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E:\Расчет акций СА\ДР 05.22\"/>
    </mc:Choice>
  </mc:AlternateContent>
  <xr:revisionPtr revIDLastSave="0" documentId="13_ncr:1_{668CB66E-B2CF-4A36-A98E-D7DE1DF8BD7C}" xr6:coauthVersionLast="40" xr6:coauthVersionMax="47" xr10:uidLastSave="{00000000-0000-0000-0000-000000000000}"/>
  <bookViews>
    <workbookView xWindow="-120" yWindow="-120" windowWidth="29040" windowHeight="15840" xr2:uid="{3DA5B7D3-197E-458B-9C11-2284370C802B}"/>
  </bookViews>
  <sheets>
    <sheet name="Отче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B13" i="1" l="1"/>
  <c r="B15" i="1" s="1"/>
  <c r="B19" i="1" s="1"/>
  <c r="B20" i="1"/>
  <c r="L6" i="1" l="1"/>
  <c r="G6" i="1"/>
  <c r="B6" i="1"/>
  <c r="B10" i="1"/>
  <c r="F5" i="1" l="1"/>
  <c r="M5" i="1"/>
  <c r="D4" i="1"/>
  <c r="D6" i="1" s="1"/>
  <c r="F4" i="1"/>
  <c r="F6" i="1" s="1"/>
  <c r="M4" i="1"/>
  <c r="M6" i="1" s="1"/>
  <c r="E6" i="1"/>
  <c r="P4" i="1" l="1"/>
  <c r="P6" i="1" s="1"/>
  <c r="N4" i="1"/>
  <c r="O4" i="1" l="1"/>
  <c r="N6" i="1"/>
  <c r="B12" i="1" l="1"/>
  <c r="B18" i="1"/>
  <c r="B21" i="1"/>
  <c r="O6" i="1"/>
</calcChain>
</file>

<file path=xl/sharedStrings.xml><?xml version="1.0" encoding="utf-8"?>
<sst xmlns="http://schemas.openxmlformats.org/spreadsheetml/2006/main" count="35" uniqueCount="34">
  <si>
    <t xml:space="preserve">Период расчета: </t>
  </si>
  <si>
    <t>Кол-во клиентов сегмента СМС1</t>
  </si>
  <si>
    <t>Доставлено смс контактам, шт.</t>
  </si>
  <si>
    <t>Конверсия доставки, средняя</t>
  </si>
  <si>
    <t>Контактов совершило покупок</t>
  </si>
  <si>
    <t>Конверсия покупки</t>
  </si>
  <si>
    <t>Кол-во чеков</t>
  </si>
  <si>
    <t>Средний доход на клиента группы</t>
  </si>
  <si>
    <t>Доп. отклик  по сравнению с КГ, %</t>
  </si>
  <si>
    <t>-</t>
  </si>
  <si>
    <t>ИТОГО по ЦА</t>
  </si>
  <si>
    <t>Параметр</t>
  </si>
  <si>
    <t xml:space="preserve">Маржинальность </t>
  </si>
  <si>
    <t>Стоимость СМС</t>
  </si>
  <si>
    <t>Затраты на СМС</t>
  </si>
  <si>
    <t>Доп. выручка на одного клиента сегмента, руб.</t>
  </si>
  <si>
    <t>ROI</t>
  </si>
  <si>
    <t>Сумма покупок, факт</t>
  </si>
  <si>
    <t>Сумма покупок, прайс</t>
  </si>
  <si>
    <t>Списано бонусов всего, руб</t>
  </si>
  <si>
    <t>Дополнительная выручка от акции, руб.</t>
  </si>
  <si>
    <t>Всего отправлено СМС</t>
  </si>
  <si>
    <t>Итого маржинального дохода, руб</t>
  </si>
  <si>
    <t>Затраты на одного клиента сегмента, руб. (бонусы по акции + смс)</t>
  </si>
  <si>
    <t>Затраты на одного клиента сегмента, руб. (бонусы по акции)</t>
  </si>
  <si>
    <t>Списано бонусов по акции, руб</t>
  </si>
  <si>
    <t>Дополнительная выручка ЦА по сравнению с КГ, руб.</t>
  </si>
  <si>
    <t>Сегмент</t>
  </si>
  <si>
    <t>Скидка по товарам, руб</t>
  </si>
  <si>
    <t>Прогноз дохода ЦА при параметрах КГ</t>
  </si>
  <si>
    <t>01.05.2022-07.06.2022</t>
  </si>
  <si>
    <t>СоцАп День рождения х10Б 05.2022</t>
  </si>
  <si>
    <t>Социальные аптеки, отключение от ДР в мае 2022</t>
  </si>
  <si>
    <t>Итого маржинального дохода за минусом затрат на СМС и бонусы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</si>
</sst>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\ _₽_-;\-* #,##0\ _₽_-;_-* &quot;-&quot;??\ _₽_-;_-@_-"/>
    <numFmt numFmtId="166" formatCode="0.0%"/>
    <numFmt numFmtId="167" formatCode="_-* #,##0.0\ _₽_-;\-* #,##0.0\ _₽_-;_-* &quot;-&quot;??\ _₽_-;_-@_-"/>
    <numFmt numFmtId="168" formatCode="_(* #,##0_);_(* \(#,##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3" applyFont="1" applyFill="1"/>
    <xf numFmtId="0" fontId="3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165" fontId="2" fillId="4" borderId="4" xfId="1" applyNumberFormat="1" applyFont="1" applyFill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5" fontId="7" fillId="5" borderId="4" xfId="1" applyNumberFormat="1" applyFont="1" applyFill="1" applyBorder="1" applyAlignment="1">
      <alignment horizontal="center" vertical="center"/>
    </xf>
    <xf numFmtId="9" fontId="0" fillId="5" borderId="4" xfId="2" applyFont="1" applyFill="1" applyBorder="1" applyAlignment="1">
      <alignment horizontal="center" vertical="center"/>
    </xf>
    <xf numFmtId="165" fontId="6" fillId="5" borderId="4" xfId="1" applyNumberFormat="1" applyFont="1" applyFill="1" applyBorder="1" applyAlignment="1">
      <alignment horizontal="center" vertical="center"/>
    </xf>
    <xf numFmtId="9" fontId="6" fillId="5" borderId="4" xfId="2" applyFont="1" applyFill="1" applyBorder="1" applyAlignment="1">
      <alignment horizontal="center" vertical="center"/>
    </xf>
    <xf numFmtId="165" fontId="0" fillId="5" borderId="4" xfId="1" applyNumberFormat="1" applyFont="1" applyFill="1" applyBorder="1" applyAlignment="1">
      <alignment horizontal="center" vertical="center"/>
    </xf>
    <xf numFmtId="165" fontId="2" fillId="5" borderId="4" xfId="1" applyNumberFormat="1" applyFont="1" applyFill="1" applyBorder="1" applyAlignment="1">
      <alignment horizontal="center" vertical="center"/>
    </xf>
    <xf numFmtId="165" fontId="2" fillId="5" borderId="5" xfId="1" applyNumberFormat="1" applyFont="1" applyFill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0" fillId="0" borderId="8" xfId="2" applyFont="1" applyBorder="1" applyAlignment="1">
      <alignment horizontal="center"/>
    </xf>
    <xf numFmtId="16" fontId="2" fillId="0" borderId="0" xfId="0" applyNumberFormat="1" applyFont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6" fillId="0" borderId="0" xfId="2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9" fontId="0" fillId="0" borderId="0" xfId="2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165" fontId="0" fillId="0" borderId="0" xfId="0" applyNumberFormat="1"/>
    <xf numFmtId="0" fontId="2" fillId="0" borderId="9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6" borderId="10" xfId="0" applyFont="1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vertical="top" wrapText="1"/>
    </xf>
    <xf numFmtId="16" fontId="2" fillId="0" borderId="14" xfId="0" applyNumberFormat="1" applyFont="1" applyBorder="1" applyAlignment="1">
      <alignment horizontal="center" vertical="center" wrapText="1"/>
    </xf>
    <xf numFmtId="166" fontId="2" fillId="6" borderId="15" xfId="0" applyNumberFormat="1" applyFont="1" applyFill="1" applyBorder="1" applyAlignment="1">
      <alignment horizontal="center" vertical="center"/>
    </xf>
    <xf numFmtId="165" fontId="2" fillId="6" borderId="15" xfId="1" applyNumberFormat="1" applyFont="1" applyFill="1" applyBorder="1" applyAlignment="1">
      <alignment vertical="top" wrapText="1"/>
    </xf>
    <xf numFmtId="167" fontId="5" fillId="7" borderId="15" xfId="1" applyNumberFormat="1" applyFont="1" applyFill="1" applyBorder="1" applyAlignment="1">
      <alignment horizontal="center" vertical="center"/>
    </xf>
    <xf numFmtId="165" fontId="2" fillId="7" borderId="16" xfId="1" applyNumberFormat="1" applyFont="1" applyFill="1" applyBorder="1" applyAlignment="1">
      <alignment horizontal="center" vertical="center"/>
    </xf>
    <xf numFmtId="165" fontId="2" fillId="0" borderId="17" xfId="5" applyNumberFormat="1" applyFont="1" applyBorder="1" applyAlignment="1">
      <alignment horizontal="center" vertical="center"/>
    </xf>
    <xf numFmtId="9" fontId="8" fillId="5" borderId="13" xfId="2" applyFont="1" applyFill="1" applyBorder="1" applyAlignment="1">
      <alignment horizontal="right" vertical="center" wrapText="1"/>
    </xf>
    <xf numFmtId="0" fontId="10" fillId="0" borderId="0" xfId="0" applyFont="1"/>
    <xf numFmtId="0" fontId="11" fillId="5" borderId="3" xfId="0" applyFont="1" applyFill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vertical="top" wrapText="1"/>
    </xf>
    <xf numFmtId="16" fontId="5" fillId="0" borderId="3" xfId="0" applyNumberFormat="1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165" fontId="1" fillId="0" borderId="4" xfId="1" applyNumberFormat="1" applyFont="1" applyBorder="1" applyAlignment="1">
      <alignment horizontal="center" vertical="center"/>
    </xf>
    <xf numFmtId="165" fontId="11" fillId="5" borderId="5" xfId="1" applyNumberFormat="1" applyFont="1" applyFill="1" applyBorder="1" applyAlignment="1">
      <alignment horizontal="left" vertical="center" wrapText="1"/>
    </xf>
    <xf numFmtId="165" fontId="2" fillId="7" borderId="15" xfId="1" applyNumberFormat="1" applyFont="1" applyFill="1" applyBorder="1" applyAlignment="1">
      <alignment horizontal="center" vertical="center"/>
    </xf>
    <xf numFmtId="168" fontId="8" fillId="5" borderId="13" xfId="1" applyNumberFormat="1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3" xfId="3" xr:uid="{FEF8BB01-70F2-4C1F-919C-CEED041C722D}"/>
    <cellStyle name="Процентный" xfId="2" builtinId="5"/>
    <cellStyle name="Процентный 2" xfId="4" xr:uid="{0806962F-7965-442F-9615-E7E79D775019}"/>
    <cellStyle name="Финансовый" xfId="1" builtinId="3"/>
    <cellStyle name="Финансовый 2" xfId="5" xr:uid="{17652067-D40E-46FC-8423-2E5ABD114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D9BB-2DBC-49E4-B060-031517B582D3}">
  <sheetPr codeName="Лист1"/>
  <dimension ref="A1:Q21"/>
  <sheetViews>
    <sheetView tabSelected="1" zoomScale="88" zoomScaleNormal="88" workbookViewId="0">
      <selection activeCell="H17" sqref="H17"/>
    </sheetView>
  </sheetViews>
  <sheetFormatPr defaultRowHeight="15" outlineLevelCol="1" x14ac:dyDescent="0.25"/>
  <cols>
    <col min="1" max="1" width="31.7109375" style="35" customWidth="1"/>
    <col min="2" max="3" width="16.42578125" customWidth="1"/>
    <col min="4" max="4" width="10.28515625" customWidth="1"/>
    <col min="5" max="5" width="12" customWidth="1"/>
    <col min="6" max="6" width="10.42578125" customWidth="1"/>
    <col min="7" max="7" width="14.140625" bestFit="1" customWidth="1"/>
    <col min="8" max="8" width="14.140625" customWidth="1" outlineLevel="1"/>
    <col min="9" max="10" width="12.85546875" customWidth="1" outlineLevel="1"/>
    <col min="11" max="11" width="14.140625" bestFit="1" customWidth="1"/>
    <col min="12" max="12" width="10.140625" bestFit="1" customWidth="1"/>
    <col min="13" max="13" width="10" bestFit="1" customWidth="1"/>
    <col min="14" max="14" width="14.5703125" bestFit="1" customWidth="1"/>
    <col min="15" max="15" width="14.7109375" customWidth="1"/>
    <col min="16" max="16" width="16.140625" customWidth="1"/>
    <col min="17" max="17" width="11.42578125" customWidth="1"/>
    <col min="18" max="18" width="15.28515625" customWidth="1"/>
  </cols>
  <sheetData>
    <row r="1" spans="1:17" ht="18.75" x14ac:dyDescent="0.3">
      <c r="A1" s="1" t="s">
        <v>0</v>
      </c>
      <c r="B1" s="1" t="s">
        <v>30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78.75" customHeight="1" thickBot="1" x14ac:dyDescent="0.3">
      <c r="A3" s="4" t="s">
        <v>27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17</v>
      </c>
      <c r="H3" s="4" t="s">
        <v>18</v>
      </c>
      <c r="I3" s="4" t="s">
        <v>28</v>
      </c>
      <c r="J3" s="4" t="s">
        <v>19</v>
      </c>
      <c r="K3" s="4" t="s">
        <v>25</v>
      </c>
      <c r="L3" s="4" t="s">
        <v>6</v>
      </c>
      <c r="M3" s="4" t="s">
        <v>7</v>
      </c>
      <c r="N3" s="4" t="s">
        <v>29</v>
      </c>
      <c r="O3" s="4" t="s">
        <v>26</v>
      </c>
      <c r="P3" s="5" t="s">
        <v>8</v>
      </c>
    </row>
    <row r="4" spans="1:17" ht="27.75" customHeight="1" thickBot="1" x14ac:dyDescent="0.3">
      <c r="A4" s="56" t="s">
        <v>31</v>
      </c>
      <c r="B4" s="58">
        <v>38912</v>
      </c>
      <c r="C4" s="6">
        <v>38395</v>
      </c>
      <c r="D4" s="7">
        <f>C4/B4</f>
        <v>0.98671361019736847</v>
      </c>
      <c r="E4" s="8">
        <v>19279</v>
      </c>
      <c r="F4" s="9">
        <f>E4/C4</f>
        <v>0.50212267222294571</v>
      </c>
      <c r="G4" s="8">
        <v>41043136.03000024</v>
      </c>
      <c r="H4" s="8">
        <v>41499225.970000029</v>
      </c>
      <c r="I4" s="8">
        <v>69610.870000000519</v>
      </c>
      <c r="J4" s="8">
        <v>386479.02</v>
      </c>
      <c r="K4" s="8">
        <v>404542.03</v>
      </c>
      <c r="L4" s="8">
        <v>47543</v>
      </c>
      <c r="M4" s="8">
        <f>G4/E4</f>
        <v>2128.9037828725682</v>
      </c>
      <c r="N4" s="6">
        <f>C4*F5*M5</f>
        <v>20730889.220611114</v>
      </c>
      <c r="O4" s="10">
        <f>G4-N4</f>
        <v>20312246.809389126</v>
      </c>
      <c r="P4" s="11">
        <f>F4-F5</f>
        <v>0.13723378333405684</v>
      </c>
    </row>
    <row r="5" spans="1:17" ht="30.75" thickBot="1" x14ac:dyDescent="0.3">
      <c r="A5" s="57" t="s">
        <v>32</v>
      </c>
      <c r="B5" s="12">
        <v>4500</v>
      </c>
      <c r="C5" s="12" t="s">
        <v>9</v>
      </c>
      <c r="D5" s="13" t="s">
        <v>9</v>
      </c>
      <c r="E5" s="14">
        <v>1642</v>
      </c>
      <c r="F5" s="15">
        <f>E5/B5</f>
        <v>0.36488888888888887</v>
      </c>
      <c r="G5" s="14">
        <v>2429717.4500000002</v>
      </c>
      <c r="H5" s="14">
        <v>1112806.3700000001</v>
      </c>
      <c r="I5" s="14">
        <v>1911.1799999999998</v>
      </c>
      <c r="J5" s="14">
        <v>9093</v>
      </c>
      <c r="K5" s="14"/>
      <c r="L5" s="14">
        <v>2880.3096795580113</v>
      </c>
      <c r="M5" s="14">
        <f>G5/E5</f>
        <v>1479.7304811205847</v>
      </c>
      <c r="N5" s="16"/>
      <c r="O5" s="17">
        <v>0</v>
      </c>
      <c r="P5" s="18">
        <v>0</v>
      </c>
    </row>
    <row r="6" spans="1:17" ht="15.75" thickBot="1" x14ac:dyDescent="0.3">
      <c r="A6" s="19" t="s">
        <v>10</v>
      </c>
      <c r="B6" s="20">
        <f>+B4</f>
        <v>38912</v>
      </c>
      <c r="C6" s="20"/>
      <c r="D6" s="21">
        <f>D4</f>
        <v>0.98671361019736847</v>
      </c>
      <c r="E6" s="20">
        <f>+E4</f>
        <v>19279</v>
      </c>
      <c r="F6" s="22">
        <f>F4</f>
        <v>0.50212267222294571</v>
      </c>
      <c r="G6" s="20">
        <f>+G4</f>
        <v>41043136.03000024</v>
      </c>
      <c r="H6" s="20"/>
      <c r="I6" s="20"/>
      <c r="J6" s="20"/>
      <c r="K6" s="20"/>
      <c r="L6" s="20">
        <f>+L4</f>
        <v>47543</v>
      </c>
      <c r="M6" s="20">
        <f>+M4</f>
        <v>2128.9037828725682</v>
      </c>
      <c r="N6" s="20">
        <f>+N4</f>
        <v>20730889.220611114</v>
      </c>
      <c r="O6" s="20">
        <f t="shared" ref="O6:P6" si="0">+O4</f>
        <v>20312246.809389126</v>
      </c>
      <c r="P6" s="23">
        <f t="shared" si="0"/>
        <v>0.13723378333405684</v>
      </c>
    </row>
    <row r="7" spans="1:17" x14ac:dyDescent="0.25">
      <c r="A7" s="24"/>
      <c r="B7" s="25"/>
      <c r="C7" s="25"/>
      <c r="D7" s="25"/>
      <c r="E7" s="26"/>
      <c r="F7" s="25"/>
      <c r="G7" s="27"/>
      <c r="H7" s="27"/>
      <c r="I7" s="27"/>
      <c r="J7" s="27"/>
      <c r="K7" s="27"/>
      <c r="L7" s="28"/>
      <c r="M7" s="25"/>
      <c r="N7" s="25"/>
      <c r="O7" s="25"/>
      <c r="P7" s="25"/>
      <c r="Q7" s="29"/>
    </row>
    <row r="8" spans="1:17" ht="15" customHeight="1" x14ac:dyDescent="0.25">
      <c r="A8" s="30"/>
      <c r="B8" s="31"/>
      <c r="C8" s="32"/>
      <c r="D8" s="32"/>
      <c r="E8" s="32"/>
      <c r="F8" s="33"/>
      <c r="G8" s="32"/>
      <c r="H8" s="32"/>
      <c r="I8" s="32"/>
      <c r="J8" s="32"/>
      <c r="K8" s="32"/>
      <c r="L8" s="28"/>
      <c r="M8" s="34"/>
      <c r="N8" s="34"/>
      <c r="O8" s="34"/>
      <c r="P8" s="34"/>
    </row>
    <row r="9" spans="1:17" ht="15.75" thickBot="1" x14ac:dyDescent="0.3">
      <c r="G9" s="52"/>
      <c r="H9" s="52"/>
      <c r="I9" s="52"/>
      <c r="J9" s="52"/>
      <c r="K9" s="52"/>
      <c r="L9" s="36"/>
      <c r="P9" s="36"/>
    </row>
    <row r="10" spans="1:17" ht="45" x14ac:dyDescent="0.25">
      <c r="A10" s="37" t="s">
        <v>11</v>
      </c>
      <c r="B10" s="45" t="str">
        <f>A4</f>
        <v>СоцАп День рождения х10Б 05.2022</v>
      </c>
      <c r="F10" s="38"/>
      <c r="G10" s="52"/>
      <c r="H10" s="52"/>
      <c r="I10" s="52"/>
      <c r="J10" s="52"/>
      <c r="K10" s="52"/>
      <c r="N10" s="36"/>
    </row>
    <row r="11" spans="1:17" x14ac:dyDescent="0.25">
      <c r="A11" s="39" t="s">
        <v>12</v>
      </c>
      <c r="B11" s="46">
        <v>0.14000000000000001</v>
      </c>
      <c r="F11" s="38"/>
      <c r="G11" s="52"/>
      <c r="H11" s="52"/>
      <c r="I11" s="52"/>
      <c r="J11" s="52"/>
      <c r="K11" s="52"/>
    </row>
    <row r="12" spans="1:17" ht="30" x14ac:dyDescent="0.25">
      <c r="A12" s="39" t="s">
        <v>20</v>
      </c>
      <c r="B12" s="47">
        <f>O4</f>
        <v>20312246.809389126</v>
      </c>
      <c r="D12" s="30"/>
      <c r="E12" s="30"/>
      <c r="F12" s="34"/>
      <c r="G12" s="52"/>
      <c r="K12" s="52"/>
    </row>
    <row r="13" spans="1:17" x14ac:dyDescent="0.25">
      <c r="A13" s="40" t="s">
        <v>21</v>
      </c>
      <c r="B13" s="60">
        <f>B4</f>
        <v>38912</v>
      </c>
      <c r="E13" s="41"/>
    </row>
    <row r="14" spans="1:17" x14ac:dyDescent="0.25">
      <c r="A14" s="40" t="s">
        <v>13</v>
      </c>
      <c r="B14" s="48">
        <v>2.6949999999999998</v>
      </c>
      <c r="E14" s="41"/>
    </row>
    <row r="15" spans="1:17" ht="15.75" thickBot="1" x14ac:dyDescent="0.3">
      <c r="A15" s="42" t="s">
        <v>14</v>
      </c>
      <c r="B15" s="49">
        <f>B14*B13</f>
        <v>104867.84</v>
      </c>
      <c r="C15" s="36"/>
      <c r="E15" s="41"/>
    </row>
    <row r="16" spans="1:17" s="54" customFormat="1" ht="32.25" thickBot="1" x14ac:dyDescent="0.3">
      <c r="A16" s="53" t="s">
        <v>22</v>
      </c>
      <c r="B16" s="59">
        <f>B11*B12</f>
        <v>2843714.5533144777</v>
      </c>
      <c r="E16" s="55"/>
    </row>
    <row r="17" spans="1:5" ht="84.75" thickBot="1" x14ac:dyDescent="0.3">
      <c r="A17" s="43" t="s">
        <v>33</v>
      </c>
      <c r="B17" s="61">
        <f>($O$4+$K$4)*$B$11-$B$15-$K$4</f>
        <v>2390940.5675144782</v>
      </c>
      <c r="C17" s="41"/>
      <c r="E17" s="41"/>
    </row>
    <row r="18" spans="1:5" ht="30" x14ac:dyDescent="0.25">
      <c r="A18" s="44" t="s">
        <v>15</v>
      </c>
      <c r="B18" s="50">
        <f>B12/B4</f>
        <v>522.00469802089651</v>
      </c>
      <c r="E18" s="41"/>
    </row>
    <row r="19" spans="1:5" ht="45" x14ac:dyDescent="0.25">
      <c r="A19" s="44" t="s">
        <v>23</v>
      </c>
      <c r="B19" s="50">
        <f>(B15+K4)/B4</f>
        <v>13.091330951891447</v>
      </c>
      <c r="E19" s="41"/>
    </row>
    <row r="20" spans="1:5" ht="45.75" thickBot="1" x14ac:dyDescent="0.3">
      <c r="A20" s="44" t="s">
        <v>24</v>
      </c>
      <c r="B20" s="50">
        <f>K4/B4</f>
        <v>10.396330951891448</v>
      </c>
      <c r="E20" s="41"/>
    </row>
    <row r="21" spans="1:5" ht="21.75" thickBot="1" x14ac:dyDescent="0.3">
      <c r="A21" s="43" t="s">
        <v>16</v>
      </c>
      <c r="B21" s="51">
        <f>B17/(B15+K4)</f>
        <v>4.6935497490743128</v>
      </c>
      <c r="E21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Старкова</dc:creator>
  <cp:lastModifiedBy>Марина 2</cp:lastModifiedBy>
  <dcterms:created xsi:type="dcterms:W3CDTF">2022-10-14T04:42:40Z</dcterms:created>
  <dcterms:modified xsi:type="dcterms:W3CDTF">2022-12-19T02:54:57Z</dcterms:modified>
</cp:coreProperties>
</file>