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YandexDisk\00_Клиенты сопровождение\Социальные аптеки\Экспертное сопровождение\Аналитика\Оценка эффективности акций\05.2022\На отправку\"/>
    </mc:Choice>
  </mc:AlternateContent>
  <xr:revisionPtr revIDLastSave="0" documentId="13_ncr:1_{254FE2B8-19BD-4878-B50C-6F4E4F20CA77}" xr6:coauthVersionLast="47" xr6:coauthVersionMax="47" xr10:uidLastSave="{00000000-0000-0000-0000-000000000000}"/>
  <bookViews>
    <workbookView xWindow="-120" yWindow="-120" windowWidth="29040" windowHeight="15720" xr2:uid="{46A8C93E-7817-46A3-B399-21E67D0C74DC}"/>
  </bookViews>
  <sheets>
    <sheet name="Отч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C21" i="1"/>
  <c r="J20" i="1"/>
  <c r="F20" i="1"/>
  <c r="I21" i="1"/>
  <c r="B28" i="1"/>
  <c r="B29" i="1" s="1"/>
  <c r="B30" i="1" s="1"/>
  <c r="E21" i="1"/>
  <c r="D19" i="1"/>
  <c r="B21" i="1"/>
  <c r="B34" i="1" s="1"/>
  <c r="B37" i="1" s="1"/>
  <c r="F21" i="1" l="1"/>
  <c r="D21" i="1"/>
  <c r="F19" i="1"/>
  <c r="J19" i="1"/>
  <c r="K19" i="1"/>
  <c r="K21" i="1" l="1"/>
  <c r="L19" i="1"/>
  <c r="M19" i="1"/>
  <c r="M21" i="1" s="1"/>
  <c r="J21" i="1"/>
  <c r="L21" i="1" l="1"/>
  <c r="B26" i="1"/>
  <c r="B32" i="1" s="1"/>
  <c r="B35" i="1" s="1"/>
  <c r="B36" i="1" l="1"/>
</calcChain>
</file>

<file path=xl/sharedStrings.xml><?xml version="1.0" encoding="utf-8"?>
<sst xmlns="http://schemas.openxmlformats.org/spreadsheetml/2006/main" count="51" uniqueCount="49">
  <si>
    <t>Отчет по акции "День рождения" (триггер)</t>
  </si>
  <si>
    <r>
      <rPr>
        <b/>
        <sz val="14"/>
        <color theme="1"/>
        <rFont val="Calibri"/>
        <family val="2"/>
        <charset val="204"/>
        <scheme val="minor"/>
      </rPr>
      <t>Механика:</t>
    </r>
    <r>
      <rPr>
        <sz val="14"/>
        <color theme="1"/>
        <rFont val="Calibri"/>
        <family val="2"/>
        <scheme val="minor"/>
      </rPr>
      <t xml:space="preserve"> начисление повышенного бонуса в х10 раз больше при покупке в день рождения и в течение</t>
    </r>
    <r>
      <rPr>
        <sz val="14"/>
        <color theme="1"/>
        <rFont val="Calibri"/>
        <family val="2"/>
        <charset val="204"/>
        <scheme val="minor"/>
      </rPr>
      <t xml:space="preserve"> 7 дней после.</t>
    </r>
  </si>
  <si>
    <t>Участники акции = именинник, получивший смс об акции.</t>
  </si>
  <si>
    <t xml:space="preserve">Цель акции: </t>
  </si>
  <si>
    <t xml:space="preserve">1. Повышение показателей активности базы (увеличение показателей конверсии покупки). </t>
  </si>
  <si>
    <t>2. Повышение уровня лояльности клиента к сети.</t>
  </si>
  <si>
    <t xml:space="preserve">Резюме: </t>
  </si>
  <si>
    <t xml:space="preserve">Выводы: </t>
  </si>
  <si>
    <t>Группа</t>
  </si>
  <si>
    <t>Кол-во клиентов сегмента</t>
  </si>
  <si>
    <t>Доставлено смс контактам, шт.</t>
  </si>
  <si>
    <t>Конверсия доставки, средняя</t>
  </si>
  <si>
    <t>Контактов совершило покупок</t>
  </si>
  <si>
    <t>Конверсия покупки</t>
  </si>
  <si>
    <t>Сумма покупок, прайс</t>
  </si>
  <si>
    <t>Потрачено бонусов по акции</t>
  </si>
  <si>
    <t>Кол-во чеков</t>
  </si>
  <si>
    <t>Средний доход на клиента группы</t>
  </si>
  <si>
    <t>Прогноз дохода при параметрах контрольной группы</t>
  </si>
  <si>
    <t>Дополнительная выручка по сравнению с КГ, руб.</t>
  </si>
  <si>
    <t>Доп. отклик  по сравнению с КГ, %</t>
  </si>
  <si>
    <t>ЦА</t>
  </si>
  <si>
    <t>КГ</t>
  </si>
  <si>
    <t>-</t>
  </si>
  <si>
    <t>ИТОГО по ЦА</t>
  </si>
  <si>
    <t>*по условиям акции правило начисления повышенного бонуса действует в течение 7 дней после получения смс</t>
  </si>
  <si>
    <t>Параметр</t>
  </si>
  <si>
    <t>Значение</t>
  </si>
  <si>
    <t xml:space="preserve">Маржинальность </t>
  </si>
  <si>
    <t>ВСЕ группы</t>
  </si>
  <si>
    <t>Рассчет уровня маржинальности по акции</t>
  </si>
  <si>
    <t>маржинальный доход до вычета списанных бонусов</t>
  </si>
  <si>
    <t>маржинальный доход за вычетом списанных бонусов</t>
  </si>
  <si>
    <t>Итоговый процент маржинального дохода</t>
  </si>
  <si>
    <t>Дополнительный маржинальный доход по акции</t>
  </si>
  <si>
    <t>Стоимость СМС</t>
  </si>
  <si>
    <t>Затраты на СМС</t>
  </si>
  <si>
    <t>Итого маржинального дохода за минусом затрат на СМС</t>
  </si>
  <si>
    <t>Доп. выручка на одного клиента сегмента, руб.</t>
  </si>
  <si>
    <t>Затраты на одного клиента сегмента, руб.</t>
  </si>
  <si>
    <r>
      <t xml:space="preserve">Акция способствовала получению доп. оборота  - </t>
    </r>
    <r>
      <rPr>
        <b/>
        <sz val="14"/>
        <color theme="1"/>
        <rFont val="Calibri"/>
        <family val="2"/>
        <charset val="204"/>
        <scheme val="minor"/>
      </rPr>
      <t>4,6 млн. руб.</t>
    </r>
    <r>
      <rPr>
        <sz val="14"/>
        <color theme="1"/>
        <rFont val="Calibri"/>
        <family val="2"/>
        <charset val="204"/>
        <scheme val="minor"/>
      </rPr>
      <t xml:space="preserve">, и получению маржинального дохода </t>
    </r>
    <r>
      <rPr>
        <b/>
        <sz val="14"/>
        <color theme="1"/>
        <rFont val="Calibri"/>
        <family val="2"/>
        <charset val="204"/>
        <scheme val="minor"/>
      </rPr>
      <t xml:space="preserve">496 тыс. руб.  </t>
    </r>
  </si>
  <si>
    <t>Период расчета: 01.05.2022-08.06.2022*</t>
  </si>
  <si>
    <t xml:space="preserve">Это говорит о высокой эффективности проводимой механики. </t>
  </si>
  <si>
    <t xml:space="preserve">Триггерная акция "День рождения" (в механике: смс в день рождения) в мае сработала отлично. </t>
  </si>
  <si>
    <r>
      <t xml:space="preserve">Рассылкой мы мотивировали </t>
    </r>
    <r>
      <rPr>
        <b/>
        <sz val="14"/>
        <color theme="1"/>
        <rFont val="Calibri"/>
        <family val="2"/>
        <charset val="204"/>
        <scheme val="minor"/>
      </rPr>
      <t>прийти в сеть за покупкой</t>
    </r>
    <r>
      <rPr>
        <sz val="14"/>
        <color theme="1"/>
        <rFont val="Calibri"/>
        <family val="2"/>
        <charset val="204"/>
        <scheme val="minor"/>
      </rPr>
      <t xml:space="preserve"> дополнительно на +4% больше участников (конверсия покупки в ЦА составила 51%, в КГ 47%).</t>
    </r>
  </si>
  <si>
    <r>
      <rPr>
        <sz val="14"/>
        <color theme="1"/>
        <rFont val="Calibri"/>
        <family val="2"/>
        <charset val="204"/>
        <scheme val="minor"/>
      </rPr>
      <t>1.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>В мае</t>
    </r>
    <r>
      <rPr>
        <b/>
        <sz val="14"/>
        <color theme="1"/>
        <rFont val="Calibri"/>
        <family val="2"/>
        <charset val="204"/>
        <scheme val="minor"/>
      </rPr>
      <t xml:space="preserve"> увеличился охват акцией на 29% </t>
    </r>
    <r>
      <rPr>
        <sz val="14"/>
        <color theme="1"/>
        <rFont val="Calibri"/>
        <family val="2"/>
        <charset val="204"/>
        <scheme val="minor"/>
      </rPr>
      <t>в сравнении с предыдущем месяцем и смс об акции ушла почти 39 тыс. участникам программы ( в апреле - 30 тыс.)</t>
    </r>
    <r>
      <rPr>
        <b/>
        <sz val="14"/>
        <color theme="1"/>
        <rFont val="Calibri"/>
        <family val="2"/>
        <charset val="204"/>
        <scheme val="minor"/>
      </rPr>
      <t>.</t>
    </r>
  </si>
  <si>
    <r>
      <t xml:space="preserve">2. </t>
    </r>
    <r>
      <rPr>
        <b/>
        <sz val="14"/>
        <color theme="1"/>
        <rFont val="Calibri"/>
        <family val="2"/>
        <charset val="204"/>
        <scheme val="minor"/>
      </rPr>
      <t>Увеличилась доп. выручка</t>
    </r>
    <r>
      <rPr>
        <sz val="14"/>
        <color theme="1"/>
        <rFont val="Calibri"/>
        <family val="2"/>
        <charset val="204"/>
        <scheme val="minor"/>
      </rPr>
      <t xml:space="preserve"> на одного клиента из ЦА в сравнении с предыдущим месяцем в 2 раза и составила </t>
    </r>
    <r>
      <rPr>
        <b/>
        <sz val="14"/>
        <color theme="1"/>
        <rFont val="Calibri"/>
        <family val="2"/>
        <charset val="204"/>
        <scheme val="minor"/>
      </rPr>
      <t>118 руб.</t>
    </r>
    <r>
      <rPr>
        <sz val="14"/>
        <color theme="1"/>
        <rFont val="Calibri"/>
        <family val="2"/>
        <charset val="204"/>
        <scheme val="minor"/>
      </rPr>
      <t xml:space="preserve">  и как итог доп. оборот составил </t>
    </r>
    <r>
      <rPr>
        <b/>
        <sz val="14"/>
        <color theme="1"/>
        <rFont val="Calibri"/>
        <family val="2"/>
        <charset val="204"/>
        <scheme val="minor"/>
      </rPr>
      <t xml:space="preserve">4,6 млн. руб. </t>
    </r>
  </si>
  <si>
    <t xml:space="preserve">А затраты снизились на 42% на одного клиента рассылки (затраты на смс + бонусы С) с 18,6 до 13,1 руб. </t>
  </si>
  <si>
    <r>
      <t xml:space="preserve">4. В мае была выделена в ручную КГ частников из тех, кому должна была прийти смс ко Дню рождения. КГ составила </t>
    </r>
    <r>
      <rPr>
        <b/>
        <sz val="14"/>
        <color theme="1"/>
        <rFont val="Calibri"/>
        <family val="2"/>
        <charset val="204"/>
        <scheme val="minor"/>
      </rPr>
      <t>12%</t>
    </r>
    <r>
      <rPr>
        <sz val="14"/>
        <color theme="1"/>
        <rFont val="Calibri"/>
        <family val="2"/>
        <charset val="204"/>
        <scheme val="minor"/>
      </rPr>
      <t xml:space="preserve"> от сегмента рассылки.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</si>
</sst>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\ _₽_-;\-* #,##0\ _₽_-;_-* &quot;-&quot;??\ _₽_-;_-@_-"/>
    <numFmt numFmtId="166" formatCode="0.0%"/>
    <numFmt numFmtId="167" formatCode="_-* #,##0.0\ _₽_-;\-* #,##0.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17" fontId="3" fillId="2" borderId="0" xfId="0" applyNumberFormat="1" applyFont="1" applyFill="1" applyAlignment="1">
      <alignment horizontal="left"/>
    </xf>
    <xf numFmtId="0" fontId="3" fillId="2" borderId="0" xfId="0" applyFont="1" applyFill="1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3" borderId="0" xfId="3" applyFont="1" applyFill="1"/>
    <xf numFmtId="0" fontId="7" fillId="3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5" fontId="9" fillId="0" borderId="5" xfId="1" applyNumberFormat="1" applyFont="1" applyBorder="1" applyAlignment="1">
      <alignment horizontal="center" vertical="center"/>
    </xf>
    <xf numFmtId="9" fontId="9" fillId="0" borderId="5" xfId="2" applyFont="1" applyBorder="1" applyAlignment="1">
      <alignment horizontal="center" vertical="center"/>
    </xf>
    <xf numFmtId="165" fontId="2" fillId="5" borderId="5" xfId="1" applyNumberFormat="1" applyFont="1" applyFill="1" applyBorder="1" applyAlignment="1">
      <alignment horizontal="center" vertical="center"/>
    </xf>
    <xf numFmtId="9" fontId="0" fillId="0" borderId="6" xfId="2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165" fontId="10" fillId="6" borderId="5" xfId="1" applyNumberFormat="1" applyFont="1" applyFill="1" applyBorder="1" applyAlignment="1">
      <alignment horizontal="center" vertical="center"/>
    </xf>
    <xf numFmtId="9" fontId="0" fillId="6" borderId="5" xfId="2" applyFont="1" applyFill="1" applyBorder="1" applyAlignment="1">
      <alignment horizontal="center" vertical="center"/>
    </xf>
    <xf numFmtId="165" fontId="9" fillId="6" borderId="5" xfId="1" applyNumberFormat="1" applyFont="1" applyFill="1" applyBorder="1" applyAlignment="1">
      <alignment horizontal="center" vertical="center"/>
    </xf>
    <xf numFmtId="9" fontId="9" fillId="6" borderId="5" xfId="2" applyFont="1" applyFill="1" applyBorder="1" applyAlignment="1">
      <alignment horizontal="center" vertical="center"/>
    </xf>
    <xf numFmtId="165" fontId="0" fillId="6" borderId="5" xfId="1" applyNumberFormat="1" applyFont="1" applyFill="1" applyBorder="1" applyAlignment="1">
      <alignment horizontal="center" vertical="center"/>
    </xf>
    <xf numFmtId="165" fontId="2" fillId="6" borderId="5" xfId="1" applyNumberFormat="1" applyFont="1" applyFill="1" applyBorder="1" applyAlignment="1">
      <alignment horizontal="center" vertical="center"/>
    </xf>
    <xf numFmtId="165" fontId="2" fillId="6" borderId="6" xfId="1" applyNumberFormat="1" applyFont="1" applyFill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 wrapText="1"/>
    </xf>
    <xf numFmtId="165" fontId="0" fillId="0" borderId="8" xfId="1" applyNumberFormat="1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9" fillId="0" borderId="8" xfId="2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9" fontId="0" fillId="0" borderId="9" xfId="2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7" borderId="12" xfId="0" applyFont="1" applyFill="1" applyBorder="1" applyAlignment="1">
      <alignment vertical="top" wrapText="1"/>
    </xf>
    <xf numFmtId="166" fontId="2" fillId="7" borderId="13" xfId="0" applyNumberFormat="1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vertical="top" wrapText="1"/>
    </xf>
    <xf numFmtId="165" fontId="2" fillId="7" borderId="15" xfId="1" applyNumberFormat="1" applyFont="1" applyFill="1" applyBorder="1" applyAlignment="1">
      <alignment vertical="top" wrapText="1"/>
    </xf>
    <xf numFmtId="0" fontId="1" fillId="8" borderId="12" xfId="0" applyFont="1" applyFill="1" applyBorder="1" applyAlignment="1">
      <alignment horizontal="right" vertical="top" wrapText="1"/>
    </xf>
    <xf numFmtId="165" fontId="2" fillId="8" borderId="13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2" fillId="8" borderId="18" xfId="0" applyFont="1" applyFill="1" applyBorder="1" applyAlignment="1">
      <alignment vertical="top" wrapText="1"/>
    </xf>
    <xf numFmtId="166" fontId="2" fillId="8" borderId="19" xfId="4" applyNumberFormat="1" applyFont="1" applyFill="1" applyBorder="1" applyAlignment="1">
      <alignment horizontal="center" vertical="center"/>
    </xf>
    <xf numFmtId="9" fontId="0" fillId="0" borderId="0" xfId="2" applyFont="1"/>
    <xf numFmtId="3" fontId="0" fillId="0" borderId="0" xfId="0" applyNumberFormat="1"/>
    <xf numFmtId="0" fontId="2" fillId="0" borderId="0" xfId="0" applyFont="1" applyAlignment="1">
      <alignment vertical="top" wrapText="1"/>
    </xf>
    <xf numFmtId="0" fontId="2" fillId="8" borderId="21" xfId="0" applyFont="1" applyFill="1" applyBorder="1" applyAlignment="1">
      <alignment vertical="top" wrapText="1"/>
    </xf>
    <xf numFmtId="165" fontId="2" fillId="8" borderId="22" xfId="1" applyNumberFormat="1" applyFont="1" applyFill="1" applyBorder="1" applyAlignment="1">
      <alignment horizontal="center" vertical="center"/>
    </xf>
    <xf numFmtId="167" fontId="2" fillId="8" borderId="22" xfId="1" applyNumberFormat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left" vertical="center" wrapText="1"/>
    </xf>
    <xf numFmtId="165" fontId="11" fillId="6" borderId="23" xfId="1" applyNumberFormat="1" applyFont="1" applyFill="1" applyBorder="1" applyAlignment="1">
      <alignment horizontal="left" vertical="center" wrapText="1"/>
    </xf>
    <xf numFmtId="0" fontId="2" fillId="0" borderId="21" xfId="3" applyFont="1" applyBorder="1" applyAlignment="1">
      <alignment vertical="top" wrapText="1"/>
    </xf>
    <xf numFmtId="165" fontId="2" fillId="0" borderId="22" xfId="5" applyNumberFormat="1" applyFont="1" applyBorder="1" applyAlignment="1">
      <alignment horizontal="center" vertical="center"/>
    </xf>
    <xf numFmtId="167" fontId="2" fillId="0" borderId="22" xfId="5" applyNumberFormat="1" applyFont="1" applyBorder="1" applyAlignment="1">
      <alignment horizontal="center" vertical="center"/>
    </xf>
    <xf numFmtId="9" fontId="2" fillId="0" borderId="0" xfId="2" applyFont="1" applyAlignment="1">
      <alignment horizontal="center" vertical="center"/>
    </xf>
    <xf numFmtId="167" fontId="0" fillId="0" borderId="0" xfId="2" applyNumberFormat="1" applyFont="1"/>
    <xf numFmtId="9" fontId="2" fillId="0" borderId="0" xfId="2" applyFont="1"/>
    <xf numFmtId="0" fontId="2" fillId="8" borderId="16" xfId="0" applyFont="1" applyFill="1" applyBorder="1" applyAlignment="1">
      <alignment horizontal="left" vertical="top" wrapText="1"/>
    </xf>
    <xf numFmtId="0" fontId="2" fillId="8" borderId="17" xfId="0" applyFont="1" applyFill="1" applyBorder="1" applyAlignment="1">
      <alignment horizontal="left" vertical="top" wrapText="1"/>
    </xf>
    <xf numFmtId="0" fontId="2" fillId="8" borderId="20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</cellXfs>
  <cellStyles count="6">
    <cellStyle name="Обычный" xfId="0" builtinId="0"/>
    <cellStyle name="Обычный 3" xfId="3" xr:uid="{D012812F-2E75-4F5E-982C-F64A4BDBFA64}"/>
    <cellStyle name="Процентный" xfId="2" builtinId="5"/>
    <cellStyle name="Процентный 2" xfId="4" xr:uid="{3D013516-913C-47D6-9870-397355D46399}"/>
    <cellStyle name="Финансовый" xfId="1" builtinId="3"/>
    <cellStyle name="Финансовый 2" xfId="5" xr:uid="{D3B43C29-039C-45BF-AC92-C60E3F714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73C8F-5432-4B46-BFD2-A05DB9E22ACC}">
  <dimension ref="A1:N38"/>
  <sheetViews>
    <sheetView tabSelected="1" topLeftCell="A7" zoomScale="90" zoomScaleNormal="90" workbookViewId="0">
      <selection activeCell="H27" sqref="H27"/>
    </sheetView>
  </sheetViews>
  <sheetFormatPr defaultRowHeight="15" x14ac:dyDescent="0.25"/>
  <cols>
    <col min="1" max="1" width="32.85546875" style="38" customWidth="1"/>
    <col min="2" max="2" width="23.28515625" customWidth="1"/>
    <col min="3" max="3" width="19.5703125" customWidth="1"/>
    <col min="4" max="11" width="14.7109375" customWidth="1"/>
    <col min="12" max="12" width="16.140625" customWidth="1"/>
    <col min="13" max="13" width="17" customWidth="1"/>
    <col min="14" max="14" width="9.7109375" customWidth="1"/>
    <col min="15" max="15" width="15.28515625" customWidth="1"/>
  </cols>
  <sheetData>
    <row r="1" spans="1:13" ht="26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75" x14ac:dyDescent="0.3">
      <c r="A2" s="3" t="s">
        <v>1</v>
      </c>
    </row>
    <row r="3" spans="1:13" ht="18.75" x14ac:dyDescent="0.3">
      <c r="A3" s="4" t="s">
        <v>2</v>
      </c>
    </row>
    <row r="4" spans="1:13" ht="18.75" x14ac:dyDescent="0.3">
      <c r="A4" s="5" t="s">
        <v>3</v>
      </c>
    </row>
    <row r="5" spans="1:13" ht="18.75" x14ac:dyDescent="0.3">
      <c r="A5" s="4" t="s">
        <v>4</v>
      </c>
    </row>
    <row r="6" spans="1:13" ht="18.75" x14ac:dyDescent="0.3">
      <c r="A6" s="4" t="s">
        <v>5</v>
      </c>
    </row>
    <row r="7" spans="1:13" ht="18.75" x14ac:dyDescent="0.3">
      <c r="A7" s="6" t="s">
        <v>41</v>
      </c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8.75" x14ac:dyDescent="0.3">
      <c r="A8" s="5" t="s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3" t="s">
        <v>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" t="s">
        <v>40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8" customHeight="1" x14ac:dyDescent="0.3">
      <c r="A12" s="5" t="s">
        <v>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8.75" x14ac:dyDescent="0.3">
      <c r="A13" s="3" t="s">
        <v>44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8.75" x14ac:dyDescent="0.3">
      <c r="A14" s="3" t="s">
        <v>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8.75" x14ac:dyDescent="0.3">
      <c r="A15" s="3" t="s">
        <v>47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8.75" x14ac:dyDescent="0.3">
      <c r="A16" s="3" t="s">
        <v>42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4" ht="19.5" thickBot="1" x14ac:dyDescent="0.35">
      <c r="A17" s="3" t="s">
        <v>48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4" ht="78.75" customHeight="1" thickBot="1" x14ac:dyDescent="0.3">
      <c r="A18" s="8" t="s">
        <v>8</v>
      </c>
      <c r="B18" s="9" t="s">
        <v>9</v>
      </c>
      <c r="C18" s="10" t="s">
        <v>10</v>
      </c>
      <c r="D18" s="9" t="s">
        <v>11</v>
      </c>
      <c r="E18" s="9" t="s">
        <v>12</v>
      </c>
      <c r="F18" s="9" t="s">
        <v>13</v>
      </c>
      <c r="G18" s="9" t="s">
        <v>14</v>
      </c>
      <c r="H18" s="9" t="s">
        <v>15</v>
      </c>
      <c r="I18" s="9" t="s">
        <v>16</v>
      </c>
      <c r="J18" s="9" t="s">
        <v>17</v>
      </c>
      <c r="K18" s="9" t="s">
        <v>18</v>
      </c>
      <c r="L18" s="9" t="s">
        <v>19</v>
      </c>
      <c r="M18" s="11" t="s">
        <v>20</v>
      </c>
    </row>
    <row r="19" spans="1:14" ht="15.75" thickBot="1" x14ac:dyDescent="0.3">
      <c r="A19" s="12" t="s">
        <v>21</v>
      </c>
      <c r="B19" s="13">
        <v>38914</v>
      </c>
      <c r="C19" s="13">
        <v>38395</v>
      </c>
      <c r="D19" s="14">
        <f>C19/B19</f>
        <v>0.98666289767178905</v>
      </c>
      <c r="E19" s="15">
        <v>19648</v>
      </c>
      <c r="F19" s="16">
        <f>E19/C19</f>
        <v>0.51173329860658945</v>
      </c>
      <c r="G19" s="15">
        <v>43213643.759999998</v>
      </c>
      <c r="H19" s="15">
        <v>404542.03</v>
      </c>
      <c r="I19" s="15">
        <v>49581</v>
      </c>
      <c r="J19" s="15">
        <f>G19/E19</f>
        <v>2199.3914780130294</v>
      </c>
      <c r="K19" s="13">
        <f>$C$19*$F$20*$J$20</f>
        <v>38615394.294867806</v>
      </c>
      <c r="L19" s="17">
        <f>G19-K19</f>
        <v>4598249.4651321918</v>
      </c>
      <c r="M19" s="18">
        <f>F19-F20</f>
        <v>3.9393818491059551E-2</v>
      </c>
      <c r="N19" s="19"/>
    </row>
    <row r="20" spans="1:14" ht="15.75" thickBot="1" x14ac:dyDescent="0.3">
      <c r="A20" s="20" t="s">
        <v>22</v>
      </c>
      <c r="B20" s="21">
        <v>4501</v>
      </c>
      <c r="C20" s="21" t="s">
        <v>23</v>
      </c>
      <c r="D20" s="22" t="s">
        <v>23</v>
      </c>
      <c r="E20" s="23">
        <v>2126</v>
      </c>
      <c r="F20" s="24">
        <f>E20/B20</f>
        <v>0.4723394801155299</v>
      </c>
      <c r="G20" s="23">
        <v>4526836.5599999996</v>
      </c>
      <c r="H20" s="23"/>
      <c r="I20" s="23">
        <v>5388</v>
      </c>
      <c r="J20" s="23">
        <f>G20/E20</f>
        <v>2129.2740169332078</v>
      </c>
      <c r="K20" s="25"/>
      <c r="L20" s="26">
        <v>0</v>
      </c>
      <c r="M20" s="27">
        <v>0</v>
      </c>
    </row>
    <row r="21" spans="1:14" ht="15.75" thickBot="1" x14ac:dyDescent="0.3">
      <c r="A21" s="28" t="s">
        <v>24</v>
      </c>
      <c r="B21" s="29">
        <f>+B19</f>
        <v>38914</v>
      </c>
      <c r="C21" s="29">
        <f>+C19</f>
        <v>38395</v>
      </c>
      <c r="D21" s="30">
        <f>C21/B21</f>
        <v>0.98666289767178905</v>
      </c>
      <c r="E21" s="29">
        <f>+E19</f>
        <v>19648</v>
      </c>
      <c r="F21" s="31">
        <f>E21/C21</f>
        <v>0.51173329860658945</v>
      </c>
      <c r="G21" s="29">
        <f>+G19</f>
        <v>43213643.759999998</v>
      </c>
      <c r="H21" s="32"/>
      <c r="I21" s="29">
        <f>+I19</f>
        <v>49581</v>
      </c>
      <c r="J21" s="29">
        <f>+J19</f>
        <v>2199.3914780130294</v>
      </c>
      <c r="K21" s="29">
        <f>+K19</f>
        <v>38615394.294867806</v>
      </c>
      <c r="L21" s="29">
        <f t="shared" ref="L21:M21" si="0">+L19</f>
        <v>4598249.4651321918</v>
      </c>
      <c r="M21" s="33">
        <f t="shared" si="0"/>
        <v>3.9393818491059551E-2</v>
      </c>
    </row>
    <row r="22" spans="1:14" ht="15" customHeight="1" x14ac:dyDescent="0.25">
      <c r="A22" s="34" t="s">
        <v>25</v>
      </c>
      <c r="B22" s="35"/>
      <c r="C22" s="36"/>
      <c r="D22" s="36"/>
      <c r="E22" s="37"/>
      <c r="F22" s="36"/>
      <c r="G22" s="37"/>
      <c r="H22" s="19"/>
      <c r="I22" s="19"/>
      <c r="J22" s="62"/>
      <c r="K22" s="19"/>
      <c r="L22" s="19"/>
    </row>
    <row r="23" spans="1:14" ht="15.75" thickBot="1" x14ac:dyDescent="0.3"/>
    <row r="24" spans="1:14" x14ac:dyDescent="0.25">
      <c r="A24" s="39" t="s">
        <v>26</v>
      </c>
      <c r="B24" s="40" t="s">
        <v>27</v>
      </c>
      <c r="C24" s="51"/>
      <c r="G24" s="41"/>
    </row>
    <row r="25" spans="1:14" x14ac:dyDescent="0.25">
      <c r="A25" s="42" t="s">
        <v>28</v>
      </c>
      <c r="B25" s="43">
        <v>0.14000000000000001</v>
      </c>
      <c r="G25" s="41"/>
    </row>
    <row r="26" spans="1:14" ht="15.75" thickBot="1" x14ac:dyDescent="0.3">
      <c r="A26" s="44" t="s">
        <v>29</v>
      </c>
      <c r="B26" s="45">
        <f>L19</f>
        <v>4598249.4651321918</v>
      </c>
      <c r="E26" s="64"/>
      <c r="F26" s="34"/>
      <c r="G26" s="19"/>
    </row>
    <row r="27" spans="1:14" ht="30" customHeight="1" x14ac:dyDescent="0.25">
      <c r="A27" s="65" t="s">
        <v>30</v>
      </c>
      <c r="B27" s="66"/>
      <c r="G27" s="41"/>
    </row>
    <row r="28" spans="1:14" ht="30" x14ac:dyDescent="0.25">
      <c r="A28" s="46" t="s">
        <v>31</v>
      </c>
      <c r="B28" s="47">
        <f>G19*B25</f>
        <v>6049910.1264000004</v>
      </c>
      <c r="E28" s="34"/>
      <c r="F28" s="34"/>
      <c r="G28" s="19"/>
    </row>
    <row r="29" spans="1:14" ht="30" x14ac:dyDescent="0.25">
      <c r="A29" s="46" t="s">
        <v>32</v>
      </c>
      <c r="B29" s="47">
        <f>B28-H19</f>
        <v>5645368.0964000002</v>
      </c>
      <c r="E29" s="34"/>
      <c r="G29" s="48"/>
    </row>
    <row r="30" spans="1:14" ht="30.75" thickBot="1" x14ac:dyDescent="0.3">
      <c r="A30" s="49" t="s">
        <v>33</v>
      </c>
      <c r="B30" s="50">
        <f>B29/G19</f>
        <v>0.13063855776090658</v>
      </c>
      <c r="C30" s="51"/>
      <c r="G30" s="52"/>
    </row>
    <row r="31" spans="1:14" ht="30.75" customHeight="1" x14ac:dyDescent="0.25">
      <c r="A31" s="67" t="s">
        <v>34</v>
      </c>
      <c r="B31" s="68"/>
      <c r="F31" s="53"/>
    </row>
    <row r="32" spans="1:14" x14ac:dyDescent="0.25">
      <c r="A32" s="54" t="s">
        <v>29</v>
      </c>
      <c r="B32" s="55">
        <f>B26*B30</f>
        <v>600708.67834972963</v>
      </c>
      <c r="F32" s="53"/>
    </row>
    <row r="33" spans="1:6" x14ac:dyDescent="0.25">
      <c r="A33" s="54" t="s">
        <v>35</v>
      </c>
      <c r="B33" s="56">
        <v>2.6949999999999998</v>
      </c>
      <c r="F33" s="53"/>
    </row>
    <row r="34" spans="1:6" x14ac:dyDescent="0.25">
      <c r="A34" s="54" t="s">
        <v>36</v>
      </c>
      <c r="B34" s="55">
        <f>B21*B33</f>
        <v>104873.23</v>
      </c>
      <c r="F34" s="53"/>
    </row>
    <row r="35" spans="1:6" ht="63.75" thickBot="1" x14ac:dyDescent="0.3">
      <c r="A35" s="57" t="s">
        <v>37</v>
      </c>
      <c r="B35" s="58">
        <f>B32-B34</f>
        <v>495835.44834972965</v>
      </c>
      <c r="F35" s="53"/>
    </row>
    <row r="36" spans="1:6" ht="30" x14ac:dyDescent="0.25">
      <c r="A36" s="59" t="s">
        <v>38</v>
      </c>
      <c r="B36" s="60">
        <f>B26/B19</f>
        <v>118.16440009076918</v>
      </c>
      <c r="F36" s="53"/>
    </row>
    <row r="37" spans="1:6" ht="30" x14ac:dyDescent="0.25">
      <c r="A37" s="59" t="s">
        <v>39</v>
      </c>
      <c r="B37" s="61">
        <f>(B34+H19)/B19</f>
        <v>13.090796628462764</v>
      </c>
      <c r="D37" s="63"/>
      <c r="F37" s="53"/>
    </row>
    <row r="38" spans="1:6" x14ac:dyDescent="0.25">
      <c r="C38" s="51"/>
      <c r="F38" s="53"/>
    </row>
  </sheetData>
  <mergeCells count="2">
    <mergeCell ref="A27:B27"/>
    <mergeCell ref="A31:B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 Работа</cp:lastModifiedBy>
  <dcterms:created xsi:type="dcterms:W3CDTF">2022-06-22T03:12:26Z</dcterms:created>
  <dcterms:modified xsi:type="dcterms:W3CDTF">2022-06-23T04:18:44Z</dcterms:modified>
</cp:coreProperties>
</file>