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e1c57567fc331e/Desktop/"/>
    </mc:Choice>
  </mc:AlternateContent>
  <xr:revisionPtr revIDLastSave="6" documentId="8_{3CB04EFC-9CFF-4CC4-960C-3055E3CC6D70}" xr6:coauthVersionLast="47" xr6:coauthVersionMax="47" xr10:uidLastSave="{08260509-3336-4AD4-B23C-7B63FCFA9E24}"/>
  <bookViews>
    <workbookView xWindow="-108" yWindow="-108" windowWidth="23256" windowHeight="12456" xr2:uid="{21FBBDCE-5551-4426-9130-0D74412D7D2A}"/>
  </bookViews>
  <sheets>
    <sheet name="АКТИВНОСТЬ БАЗЫ" sheetId="1" r:id="rId1"/>
  </sheets>
  <externalReferences>
    <externalReference r:id="rId2"/>
  </externalReferences>
  <definedNames>
    <definedName name="АктивностьБазыДиагр_1">'АКТИВНОСТЬ БАЗЫ'!$I$211:$BB$211</definedName>
    <definedName name="АктивностьБазыДиагр_11">'АКТИВНОСТЬ БАЗЫ'!$O$282:$BB$282</definedName>
    <definedName name="АктивностьБазыДиагр_12">'АКТИВНОСТЬ БАЗЫ'!$O$285:$BB$285</definedName>
    <definedName name="АктивностьБазыДиагр_2">'АКТИВНОСТЬ БАЗЫ'!$I$218:$BB$218</definedName>
    <definedName name="АктивностьБазыДиагр_3">'АКТИВНОСТЬ БАЗЫ'!$I$215:$BB$215</definedName>
    <definedName name="АктивностьБазыДиагр_4">'АКТИВНОСТЬ БАЗЫ'!$I$221:$BB$221</definedName>
    <definedName name="АктивностьБазыДиагр_5">'АКТИВНОСТЬ БАЗЫ'!$W$292:$BB$292</definedName>
    <definedName name="АктивностьБазыДиагр_6">'АКТИВНОСТЬ БАЗЫ'!$O$269:$BB$269</definedName>
    <definedName name="АктивностьБазыДиагр_7">'АКТИВНОСТЬ БАЗЫ'!$O$273:$BB$273</definedName>
    <definedName name="АктивностьБазыДиагр_8">'АКТИВНОСТЬ БАЗЫ'!$O$277:$BB$277</definedName>
    <definedName name="АктивностьБазыТабл_1">'АКТИВНОСТЬ БАЗЫ'!$I$75:$BB$75</definedName>
    <definedName name="АктивностьБазыТабл_2">'АКТИВНОСТЬ БАЗЫ'!$I$139:$BB$139</definedName>
    <definedName name="АктивностьБазыТабл_3">'АКТИВНОСТЬ БАЗЫ'!$I$155:$BB$155</definedName>
    <definedName name="АктивностьБазыТабл_4">'АКТИВНОСТЬ БАЗЫ'!$I$171:$BB$171</definedName>
    <definedName name="АктивностьБазыТабл_5">'АКТИВНОСТЬ БАЗЫ'!$I$188:$BB$188</definedName>
    <definedName name="АктивностьБазыТабл_6">'АКТИВНОСТЬ БАЗЫ'!$I$197:$BB$197</definedName>
    <definedName name="АктивностьБазыТабл_7">'АКТИВНОСТЬ БАЗЫ'!$B$120:$BB$120</definedName>
    <definedName name="АктивностьБазыТабл_8">'АКТИВНОСТЬ БАЗЫ'!$W$103:$BB$103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295" i="1" l="1"/>
  <c r="BA295" i="1"/>
  <c r="BB294" i="1"/>
  <c r="BA294" i="1"/>
  <c r="BB293" i="1"/>
  <c r="BA293" i="1"/>
  <c r="BB288" i="1"/>
  <c r="BA288" i="1"/>
  <c r="B288" i="1"/>
  <c r="A288" i="1"/>
  <c r="BB287" i="1"/>
  <c r="BA287" i="1"/>
  <c r="W287" i="1"/>
  <c r="B287" i="1"/>
  <c r="A287" i="1"/>
  <c r="BB286" i="1"/>
  <c r="BA286" i="1"/>
  <c r="A286" i="1"/>
  <c r="BB283" i="1"/>
  <c r="BA283" i="1"/>
  <c r="B283" i="1"/>
  <c r="A283" i="1"/>
  <c r="BB279" i="1"/>
  <c r="BA279" i="1"/>
  <c r="A279" i="1"/>
  <c r="BB278" i="1"/>
  <c r="BA278" i="1"/>
  <c r="AF278" i="1"/>
  <c r="T278" i="1"/>
  <c r="A278" i="1"/>
  <c r="BB274" i="1"/>
  <c r="BA274" i="1"/>
  <c r="A274" i="1"/>
  <c r="BB270" i="1"/>
  <c r="BA270" i="1"/>
  <c r="A270" i="1"/>
  <c r="BB266" i="1"/>
  <c r="BA266" i="1"/>
  <c r="AP266" i="1"/>
  <c r="A266" i="1"/>
  <c r="BA249" i="1"/>
  <c r="Z249" i="1"/>
  <c r="Y249" i="1"/>
  <c r="T249" i="1"/>
  <c r="Q249" i="1"/>
  <c r="Q248" i="1"/>
  <c r="N248" i="1"/>
  <c r="M248" i="1"/>
  <c r="X247" i="1"/>
  <c r="T247" i="1"/>
  <c r="S247" i="1"/>
  <c r="L247" i="1"/>
  <c r="BA246" i="1"/>
  <c r="Z246" i="1"/>
  <c r="U246" i="1"/>
  <c r="S246" i="1"/>
  <c r="R246" i="1"/>
  <c r="Q246" i="1"/>
  <c r="L246" i="1"/>
  <c r="W245" i="1"/>
  <c r="T245" i="1"/>
  <c r="BA243" i="1"/>
  <c r="BA247" i="1" s="1"/>
  <c r="Z243" i="1"/>
  <c r="Y243" i="1"/>
  <c r="Y246" i="1" s="1"/>
  <c r="X243" i="1"/>
  <c r="W243" i="1"/>
  <c r="V243" i="1"/>
  <c r="U243" i="1"/>
  <c r="U247" i="1" s="1"/>
  <c r="T243" i="1"/>
  <c r="T248" i="1" s="1"/>
  <c r="S243" i="1"/>
  <c r="S248" i="1" s="1"/>
  <c r="R243" i="1"/>
  <c r="Q243" i="1"/>
  <c r="Q247" i="1" s="1"/>
  <c r="P243" i="1"/>
  <c r="O243" i="1"/>
  <c r="N243" i="1"/>
  <c r="M243" i="1"/>
  <c r="M247" i="1" s="1"/>
  <c r="L243" i="1"/>
  <c r="L248" i="1" s="1"/>
  <c r="K243" i="1"/>
  <c r="J243" i="1"/>
  <c r="I243" i="1"/>
  <c r="H243" i="1"/>
  <c r="G243" i="1"/>
  <c r="F243" i="1"/>
  <c r="E243" i="1"/>
  <c r="D243" i="1"/>
  <c r="C243" i="1"/>
  <c r="B243" i="1"/>
  <c r="BA241" i="1"/>
  <c r="W241" i="1"/>
  <c r="U241" i="1"/>
  <c r="S241" i="1"/>
  <c r="O241" i="1"/>
  <c r="M241" i="1"/>
  <c r="X240" i="1"/>
  <c r="W240" i="1"/>
  <c r="P240" i="1"/>
  <c r="O240" i="1"/>
  <c r="N240" i="1"/>
  <c r="BA239" i="1"/>
  <c r="Z239" i="1"/>
  <c r="Y239" i="1"/>
  <c r="U239" i="1"/>
  <c r="R239" i="1"/>
  <c r="Q239" i="1"/>
  <c r="M239" i="1"/>
  <c r="BA238" i="1"/>
  <c r="X238" i="1"/>
  <c r="U238" i="1"/>
  <c r="T238" i="1"/>
  <c r="P238" i="1"/>
  <c r="N238" i="1"/>
  <c r="M238" i="1"/>
  <c r="P237" i="1"/>
  <c r="O237" i="1"/>
  <c r="BA235" i="1"/>
  <c r="BA240" i="1" s="1"/>
  <c r="AL235" i="1"/>
  <c r="Z235" i="1"/>
  <c r="Y235" i="1"/>
  <c r="Y241" i="1" s="1"/>
  <c r="X235" i="1"/>
  <c r="X239" i="1" s="1"/>
  <c r="W235" i="1"/>
  <c r="W239" i="1" s="1"/>
  <c r="V235" i="1"/>
  <c r="V238" i="1" s="1"/>
  <c r="U235" i="1"/>
  <c r="U240" i="1" s="1"/>
  <c r="T235" i="1"/>
  <c r="S235" i="1"/>
  <c r="R235" i="1"/>
  <c r="Q235" i="1"/>
  <c r="Q241" i="1" s="1"/>
  <c r="P235" i="1"/>
  <c r="P239" i="1" s="1"/>
  <c r="O235" i="1"/>
  <c r="O239" i="1" s="1"/>
  <c r="N235" i="1"/>
  <c r="M235" i="1"/>
  <c r="M240" i="1" s="1"/>
  <c r="L235" i="1"/>
  <c r="K235" i="1"/>
  <c r="J235" i="1"/>
  <c r="I235" i="1"/>
  <c r="H235" i="1"/>
  <c r="G235" i="1"/>
  <c r="F235" i="1"/>
  <c r="E235" i="1"/>
  <c r="D235" i="1"/>
  <c r="C235" i="1"/>
  <c r="B235" i="1"/>
  <c r="BB233" i="1"/>
  <c r="BA233" i="1"/>
  <c r="AQ233" i="1"/>
  <c r="AN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BB232" i="1"/>
  <c r="BA232" i="1"/>
  <c r="AZ232" i="1"/>
  <c r="AW232" i="1"/>
  <c r="AJ232" i="1"/>
  <c r="AG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BB231" i="1"/>
  <c r="BA231" i="1"/>
  <c r="BA245" i="1" s="1"/>
  <c r="AY231" i="1"/>
  <c r="AS231" i="1"/>
  <c r="AK231" i="1"/>
  <c r="AC231" i="1"/>
  <c r="AA231" i="1"/>
  <c r="Z231" i="1"/>
  <c r="Y231" i="1"/>
  <c r="X231" i="1"/>
  <c r="W231" i="1"/>
  <c r="V231" i="1"/>
  <c r="U231" i="1"/>
  <c r="U245" i="1" s="1"/>
  <c r="T231" i="1"/>
  <c r="S231" i="1"/>
  <c r="S245" i="1" s="1"/>
  <c r="R231" i="1"/>
  <c r="Q231" i="1"/>
  <c r="P231" i="1"/>
  <c r="O231" i="1"/>
  <c r="N231" i="1"/>
  <c r="M231" i="1"/>
  <c r="M245" i="1" s="1"/>
  <c r="L231" i="1"/>
  <c r="L245" i="1" s="1"/>
  <c r="K231" i="1"/>
  <c r="J231" i="1"/>
  <c r="I231" i="1"/>
  <c r="H231" i="1"/>
  <c r="G231" i="1"/>
  <c r="F231" i="1"/>
  <c r="E231" i="1"/>
  <c r="D231" i="1"/>
  <c r="C231" i="1"/>
  <c r="B231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BB228" i="1"/>
  <c r="BA228" i="1"/>
  <c r="AU228" i="1"/>
  <c r="AS228" i="1"/>
  <c r="AM228" i="1"/>
  <c r="AK228" i="1"/>
  <c r="AE228" i="1"/>
  <c r="AC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BB227" i="1"/>
  <c r="BA227" i="1"/>
  <c r="AZ227" i="1"/>
  <c r="AX227" i="1"/>
  <c r="AR227" i="1"/>
  <c r="AJ227" i="1"/>
  <c r="AH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BB226" i="1"/>
  <c r="BA226" i="1"/>
  <c r="BA237" i="1" s="1"/>
  <c r="AW226" i="1"/>
  <c r="AU226" i="1"/>
  <c r="AO226" i="1"/>
  <c r="AM226" i="1"/>
  <c r="AG226" i="1"/>
  <c r="AE226" i="1"/>
  <c r="AA226" i="1"/>
  <c r="U226" i="1"/>
  <c r="U237" i="1" s="1"/>
  <c r="T226" i="1"/>
  <c r="S226" i="1"/>
  <c r="R226" i="1"/>
  <c r="R237" i="1" s="1"/>
  <c r="Q226" i="1"/>
  <c r="Q237" i="1" s="1"/>
  <c r="P226" i="1"/>
  <c r="O226" i="1"/>
  <c r="N226" i="1"/>
  <c r="N237" i="1" s="1"/>
  <c r="M226" i="1"/>
  <c r="M237" i="1" s="1"/>
  <c r="L226" i="1"/>
  <c r="K226" i="1"/>
  <c r="J226" i="1"/>
  <c r="I226" i="1"/>
  <c r="H226" i="1"/>
  <c r="G226" i="1"/>
  <c r="F226" i="1"/>
  <c r="E226" i="1"/>
  <c r="D226" i="1"/>
  <c r="C226" i="1"/>
  <c r="B226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BB222" i="1"/>
  <c r="BA222" i="1"/>
  <c r="AY222" i="1"/>
  <c r="AW222" i="1"/>
  <c r="AQ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BB219" i="1"/>
  <c r="BA219" i="1"/>
  <c r="AW219" i="1"/>
  <c r="AO219" i="1"/>
  <c r="AG219" i="1"/>
  <c r="AE219" i="1"/>
  <c r="Y219" i="1"/>
  <c r="Q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BB216" i="1"/>
  <c r="BA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BB213" i="1"/>
  <c r="BA213" i="1"/>
  <c r="AS213" i="1"/>
  <c r="AK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BB212" i="1"/>
  <c r="BA212" i="1"/>
  <c r="AA212" i="1"/>
  <c r="Y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BB211" i="1"/>
  <c r="BA211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BC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BC207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BC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BC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Z202" i="1"/>
  <c r="BC202" i="1" s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BC201" i="1"/>
  <c r="BC200" i="1"/>
  <c r="BC199" i="1"/>
  <c r="BC198" i="1"/>
  <c r="BC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BC193" i="1"/>
  <c r="AZ192" i="1"/>
  <c r="AY192" i="1"/>
  <c r="BC192" i="1" s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BC191" i="1"/>
  <c r="BC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BC189" i="1"/>
  <c r="AZ184" i="1"/>
  <c r="AZ228" i="1" s="1"/>
  <c r="AY184" i="1"/>
  <c r="AY228" i="1" s="1"/>
  <c r="AX184" i="1"/>
  <c r="AX228" i="1" s="1"/>
  <c r="AW184" i="1"/>
  <c r="AW228" i="1" s="1"/>
  <c r="AV184" i="1"/>
  <c r="AV228" i="1" s="1"/>
  <c r="AU184" i="1"/>
  <c r="AT184" i="1"/>
  <c r="AT228" i="1" s="1"/>
  <c r="AS184" i="1"/>
  <c r="AR184" i="1"/>
  <c r="AR228" i="1" s="1"/>
  <c r="AQ184" i="1"/>
  <c r="AQ228" i="1" s="1"/>
  <c r="AP184" i="1"/>
  <c r="AP228" i="1" s="1"/>
  <c r="AO184" i="1"/>
  <c r="AO228" i="1" s="1"/>
  <c r="AN184" i="1"/>
  <c r="AN228" i="1" s="1"/>
  <c r="AM184" i="1"/>
  <c r="AL184" i="1"/>
  <c r="AL228" i="1" s="1"/>
  <c r="AK184" i="1"/>
  <c r="AJ184" i="1"/>
  <c r="AJ228" i="1" s="1"/>
  <c r="AI184" i="1"/>
  <c r="AI228" i="1" s="1"/>
  <c r="AH184" i="1"/>
  <c r="AH228" i="1" s="1"/>
  <c r="AG184" i="1"/>
  <c r="AG228" i="1" s="1"/>
  <c r="AF184" i="1"/>
  <c r="AF228" i="1" s="1"/>
  <c r="AE184" i="1"/>
  <c r="AD184" i="1"/>
  <c r="AD228" i="1" s="1"/>
  <c r="AC184" i="1"/>
  <c r="AB184" i="1"/>
  <c r="AB228" i="1" s="1"/>
  <c r="AZ183" i="1"/>
  <c r="BC183" i="1" s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BC182" i="1"/>
  <c r="AZ181" i="1"/>
  <c r="AY181" i="1"/>
  <c r="AY233" i="1" s="1"/>
  <c r="AX181" i="1"/>
  <c r="AX233" i="1" s="1"/>
  <c r="AW181" i="1"/>
  <c r="AW233" i="1" s="1"/>
  <c r="AV181" i="1"/>
  <c r="AV233" i="1" s="1"/>
  <c r="AU181" i="1"/>
  <c r="AU233" i="1" s="1"/>
  <c r="AT181" i="1"/>
  <c r="AT233" i="1" s="1"/>
  <c r="AS181" i="1"/>
  <c r="AS233" i="1" s="1"/>
  <c r="AR181" i="1"/>
  <c r="AR233" i="1" s="1"/>
  <c r="AQ181" i="1"/>
  <c r="AP181" i="1"/>
  <c r="AP233" i="1" s="1"/>
  <c r="AO181" i="1"/>
  <c r="AO233" i="1" s="1"/>
  <c r="AN181" i="1"/>
  <c r="AM181" i="1"/>
  <c r="AM233" i="1" s="1"/>
  <c r="AL181" i="1"/>
  <c r="AL233" i="1" s="1"/>
  <c r="AK181" i="1"/>
  <c r="AK233" i="1" s="1"/>
  <c r="AJ181" i="1"/>
  <c r="AJ233" i="1" s="1"/>
  <c r="AI181" i="1"/>
  <c r="AI233" i="1" s="1"/>
  <c r="AH181" i="1"/>
  <c r="AH233" i="1" s="1"/>
  <c r="AG181" i="1"/>
  <c r="AG233" i="1" s="1"/>
  <c r="AF181" i="1"/>
  <c r="AF233" i="1" s="1"/>
  <c r="AE181" i="1"/>
  <c r="AE233" i="1" s="1"/>
  <c r="AD181" i="1"/>
  <c r="AD233" i="1" s="1"/>
  <c r="AC181" i="1"/>
  <c r="AC233" i="1" s="1"/>
  <c r="AB181" i="1"/>
  <c r="AB233" i="1" s="1"/>
  <c r="BC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BC179" i="1"/>
  <c r="BC178" i="1"/>
  <c r="AZ177" i="1"/>
  <c r="BC177" i="1" s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BC176" i="1"/>
  <c r="AZ175" i="1"/>
  <c r="BC175" i="1" s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BC174" i="1"/>
  <c r="BC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BC172" i="1"/>
  <c r="AZ168" i="1"/>
  <c r="AY168" i="1"/>
  <c r="BC168" i="1" s="1"/>
  <c r="AX168" i="1"/>
  <c r="AW168" i="1"/>
  <c r="AW227" i="1" s="1"/>
  <c r="AV168" i="1"/>
  <c r="AV227" i="1" s="1"/>
  <c r="AU168" i="1"/>
  <c r="AU227" i="1" s="1"/>
  <c r="AT168" i="1"/>
  <c r="AT227" i="1" s="1"/>
  <c r="AS168" i="1"/>
  <c r="AS227" i="1" s="1"/>
  <c r="AR168" i="1"/>
  <c r="AQ168" i="1"/>
  <c r="AQ227" i="1" s="1"/>
  <c r="AP168" i="1"/>
  <c r="AP227" i="1" s="1"/>
  <c r="AO168" i="1"/>
  <c r="AO227" i="1" s="1"/>
  <c r="AN168" i="1"/>
  <c r="AN227" i="1" s="1"/>
  <c r="AM168" i="1"/>
  <c r="AM227" i="1" s="1"/>
  <c r="AL168" i="1"/>
  <c r="AL227" i="1" s="1"/>
  <c r="AK168" i="1"/>
  <c r="AK227" i="1" s="1"/>
  <c r="AJ168" i="1"/>
  <c r="AI168" i="1"/>
  <c r="AI227" i="1" s="1"/>
  <c r="AH168" i="1"/>
  <c r="AG168" i="1"/>
  <c r="AG227" i="1" s="1"/>
  <c r="AF168" i="1"/>
  <c r="AF227" i="1" s="1"/>
  <c r="AE168" i="1"/>
  <c r="AE227" i="1" s="1"/>
  <c r="AD168" i="1"/>
  <c r="AD227" i="1" s="1"/>
  <c r="AC168" i="1"/>
  <c r="AC227" i="1" s="1"/>
  <c r="AB168" i="1"/>
  <c r="AZ167" i="1"/>
  <c r="BC167" i="1" s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BC166" i="1"/>
  <c r="AZ165" i="1"/>
  <c r="BC165" i="1" s="1"/>
  <c r="AY165" i="1"/>
  <c r="AY232" i="1" s="1"/>
  <c r="AX165" i="1"/>
  <c r="AX232" i="1" s="1"/>
  <c r="AW165" i="1"/>
  <c r="AV165" i="1"/>
  <c r="AV232" i="1" s="1"/>
  <c r="AU165" i="1"/>
  <c r="AU232" i="1" s="1"/>
  <c r="AT165" i="1"/>
  <c r="AT232" i="1" s="1"/>
  <c r="AS165" i="1"/>
  <c r="AS232" i="1" s="1"/>
  <c r="AR165" i="1"/>
  <c r="AR232" i="1" s="1"/>
  <c r="AQ165" i="1"/>
  <c r="AQ232" i="1" s="1"/>
  <c r="AP165" i="1"/>
  <c r="AP232" i="1" s="1"/>
  <c r="AO165" i="1"/>
  <c r="AO232" i="1" s="1"/>
  <c r="AN165" i="1"/>
  <c r="AN232" i="1" s="1"/>
  <c r="AM165" i="1"/>
  <c r="AM232" i="1" s="1"/>
  <c r="AL165" i="1"/>
  <c r="AL232" i="1" s="1"/>
  <c r="AK165" i="1"/>
  <c r="AK232" i="1" s="1"/>
  <c r="AJ165" i="1"/>
  <c r="AI165" i="1"/>
  <c r="AI232" i="1" s="1"/>
  <c r="AH165" i="1"/>
  <c r="AH232" i="1" s="1"/>
  <c r="AG165" i="1"/>
  <c r="AF165" i="1"/>
  <c r="AF232" i="1" s="1"/>
  <c r="AE165" i="1"/>
  <c r="AE232" i="1" s="1"/>
  <c r="AD165" i="1"/>
  <c r="AD232" i="1" s="1"/>
  <c r="AC165" i="1"/>
  <c r="AC232" i="1" s="1"/>
  <c r="AB165" i="1"/>
  <c r="AB232" i="1" s="1"/>
  <c r="BC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BC163" i="1"/>
  <c r="BC162" i="1"/>
  <c r="AZ161" i="1"/>
  <c r="BC161" i="1" s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BC160" i="1"/>
  <c r="AZ159" i="1"/>
  <c r="BC159" i="1" s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BC158" i="1"/>
  <c r="BC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BC156" i="1"/>
  <c r="AZ152" i="1"/>
  <c r="AZ226" i="1" s="1"/>
  <c r="AY152" i="1"/>
  <c r="AY226" i="1" s="1"/>
  <c r="AX152" i="1"/>
  <c r="AX226" i="1" s="1"/>
  <c r="AW152" i="1"/>
  <c r="AV152" i="1"/>
  <c r="AV226" i="1" s="1"/>
  <c r="AU152" i="1"/>
  <c r="AT152" i="1"/>
  <c r="AT226" i="1" s="1"/>
  <c r="AS152" i="1"/>
  <c r="AS226" i="1" s="1"/>
  <c r="AR152" i="1"/>
  <c r="AR226" i="1" s="1"/>
  <c r="AQ152" i="1"/>
  <c r="AQ226" i="1" s="1"/>
  <c r="AP152" i="1"/>
  <c r="AP226" i="1" s="1"/>
  <c r="AO152" i="1"/>
  <c r="AN152" i="1"/>
  <c r="AN226" i="1" s="1"/>
  <c r="AM152" i="1"/>
  <c r="AL152" i="1"/>
  <c r="AL226" i="1" s="1"/>
  <c r="AK152" i="1"/>
  <c r="AK226" i="1" s="1"/>
  <c r="AJ152" i="1"/>
  <c r="AJ226" i="1" s="1"/>
  <c r="AI152" i="1"/>
  <c r="AI226" i="1" s="1"/>
  <c r="AH152" i="1"/>
  <c r="AH226" i="1" s="1"/>
  <c r="AG152" i="1"/>
  <c r="AF152" i="1"/>
  <c r="AF226" i="1" s="1"/>
  <c r="AE152" i="1"/>
  <c r="AD152" i="1"/>
  <c r="AD226" i="1" s="1"/>
  <c r="AC152" i="1"/>
  <c r="AC226" i="1" s="1"/>
  <c r="AB152" i="1"/>
  <c r="AB226" i="1" s="1"/>
  <c r="Z152" i="1"/>
  <c r="Z226" i="1" s="1"/>
  <c r="Z237" i="1" s="1"/>
  <c r="Y152" i="1"/>
  <c r="Y226" i="1" s="1"/>
  <c r="Y237" i="1" s="1"/>
  <c r="X152" i="1"/>
  <c r="X226" i="1" s="1"/>
  <c r="X237" i="1" s="1"/>
  <c r="W152" i="1"/>
  <c r="W226" i="1" s="1"/>
  <c r="W237" i="1" s="1"/>
  <c r="V152" i="1"/>
  <c r="V226" i="1" s="1"/>
  <c r="V237" i="1" s="1"/>
  <c r="AZ151" i="1"/>
  <c r="AY151" i="1"/>
  <c r="BC151" i="1" s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BC150" i="1"/>
  <c r="AZ149" i="1"/>
  <c r="AY149" i="1"/>
  <c r="AX149" i="1"/>
  <c r="AX231" i="1" s="1"/>
  <c r="AW149" i="1"/>
  <c r="AW231" i="1" s="1"/>
  <c r="AV149" i="1"/>
  <c r="AV231" i="1" s="1"/>
  <c r="AU149" i="1"/>
  <c r="AU231" i="1" s="1"/>
  <c r="AT149" i="1"/>
  <c r="AT231" i="1" s="1"/>
  <c r="AS149" i="1"/>
  <c r="AR149" i="1"/>
  <c r="AR231" i="1" s="1"/>
  <c r="AQ149" i="1"/>
  <c r="AQ231" i="1" s="1"/>
  <c r="AP149" i="1"/>
  <c r="AP231" i="1" s="1"/>
  <c r="AO149" i="1"/>
  <c r="AO231" i="1" s="1"/>
  <c r="AN149" i="1"/>
  <c r="AN231" i="1" s="1"/>
  <c r="AM149" i="1"/>
  <c r="AM231" i="1" s="1"/>
  <c r="AL149" i="1"/>
  <c r="AL231" i="1" s="1"/>
  <c r="AK149" i="1"/>
  <c r="AJ149" i="1"/>
  <c r="AJ231" i="1" s="1"/>
  <c r="AI149" i="1"/>
  <c r="AI231" i="1" s="1"/>
  <c r="AH149" i="1"/>
  <c r="AH231" i="1" s="1"/>
  <c r="AG149" i="1"/>
  <c r="AG231" i="1" s="1"/>
  <c r="AF149" i="1"/>
  <c r="AF231" i="1" s="1"/>
  <c r="AE149" i="1"/>
  <c r="AE231" i="1" s="1"/>
  <c r="AD149" i="1"/>
  <c r="AD231" i="1" s="1"/>
  <c r="AC149" i="1"/>
  <c r="AB149" i="1"/>
  <c r="AB231" i="1" s="1"/>
  <c r="AZ148" i="1"/>
  <c r="AY148" i="1"/>
  <c r="BC148" i="1" s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BC147" i="1"/>
  <c r="BC146" i="1"/>
  <c r="BC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BC144" i="1"/>
  <c r="AZ143" i="1"/>
  <c r="BC143" i="1" s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BC142" i="1"/>
  <c r="BC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BC140" i="1"/>
  <c r="BC136" i="1"/>
  <c r="AZ136" i="1"/>
  <c r="AZ288" i="1" s="1"/>
  <c r="AY136" i="1"/>
  <c r="AY288" i="1" s="1"/>
  <c r="AX136" i="1"/>
  <c r="AX288" i="1" s="1"/>
  <c r="AW136" i="1"/>
  <c r="AW288" i="1" s="1"/>
  <c r="AV136" i="1"/>
  <c r="AV288" i="1" s="1"/>
  <c r="AU136" i="1"/>
  <c r="AU288" i="1" s="1"/>
  <c r="AT136" i="1"/>
  <c r="AT288" i="1" s="1"/>
  <c r="AS136" i="1"/>
  <c r="AS288" i="1" s="1"/>
  <c r="AR136" i="1"/>
  <c r="AR288" i="1" s="1"/>
  <c r="AQ136" i="1"/>
  <c r="AQ288" i="1" s="1"/>
  <c r="AP136" i="1"/>
  <c r="AP288" i="1" s="1"/>
  <c r="AO136" i="1"/>
  <c r="AO288" i="1" s="1"/>
  <c r="AN136" i="1"/>
  <c r="AN288" i="1" s="1"/>
  <c r="AM136" i="1"/>
  <c r="AM288" i="1" s="1"/>
  <c r="AL136" i="1"/>
  <c r="AL288" i="1" s="1"/>
  <c r="AK136" i="1"/>
  <c r="AK288" i="1" s="1"/>
  <c r="AJ136" i="1"/>
  <c r="AJ288" i="1" s="1"/>
  <c r="AI136" i="1"/>
  <c r="AI288" i="1" s="1"/>
  <c r="AH136" i="1"/>
  <c r="AH288" i="1" s="1"/>
  <c r="AG136" i="1"/>
  <c r="AG288" i="1" s="1"/>
  <c r="AF136" i="1"/>
  <c r="AF288" i="1" s="1"/>
  <c r="AE136" i="1"/>
  <c r="AE288" i="1" s="1"/>
  <c r="AD136" i="1"/>
  <c r="AD288" i="1" s="1"/>
  <c r="AC136" i="1"/>
  <c r="AC288" i="1" s="1"/>
  <c r="AB136" i="1"/>
  <c r="AB288" i="1" s="1"/>
  <c r="AA136" i="1"/>
  <c r="AA288" i="1" s="1"/>
  <c r="Z136" i="1"/>
  <c r="Z288" i="1" s="1"/>
  <c r="Y136" i="1"/>
  <c r="Y288" i="1" s="1"/>
  <c r="X136" i="1"/>
  <c r="X288" i="1" s="1"/>
  <c r="W136" i="1"/>
  <c r="W288" i="1" s="1"/>
  <c r="V136" i="1"/>
  <c r="V288" i="1" s="1"/>
  <c r="U136" i="1"/>
  <c r="U288" i="1" s="1"/>
  <c r="T136" i="1"/>
  <c r="T288" i="1" s="1"/>
  <c r="S136" i="1"/>
  <c r="S288" i="1" s="1"/>
  <c r="R136" i="1"/>
  <c r="R288" i="1" s="1"/>
  <c r="Q136" i="1"/>
  <c r="Q288" i="1" s="1"/>
  <c r="P136" i="1"/>
  <c r="P288" i="1" s="1"/>
  <c r="O136" i="1"/>
  <c r="O288" i="1" s="1"/>
  <c r="N136" i="1"/>
  <c r="N288" i="1" s="1"/>
  <c r="M136" i="1"/>
  <c r="M288" i="1" s="1"/>
  <c r="L136" i="1"/>
  <c r="L288" i="1" s="1"/>
  <c r="K136" i="1"/>
  <c r="K288" i="1" s="1"/>
  <c r="J136" i="1"/>
  <c r="J288" i="1" s="1"/>
  <c r="I136" i="1"/>
  <c r="I288" i="1" s="1"/>
  <c r="H136" i="1"/>
  <c r="H288" i="1" s="1"/>
  <c r="G136" i="1"/>
  <c r="G288" i="1" s="1"/>
  <c r="F136" i="1"/>
  <c r="F288" i="1" s="1"/>
  <c r="E136" i="1"/>
  <c r="E288" i="1" s="1"/>
  <c r="D136" i="1"/>
  <c r="D288" i="1" s="1"/>
  <c r="C136" i="1"/>
  <c r="C288" i="1" s="1"/>
  <c r="AZ135" i="1"/>
  <c r="AZ287" i="1" s="1"/>
  <c r="AY135" i="1"/>
  <c r="AY287" i="1" s="1"/>
  <c r="AX135" i="1"/>
  <c r="AX287" i="1" s="1"/>
  <c r="AW135" i="1"/>
  <c r="AW287" i="1" s="1"/>
  <c r="AV135" i="1"/>
  <c r="AV287" i="1" s="1"/>
  <c r="AU135" i="1"/>
  <c r="AU287" i="1" s="1"/>
  <c r="AT135" i="1"/>
  <c r="AT287" i="1" s="1"/>
  <c r="AS135" i="1"/>
  <c r="AS287" i="1" s="1"/>
  <c r="AR135" i="1"/>
  <c r="AR287" i="1" s="1"/>
  <c r="AQ135" i="1"/>
  <c r="AQ287" i="1" s="1"/>
  <c r="AP135" i="1"/>
  <c r="AP287" i="1" s="1"/>
  <c r="AO135" i="1"/>
  <c r="AO287" i="1" s="1"/>
  <c r="AN135" i="1"/>
  <c r="AN287" i="1" s="1"/>
  <c r="AM135" i="1"/>
  <c r="AM287" i="1" s="1"/>
  <c r="AL135" i="1"/>
  <c r="AL287" i="1" s="1"/>
  <c r="AK135" i="1"/>
  <c r="AK287" i="1" s="1"/>
  <c r="AJ135" i="1"/>
  <c r="AJ287" i="1" s="1"/>
  <c r="AI135" i="1"/>
  <c r="AI287" i="1" s="1"/>
  <c r="AH135" i="1"/>
  <c r="AH287" i="1" s="1"/>
  <c r="AG135" i="1"/>
  <c r="AG287" i="1" s="1"/>
  <c r="AF135" i="1"/>
  <c r="AF287" i="1" s="1"/>
  <c r="AE135" i="1"/>
  <c r="AE287" i="1" s="1"/>
  <c r="AD135" i="1"/>
  <c r="AD287" i="1" s="1"/>
  <c r="AC135" i="1"/>
  <c r="AC287" i="1" s="1"/>
  <c r="AB135" i="1"/>
  <c r="AB287" i="1" s="1"/>
  <c r="AA135" i="1"/>
  <c r="AA287" i="1" s="1"/>
  <c r="Z135" i="1"/>
  <c r="Z287" i="1" s="1"/>
  <c r="Y135" i="1"/>
  <c r="Y287" i="1" s="1"/>
  <c r="X135" i="1"/>
  <c r="X287" i="1" s="1"/>
  <c r="W135" i="1"/>
  <c r="V135" i="1"/>
  <c r="V287" i="1" s="1"/>
  <c r="U135" i="1"/>
  <c r="U287" i="1" s="1"/>
  <c r="T135" i="1"/>
  <c r="T287" i="1" s="1"/>
  <c r="S135" i="1"/>
  <c r="S287" i="1" s="1"/>
  <c r="R135" i="1"/>
  <c r="R287" i="1" s="1"/>
  <c r="Q135" i="1"/>
  <c r="Q287" i="1" s="1"/>
  <c r="P135" i="1"/>
  <c r="P287" i="1" s="1"/>
  <c r="O135" i="1"/>
  <c r="O287" i="1" s="1"/>
  <c r="N135" i="1"/>
  <c r="N287" i="1" s="1"/>
  <c r="M135" i="1"/>
  <c r="M287" i="1" s="1"/>
  <c r="L135" i="1"/>
  <c r="L287" i="1" s="1"/>
  <c r="K135" i="1"/>
  <c r="K287" i="1" s="1"/>
  <c r="J135" i="1"/>
  <c r="J287" i="1" s="1"/>
  <c r="I135" i="1"/>
  <c r="I287" i="1" s="1"/>
  <c r="H135" i="1"/>
  <c r="H287" i="1" s="1"/>
  <c r="G135" i="1"/>
  <c r="G287" i="1" s="1"/>
  <c r="F135" i="1"/>
  <c r="F287" i="1" s="1"/>
  <c r="E135" i="1"/>
  <c r="E287" i="1" s="1"/>
  <c r="D135" i="1"/>
  <c r="D287" i="1" s="1"/>
  <c r="C135" i="1"/>
  <c r="C287" i="1" s="1"/>
  <c r="AZ134" i="1"/>
  <c r="AZ286" i="1" s="1"/>
  <c r="AY134" i="1"/>
  <c r="AY286" i="1" s="1"/>
  <c r="AX134" i="1"/>
  <c r="AX286" i="1" s="1"/>
  <c r="AW134" i="1"/>
  <c r="AW286" i="1" s="1"/>
  <c r="AV134" i="1"/>
  <c r="AV286" i="1" s="1"/>
  <c r="AU134" i="1"/>
  <c r="AU286" i="1" s="1"/>
  <c r="AT134" i="1"/>
  <c r="AT286" i="1" s="1"/>
  <c r="AS134" i="1"/>
  <c r="AS286" i="1" s="1"/>
  <c r="AR134" i="1"/>
  <c r="AR286" i="1" s="1"/>
  <c r="AQ134" i="1"/>
  <c r="AQ286" i="1" s="1"/>
  <c r="AP134" i="1"/>
  <c r="AP286" i="1" s="1"/>
  <c r="AO134" i="1"/>
  <c r="AO286" i="1" s="1"/>
  <c r="AN134" i="1"/>
  <c r="AN286" i="1" s="1"/>
  <c r="AM134" i="1"/>
  <c r="AM286" i="1" s="1"/>
  <c r="AL134" i="1"/>
  <c r="AL286" i="1" s="1"/>
  <c r="AK134" i="1"/>
  <c r="AK286" i="1" s="1"/>
  <c r="AJ134" i="1"/>
  <c r="AJ286" i="1" s="1"/>
  <c r="AI134" i="1"/>
  <c r="AI286" i="1" s="1"/>
  <c r="AH134" i="1"/>
  <c r="AH286" i="1" s="1"/>
  <c r="AG134" i="1"/>
  <c r="AG286" i="1" s="1"/>
  <c r="AF134" i="1"/>
  <c r="AF286" i="1" s="1"/>
  <c r="AE134" i="1"/>
  <c r="AE286" i="1" s="1"/>
  <c r="AD134" i="1"/>
  <c r="AD286" i="1" s="1"/>
  <c r="AC134" i="1"/>
  <c r="AC286" i="1" s="1"/>
  <c r="AB134" i="1"/>
  <c r="AB286" i="1" s="1"/>
  <c r="AA134" i="1"/>
  <c r="AA286" i="1" s="1"/>
  <c r="Z134" i="1"/>
  <c r="Z286" i="1" s="1"/>
  <c r="Y134" i="1"/>
  <c r="Y286" i="1" s="1"/>
  <c r="X134" i="1"/>
  <c r="X286" i="1" s="1"/>
  <c r="W134" i="1"/>
  <c r="W286" i="1" s="1"/>
  <c r="V134" i="1"/>
  <c r="V286" i="1" s="1"/>
  <c r="U134" i="1"/>
  <c r="U286" i="1" s="1"/>
  <c r="T134" i="1"/>
  <c r="T286" i="1" s="1"/>
  <c r="S134" i="1"/>
  <c r="S286" i="1" s="1"/>
  <c r="R134" i="1"/>
  <c r="R286" i="1" s="1"/>
  <c r="Q134" i="1"/>
  <c r="Q286" i="1" s="1"/>
  <c r="P134" i="1"/>
  <c r="P286" i="1" s="1"/>
  <c r="O134" i="1"/>
  <c r="O286" i="1" s="1"/>
  <c r="N134" i="1"/>
  <c r="N286" i="1" s="1"/>
  <c r="M134" i="1"/>
  <c r="M286" i="1" s="1"/>
  <c r="L134" i="1"/>
  <c r="L286" i="1" s="1"/>
  <c r="K134" i="1"/>
  <c r="K286" i="1" s="1"/>
  <c r="J134" i="1"/>
  <c r="J286" i="1" s="1"/>
  <c r="I134" i="1"/>
  <c r="I286" i="1" s="1"/>
  <c r="H134" i="1"/>
  <c r="H286" i="1" s="1"/>
  <c r="G134" i="1"/>
  <c r="G286" i="1" s="1"/>
  <c r="F134" i="1"/>
  <c r="F286" i="1" s="1"/>
  <c r="E134" i="1"/>
  <c r="E286" i="1" s="1"/>
  <c r="D134" i="1"/>
  <c r="D286" i="1" s="1"/>
  <c r="C134" i="1"/>
  <c r="C286" i="1" s="1"/>
  <c r="B134" i="1"/>
  <c r="B286" i="1" s="1"/>
  <c r="BC133" i="1"/>
  <c r="AZ133" i="1"/>
  <c r="AZ279" i="1" s="1"/>
  <c r="AY133" i="1"/>
  <c r="AY279" i="1" s="1"/>
  <c r="AX133" i="1"/>
  <c r="AX279" i="1" s="1"/>
  <c r="AW133" i="1"/>
  <c r="AW279" i="1" s="1"/>
  <c r="AV133" i="1"/>
  <c r="AV279" i="1" s="1"/>
  <c r="AU133" i="1"/>
  <c r="AU279" i="1" s="1"/>
  <c r="AT133" i="1"/>
  <c r="AT279" i="1" s="1"/>
  <c r="AS133" i="1"/>
  <c r="AS279" i="1" s="1"/>
  <c r="AR133" i="1"/>
  <c r="AR279" i="1" s="1"/>
  <c r="AQ133" i="1"/>
  <c r="AQ279" i="1" s="1"/>
  <c r="AP133" i="1"/>
  <c r="AP279" i="1" s="1"/>
  <c r="AO133" i="1"/>
  <c r="AO279" i="1" s="1"/>
  <c r="AN133" i="1"/>
  <c r="AN279" i="1" s="1"/>
  <c r="AM133" i="1"/>
  <c r="AM279" i="1" s="1"/>
  <c r="AL133" i="1"/>
  <c r="AL279" i="1" s="1"/>
  <c r="AK133" i="1"/>
  <c r="AK279" i="1" s="1"/>
  <c r="AJ133" i="1"/>
  <c r="AJ279" i="1" s="1"/>
  <c r="AI133" i="1"/>
  <c r="AI279" i="1" s="1"/>
  <c r="AH133" i="1"/>
  <c r="AH279" i="1" s="1"/>
  <c r="AG133" i="1"/>
  <c r="AG279" i="1" s="1"/>
  <c r="AF133" i="1"/>
  <c r="AF279" i="1" s="1"/>
  <c r="AE133" i="1"/>
  <c r="AE279" i="1" s="1"/>
  <c r="AD133" i="1"/>
  <c r="AD279" i="1" s="1"/>
  <c r="AC133" i="1"/>
  <c r="AC279" i="1" s="1"/>
  <c r="AB133" i="1"/>
  <c r="AB279" i="1" s="1"/>
  <c r="AA133" i="1"/>
  <c r="AA279" i="1" s="1"/>
  <c r="Z133" i="1"/>
  <c r="Z279" i="1" s="1"/>
  <c r="Y133" i="1"/>
  <c r="Y279" i="1" s="1"/>
  <c r="X133" i="1"/>
  <c r="X279" i="1" s="1"/>
  <c r="W133" i="1"/>
  <c r="W279" i="1" s="1"/>
  <c r="V133" i="1"/>
  <c r="V279" i="1" s="1"/>
  <c r="U133" i="1"/>
  <c r="U279" i="1" s="1"/>
  <c r="T133" i="1"/>
  <c r="T279" i="1" s="1"/>
  <c r="S133" i="1"/>
  <c r="S279" i="1" s="1"/>
  <c r="R133" i="1"/>
  <c r="R279" i="1" s="1"/>
  <c r="Q133" i="1"/>
  <c r="Q279" i="1" s="1"/>
  <c r="P133" i="1"/>
  <c r="P279" i="1" s="1"/>
  <c r="O133" i="1"/>
  <c r="O279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Z132" i="1"/>
  <c r="AZ278" i="1" s="1"/>
  <c r="AY132" i="1"/>
  <c r="AY278" i="1" s="1"/>
  <c r="AX132" i="1"/>
  <c r="AX278" i="1" s="1"/>
  <c r="AW132" i="1"/>
  <c r="AW278" i="1" s="1"/>
  <c r="AV132" i="1"/>
  <c r="AV278" i="1" s="1"/>
  <c r="AU132" i="1"/>
  <c r="AU278" i="1" s="1"/>
  <c r="AT132" i="1"/>
  <c r="AT278" i="1" s="1"/>
  <c r="AS132" i="1"/>
  <c r="AS278" i="1" s="1"/>
  <c r="AR132" i="1"/>
  <c r="AR278" i="1" s="1"/>
  <c r="AQ132" i="1"/>
  <c r="AQ278" i="1" s="1"/>
  <c r="AP132" i="1"/>
  <c r="AP278" i="1" s="1"/>
  <c r="AO132" i="1"/>
  <c r="AO278" i="1" s="1"/>
  <c r="AN132" i="1"/>
  <c r="AN278" i="1" s="1"/>
  <c r="AM132" i="1"/>
  <c r="AM278" i="1" s="1"/>
  <c r="AL132" i="1"/>
  <c r="AL278" i="1" s="1"/>
  <c r="AK132" i="1"/>
  <c r="AK278" i="1" s="1"/>
  <c r="AJ132" i="1"/>
  <c r="AJ278" i="1" s="1"/>
  <c r="AI132" i="1"/>
  <c r="AI278" i="1" s="1"/>
  <c r="AH132" i="1"/>
  <c r="AH278" i="1" s="1"/>
  <c r="AG132" i="1"/>
  <c r="AG278" i="1" s="1"/>
  <c r="AF132" i="1"/>
  <c r="AE132" i="1"/>
  <c r="AE278" i="1" s="1"/>
  <c r="AD132" i="1"/>
  <c r="AD278" i="1" s="1"/>
  <c r="AC132" i="1"/>
  <c r="AC278" i="1" s="1"/>
  <c r="AB132" i="1"/>
  <c r="AB278" i="1" s="1"/>
  <c r="AA132" i="1"/>
  <c r="AA278" i="1" s="1"/>
  <c r="Z132" i="1"/>
  <c r="Z278" i="1" s="1"/>
  <c r="Y132" i="1"/>
  <c r="Y278" i="1" s="1"/>
  <c r="X132" i="1"/>
  <c r="X278" i="1" s="1"/>
  <c r="W132" i="1"/>
  <c r="W278" i="1" s="1"/>
  <c r="V132" i="1"/>
  <c r="V278" i="1" s="1"/>
  <c r="U132" i="1"/>
  <c r="U278" i="1" s="1"/>
  <c r="T132" i="1"/>
  <c r="S132" i="1"/>
  <c r="S278" i="1" s="1"/>
  <c r="R132" i="1"/>
  <c r="R278" i="1" s="1"/>
  <c r="Q132" i="1"/>
  <c r="Q278" i="1" s="1"/>
  <c r="P132" i="1"/>
  <c r="P278" i="1" s="1"/>
  <c r="O132" i="1"/>
  <c r="O278" i="1" s="1"/>
  <c r="N132" i="1"/>
  <c r="M132" i="1"/>
  <c r="L132" i="1"/>
  <c r="K132" i="1"/>
  <c r="J132" i="1"/>
  <c r="I132" i="1"/>
  <c r="G132" i="1"/>
  <c r="F132" i="1"/>
  <c r="E132" i="1"/>
  <c r="D132" i="1"/>
  <c r="AZ131" i="1"/>
  <c r="AY131" i="1"/>
  <c r="AY219" i="1" s="1"/>
  <c r="AX131" i="1"/>
  <c r="AX219" i="1" s="1"/>
  <c r="AW131" i="1"/>
  <c r="AV131" i="1"/>
  <c r="AV219" i="1" s="1"/>
  <c r="AU131" i="1"/>
  <c r="AU219" i="1" s="1"/>
  <c r="AT131" i="1"/>
  <c r="AT219" i="1" s="1"/>
  <c r="AS131" i="1"/>
  <c r="AS219" i="1" s="1"/>
  <c r="AR131" i="1"/>
  <c r="AR219" i="1" s="1"/>
  <c r="AQ131" i="1"/>
  <c r="AQ219" i="1" s="1"/>
  <c r="AP131" i="1"/>
  <c r="AP219" i="1" s="1"/>
  <c r="AO131" i="1"/>
  <c r="AN131" i="1"/>
  <c r="AN219" i="1" s="1"/>
  <c r="AM131" i="1"/>
  <c r="AM219" i="1" s="1"/>
  <c r="AL131" i="1"/>
  <c r="AL219" i="1" s="1"/>
  <c r="AK131" i="1"/>
  <c r="AK219" i="1" s="1"/>
  <c r="AJ131" i="1"/>
  <c r="AJ219" i="1" s="1"/>
  <c r="AI131" i="1"/>
  <c r="AI219" i="1" s="1"/>
  <c r="AH131" i="1"/>
  <c r="AH219" i="1" s="1"/>
  <c r="AG131" i="1"/>
  <c r="AF131" i="1"/>
  <c r="AF219" i="1" s="1"/>
  <c r="AE131" i="1"/>
  <c r="AD131" i="1"/>
  <c r="AD219" i="1" s="1"/>
  <c r="AC131" i="1"/>
  <c r="AC219" i="1" s="1"/>
  <c r="AB131" i="1"/>
  <c r="AB219" i="1" s="1"/>
  <c r="AA131" i="1"/>
  <c r="AA219" i="1" s="1"/>
  <c r="Z131" i="1"/>
  <c r="Z219" i="1" s="1"/>
  <c r="Y131" i="1"/>
  <c r="X131" i="1"/>
  <c r="X219" i="1" s="1"/>
  <c r="W131" i="1"/>
  <c r="W219" i="1" s="1"/>
  <c r="V131" i="1"/>
  <c r="V219" i="1" s="1"/>
  <c r="U131" i="1"/>
  <c r="U219" i="1" s="1"/>
  <c r="T131" i="1"/>
  <c r="T219" i="1" s="1"/>
  <c r="S131" i="1"/>
  <c r="S219" i="1" s="1"/>
  <c r="R131" i="1"/>
  <c r="R219" i="1" s="1"/>
  <c r="Q131" i="1"/>
  <c r="P131" i="1"/>
  <c r="P219" i="1" s="1"/>
  <c r="O131" i="1"/>
  <c r="O219" i="1" s="1"/>
  <c r="N131" i="1"/>
  <c r="N219" i="1" s="1"/>
  <c r="M131" i="1"/>
  <c r="M219" i="1" s="1"/>
  <c r="BC130" i="1"/>
  <c r="BC129" i="1"/>
  <c r="BC128" i="1"/>
  <c r="BC127" i="1"/>
  <c r="BC126" i="1"/>
  <c r="BC125" i="1"/>
  <c r="BC124" i="1"/>
  <c r="BC123" i="1"/>
  <c r="BC122" i="1"/>
  <c r="BC121" i="1"/>
  <c r="AW111" i="1"/>
  <c r="AU111" i="1"/>
  <c r="AO111" i="1"/>
  <c r="AM111" i="1"/>
  <c r="AL111" i="1"/>
  <c r="AZ110" i="1"/>
  <c r="AZ111" i="1" s="1"/>
  <c r="BC111" i="1" s="1"/>
  <c r="AY110" i="1"/>
  <c r="AY111" i="1" s="1"/>
  <c r="AX110" i="1"/>
  <c r="AW110" i="1"/>
  <c r="AX111" i="1" s="1"/>
  <c r="AV110" i="1"/>
  <c r="AU110" i="1"/>
  <c r="AT110" i="1"/>
  <c r="AS110" i="1"/>
  <c r="AT111" i="1" s="1"/>
  <c r="AR110" i="1"/>
  <c r="AR111" i="1" s="1"/>
  <c r="AQ110" i="1"/>
  <c r="AQ111" i="1" s="1"/>
  <c r="AP110" i="1"/>
  <c r="AO110" i="1"/>
  <c r="AP111" i="1" s="1"/>
  <c r="AN110" i="1"/>
  <c r="AN111" i="1" s="1"/>
  <c r="AM110" i="1"/>
  <c r="AL110" i="1"/>
  <c r="AK110" i="1"/>
  <c r="AK111" i="1" s="1"/>
  <c r="AJ110" i="1"/>
  <c r="AJ111" i="1" s="1"/>
  <c r="AI110" i="1"/>
  <c r="AI111" i="1" s="1"/>
  <c r="AH110" i="1"/>
  <c r="AG110" i="1"/>
  <c r="AH111" i="1" s="1"/>
  <c r="AF110" i="1"/>
  <c r="AE110" i="1"/>
  <c r="AF111" i="1" s="1"/>
  <c r="AD110" i="1"/>
  <c r="AC110" i="1"/>
  <c r="AD111" i="1" s="1"/>
  <c r="AB110" i="1"/>
  <c r="AB111" i="1" s="1"/>
  <c r="AA110" i="1"/>
  <c r="AA111" i="1" s="1"/>
  <c r="Z110" i="1"/>
  <c r="Y110" i="1"/>
  <c r="Z111" i="1" s="1"/>
  <c r="X110" i="1"/>
  <c r="W110" i="1"/>
  <c r="X111" i="1" s="1"/>
  <c r="AZ109" i="1"/>
  <c r="BC109" i="1" s="1"/>
  <c r="AY109" i="1"/>
  <c r="AU109" i="1"/>
  <c r="AS109" i="1"/>
  <c r="AR109" i="1"/>
  <c r="AQ109" i="1"/>
  <c r="AM109" i="1"/>
  <c r="AK109" i="1"/>
  <c r="AJ109" i="1"/>
  <c r="AI109" i="1"/>
  <c r="AE109" i="1"/>
  <c r="AC109" i="1"/>
  <c r="AB109" i="1"/>
  <c r="AA109" i="1"/>
  <c r="W109" i="1"/>
  <c r="AZ108" i="1"/>
  <c r="BC108" i="1" s="1"/>
  <c r="AY108" i="1"/>
  <c r="AT108" i="1"/>
  <c r="AR108" i="1"/>
  <c r="AQ108" i="1"/>
  <c r="AL108" i="1"/>
  <c r="AJ108" i="1"/>
  <c r="AI108" i="1"/>
  <c r="AD108" i="1"/>
  <c r="AB108" i="1"/>
  <c r="AA108" i="1"/>
  <c r="AZ107" i="1"/>
  <c r="BC107" i="1" s="1"/>
  <c r="AY107" i="1"/>
  <c r="AX107" i="1"/>
  <c r="AX108" i="1" s="1"/>
  <c r="AW107" i="1"/>
  <c r="AW108" i="1" s="1"/>
  <c r="AV107" i="1"/>
  <c r="AV108" i="1" s="1"/>
  <c r="AU107" i="1"/>
  <c r="AT107" i="1"/>
  <c r="AU108" i="1" s="1"/>
  <c r="AS107" i="1"/>
  <c r="AS108" i="1" s="1"/>
  <c r="AR107" i="1"/>
  <c r="AQ107" i="1"/>
  <c r="AP107" i="1"/>
  <c r="AP108" i="1" s="1"/>
  <c r="AO107" i="1"/>
  <c r="AO108" i="1" s="1"/>
  <c r="AN107" i="1"/>
  <c r="AN108" i="1" s="1"/>
  <c r="AM107" i="1"/>
  <c r="AL107" i="1"/>
  <c r="AM108" i="1" s="1"/>
  <c r="AK107" i="1"/>
  <c r="AK108" i="1" s="1"/>
  <c r="AJ107" i="1"/>
  <c r="AI107" i="1"/>
  <c r="AH107" i="1"/>
  <c r="AH108" i="1" s="1"/>
  <c r="AG107" i="1"/>
  <c r="AG108" i="1" s="1"/>
  <c r="AF107" i="1"/>
  <c r="AF108" i="1" s="1"/>
  <c r="AE107" i="1"/>
  <c r="AD107" i="1"/>
  <c r="AE108" i="1" s="1"/>
  <c r="AC107" i="1"/>
  <c r="AC108" i="1" s="1"/>
  <c r="AB107" i="1"/>
  <c r="AA107" i="1"/>
  <c r="Z107" i="1"/>
  <c r="Z108" i="1" s="1"/>
  <c r="Y107" i="1"/>
  <c r="Y108" i="1" s="1"/>
  <c r="X107" i="1"/>
  <c r="X108" i="1" s="1"/>
  <c r="W107" i="1"/>
  <c r="BC106" i="1"/>
  <c r="BC105" i="1"/>
  <c r="BC104" i="1"/>
  <c r="AZ100" i="1"/>
  <c r="BC100" i="1" s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BC99" i="1"/>
  <c r="AZ98" i="1"/>
  <c r="AZ270" i="1" s="1"/>
  <c r="AY98" i="1"/>
  <c r="AY270" i="1" s="1"/>
  <c r="AX98" i="1"/>
  <c r="AX270" i="1" s="1"/>
  <c r="AW98" i="1"/>
  <c r="AW270" i="1" s="1"/>
  <c r="AV98" i="1"/>
  <c r="AV270" i="1" s="1"/>
  <c r="AU98" i="1"/>
  <c r="AU270" i="1" s="1"/>
  <c r="AT98" i="1"/>
  <c r="AT270" i="1" s="1"/>
  <c r="AS98" i="1"/>
  <c r="AS270" i="1" s="1"/>
  <c r="AR98" i="1"/>
  <c r="AR270" i="1" s="1"/>
  <c r="AQ98" i="1"/>
  <c r="AQ270" i="1" s="1"/>
  <c r="AP98" i="1"/>
  <c r="AP270" i="1" s="1"/>
  <c r="AO98" i="1"/>
  <c r="AO270" i="1" s="1"/>
  <c r="AN98" i="1"/>
  <c r="AN270" i="1" s="1"/>
  <c r="AM98" i="1"/>
  <c r="AM270" i="1" s="1"/>
  <c r="AL98" i="1"/>
  <c r="AL270" i="1" s="1"/>
  <c r="AK98" i="1"/>
  <c r="AK270" i="1" s="1"/>
  <c r="AJ98" i="1"/>
  <c r="AJ270" i="1" s="1"/>
  <c r="AI98" i="1"/>
  <c r="AI270" i="1" s="1"/>
  <c r="AH98" i="1"/>
  <c r="AH270" i="1" s="1"/>
  <c r="AG98" i="1"/>
  <c r="AG270" i="1" s="1"/>
  <c r="AF98" i="1"/>
  <c r="AF270" i="1" s="1"/>
  <c r="AE98" i="1"/>
  <c r="AE270" i="1" s="1"/>
  <c r="AD98" i="1"/>
  <c r="AD270" i="1" s="1"/>
  <c r="AC98" i="1"/>
  <c r="AC270" i="1" s="1"/>
  <c r="AB98" i="1"/>
  <c r="AB270" i="1" s="1"/>
  <c r="AA98" i="1"/>
  <c r="AA270" i="1" s="1"/>
  <c r="Z98" i="1"/>
  <c r="Z270" i="1" s="1"/>
  <c r="Y98" i="1"/>
  <c r="Y270" i="1" s="1"/>
  <c r="X98" i="1"/>
  <c r="X270" i="1" s="1"/>
  <c r="W98" i="1"/>
  <c r="W270" i="1" s="1"/>
  <c r="V98" i="1"/>
  <c r="V270" i="1" s="1"/>
  <c r="U98" i="1"/>
  <c r="U270" i="1" s="1"/>
  <c r="T98" i="1"/>
  <c r="T270" i="1" s="1"/>
  <c r="S98" i="1"/>
  <c r="S270" i="1" s="1"/>
  <c r="R98" i="1"/>
  <c r="R270" i="1" s="1"/>
  <c r="Q98" i="1"/>
  <c r="Q270" i="1" s="1"/>
  <c r="P98" i="1"/>
  <c r="P270" i="1" s="1"/>
  <c r="O98" i="1"/>
  <c r="O270" i="1" s="1"/>
  <c r="N98" i="1"/>
  <c r="M98" i="1"/>
  <c r="L98" i="1"/>
  <c r="K98" i="1"/>
  <c r="J98" i="1"/>
  <c r="I98" i="1"/>
  <c r="H98" i="1"/>
  <c r="G98" i="1"/>
  <c r="BC97" i="1"/>
  <c r="AZ96" i="1"/>
  <c r="AZ222" i="1" s="1"/>
  <c r="AY96" i="1"/>
  <c r="AX96" i="1"/>
  <c r="AX222" i="1" s="1"/>
  <c r="AW96" i="1"/>
  <c r="AV96" i="1"/>
  <c r="AV222" i="1" s="1"/>
  <c r="AU96" i="1"/>
  <c r="AU222" i="1" s="1"/>
  <c r="AT96" i="1"/>
  <c r="AT222" i="1" s="1"/>
  <c r="AS96" i="1"/>
  <c r="AS222" i="1" s="1"/>
  <c r="AR96" i="1"/>
  <c r="AR222" i="1" s="1"/>
  <c r="AQ96" i="1"/>
  <c r="AP96" i="1"/>
  <c r="AP222" i="1" s="1"/>
  <c r="AO96" i="1"/>
  <c r="AO222" i="1" s="1"/>
  <c r="AN96" i="1"/>
  <c r="AN222" i="1" s="1"/>
  <c r="AM96" i="1"/>
  <c r="AM222" i="1" s="1"/>
  <c r="AL96" i="1"/>
  <c r="AL222" i="1" s="1"/>
  <c r="AK96" i="1"/>
  <c r="AK222" i="1" s="1"/>
  <c r="AJ96" i="1"/>
  <c r="AJ222" i="1" s="1"/>
  <c r="AI96" i="1"/>
  <c r="AI222" i="1" s="1"/>
  <c r="AH96" i="1"/>
  <c r="AH222" i="1" s="1"/>
  <c r="AG96" i="1"/>
  <c r="AG222" i="1" s="1"/>
  <c r="AF96" i="1"/>
  <c r="AF222" i="1" s="1"/>
  <c r="AE96" i="1"/>
  <c r="AE222" i="1" s="1"/>
  <c r="AD96" i="1"/>
  <c r="AD222" i="1" s="1"/>
  <c r="AC96" i="1"/>
  <c r="AC222" i="1" s="1"/>
  <c r="AB96" i="1"/>
  <c r="AB222" i="1" s="1"/>
  <c r="AZ95" i="1"/>
  <c r="BC95" i="1" s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BC94" i="1"/>
  <c r="AZ93" i="1"/>
  <c r="AZ216" i="1" s="1"/>
  <c r="AY93" i="1"/>
  <c r="AY216" i="1" s="1"/>
  <c r="AX93" i="1"/>
  <c r="AX216" i="1" s="1"/>
  <c r="AW93" i="1"/>
  <c r="AW216" i="1" s="1"/>
  <c r="AV93" i="1"/>
  <c r="AV216" i="1" s="1"/>
  <c r="AU93" i="1"/>
  <c r="AU216" i="1" s="1"/>
  <c r="AT93" i="1"/>
  <c r="AT216" i="1" s="1"/>
  <c r="AS93" i="1"/>
  <c r="AS216" i="1" s="1"/>
  <c r="AR93" i="1"/>
  <c r="AR216" i="1" s="1"/>
  <c r="AQ93" i="1"/>
  <c r="AQ216" i="1" s="1"/>
  <c r="AP93" i="1"/>
  <c r="AP216" i="1" s="1"/>
  <c r="AO93" i="1"/>
  <c r="AO216" i="1" s="1"/>
  <c r="AN93" i="1"/>
  <c r="AN216" i="1" s="1"/>
  <c r="AM93" i="1"/>
  <c r="AM216" i="1" s="1"/>
  <c r="AL93" i="1"/>
  <c r="AL216" i="1" s="1"/>
  <c r="AK93" i="1"/>
  <c r="AK216" i="1" s="1"/>
  <c r="AJ93" i="1"/>
  <c r="AJ216" i="1" s="1"/>
  <c r="AI93" i="1"/>
  <c r="AI216" i="1" s="1"/>
  <c r="AH93" i="1"/>
  <c r="AH216" i="1" s="1"/>
  <c r="AG93" i="1"/>
  <c r="AG216" i="1" s="1"/>
  <c r="AF93" i="1"/>
  <c r="AF216" i="1" s="1"/>
  <c r="AE93" i="1"/>
  <c r="AE216" i="1" s="1"/>
  <c r="AD93" i="1"/>
  <c r="AD216" i="1" s="1"/>
  <c r="AC93" i="1"/>
  <c r="AC216" i="1" s="1"/>
  <c r="AZ92" i="1"/>
  <c r="AZ213" i="1" s="1"/>
  <c r="AY92" i="1"/>
  <c r="AY213" i="1" s="1"/>
  <c r="AX92" i="1"/>
  <c r="AX213" i="1" s="1"/>
  <c r="AW92" i="1"/>
  <c r="AW213" i="1" s="1"/>
  <c r="AV92" i="1"/>
  <c r="AV213" i="1" s="1"/>
  <c r="AU92" i="1"/>
  <c r="AU213" i="1" s="1"/>
  <c r="AT92" i="1"/>
  <c r="AT213" i="1" s="1"/>
  <c r="AS92" i="1"/>
  <c r="AR92" i="1"/>
  <c r="AR213" i="1" s="1"/>
  <c r="AQ92" i="1"/>
  <c r="AQ213" i="1" s="1"/>
  <c r="AP92" i="1"/>
  <c r="AP213" i="1" s="1"/>
  <c r="AO92" i="1"/>
  <c r="AO213" i="1" s="1"/>
  <c r="AN92" i="1"/>
  <c r="AN213" i="1" s="1"/>
  <c r="AM92" i="1"/>
  <c r="AM213" i="1" s="1"/>
  <c r="AL92" i="1"/>
  <c r="AL213" i="1" s="1"/>
  <c r="AK92" i="1"/>
  <c r="AJ92" i="1"/>
  <c r="AJ213" i="1" s="1"/>
  <c r="AI92" i="1"/>
  <c r="AI213" i="1" s="1"/>
  <c r="AH92" i="1"/>
  <c r="AH213" i="1" s="1"/>
  <c r="AG92" i="1"/>
  <c r="AG213" i="1" s="1"/>
  <c r="AF92" i="1"/>
  <c r="AF213" i="1" s="1"/>
  <c r="AE92" i="1"/>
  <c r="AE213" i="1" s="1"/>
  <c r="AD92" i="1"/>
  <c r="AD213" i="1" s="1"/>
  <c r="AC92" i="1"/>
  <c r="AC213" i="1" s="1"/>
  <c r="AB92" i="1"/>
  <c r="AB213" i="1" s="1"/>
  <c r="BC91" i="1"/>
  <c r="BC90" i="1"/>
  <c r="AZ90" i="1"/>
  <c r="AZ212" i="1" s="1"/>
  <c r="AY90" i="1"/>
  <c r="AY212" i="1" s="1"/>
  <c r="AX90" i="1"/>
  <c r="AX212" i="1" s="1"/>
  <c r="AW90" i="1"/>
  <c r="AW212" i="1" s="1"/>
  <c r="AV90" i="1"/>
  <c r="AV212" i="1" s="1"/>
  <c r="AU90" i="1"/>
  <c r="AU212" i="1" s="1"/>
  <c r="AT90" i="1"/>
  <c r="AT212" i="1" s="1"/>
  <c r="AS90" i="1"/>
  <c r="AS212" i="1" s="1"/>
  <c r="AR90" i="1"/>
  <c r="AR212" i="1" s="1"/>
  <c r="AQ90" i="1"/>
  <c r="AQ212" i="1" s="1"/>
  <c r="AP90" i="1"/>
  <c r="AP212" i="1" s="1"/>
  <c r="AO90" i="1"/>
  <c r="AO212" i="1" s="1"/>
  <c r="AN90" i="1"/>
  <c r="AN212" i="1" s="1"/>
  <c r="AM90" i="1"/>
  <c r="AM212" i="1" s="1"/>
  <c r="AL90" i="1"/>
  <c r="AL212" i="1" s="1"/>
  <c r="AK90" i="1"/>
  <c r="AK212" i="1" s="1"/>
  <c r="AJ90" i="1"/>
  <c r="AJ212" i="1" s="1"/>
  <c r="AI90" i="1"/>
  <c r="AI212" i="1" s="1"/>
  <c r="AH90" i="1"/>
  <c r="AH212" i="1" s="1"/>
  <c r="AG90" i="1"/>
  <c r="AG212" i="1" s="1"/>
  <c r="AF90" i="1"/>
  <c r="AF212" i="1" s="1"/>
  <c r="AE90" i="1"/>
  <c r="AE212" i="1" s="1"/>
  <c r="AD90" i="1"/>
  <c r="AD212" i="1" s="1"/>
  <c r="AC90" i="1"/>
  <c r="AC212" i="1" s="1"/>
  <c r="AB90" i="1"/>
  <c r="AB212" i="1" s="1"/>
  <c r="AA90" i="1"/>
  <c r="Z90" i="1"/>
  <c r="Z212" i="1" s="1"/>
  <c r="Y90" i="1"/>
  <c r="X90" i="1"/>
  <c r="X212" i="1" s="1"/>
  <c r="W90" i="1"/>
  <c r="W212" i="1" s="1"/>
  <c r="V90" i="1"/>
  <c r="V212" i="1" s="1"/>
  <c r="U90" i="1"/>
  <c r="U212" i="1" s="1"/>
  <c r="T90" i="1"/>
  <c r="T212" i="1" s="1"/>
  <c r="S90" i="1"/>
  <c r="S212" i="1" s="1"/>
  <c r="R90" i="1"/>
  <c r="R212" i="1" s="1"/>
  <c r="Q90" i="1"/>
  <c r="Q212" i="1" s="1"/>
  <c r="P90" i="1"/>
  <c r="P212" i="1" s="1"/>
  <c r="O90" i="1"/>
  <c r="O212" i="1" s="1"/>
  <c r="N90" i="1"/>
  <c r="N212" i="1" s="1"/>
  <c r="M90" i="1"/>
  <c r="M212" i="1" s="1"/>
  <c r="BC89" i="1"/>
  <c r="AY88" i="1"/>
  <c r="AY283" i="1" s="1"/>
  <c r="AW88" i="1"/>
  <c r="AW283" i="1" s="1"/>
  <c r="AV88" i="1"/>
  <c r="AV283" i="1" s="1"/>
  <c r="AU88" i="1"/>
  <c r="AU283" i="1" s="1"/>
  <c r="AQ88" i="1"/>
  <c r="AQ283" i="1" s="1"/>
  <c r="AO88" i="1"/>
  <c r="AO283" i="1" s="1"/>
  <c r="AN88" i="1"/>
  <c r="AN283" i="1" s="1"/>
  <c r="AM88" i="1"/>
  <c r="AM283" i="1" s="1"/>
  <c r="AI88" i="1"/>
  <c r="AI283" i="1" s="1"/>
  <c r="AG88" i="1"/>
  <c r="AG283" i="1" s="1"/>
  <c r="AF88" i="1"/>
  <c r="AF283" i="1" s="1"/>
  <c r="AE88" i="1"/>
  <c r="AE283" i="1" s="1"/>
  <c r="AA88" i="1"/>
  <c r="AA283" i="1" s="1"/>
  <c r="Z88" i="1"/>
  <c r="Z283" i="1" s="1"/>
  <c r="Y88" i="1"/>
  <c r="Y283" i="1" s="1"/>
  <c r="X88" i="1"/>
  <c r="X283" i="1" s="1"/>
  <c r="W88" i="1"/>
  <c r="W283" i="1" s="1"/>
  <c r="V88" i="1"/>
  <c r="V283" i="1" s="1"/>
  <c r="U88" i="1"/>
  <c r="U283" i="1" s="1"/>
  <c r="T88" i="1"/>
  <c r="T283" i="1" s="1"/>
  <c r="S88" i="1"/>
  <c r="S283" i="1" s="1"/>
  <c r="R88" i="1"/>
  <c r="R283" i="1" s="1"/>
  <c r="Q88" i="1"/>
  <c r="Q283" i="1" s="1"/>
  <c r="P88" i="1"/>
  <c r="P283" i="1" s="1"/>
  <c r="O88" i="1"/>
  <c r="O283" i="1" s="1"/>
  <c r="N88" i="1"/>
  <c r="N283" i="1" s="1"/>
  <c r="M88" i="1"/>
  <c r="M283" i="1" s="1"/>
  <c r="L88" i="1"/>
  <c r="L283" i="1" s="1"/>
  <c r="K88" i="1"/>
  <c r="K283" i="1" s="1"/>
  <c r="J88" i="1"/>
  <c r="J283" i="1" s="1"/>
  <c r="I88" i="1"/>
  <c r="I283" i="1" s="1"/>
  <c r="H88" i="1"/>
  <c r="H283" i="1" s="1"/>
  <c r="G88" i="1"/>
  <c r="G283" i="1" s="1"/>
  <c r="F88" i="1"/>
  <c r="F283" i="1" s="1"/>
  <c r="E88" i="1"/>
  <c r="E283" i="1" s="1"/>
  <c r="D88" i="1"/>
  <c r="D283" i="1" s="1"/>
  <c r="C88" i="1"/>
  <c r="C283" i="1" s="1"/>
  <c r="AZ87" i="1"/>
  <c r="AZ85" i="1" s="1"/>
  <c r="AY87" i="1"/>
  <c r="AY85" i="1" s="1"/>
  <c r="AX87" i="1"/>
  <c r="AX85" i="1" s="1"/>
  <c r="AR87" i="1"/>
  <c r="AR85" i="1" s="1"/>
  <c r="AR294" i="1" s="1"/>
  <c r="AQ87" i="1"/>
  <c r="AQ85" i="1" s="1"/>
  <c r="AP87" i="1"/>
  <c r="AP85" i="1" s="1"/>
  <c r="AJ87" i="1"/>
  <c r="AJ85" i="1" s="1"/>
  <c r="AJ294" i="1" s="1"/>
  <c r="AI87" i="1"/>
  <c r="AI85" i="1" s="1"/>
  <c r="AH87" i="1"/>
  <c r="AH85" i="1" s="1"/>
  <c r="AB87" i="1"/>
  <c r="AB85" i="1" s="1"/>
  <c r="AB294" i="1" s="1"/>
  <c r="AA87" i="1"/>
  <c r="AA85" i="1" s="1"/>
  <c r="Z87" i="1"/>
  <c r="Z85" i="1" s="1"/>
  <c r="Y87" i="1"/>
  <c r="X87" i="1"/>
  <c r="X85" i="1" s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W86" i="1"/>
  <c r="W295" i="1" s="1"/>
  <c r="Y85" i="1"/>
  <c r="Y294" i="1" s="1"/>
  <c r="W85" i="1"/>
  <c r="W294" i="1" s="1"/>
  <c r="BC84" i="1"/>
  <c r="AZ84" i="1"/>
  <c r="AZ86" i="1" s="1"/>
  <c r="AY84" i="1"/>
  <c r="AX84" i="1"/>
  <c r="AW84" i="1"/>
  <c r="AV84" i="1"/>
  <c r="AU84" i="1"/>
  <c r="AT84" i="1"/>
  <c r="AS84" i="1"/>
  <c r="AR84" i="1"/>
  <c r="AR86" i="1" s="1"/>
  <c r="AR295" i="1" s="1"/>
  <c r="AQ84" i="1"/>
  <c r="AP84" i="1"/>
  <c r="AP293" i="1" s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Y86" i="1" s="1"/>
  <c r="Y295" i="1" s="1"/>
  <c r="X84" i="1"/>
  <c r="W84" i="1"/>
  <c r="V84" i="1"/>
  <c r="V266" i="1" s="1"/>
  <c r="U84" i="1"/>
  <c r="U266" i="1" s="1"/>
  <c r="T84" i="1"/>
  <c r="T266" i="1" s="1"/>
  <c r="S84" i="1"/>
  <c r="S266" i="1" s="1"/>
  <c r="R84" i="1"/>
  <c r="R266" i="1" s="1"/>
  <c r="Q84" i="1"/>
  <c r="Q266" i="1" s="1"/>
  <c r="P84" i="1"/>
  <c r="P266" i="1" s="1"/>
  <c r="O84" i="1"/>
  <c r="O266" i="1" s="1"/>
  <c r="BC83" i="1"/>
  <c r="BC82" i="1"/>
  <c r="AZ82" i="1"/>
  <c r="AZ88" i="1" s="1"/>
  <c r="AY82" i="1"/>
  <c r="AX82" i="1"/>
  <c r="AX88" i="1" s="1"/>
  <c r="AX283" i="1" s="1"/>
  <c r="AW82" i="1"/>
  <c r="AW87" i="1" s="1"/>
  <c r="AW85" i="1" s="1"/>
  <c r="AW294" i="1" s="1"/>
  <c r="AV82" i="1"/>
  <c r="AV87" i="1" s="1"/>
  <c r="AV85" i="1" s="1"/>
  <c r="AU82" i="1"/>
  <c r="AU87" i="1" s="1"/>
  <c r="AU85" i="1" s="1"/>
  <c r="AT82" i="1"/>
  <c r="AT88" i="1" s="1"/>
  <c r="AT283" i="1" s="1"/>
  <c r="AS82" i="1"/>
  <c r="AS88" i="1" s="1"/>
  <c r="AS283" i="1" s="1"/>
  <c r="AR82" i="1"/>
  <c r="AR88" i="1" s="1"/>
  <c r="AR283" i="1" s="1"/>
  <c r="AQ82" i="1"/>
  <c r="AP82" i="1"/>
  <c r="AP88" i="1" s="1"/>
  <c r="AP283" i="1" s="1"/>
  <c r="AO82" i="1"/>
  <c r="AO87" i="1" s="1"/>
  <c r="AO85" i="1" s="1"/>
  <c r="AO294" i="1" s="1"/>
  <c r="AN82" i="1"/>
  <c r="AN87" i="1" s="1"/>
  <c r="AN85" i="1" s="1"/>
  <c r="AM82" i="1"/>
  <c r="AM87" i="1" s="1"/>
  <c r="AM85" i="1" s="1"/>
  <c r="AL82" i="1"/>
  <c r="AL88" i="1" s="1"/>
  <c r="AL283" i="1" s="1"/>
  <c r="AK82" i="1"/>
  <c r="AK88" i="1" s="1"/>
  <c r="AK283" i="1" s="1"/>
  <c r="AJ82" i="1"/>
  <c r="AJ88" i="1" s="1"/>
  <c r="AJ283" i="1" s="1"/>
  <c r="AI82" i="1"/>
  <c r="AH82" i="1"/>
  <c r="AH88" i="1" s="1"/>
  <c r="AH283" i="1" s="1"/>
  <c r="AG82" i="1"/>
  <c r="AG87" i="1" s="1"/>
  <c r="AG85" i="1" s="1"/>
  <c r="AG294" i="1" s="1"/>
  <c r="AF82" i="1"/>
  <c r="AF87" i="1" s="1"/>
  <c r="AF85" i="1" s="1"/>
  <c r="AE82" i="1"/>
  <c r="AE87" i="1" s="1"/>
  <c r="AE85" i="1" s="1"/>
  <c r="AD82" i="1"/>
  <c r="AD88" i="1" s="1"/>
  <c r="AD283" i="1" s="1"/>
  <c r="AC82" i="1"/>
  <c r="AC88" i="1" s="1"/>
  <c r="AC283" i="1" s="1"/>
  <c r="AB82" i="1"/>
  <c r="AB88" i="1" s="1"/>
  <c r="AB283" i="1" s="1"/>
  <c r="AZ81" i="1"/>
  <c r="BC81" i="1" s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Z80" i="1"/>
  <c r="BC80" i="1" s="1"/>
  <c r="AY80" i="1"/>
  <c r="AX80" i="1"/>
  <c r="AU80" i="1"/>
  <c r="AR80" i="1"/>
  <c r="AQ80" i="1"/>
  <c r="AP80" i="1"/>
  <c r="AM80" i="1"/>
  <c r="AJ80" i="1"/>
  <c r="AI80" i="1"/>
  <c r="AH80" i="1"/>
  <c r="AE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AZ79" i="1"/>
  <c r="AY79" i="1"/>
  <c r="AX79" i="1"/>
  <c r="AW79" i="1"/>
  <c r="AV79" i="1"/>
  <c r="AV243" i="1" s="1"/>
  <c r="AV245" i="1" s="1"/>
  <c r="AU79" i="1"/>
  <c r="AT79" i="1"/>
  <c r="AS79" i="1"/>
  <c r="AR79" i="1"/>
  <c r="AQ79" i="1"/>
  <c r="AQ243" i="1" s="1"/>
  <c r="AP79" i="1"/>
  <c r="AO79" i="1"/>
  <c r="AN79" i="1"/>
  <c r="AM79" i="1"/>
  <c r="AL79" i="1"/>
  <c r="AL243" i="1" s="1"/>
  <c r="AL245" i="1" s="1"/>
  <c r="AK79" i="1"/>
  <c r="AJ79" i="1"/>
  <c r="AI79" i="1"/>
  <c r="AH79" i="1"/>
  <c r="AG79" i="1"/>
  <c r="AF79" i="1"/>
  <c r="AF243" i="1" s="1"/>
  <c r="AF245" i="1" s="1"/>
  <c r="AE79" i="1"/>
  <c r="AD79" i="1"/>
  <c r="AC79" i="1"/>
  <c r="AB79" i="1"/>
  <c r="AZ78" i="1"/>
  <c r="AZ274" i="1" s="1"/>
  <c r="AY78" i="1"/>
  <c r="AY274" i="1" s="1"/>
  <c r="AX78" i="1"/>
  <c r="AX274" i="1" s="1"/>
  <c r="AW78" i="1"/>
  <c r="AW274" i="1" s="1"/>
  <c r="AV78" i="1"/>
  <c r="AV274" i="1" s="1"/>
  <c r="AU78" i="1"/>
  <c r="AU274" i="1" s="1"/>
  <c r="AT78" i="1"/>
  <c r="AT274" i="1" s="1"/>
  <c r="AS78" i="1"/>
  <c r="AS274" i="1" s="1"/>
  <c r="AR78" i="1"/>
  <c r="AR274" i="1" s="1"/>
  <c r="AQ78" i="1"/>
  <c r="AQ274" i="1" s="1"/>
  <c r="AP78" i="1"/>
  <c r="AP274" i="1" s="1"/>
  <c r="AO78" i="1"/>
  <c r="AO274" i="1" s="1"/>
  <c r="AN78" i="1"/>
  <c r="AN274" i="1" s="1"/>
  <c r="AM78" i="1"/>
  <c r="AM274" i="1" s="1"/>
  <c r="AL78" i="1"/>
  <c r="AL274" i="1" s="1"/>
  <c r="AK78" i="1"/>
  <c r="AK274" i="1" s="1"/>
  <c r="AJ78" i="1"/>
  <c r="AJ274" i="1" s="1"/>
  <c r="AI78" i="1"/>
  <c r="AI274" i="1" s="1"/>
  <c r="AH78" i="1"/>
  <c r="AH274" i="1" s="1"/>
  <c r="AG78" i="1"/>
  <c r="AG274" i="1" s="1"/>
  <c r="AF78" i="1"/>
  <c r="AF274" i="1" s="1"/>
  <c r="AE78" i="1"/>
  <c r="AE274" i="1" s="1"/>
  <c r="AD78" i="1"/>
  <c r="AD274" i="1" s="1"/>
  <c r="AC78" i="1"/>
  <c r="AC274" i="1" s="1"/>
  <c r="AB78" i="1"/>
  <c r="AB274" i="1" s="1"/>
  <c r="AA78" i="1"/>
  <c r="AA274" i="1" s="1"/>
  <c r="Z78" i="1"/>
  <c r="Z274" i="1" s="1"/>
  <c r="Y78" i="1"/>
  <c r="Y274" i="1" s="1"/>
  <c r="X78" i="1"/>
  <c r="X274" i="1" s="1"/>
  <c r="W78" i="1"/>
  <c r="W274" i="1" s="1"/>
  <c r="V78" i="1"/>
  <c r="V274" i="1" s="1"/>
  <c r="U78" i="1"/>
  <c r="U274" i="1" s="1"/>
  <c r="T78" i="1"/>
  <c r="T274" i="1" s="1"/>
  <c r="S78" i="1"/>
  <c r="S274" i="1" s="1"/>
  <c r="R78" i="1"/>
  <c r="R274" i="1" s="1"/>
  <c r="Q78" i="1"/>
  <c r="Q274" i="1" s="1"/>
  <c r="P78" i="1"/>
  <c r="P274" i="1" s="1"/>
  <c r="O78" i="1"/>
  <c r="O274" i="1" s="1"/>
  <c r="N78" i="1"/>
  <c r="M78" i="1"/>
  <c r="BC77" i="1"/>
  <c r="BC76" i="1"/>
  <c r="AA294" i="1" l="1"/>
  <c r="AA86" i="1"/>
  <c r="AA295" i="1" s="1"/>
  <c r="AY294" i="1"/>
  <c r="AY86" i="1"/>
  <c r="AY295" i="1" s="1"/>
  <c r="AY241" i="1"/>
  <c r="AE237" i="1"/>
  <c r="AZ283" i="1"/>
  <c r="BC88" i="1"/>
  <c r="AB86" i="1"/>
  <c r="AB295" i="1" s="1"/>
  <c r="AJ86" i="1"/>
  <c r="AJ295" i="1" s="1"/>
  <c r="AZ295" i="1"/>
  <c r="BC86" i="1"/>
  <c r="AH294" i="1"/>
  <c r="AH86" i="1"/>
  <c r="AH295" i="1" s="1"/>
  <c r="AZ294" i="1"/>
  <c r="BC85" i="1"/>
  <c r="AE294" i="1"/>
  <c r="AE86" i="1"/>
  <c r="AE295" i="1" s="1"/>
  <c r="AI294" i="1"/>
  <c r="AI86" i="1"/>
  <c r="AI295" i="1" s="1"/>
  <c r="AM294" i="1"/>
  <c r="AM86" i="1"/>
  <c r="AM295" i="1" s="1"/>
  <c r="X294" i="1"/>
  <c r="X86" i="1"/>
  <c r="X295" i="1" s="1"/>
  <c r="AF294" i="1"/>
  <c r="AF86" i="1"/>
  <c r="AF295" i="1" s="1"/>
  <c r="AN294" i="1"/>
  <c r="AN86" i="1"/>
  <c r="AN295" i="1" s="1"/>
  <c r="AV294" i="1"/>
  <c r="AV86" i="1"/>
  <c r="AV295" i="1" s="1"/>
  <c r="AQ294" i="1"/>
  <c r="AQ86" i="1"/>
  <c r="AQ295" i="1" s="1"/>
  <c r="AU294" i="1"/>
  <c r="AU86" i="1"/>
  <c r="AU295" i="1" s="1"/>
  <c r="AP294" i="1"/>
  <c r="AP86" i="1"/>
  <c r="AP295" i="1" s="1"/>
  <c r="AG86" i="1"/>
  <c r="AG295" i="1" s="1"/>
  <c r="AO86" i="1"/>
  <c r="AO295" i="1" s="1"/>
  <c r="AW86" i="1"/>
  <c r="AW295" i="1" s="1"/>
  <c r="Z294" i="1"/>
  <c r="Z86" i="1"/>
  <c r="Z295" i="1" s="1"/>
  <c r="AX294" i="1"/>
  <c r="AX86" i="1"/>
  <c r="AX295" i="1" s="1"/>
  <c r="BC78" i="1"/>
  <c r="AP237" i="1"/>
  <c r="AL238" i="1"/>
  <c r="AC239" i="1"/>
  <c r="AK239" i="1"/>
  <c r="AZ248" i="1"/>
  <c r="AQ235" i="1"/>
  <c r="AQ240" i="1" s="1"/>
  <c r="AB243" i="1"/>
  <c r="AB245" i="1" s="1"/>
  <c r="AA243" i="1"/>
  <c r="AB235" i="1"/>
  <c r="AJ243" i="1"/>
  <c r="AJ245" i="1" s="1"/>
  <c r="AJ235" i="1"/>
  <c r="AJ238" i="1" s="1"/>
  <c r="AR243" i="1"/>
  <c r="AR245" i="1" s="1"/>
  <c r="AR235" i="1"/>
  <c r="AZ243" i="1"/>
  <c r="AZ245" i="1" s="1"/>
  <c r="AZ235" i="1"/>
  <c r="AZ238" i="1" s="1"/>
  <c r="AC80" i="1"/>
  <c r="AK80" i="1"/>
  <c r="AS80" i="1"/>
  <c r="W293" i="1"/>
  <c r="W266" i="1"/>
  <c r="AE293" i="1"/>
  <c r="AE266" i="1"/>
  <c r="AM293" i="1"/>
  <c r="AM266" i="1"/>
  <c r="AU293" i="1"/>
  <c r="AU266" i="1"/>
  <c r="AC87" i="1"/>
  <c r="AC85" i="1" s="1"/>
  <c r="AC294" i="1" s="1"/>
  <c r="AK87" i="1"/>
  <c r="AK85" i="1" s="1"/>
  <c r="AK294" i="1" s="1"/>
  <c r="AS87" i="1"/>
  <c r="AS85" i="1" s="1"/>
  <c r="AS294" i="1" s="1"/>
  <c r="BC87" i="1"/>
  <c r="BC92" i="1"/>
  <c r="AD109" i="1"/>
  <c r="AL109" i="1"/>
  <c r="AT109" i="1"/>
  <c r="BD110" i="1"/>
  <c r="AE111" i="1"/>
  <c r="AQ237" i="1"/>
  <c r="AY237" i="1"/>
  <c r="AC248" i="1"/>
  <c r="AQ249" i="1"/>
  <c r="S237" i="1"/>
  <c r="AP243" i="1"/>
  <c r="AP245" i="1" s="1"/>
  <c r="AP235" i="1"/>
  <c r="AS293" i="1"/>
  <c r="AS266" i="1"/>
  <c r="AC111" i="1"/>
  <c r="AD293" i="1"/>
  <c r="AD266" i="1"/>
  <c r="AF293" i="1"/>
  <c r="AF266" i="1"/>
  <c r="AT87" i="1"/>
  <c r="AT85" i="1" s="1"/>
  <c r="AT294" i="1" s="1"/>
  <c r="AB237" i="1"/>
  <c r="AJ237" i="1"/>
  <c r="AR237" i="1"/>
  <c r="AE239" i="1"/>
  <c r="AM239" i="1"/>
  <c r="AU239" i="1"/>
  <c r="AQ241" i="1"/>
  <c r="AO246" i="1"/>
  <c r="AV247" i="1"/>
  <c r="AJ249" i="1"/>
  <c r="AX235" i="1"/>
  <c r="AX239" i="1" s="1"/>
  <c r="AX243" i="1"/>
  <c r="AX245" i="1" s="1"/>
  <c r="AK238" i="1"/>
  <c r="AH240" i="1"/>
  <c r="AP240" i="1"/>
  <c r="AQ245" i="1"/>
  <c r="AC243" i="1"/>
  <c r="AC245" i="1" s="1"/>
  <c r="AC235" i="1"/>
  <c r="AC240" i="1" s="1"/>
  <c r="AT80" i="1"/>
  <c r="X293" i="1"/>
  <c r="X266" i="1"/>
  <c r="AD87" i="1"/>
  <c r="AD85" i="1" s="1"/>
  <c r="AD294" i="1" s="1"/>
  <c r="AD243" i="1"/>
  <c r="AD249" i="1" s="1"/>
  <c r="AD235" i="1"/>
  <c r="AT243" i="1"/>
  <c r="AT245" i="1" s="1"/>
  <c r="AT235" i="1"/>
  <c r="Y293" i="1"/>
  <c r="Y266" i="1"/>
  <c r="AG293" i="1"/>
  <c r="AG266" i="1"/>
  <c r="AO293" i="1"/>
  <c r="AO266" i="1"/>
  <c r="AW293" i="1"/>
  <c r="AW266" i="1"/>
  <c r="X109" i="1"/>
  <c r="AF109" i="1"/>
  <c r="AN109" i="1"/>
  <c r="BD109" i="1" s="1"/>
  <c r="AV109" i="1"/>
  <c r="AV111" i="1"/>
  <c r="Y111" i="1"/>
  <c r="AG111" i="1"/>
  <c r="AZ219" i="1"/>
  <c r="BC131" i="1"/>
  <c r="BC149" i="1"/>
  <c r="AC237" i="1"/>
  <c r="AK237" i="1"/>
  <c r="AW238" i="1"/>
  <c r="AL240" i="1"/>
  <c r="AB241" i="1"/>
  <c r="AJ241" i="1"/>
  <c r="AR241" i="1"/>
  <c r="AZ241" i="1"/>
  <c r="AE248" i="1"/>
  <c r="AC249" i="1"/>
  <c r="AK249" i="1"/>
  <c r="BC209" i="1"/>
  <c r="AH235" i="1"/>
  <c r="AH237" i="1" s="1"/>
  <c r="AH243" i="1"/>
  <c r="AH245" i="1" s="1"/>
  <c r="AC293" i="1"/>
  <c r="AC266" i="1"/>
  <c r="AX240" i="1"/>
  <c r="AT246" i="1"/>
  <c r="AY243" i="1"/>
  <c r="AY245" i="1" s="1"/>
  <c r="AY235" i="1"/>
  <c r="AY239" i="1" s="1"/>
  <c r="AT293" i="1"/>
  <c r="AT266" i="1"/>
  <c r="BC110" i="1"/>
  <c r="AS243" i="1"/>
  <c r="AS249" i="1" s="1"/>
  <c r="AS235" i="1"/>
  <c r="AS238" i="1" s="1"/>
  <c r="AL80" i="1"/>
  <c r="AN293" i="1"/>
  <c r="AN266" i="1"/>
  <c r="AL87" i="1"/>
  <c r="AL85" i="1" s="1"/>
  <c r="AL294" i="1" s="1"/>
  <c r="AM235" i="1"/>
  <c r="AM237" i="1" s="1"/>
  <c r="AM243" i="1"/>
  <c r="AM245" i="1" s="1"/>
  <c r="AF80" i="1"/>
  <c r="AN80" i="1"/>
  <c r="AV80" i="1"/>
  <c r="Z293" i="1"/>
  <c r="Z266" i="1"/>
  <c r="AH293" i="1"/>
  <c r="AH266" i="1"/>
  <c r="AX293" i="1"/>
  <c r="AX266" i="1"/>
  <c r="Y109" i="1"/>
  <c r="AG109" i="1"/>
  <c r="AO109" i="1"/>
  <c r="AW109" i="1"/>
  <c r="BC132" i="1"/>
  <c r="BC134" i="1"/>
  <c r="AD237" i="1"/>
  <c r="AL237" i="1"/>
  <c r="AT237" i="1"/>
  <c r="AE240" i="1"/>
  <c r="AM240" i="1"/>
  <c r="AK241" i="1"/>
  <c r="BC205" i="1"/>
  <c r="AI246" i="1"/>
  <c r="AQ246" i="1"/>
  <c r="AY246" i="1"/>
  <c r="AF248" i="1"/>
  <c r="AW237" i="1"/>
  <c r="AI243" i="1"/>
  <c r="AI245" i="1" s="1"/>
  <c r="AI235" i="1"/>
  <c r="AI239" i="1" s="1"/>
  <c r="AL293" i="1"/>
  <c r="AL266" i="1"/>
  <c r="AK243" i="1"/>
  <c r="AK245" i="1" s="1"/>
  <c r="AK235" i="1"/>
  <c r="AK240" i="1" s="1"/>
  <c r="BC79" i="1"/>
  <c r="BB235" i="1" s="1"/>
  <c r="AD80" i="1"/>
  <c r="AV293" i="1"/>
  <c r="AV266" i="1"/>
  <c r="BC93" i="1"/>
  <c r="AE235" i="1"/>
  <c r="AE243" i="1"/>
  <c r="AE245" i="1" s="1"/>
  <c r="AU235" i="1"/>
  <c r="AU237" i="1" s="1"/>
  <c r="AU243" i="1"/>
  <c r="AU245" i="1" s="1"/>
  <c r="AF235" i="1"/>
  <c r="AF238" i="1" s="1"/>
  <c r="AN235" i="1"/>
  <c r="AN240" i="1" s="1"/>
  <c r="AN243" i="1"/>
  <c r="AN245" i="1" s="1"/>
  <c r="AV235" i="1"/>
  <c r="AV237" i="1" s="1"/>
  <c r="AG80" i="1"/>
  <c r="AO80" i="1"/>
  <c r="AW80" i="1"/>
  <c r="AA293" i="1"/>
  <c r="AA266" i="1"/>
  <c r="AI293" i="1"/>
  <c r="AI266" i="1"/>
  <c r="AQ293" i="1"/>
  <c r="AQ266" i="1"/>
  <c r="AY293" i="1"/>
  <c r="AY266" i="1"/>
  <c r="AC86" i="1"/>
  <c r="AC295" i="1" s="1"/>
  <c r="AS86" i="1"/>
  <c r="AS295" i="1" s="1"/>
  <c r="BC96" i="1"/>
  <c r="BC98" i="1"/>
  <c r="Z109" i="1"/>
  <c r="AH109" i="1"/>
  <c r="AP109" i="1"/>
  <c r="AX109" i="1"/>
  <c r="AS111" i="1"/>
  <c r="AQ238" i="1"/>
  <c r="AY238" i="1"/>
  <c r="AH239" i="1"/>
  <c r="AP239" i="1"/>
  <c r="AF240" i="1"/>
  <c r="AJ246" i="1"/>
  <c r="AR246" i="1"/>
  <c r="AO248" i="1"/>
  <c r="O249" i="1"/>
  <c r="O246" i="1"/>
  <c r="O247" i="1"/>
  <c r="O245" i="1"/>
  <c r="O248" i="1"/>
  <c r="W249" i="1"/>
  <c r="W246" i="1"/>
  <c r="W247" i="1"/>
  <c r="W248" i="1"/>
  <c r="AK293" i="1"/>
  <c r="AK266" i="1"/>
  <c r="BB243" i="1"/>
  <c r="AG235" i="1"/>
  <c r="AG238" i="1" s="1"/>
  <c r="AG243" i="1"/>
  <c r="AO235" i="1"/>
  <c r="AO239" i="1" s="1"/>
  <c r="AO243" i="1"/>
  <c r="AO245" i="1" s="1"/>
  <c r="AW235" i="1"/>
  <c r="AW239" i="1" s="1"/>
  <c r="AW243" i="1"/>
  <c r="AW245" i="1" s="1"/>
  <c r="AB293" i="1"/>
  <c r="AB266" i="1"/>
  <c r="AJ293" i="1"/>
  <c r="AJ266" i="1"/>
  <c r="AR293" i="1"/>
  <c r="AR266" i="1"/>
  <c r="AZ293" i="1"/>
  <c r="AZ266" i="1"/>
  <c r="AD86" i="1"/>
  <c r="AD295" i="1" s="1"/>
  <c r="AT86" i="1"/>
  <c r="AT295" i="1" s="1"/>
  <c r="AF237" i="1"/>
  <c r="AN237" i="1"/>
  <c r="AZ233" i="1"/>
  <c r="BC181" i="1"/>
  <c r="AB238" i="1"/>
  <c r="AR238" i="1"/>
  <c r="AQ239" i="1"/>
  <c r="AE241" i="1"/>
  <c r="AM241" i="1"/>
  <c r="AK246" i="1"/>
  <c r="S238" i="1"/>
  <c r="S240" i="1"/>
  <c r="AA235" i="1"/>
  <c r="AA237" i="1" s="1"/>
  <c r="S239" i="1"/>
  <c r="AQ248" i="1"/>
  <c r="AH238" i="1"/>
  <c r="AP238" i="1"/>
  <c r="AF239" i="1"/>
  <c r="AH246" i="1"/>
  <c r="AP246" i="1"/>
  <c r="AX246" i="1"/>
  <c r="AF247" i="1"/>
  <c r="AL248" i="1"/>
  <c r="AT248" i="1"/>
  <c r="AB249" i="1"/>
  <c r="AZ249" i="1"/>
  <c r="AY227" i="1"/>
  <c r="AZ231" i="1"/>
  <c r="R241" i="1"/>
  <c r="R238" i="1"/>
  <c r="Z241" i="1"/>
  <c r="Z238" i="1"/>
  <c r="Z240" i="1"/>
  <c r="N249" i="1"/>
  <c r="N246" i="1"/>
  <c r="N247" i="1"/>
  <c r="N245" i="1"/>
  <c r="V248" i="1"/>
  <c r="V249" i="1"/>
  <c r="V246" i="1"/>
  <c r="V245" i="1"/>
  <c r="V247" i="1"/>
  <c r="AD241" i="1"/>
  <c r="AL241" i="1"/>
  <c r="AT241" i="1"/>
  <c r="AH247" i="1"/>
  <c r="AX247" i="1"/>
  <c r="AN248" i="1"/>
  <c r="AV248" i="1"/>
  <c r="AL249" i="1"/>
  <c r="AT249" i="1"/>
  <c r="L240" i="1"/>
  <c r="L239" i="1"/>
  <c r="T240" i="1"/>
  <c r="T239" i="1"/>
  <c r="T241" i="1"/>
  <c r="P246" i="1"/>
  <c r="P249" i="1"/>
  <c r="P247" i="1"/>
  <c r="P245" i="1"/>
  <c r="P248" i="1"/>
  <c r="X246" i="1"/>
  <c r="X249" i="1"/>
  <c r="X245" i="1"/>
  <c r="AW240" i="1"/>
  <c r="AC246" i="1"/>
  <c r="BC206" i="1"/>
  <c r="AI247" i="1"/>
  <c r="AQ247" i="1"/>
  <c r="AY247" i="1"/>
  <c r="AE249" i="1"/>
  <c r="AU249" i="1"/>
  <c r="BC135" i="1"/>
  <c r="BC152" i="1"/>
  <c r="BC184" i="1"/>
  <c r="AB239" i="1"/>
  <c r="AJ239" i="1"/>
  <c r="AR239" i="1"/>
  <c r="AF241" i="1"/>
  <c r="AV241" i="1"/>
  <c r="AL246" i="1"/>
  <c r="AB247" i="1"/>
  <c r="AJ247" i="1"/>
  <c r="AH248" i="1"/>
  <c r="AX248" i="1"/>
  <c r="AF249" i="1"/>
  <c r="AN249" i="1"/>
  <c r="AV249" i="1"/>
  <c r="L237" i="1"/>
  <c r="T237" i="1"/>
  <c r="N239" i="1"/>
  <c r="N241" i="1"/>
  <c r="V239" i="1"/>
  <c r="V241" i="1"/>
  <c r="R240" i="1"/>
  <c r="R248" i="1"/>
  <c r="R247" i="1"/>
  <c r="R245" i="1"/>
  <c r="Z248" i="1"/>
  <c r="Z245" i="1"/>
  <c r="Z247" i="1"/>
  <c r="AE238" i="1"/>
  <c r="AM238" i="1"/>
  <c r="AU238" i="1"/>
  <c r="AY240" i="1"/>
  <c r="AW241" i="1"/>
  <c r="AE246" i="1"/>
  <c r="AC247" i="1"/>
  <c r="AK247" i="1"/>
  <c r="AS247" i="1"/>
  <c r="AO249" i="1"/>
  <c r="AW249" i="1"/>
  <c r="L238" i="1"/>
  <c r="V240" i="1"/>
  <c r="X248" i="1"/>
  <c r="R249" i="1"/>
  <c r="AD239" i="1"/>
  <c r="AL239" i="1"/>
  <c r="AT239" i="1"/>
  <c r="AB240" i="1"/>
  <c r="AJ240" i="1"/>
  <c r="AR240" i="1"/>
  <c r="AH241" i="1"/>
  <c r="AP241" i="1"/>
  <c r="AX241" i="1"/>
  <c r="AF246" i="1"/>
  <c r="AN246" i="1"/>
  <c r="AV246" i="1"/>
  <c r="AL247" i="1"/>
  <c r="AT247" i="1"/>
  <c r="AB248" i="1"/>
  <c r="AJ248" i="1"/>
  <c r="AR248" i="1"/>
  <c r="AH249" i="1"/>
  <c r="AP249" i="1"/>
  <c r="AX249" i="1"/>
  <c r="L241" i="1"/>
  <c r="O238" i="1"/>
  <c r="W238" i="1"/>
  <c r="Q240" i="1"/>
  <c r="Y240" i="1"/>
  <c r="T246" i="1"/>
  <c r="Y248" i="1"/>
  <c r="BA248" i="1"/>
  <c r="S249" i="1"/>
  <c r="Q238" i="1"/>
  <c r="Y238" i="1"/>
  <c r="P241" i="1"/>
  <c r="X241" i="1"/>
  <c r="M246" i="1"/>
  <c r="Y247" i="1"/>
  <c r="L249" i="1"/>
  <c r="U249" i="1"/>
  <c r="Q245" i="1"/>
  <c r="Y245" i="1"/>
  <c r="M249" i="1"/>
  <c r="U248" i="1"/>
  <c r="BB239" i="1" l="1"/>
  <c r="BB241" i="1"/>
  <c r="BB240" i="1"/>
  <c r="BB238" i="1"/>
  <c r="BB237" i="1"/>
  <c r="AV258" i="1"/>
  <c r="AG245" i="1"/>
  <c r="AG248" i="1"/>
  <c r="AO241" i="1"/>
  <c r="AS248" i="1"/>
  <c r="AI237" i="1"/>
  <c r="AI248" i="1"/>
  <c r="AG241" i="1"/>
  <c r="AP248" i="1"/>
  <c r="AN241" i="1"/>
  <c r="AP247" i="1"/>
  <c r="AN239" i="1"/>
  <c r="AL86" i="1"/>
  <c r="AL295" i="1" s="1"/>
  <c r="AB246" i="1"/>
  <c r="AI238" i="1"/>
  <c r="AC238" i="1"/>
  <c r="AV252" i="1" s="1"/>
  <c r="AU240" i="1"/>
  <c r="AU248" i="1"/>
  <c r="AG246" i="1"/>
  <c r="AV238" i="1"/>
  <c r="AK248" i="1"/>
  <c r="AG237" i="1"/>
  <c r="AV251" i="1" s="1"/>
  <c r="AX237" i="1"/>
  <c r="AO237" i="1"/>
  <c r="AW247" i="1"/>
  <c r="AV239" i="1"/>
  <c r="AM248" i="1"/>
  <c r="AN238" i="1"/>
  <c r="AZ240" i="1"/>
  <c r="AZ239" i="1"/>
  <c r="AX238" i="1"/>
  <c r="AT240" i="1"/>
  <c r="AT238" i="1"/>
  <c r="AS240" i="1"/>
  <c r="AU247" i="1"/>
  <c r="AD247" i="1"/>
  <c r="AS241" i="1"/>
  <c r="AI241" i="1"/>
  <c r="AG249" i="1"/>
  <c r="BB247" i="1"/>
  <c r="BB248" i="1"/>
  <c r="BB245" i="1"/>
  <c r="BB246" i="1"/>
  <c r="BB249" i="1"/>
  <c r="AV240" i="1"/>
  <c r="AM249" i="1"/>
  <c r="AI240" i="1"/>
  <c r="AV254" i="1" s="1"/>
  <c r="AR247" i="1"/>
  <c r="AO240" i="1"/>
  <c r="AO247" i="1"/>
  <c r="AO238" i="1"/>
  <c r="AR249" i="1"/>
  <c r="AZ237" i="1"/>
  <c r="AM247" i="1"/>
  <c r="AM246" i="1"/>
  <c r="AC241" i="1"/>
  <c r="AA238" i="1"/>
  <c r="AA240" i="1"/>
  <c r="AA241" i="1"/>
  <c r="AA239" i="1"/>
  <c r="AV253" i="1" s="1"/>
  <c r="AV255" i="1"/>
  <c r="AZ247" i="1"/>
  <c r="AZ246" i="1"/>
  <c r="AD248" i="1"/>
  <c r="AU246" i="1"/>
  <c r="AW248" i="1"/>
  <c r="AG240" i="1"/>
  <c r="AU241" i="1"/>
  <c r="AG239" i="1"/>
  <c r="AG247" i="1"/>
  <c r="AD238" i="1"/>
  <c r="AD240" i="1"/>
  <c r="AY248" i="1"/>
  <c r="AY249" i="1"/>
  <c r="AE247" i="1"/>
  <c r="AV260" i="1" s="1"/>
  <c r="AS239" i="1"/>
  <c r="AW246" i="1"/>
  <c r="AK86" i="1"/>
  <c r="AK295" i="1" s="1"/>
  <c r="AS237" i="1"/>
  <c r="AD245" i="1"/>
  <c r="AD246" i="1"/>
  <c r="AA247" i="1"/>
  <c r="AA248" i="1"/>
  <c r="AV261" i="1" s="1"/>
  <c r="AA245" i="1"/>
  <c r="AA249" i="1"/>
  <c r="AV262" i="1" s="1"/>
  <c r="AA246" i="1"/>
  <c r="AV259" i="1" s="1"/>
  <c r="AS245" i="1"/>
  <c r="AS246" i="1"/>
  <c r="AN247" i="1"/>
  <c r="AI2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88" authorId="0" shapeId="0" xr:uid="{32FA230E-BF02-4A8C-9196-066333AF41EE}">
      <text>
        <r>
          <rPr>
            <sz val="9"/>
            <color indexed="8"/>
            <rFont val="Calibri"/>
            <family val="2"/>
            <charset val="204"/>
            <scheme val="minor"/>
          </rPr>
          <t>(Кол-во клиентов на начало периода - Кол-во клиентов на конец периода)/Кол-во клиентов на конец периода. Без учета новых</t>
        </r>
      </text>
    </comment>
  </commentList>
</comments>
</file>

<file path=xl/sharedStrings.xml><?xml version="1.0" encoding="utf-8"?>
<sst xmlns="http://schemas.openxmlformats.org/spreadsheetml/2006/main" count="154" uniqueCount="124">
  <si>
    <t>Активность клиентской базы участников программы лояльности</t>
  </si>
  <si>
    <t>АКТИВНОСТЬ БАЗЫ</t>
  </si>
  <si>
    <t>Прирост  мес. к мес., %</t>
  </si>
  <si>
    <t>Участники с покупкой, контактов</t>
  </si>
  <si>
    <t>База 12 мес</t>
  </si>
  <si>
    <t>Activity rate БАЗЫ 12 мес. Коэффициент активности базы – доля купивших от клиентов с покупкой в течение года, %</t>
  </si>
  <si>
    <t>Activity rate БАЗЫ. Коэффициент активности базы – доля активных участников от общего количества базы, %</t>
  </si>
  <si>
    <t>Customer Retention Rate. Коэффициент удержания клиентов = (Количество клиентов в конце периода — Количество клиентов, приобретенных в течение периода) / Количество клиентов в начале периода X 100%</t>
  </si>
  <si>
    <t>Customer Retention Rate месяца (Удержание. Доля покупающих 2 мес. подряд)</t>
  </si>
  <si>
    <t>Удалить</t>
  </si>
  <si>
    <t>Новые регистрации, контактов</t>
  </si>
  <si>
    <t>Покупающие 2 мес. подряд и более, контактов</t>
  </si>
  <si>
    <t>% покупающих 2 и более месяца подряд (Постоянные)</t>
  </si>
  <si>
    <t>% купивших после перерыва 1 мес. и более (Вернувшиеся и редкоходящие)</t>
  </si>
  <si>
    <t>% купивших впервые (Новые)</t>
  </si>
  <si>
    <t>Купившие после перерыва 1 мес. и более, контактов</t>
  </si>
  <si>
    <t>Customer Churn Rate (CCR). Отток месяца</t>
  </si>
  <si>
    <t>Кол-во участников с повторными покупками в текущем месяце, шт.</t>
  </si>
  <si>
    <t>Доля участников с повторными покупками в текущем месяце, %</t>
  </si>
  <si>
    <t>Выручка факт участников с повторными покупками в текущем месяце, руб.</t>
  </si>
  <si>
    <t>% выручки от активных карт с повторными покупками в текущем месяце</t>
  </si>
  <si>
    <t>Частота покупок с картой средняя</t>
  </si>
  <si>
    <t>Кол-во участников со списанием бонусов, шт.</t>
  </si>
  <si>
    <t>% участников, списывающих бонусы</t>
  </si>
  <si>
    <t>Выручка от 1 участника, руб.</t>
  </si>
  <si>
    <t xml:space="preserve">Перекрёстные участники. Участники с покупкой с регистрацией в 2 брендах, контактов </t>
  </si>
  <si>
    <t>% перекрестных участников с покупкой</t>
  </si>
  <si>
    <t>Перекрёстные участники. Участники с покупкой с регистрацией в 2 брендах, выручка прайс, руб.</t>
  </si>
  <si>
    <t>% перекрестных участников в выручке</t>
  </si>
  <si>
    <t>АКТИВНОСТЬ БАЗЫ 12 мес</t>
  </si>
  <si>
    <t>Выручка по базе 12 мес факт, руб</t>
  </si>
  <si>
    <t>Чеки шт за 12 мес</t>
  </si>
  <si>
    <t>Среднее кол-во чеков на клиента базы 12 мес, шт</t>
  </si>
  <si>
    <t>Прирост мес к мес Кол-ва чеков на клиента базы 12 мес, шт</t>
  </si>
  <si>
    <t>Среднемесячное Кол-во чеков на клиента базы 12 мес, шт</t>
  </si>
  <si>
    <t>Средняя выручка на клиента базы 12 мес, руб.</t>
  </si>
  <si>
    <t>Прирост мес к мес Средней выручки на клиента базы 12 мес</t>
  </si>
  <si>
    <t>АКТИВНОСТЬ БАЗЫ. Бонусы</t>
  </si>
  <si>
    <t>Начислено бонусов (баллов)</t>
  </si>
  <si>
    <t>Бонусы, начисленные через Campaign Management</t>
  </si>
  <si>
    <t>Бонусы, начисленные по базовой акции</t>
  </si>
  <si>
    <t>Бонусы, начисленные по целевым акциям</t>
  </si>
  <si>
    <t>Бонусы, начисленные по массовым акциям</t>
  </si>
  <si>
    <t>Списано бонусов (баллов)</t>
  </si>
  <si>
    <t>Бонусы, списанные Campaign Management</t>
  </si>
  <si>
    <t>Бонусы, списанные по базовой акции</t>
  </si>
  <si>
    <t>Бонусы, списанные по целевым акциям</t>
  </si>
  <si>
    <t>Бонусы, списанные по массовым акциям</t>
  </si>
  <si>
    <t>Redemption Rate. Коэффициент списания бонусов – доля списанных бонусов от  начисленных бонусов</t>
  </si>
  <si>
    <t>Redemption Rate бонусов Campaign. Коэффициент списания бонусов – доля списанных бонусов от  начисленных бонусов Campaign</t>
  </si>
  <si>
    <t>Redemption Rate без учета бонусов Campaign. Коэффициент списания бонусов – доля списанных бонусов от  начисленных бонусов</t>
  </si>
  <si>
    <t>Redemption Rate бонусов по базовой акции – доля списанных бонусов от  начисленных бонусов</t>
  </si>
  <si>
    <t>Redemption Rate бонусов по целевым акциям – доля списанных бонусов от  начисленных бонусов накопительно за 2 месяца</t>
  </si>
  <si>
    <t>Redemption Rate бонусов по массовым акциям – доля списанных бонусов от  начисленных бонусов накопительно за 2 месяца</t>
  </si>
  <si>
    <t>АКТИВНОСТЬ БАЗЫ. Аптеки</t>
  </si>
  <si>
    <t>Аптеки. Участники с покупкой, контактов</t>
  </si>
  <si>
    <t>Аптеки. Доля от общего кол-ва участников с покупкой за месяц</t>
  </si>
  <si>
    <t>Аптеки. Кол-во участников с повторными покупками в текущем месяце, шт.</t>
  </si>
  <si>
    <t>Аптеки. Доля участников с повторными покупками в текущем месяце, %</t>
  </si>
  <si>
    <t>Аптеки. Выручка факт участников с повторными покупками в текущем месяце, руб.</t>
  </si>
  <si>
    <t>Аптеки. % выручки от активных карт с повторными покупками в текущем месяце</t>
  </si>
  <si>
    <t>Аптеки. Начислено бонусов (баллов)</t>
  </si>
  <si>
    <t>Аптеки. Списано бонусов (баллов)</t>
  </si>
  <si>
    <t>Аптеки. Redemption Rate. Коэффициент списания бонусов – доля списанных бонусов от  начисленных бонусов</t>
  </si>
  <si>
    <t>Аптеки. Частота покупок с картой средняя</t>
  </si>
  <si>
    <t>Аптеки. Кол-во участников со списанием бонусов, шт.</t>
  </si>
  <si>
    <t>Аптеки. % участников, списывающих бонусы</t>
  </si>
  <si>
    <t>Аптеки. Выручка от 1 участника, руб.</t>
  </si>
  <si>
    <t>АКТИВНОСТЬ БАЗЫ. САЙТ</t>
  </si>
  <si>
    <t>Интернет-бронирование. Участники с покупкой, контактов</t>
  </si>
  <si>
    <t>Интернет-бронирование. Доля от общего кол-ва участников с покупкой за месяц</t>
  </si>
  <si>
    <t>Интернет-бронирование. Кол-во участников с повторными покупками в текущем месяце, шт.</t>
  </si>
  <si>
    <t>Интернет-бронирование. Доля участников с повторными покупками в текущем месяце, %</t>
  </si>
  <si>
    <t>Интернет-бронирование. Выручка факт участников с повторными покупками в текущем месяце, руб.</t>
  </si>
  <si>
    <t>Интернет-бронирование. % выручки от активных карт с повторными покупками в текущем месяце</t>
  </si>
  <si>
    <t>Интернет-бронирование. Начислено бонусов (баллов)</t>
  </si>
  <si>
    <t>Интернет-бронирование. Списано бонусов (баллов)</t>
  </si>
  <si>
    <t>Интернет-бронирование. Redemption Rate. Коэффициент списания бонусов – доля списанных бонусов от  начисленных бонусов</t>
  </si>
  <si>
    <t>Интернет-бронирование. Частота покупок с картой средняя</t>
  </si>
  <si>
    <t>Интернет-бронирование. Кол-во участников со списанием бонусов, шт.</t>
  </si>
  <si>
    <t>Интернет-бронирование. % участников, списывающих бонусы</t>
  </si>
  <si>
    <t>Интернет-бронирование. Выручка от 1 участника, руб.</t>
  </si>
  <si>
    <t>АКТИВНОСТЬ БАЗЫ. МП</t>
  </si>
  <si>
    <t>МП. Участники с покупкой, контактов</t>
  </si>
  <si>
    <t>МП. Доля от общего кол-ва участников с покупкой за месяц</t>
  </si>
  <si>
    <t>МП. Кол-во участников с повторными покупками в текущем месяце, шт.</t>
  </si>
  <si>
    <t>МП. Доля участников с повторными покупками в текущем месяце, %</t>
  </si>
  <si>
    <t>МП. Выручка факт участников с повторными покупками в текущем месяце, руб.</t>
  </si>
  <si>
    <t>МП. % выручки от активных карт с повторными покупками в текущем месяце</t>
  </si>
  <si>
    <t>МП. Начислено бонусов (баллов)</t>
  </si>
  <si>
    <t>МП. Списано бонусов (баллов)</t>
  </si>
  <si>
    <t>МП. Redemption Rate. Коэффициент списания бонусов – доля списанных бонусов от  начисленных бонусов</t>
  </si>
  <si>
    <t>МП. Частота покупок с картой средняя</t>
  </si>
  <si>
    <t>МП. Кол-во участников со списанием бонусов, шт.</t>
  </si>
  <si>
    <t>МП. % участников, списывающих бонусы</t>
  </si>
  <si>
    <t>МП. Выручка от 1 участника, руб.</t>
  </si>
  <si>
    <t>АКТИВНОСТЬ БАЗЫ. Омни</t>
  </si>
  <si>
    <t>Омни.Участники с покупкой, контактов</t>
  </si>
  <si>
    <t>Омни. Доля от участников с покупкой за мес., %</t>
  </si>
  <si>
    <t>Омни.Выручка факт участников с повторными покупками в текущем месяце, руб.</t>
  </si>
  <si>
    <t>Омни.% в выручке бонусной программы</t>
  </si>
  <si>
    <t>Омни.Частота покупок с картой средняя</t>
  </si>
  <si>
    <t>Омни. Выручка от 1 участника, руб.</t>
  </si>
  <si>
    <t>АКТИВНОСТЬ БАЗЫ. Девайсы</t>
  </si>
  <si>
    <t>Участники с сайта. Adaptive, кол-во</t>
  </si>
  <si>
    <t>Участники с сайта. Desktop, кол-во</t>
  </si>
  <si>
    <t>Участники с МП. Android, кол-во</t>
  </si>
  <si>
    <t>Участники с МП. iOS, кол-во</t>
  </si>
  <si>
    <t>Сайт Adaptive. Выручка от 1 участника, руб.</t>
  </si>
  <si>
    <t>Сайт Desktop. Выручка от 1 участника, руб.</t>
  </si>
  <si>
    <t>МП. Android. Выручка от 1 участника, руб.</t>
  </si>
  <si>
    <t>МП. iOS. Выручка от 1 участника, руб.</t>
  </si>
  <si>
    <t>Сайт Adaptive. Частота покупок</t>
  </si>
  <si>
    <t>Сайт Desktop.Частота покупок</t>
  </si>
  <si>
    <t>МП. Android.Частота покупок</t>
  </si>
  <si>
    <t>МП. iOS.Частота покупок</t>
  </si>
  <si>
    <t>Аптеки</t>
  </si>
  <si>
    <t>Сайт</t>
  </si>
  <si>
    <t>МП</t>
  </si>
  <si>
    <t>Сайт Adaptive</t>
  </si>
  <si>
    <t>Сайт Desktop</t>
  </si>
  <si>
    <t>МП. Android</t>
  </si>
  <si>
    <t>МП. iOS</t>
  </si>
  <si>
    <t>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</si>
</sst>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"/>
    <numFmt numFmtId="166" formatCode="_(* #,##0.00_);_(* \(#,##0.00\);_(* &quot;-&quot;??_);_(@_)"/>
    <numFmt numFmtId="167" formatCode="_-* #,##0\ _₽_-;\-* #,##0\ _₽_-;_-* &quot;-&quot;??\ _₽_-;_-@_-"/>
    <numFmt numFmtId="168" formatCode="_(* #,##0_);_(* \(#,##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sz val="11"/>
      <color theme="1"/>
      <name val="Franklin Gothic Book"/>
      <family val="2"/>
      <charset val="204"/>
    </font>
    <font>
      <b/>
      <sz val="11"/>
      <color theme="4" tint="-0.499984740745262"/>
      <name val="Franklin Gothic Book"/>
      <family val="2"/>
      <charset val="204"/>
    </font>
    <font>
      <b/>
      <sz val="12"/>
      <color theme="0"/>
      <name val="Calibri"/>
      <family val="2"/>
      <charset val="204"/>
    </font>
    <font>
      <b/>
      <sz val="8"/>
      <color indexed="9"/>
      <name val="Calibri"/>
      <family val="2"/>
      <charset val="204"/>
    </font>
    <font>
      <b/>
      <sz val="12"/>
      <color rgb="FF002060"/>
      <name val="Calibri"/>
      <family val="2"/>
      <charset val="204"/>
    </font>
    <font>
      <b/>
      <sz val="12"/>
      <color theme="4" tint="-0.499984740745262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theme="3"/>
      <name val="Calibri"/>
      <family val="2"/>
      <charset val="204"/>
    </font>
    <font>
      <b/>
      <sz val="12"/>
      <color indexed="56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Franklin Gothic Book"/>
      <family val="2"/>
      <charset val="204"/>
    </font>
    <font>
      <b/>
      <sz val="12"/>
      <name val="Calibri"/>
      <family val="2"/>
      <charset val="204"/>
    </font>
    <font>
      <sz val="11"/>
      <color rgb="FFFF0000"/>
      <name val="Franklin Gothic Book"/>
      <family val="2"/>
      <charset val="204"/>
    </font>
    <font>
      <sz val="11"/>
      <color theme="0"/>
      <name val="Franklin Gothic Book"/>
      <family val="2"/>
      <charset val="204"/>
    </font>
    <font>
      <sz val="12"/>
      <color theme="0"/>
      <name val="Calibri"/>
      <family val="2"/>
      <charset val="204"/>
    </font>
    <font>
      <sz val="12"/>
      <name val="Calibri"/>
      <family val="2"/>
      <charset val="204"/>
    </font>
    <font>
      <sz val="11"/>
      <name val="Franklin Gothic Book"/>
      <family val="2"/>
      <charset val="204"/>
    </font>
    <font>
      <sz val="12"/>
      <color theme="0"/>
      <name val="Franklin Gothic Book"/>
      <family val="2"/>
      <charset val="204"/>
    </font>
    <font>
      <b/>
      <sz val="12"/>
      <color theme="0"/>
      <name val="Franklin Gothic Book"/>
      <family val="2"/>
      <charset val="204"/>
    </font>
    <font>
      <sz val="12"/>
      <color theme="0"/>
      <name val="Calibri"/>
      <family val="2"/>
      <charset val="204"/>
      <scheme val="minor"/>
    </font>
    <font>
      <sz val="12"/>
      <color rgb="FFFF0000"/>
      <name val="Franklin Gothic Book"/>
      <family val="2"/>
      <charset val="204"/>
    </font>
    <font>
      <sz val="9"/>
      <color indexed="8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203764"/>
      </left>
      <right style="thin">
        <color rgb="FF203764"/>
      </right>
      <top style="thin">
        <color rgb="FF203764"/>
      </top>
      <bottom style="thin">
        <color rgb="FF2037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0" borderId="0" xfId="0" applyFont="1"/>
    <xf numFmtId="17" fontId="5" fillId="0" borderId="2" xfId="0" applyNumberFormat="1" applyFont="1" applyBorder="1" applyAlignment="1">
      <alignment horizontal="justify" vertical="center"/>
    </xf>
    <xf numFmtId="3" fontId="5" fillId="0" borderId="2" xfId="0" applyNumberFormat="1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/>
    </xf>
    <xf numFmtId="17" fontId="6" fillId="2" borderId="2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17" fontId="9" fillId="0" borderId="10" xfId="0" applyNumberFormat="1" applyFont="1" applyBorder="1" applyAlignment="1">
      <alignment horizontal="justify" vertical="center"/>
    </xf>
    <xf numFmtId="3" fontId="9" fillId="0" borderId="11" xfId="0" applyNumberFormat="1" applyFont="1" applyBorder="1" applyAlignment="1">
      <alignment horizontal="left"/>
    </xf>
    <xf numFmtId="0" fontId="10" fillId="0" borderId="0" xfId="0" applyFont="1"/>
    <xf numFmtId="9" fontId="0" fillId="4" borderId="0" xfId="2" applyFont="1" applyFill="1" applyAlignment="1">
      <alignment horizontal="center" vertical="center"/>
    </xf>
    <xf numFmtId="3" fontId="9" fillId="5" borderId="11" xfId="0" applyNumberFormat="1" applyFont="1" applyFill="1" applyBorder="1" applyAlignment="1">
      <alignment horizontal="left"/>
    </xf>
    <xf numFmtId="9" fontId="0" fillId="0" borderId="0" xfId="2" applyFont="1" applyAlignment="1">
      <alignment horizontal="center" vertical="center"/>
    </xf>
    <xf numFmtId="9" fontId="9" fillId="6" borderId="11" xfId="2" applyFont="1" applyFill="1" applyBorder="1" applyAlignment="1">
      <alignment horizontal="left" vertical="center"/>
    </xf>
    <xf numFmtId="9" fontId="11" fillId="6" borderId="11" xfId="2" applyFont="1" applyFill="1" applyBorder="1" applyAlignment="1">
      <alignment horizontal="left" vertical="center"/>
    </xf>
    <xf numFmtId="164" fontId="11" fillId="6" borderId="11" xfId="2" applyNumberFormat="1" applyFont="1" applyFill="1" applyBorder="1" applyAlignment="1">
      <alignment horizontal="left" vertical="center"/>
    </xf>
    <xf numFmtId="17" fontId="12" fillId="7" borderId="10" xfId="0" applyNumberFormat="1" applyFont="1" applyFill="1" applyBorder="1" applyAlignment="1">
      <alignment horizontal="justify" vertical="center"/>
    </xf>
    <xf numFmtId="9" fontId="12" fillId="7" borderId="11" xfId="2" applyFont="1" applyFill="1" applyBorder="1" applyAlignment="1">
      <alignment horizontal="left" vertical="center"/>
    </xf>
    <xf numFmtId="0" fontId="4" fillId="7" borderId="0" xfId="0" applyFont="1" applyFill="1"/>
    <xf numFmtId="3" fontId="9" fillId="8" borderId="11" xfId="0" applyNumberFormat="1" applyFont="1" applyFill="1" applyBorder="1" applyAlignment="1">
      <alignment horizontal="left"/>
    </xf>
    <xf numFmtId="17" fontId="9" fillId="5" borderId="10" xfId="0" applyNumberFormat="1" applyFont="1" applyFill="1" applyBorder="1" applyAlignment="1">
      <alignment horizontal="justify" vertical="center" wrapText="1"/>
    </xf>
    <xf numFmtId="9" fontId="9" fillId="0" borderId="11" xfId="2" applyFont="1" applyBorder="1" applyAlignment="1">
      <alignment horizontal="left"/>
    </xf>
    <xf numFmtId="9" fontId="9" fillId="5" borderId="11" xfId="2" applyFont="1" applyFill="1" applyBorder="1" applyAlignment="1">
      <alignment horizontal="left"/>
    </xf>
    <xf numFmtId="9" fontId="13" fillId="5" borderId="12" xfId="0" applyNumberFormat="1" applyFont="1" applyFill="1" applyBorder="1" applyAlignment="1">
      <alignment horizontal="left"/>
    </xf>
    <xf numFmtId="17" fontId="9" fillId="5" borderId="10" xfId="0" applyNumberFormat="1" applyFont="1" applyFill="1" applyBorder="1" applyAlignment="1">
      <alignment horizontal="justify" vertical="center"/>
    </xf>
    <xf numFmtId="164" fontId="9" fillId="6" borderId="11" xfId="2" applyNumberFormat="1" applyFont="1" applyFill="1" applyBorder="1" applyAlignment="1">
      <alignment horizontal="left" vertical="center"/>
    </xf>
    <xf numFmtId="164" fontId="9" fillId="6" borderId="11" xfId="2" applyNumberFormat="1" applyFont="1" applyFill="1" applyBorder="1" applyAlignment="1">
      <alignment horizontal="justify" vertical="center"/>
    </xf>
    <xf numFmtId="165" fontId="9" fillId="0" borderId="11" xfId="0" applyNumberFormat="1" applyFont="1" applyBorder="1" applyAlignment="1">
      <alignment horizontal="left"/>
    </xf>
    <xf numFmtId="17" fontId="9" fillId="0" borderId="13" xfId="0" applyNumberFormat="1" applyFont="1" applyBorder="1" applyAlignment="1">
      <alignment horizontal="justify" vertical="center"/>
    </xf>
    <xf numFmtId="0" fontId="14" fillId="0" borderId="0" xfId="0" applyFont="1" applyAlignment="1">
      <alignment horizontal="justify" vertical="center"/>
    </xf>
    <xf numFmtId="164" fontId="10" fillId="0" borderId="0" xfId="2" applyNumberFormat="1" applyFont="1"/>
    <xf numFmtId="9" fontId="10" fillId="0" borderId="0" xfId="2" applyFont="1"/>
    <xf numFmtId="0" fontId="15" fillId="0" borderId="0" xfId="0" applyFont="1"/>
    <xf numFmtId="0" fontId="4" fillId="5" borderId="0" xfId="0" applyFont="1" applyFill="1"/>
    <xf numFmtId="0" fontId="10" fillId="5" borderId="0" xfId="0" applyFont="1" applyFill="1"/>
    <xf numFmtId="4" fontId="9" fillId="6" borderId="11" xfId="0" applyNumberFormat="1" applyFont="1" applyFill="1" applyBorder="1" applyAlignment="1">
      <alignment horizontal="left"/>
    </xf>
    <xf numFmtId="3" fontId="9" fillId="6" borderId="11" xfId="0" applyNumberFormat="1" applyFont="1" applyFill="1" applyBorder="1" applyAlignment="1">
      <alignment horizontal="left"/>
    </xf>
    <xf numFmtId="164" fontId="9" fillId="6" borderId="11" xfId="2" applyNumberFormat="1" applyFont="1" applyFill="1" applyBorder="1" applyAlignment="1">
      <alignment horizontal="left"/>
    </xf>
    <xf numFmtId="9" fontId="4" fillId="5" borderId="0" xfId="2" applyFont="1" applyFill="1"/>
    <xf numFmtId="0" fontId="14" fillId="5" borderId="0" xfId="0" applyFont="1" applyFill="1" applyAlignment="1">
      <alignment horizontal="justify" vertical="center"/>
    </xf>
    <xf numFmtId="164" fontId="10" fillId="5" borderId="0" xfId="2" applyNumberFormat="1" applyFont="1" applyFill="1"/>
    <xf numFmtId="9" fontId="10" fillId="5" borderId="0" xfId="2" applyFont="1" applyFill="1"/>
    <xf numFmtId="0" fontId="15" fillId="5" borderId="0" xfId="0" applyFont="1" applyFill="1"/>
    <xf numFmtId="9" fontId="2" fillId="4" borderId="0" xfId="2" applyFont="1" applyFill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/>
    </xf>
    <xf numFmtId="17" fontId="9" fillId="0" borderId="14" xfId="0" applyNumberFormat="1" applyFont="1" applyBorder="1" applyAlignment="1">
      <alignment horizontal="justify" vertical="center"/>
    </xf>
    <xf numFmtId="3" fontId="16" fillId="0" borderId="11" xfId="0" applyNumberFormat="1" applyFont="1" applyBorder="1" applyAlignment="1">
      <alignment horizontal="left"/>
    </xf>
    <xf numFmtId="17" fontId="9" fillId="6" borderId="11" xfId="0" applyNumberFormat="1" applyFont="1" applyFill="1" applyBorder="1" applyAlignment="1">
      <alignment horizontal="justify" vertical="center" wrapText="1"/>
    </xf>
    <xf numFmtId="9" fontId="16" fillId="6" borderId="11" xfId="2" applyFont="1" applyFill="1" applyBorder="1" applyAlignment="1">
      <alignment horizontal="left" vertical="center"/>
    </xf>
    <xf numFmtId="17" fontId="9" fillId="0" borderId="0" xfId="0" applyNumberFormat="1" applyFont="1" applyAlignment="1">
      <alignment horizontal="justify" vertical="center"/>
    </xf>
    <xf numFmtId="3" fontId="9" fillId="0" borderId="0" xfId="0" applyNumberFormat="1" applyFont="1" applyAlignment="1">
      <alignment horizontal="left"/>
    </xf>
    <xf numFmtId="165" fontId="16" fillId="0" borderId="11" xfId="0" applyNumberFormat="1" applyFont="1" applyBorder="1" applyAlignment="1">
      <alignment horizontal="left"/>
    </xf>
    <xf numFmtId="0" fontId="17" fillId="0" borderId="0" xfId="0" applyFont="1"/>
    <xf numFmtId="0" fontId="18" fillId="0" borderId="0" xfId="0" applyFont="1"/>
    <xf numFmtId="17" fontId="19" fillId="0" borderId="0" xfId="0" applyNumberFormat="1" applyFont="1"/>
    <xf numFmtId="17" fontId="18" fillId="0" borderId="0" xfId="0" applyNumberFormat="1" applyFont="1"/>
    <xf numFmtId="9" fontId="19" fillId="0" borderId="0" xfId="2" applyFont="1"/>
    <xf numFmtId="9" fontId="18" fillId="0" borderId="0" xfId="2" applyFont="1"/>
    <xf numFmtId="0" fontId="19" fillId="0" borderId="0" xfId="0" applyFont="1"/>
    <xf numFmtId="164" fontId="19" fillId="0" borderId="0" xfId="0" applyNumberFormat="1" applyFont="1"/>
    <xf numFmtId="164" fontId="18" fillId="0" borderId="0" xfId="0" applyNumberFormat="1" applyFont="1"/>
    <xf numFmtId="166" fontId="19" fillId="0" borderId="0" xfId="1" applyFont="1"/>
    <xf numFmtId="166" fontId="18" fillId="0" borderId="0" xfId="1" applyFont="1"/>
    <xf numFmtId="167" fontId="19" fillId="0" borderId="0" xfId="1" applyNumberFormat="1" applyFont="1"/>
    <xf numFmtId="167" fontId="18" fillId="0" borderId="0" xfId="1" applyNumberFormat="1" applyFont="1"/>
    <xf numFmtId="0" fontId="20" fillId="0" borderId="0" xfId="0" applyFont="1"/>
    <xf numFmtId="0" fontId="21" fillId="0" borderId="0" xfId="0" applyFont="1"/>
    <xf numFmtId="0" fontId="6" fillId="0" borderId="0" xfId="0" applyFont="1"/>
    <xf numFmtId="17" fontId="22" fillId="0" borderId="0" xfId="0" applyNumberFormat="1" applyFont="1"/>
    <xf numFmtId="17" fontId="21" fillId="0" borderId="0" xfId="0" applyNumberFormat="1" applyFont="1"/>
    <xf numFmtId="9" fontId="22" fillId="0" borderId="0" xfId="2" applyFont="1"/>
    <xf numFmtId="9" fontId="21" fillId="0" borderId="0" xfId="2" applyFont="1"/>
    <xf numFmtId="166" fontId="22" fillId="0" borderId="0" xfId="1" applyFont="1"/>
    <xf numFmtId="166" fontId="21" fillId="0" borderId="0" xfId="1" applyFont="1"/>
    <xf numFmtId="0" fontId="22" fillId="0" borderId="0" xfId="0" applyFont="1"/>
    <xf numFmtId="0" fontId="23" fillId="0" borderId="0" xfId="0" applyFont="1"/>
    <xf numFmtId="164" fontId="22" fillId="0" borderId="0" xfId="0" applyNumberFormat="1" applyFont="1"/>
    <xf numFmtId="168" fontId="22" fillId="0" borderId="0" xfId="1" applyNumberFormat="1" applyFont="1"/>
    <xf numFmtId="3" fontId="24" fillId="0" borderId="0" xfId="0" applyNumberFormat="1" applyFont="1"/>
    <xf numFmtId="166" fontId="22" fillId="0" borderId="0" xfId="0" applyNumberFormat="1" applyFont="1"/>
    <xf numFmtId="9" fontId="22" fillId="0" borderId="0" xfId="0" applyNumberFormat="1" applyFont="1"/>
    <xf numFmtId="0" fontId="25" fillId="0" borderId="0" xfId="0" applyFont="1"/>
    <xf numFmtId="17" fontId="11" fillId="0" borderId="10" xfId="0" applyNumberFormat="1" applyFont="1" applyBorder="1" applyAlignment="1">
      <alignment horizontal="justify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Клиенты с повторными покупками за месяц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136773984074689E-2"/>
          <c:y val="0.16321090656836151"/>
          <c:w val="0.93557047282516992"/>
          <c:h val="0.73202201654771804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БАЗЫ'!$A$212</c:f>
              <c:strCache>
                <c:ptCount val="1"/>
                <c:pt idx="0">
                  <c:v>Доля участников с повторными покупками в текущем месяце, %</c:v>
                </c:pt>
              </c:strCache>
            </c:strRef>
          </c:tx>
          <c:spPr>
            <a:ln w="25400">
              <a:solidFill>
                <a:srgbClr val="FF3399"/>
              </a:solidFill>
            </a:ln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БАЗЫ'!$AT$211:$AZ$211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БАЗЫ'!$AT$212:$AZ$212</c:f>
              <c:numCache>
                <c:formatCode>0%</c:formatCode>
                <c:ptCount val="7"/>
                <c:pt idx="0">
                  <c:v>0.52759349517605558</c:v>
                </c:pt>
                <c:pt idx="1">
                  <c:v>0.52257333074957846</c:v>
                </c:pt>
                <c:pt idx="2">
                  <c:v>0.51340320269291051</c:v>
                </c:pt>
                <c:pt idx="3">
                  <c:v>0.50902505462926928</c:v>
                </c:pt>
                <c:pt idx="4">
                  <c:v>0.52118968683452616</c:v>
                </c:pt>
                <c:pt idx="5">
                  <c:v>0.53491012577967179</c:v>
                </c:pt>
                <c:pt idx="6">
                  <c:v>0.55061323630838743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8-4B76-938E-FF5FF4ED3B18}"/>
            </c:ext>
          </c:extLst>
        </c:ser>
        <c:ser>
          <c:idx val="1"/>
          <c:order val="1"/>
          <c:tx>
            <c:strRef>
              <c:f>'АКТИВНОСТЬ БАЗЫ'!$A$213</c:f>
              <c:strCache>
                <c:ptCount val="1"/>
                <c:pt idx="0">
                  <c:v>% выручки от активных карт с повторными покупками в текущем месяце</c:v>
                </c:pt>
              </c:strCache>
            </c:strRef>
          </c:tx>
          <c:spPr>
            <a:ln w="25400">
              <a:solidFill>
                <a:srgbClr val="00CCFF"/>
              </a:solidFill>
            </a:ln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'АКТИВНОСТЬ БАЗЫ'!$AT$211:$AZ$211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БАЗЫ'!$AT$213:$AZ$213</c:f>
              <c:numCache>
                <c:formatCode>0.0%</c:formatCode>
                <c:ptCount val="7"/>
                <c:pt idx="0">
                  <c:v>0.77006226975411018</c:v>
                </c:pt>
                <c:pt idx="1">
                  <c:v>0.77011517898874771</c:v>
                </c:pt>
                <c:pt idx="2">
                  <c:v>0.7584466295700022</c:v>
                </c:pt>
                <c:pt idx="3">
                  <c:v>0.75692569340804405</c:v>
                </c:pt>
                <c:pt idx="4">
                  <c:v>0.770970608682645</c:v>
                </c:pt>
                <c:pt idx="5">
                  <c:v>0.77843305830313181</c:v>
                </c:pt>
                <c:pt idx="6">
                  <c:v>0.79380539413575768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8-4B76-938E-FF5FF4ED3B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79882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8806823028680058E-2"/>
          <c:y val="8.7390270969964115E-2"/>
          <c:w val="0.89999998121040325"/>
          <c:h val="6.61428647268620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63616756151213E-2"/>
          <c:y val="0.17787656741633989"/>
          <c:w val="0.92767652020439328"/>
          <c:h val="0.73364457236077318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БАЗЫ'!$A$278</c:f>
              <c:strCache>
                <c:ptCount val="1"/>
                <c:pt idx="0">
                  <c:v>Redemption Rate бонусов Campaign. Коэффициент списания бонусов – доля списанных бонусов от  начисленных бонусов Campaign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БАЗЫ'!$AT$277:$AZ$277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БАЗЫ'!$AT$278:$AZ$278</c:f>
              <c:numCache>
                <c:formatCode>0%</c:formatCode>
                <c:ptCount val="7"/>
                <c:pt idx="0">
                  <c:v>9.9568237374618951E-2</c:v>
                </c:pt>
                <c:pt idx="1">
                  <c:v>0.22457166805713907</c:v>
                </c:pt>
                <c:pt idx="2">
                  <c:v>0.19267695926698544</c:v>
                </c:pt>
                <c:pt idx="3">
                  <c:v>0.19361017913401066</c:v>
                </c:pt>
                <c:pt idx="4">
                  <c:v>0.20204207787836251</c:v>
                </c:pt>
                <c:pt idx="5">
                  <c:v>0.19987884838686498</c:v>
                </c:pt>
                <c:pt idx="6">
                  <c:v>0.25129310594780718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C-4B29-82B7-FB9A34C013FB}"/>
            </c:ext>
          </c:extLst>
        </c:ser>
        <c:ser>
          <c:idx val="1"/>
          <c:order val="1"/>
          <c:tx>
            <c:strRef>
              <c:f>'АКТИВНОСТЬ БАЗЫ'!$A$279</c:f>
              <c:strCache>
                <c:ptCount val="1"/>
                <c:pt idx="0">
                  <c:v>Redemption Rate без учета бонусов Campaign. Коэффициент списания бонусов – доля списанных бонусов от  начисленных бонусов</c:v>
                </c:pt>
              </c:strCache>
            </c:strRef>
          </c:tx>
          <c:spPr>
            <a:ln w="28575" cap="rnd">
              <a:solidFill>
                <a:srgbClr val="FF6699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БАЗЫ'!$AT$277:$AZ$277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БАЗЫ'!$AT$279:$AZ$279</c:f>
              <c:numCache>
                <c:formatCode>0%</c:formatCode>
                <c:ptCount val="7"/>
                <c:pt idx="0">
                  <c:v>0.84279221410174099</c:v>
                </c:pt>
                <c:pt idx="1">
                  <c:v>0.94756722700936902</c:v>
                </c:pt>
                <c:pt idx="2">
                  <c:v>1.0114931358249419</c:v>
                </c:pt>
                <c:pt idx="3">
                  <c:v>0.81924703260132492</c:v>
                </c:pt>
                <c:pt idx="4">
                  <c:v>0.8198379007290264</c:v>
                </c:pt>
                <c:pt idx="5">
                  <c:v>0.82293463303020642</c:v>
                </c:pt>
                <c:pt idx="6">
                  <c:v>0.8771332194977578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C-4B29-82B7-FB9A34C013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1.5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179450416989618E-2"/>
          <c:y val="1.8454438365082072E-2"/>
          <c:w val="0.96478544995804305"/>
          <c:h val="0.121513515817536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 Customer Churn Rate (CCR). Отток месяца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1553537061501067E-2"/>
          <c:y val="0.14636336656634294"/>
          <c:w val="0.92531017208729083"/>
          <c:h val="0.75665664491186679"/>
        </c:manualLayout>
      </c:layout>
      <c:lineChart>
        <c:grouping val="stacked"/>
        <c:varyColors val="0"/>
        <c:ser>
          <c:idx val="0"/>
          <c:order val="0"/>
          <c:tx>
            <c:strRef>
              <c:f>'АКТИВНОСТЬ БАЗЫ'!$A$283</c:f>
              <c:strCache>
                <c:ptCount val="1"/>
                <c:pt idx="0">
                  <c:v>Customer Churn Rate (CCR). Отток месяца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БАЗЫ'!$AT$282:$AZ$282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БАЗЫ'!$AT$283:$AZ$283</c:f>
              <c:numCache>
                <c:formatCode>0%</c:formatCode>
                <c:ptCount val="7"/>
                <c:pt idx="0">
                  <c:v>7.4574883961359945E-2</c:v>
                </c:pt>
                <c:pt idx="1">
                  <c:v>3.9358318720371245E-2</c:v>
                </c:pt>
                <c:pt idx="2">
                  <c:v>7.5060306174951394E-2</c:v>
                </c:pt>
                <c:pt idx="3">
                  <c:v>3.9534759890635235E-2</c:v>
                </c:pt>
                <c:pt idx="4">
                  <c:v>1.0923551259409013E-2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A-4AE1-8710-C683C7E3E5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0.14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826781302222801E-2"/>
          <c:y val="0.23799732997773521"/>
          <c:w val="0.96341869753906462"/>
          <c:h val="0.68321751920105223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БАЗЫ'!$A$286</c:f>
              <c:strCache>
                <c:ptCount val="1"/>
                <c:pt idx="0">
                  <c:v>Redemption Rate бонусов по базовой акции – доля списанных бонусов от  начисленных бонусов</c:v>
                </c:pt>
              </c:strCache>
            </c:strRef>
          </c:tx>
          <c:spPr>
            <a:ln w="317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БАЗЫ'!$AT$285:$AZ$285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БАЗЫ'!$AT$286:$AZ$286</c:f>
              <c:numCache>
                <c:formatCode>0%</c:formatCode>
                <c:ptCount val="7"/>
                <c:pt idx="0">
                  <c:v>0.79106055646673523</c:v>
                </c:pt>
                <c:pt idx="1">
                  <c:v>0.84266823398614055</c:v>
                </c:pt>
                <c:pt idx="2">
                  <c:v>0.89807843891633665</c:v>
                </c:pt>
                <c:pt idx="3">
                  <c:v>0.8483543242753665</c:v>
                </c:pt>
                <c:pt idx="4">
                  <c:v>0.81585262844947826</c:v>
                </c:pt>
                <c:pt idx="5">
                  <c:v>0.81616509579825247</c:v>
                </c:pt>
                <c:pt idx="6">
                  <c:v>1.0071582285348197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3-45CD-B2BC-959E31647C5B}"/>
            </c:ext>
          </c:extLst>
        </c:ser>
        <c:ser>
          <c:idx val="1"/>
          <c:order val="1"/>
          <c:tx>
            <c:strRef>
              <c:f>'АКТИВНОСТЬ БАЗЫ'!$A$287</c:f>
              <c:strCache>
                <c:ptCount val="1"/>
                <c:pt idx="0">
                  <c:v>Redemption Rate бонусов по целевым акциям – доля списанных бонусов от  начисленных бонусов накопительно за 2 месяца</c:v>
                </c:pt>
              </c:strCache>
            </c:strRef>
          </c:tx>
          <c:spPr>
            <a:ln w="31750" cap="rnd">
              <a:solidFill>
                <a:srgbClr val="FF99CC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БАЗЫ'!$AT$285:$AZ$285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БАЗЫ'!$AT$287:$AZ$287</c:f>
              <c:numCache>
                <c:formatCode>0%</c:formatCode>
                <c:ptCount val="7"/>
                <c:pt idx="0">
                  <c:v>0.31524669756526819</c:v>
                </c:pt>
                <c:pt idx="1">
                  <c:v>0.31224496109129152</c:v>
                </c:pt>
                <c:pt idx="2">
                  <c:v>0.39415385616930654</c:v>
                </c:pt>
                <c:pt idx="3">
                  <c:v>0.3594874840491612</c:v>
                </c:pt>
                <c:pt idx="4">
                  <c:v>0.32388836829797579</c:v>
                </c:pt>
                <c:pt idx="5">
                  <c:v>0.32456296227624448</c:v>
                </c:pt>
                <c:pt idx="6">
                  <c:v>0.38580294398308956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3-45CD-B2BC-959E31647C5B}"/>
            </c:ext>
          </c:extLst>
        </c:ser>
        <c:ser>
          <c:idx val="2"/>
          <c:order val="2"/>
          <c:tx>
            <c:strRef>
              <c:f>'АКТИВНОСТЬ БАЗЫ'!$A$288</c:f>
              <c:strCache>
                <c:ptCount val="1"/>
                <c:pt idx="0">
                  <c:v>Redemption Rate бонусов по массовым акциям – доля списанных бонусов от  начисленных бонусов накопительно за 2 месяца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БАЗЫ'!$AT$285:$AZ$285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БАЗЫ'!$AT$288:$AZ$288</c:f>
              <c:numCache>
                <c:formatCode>0%</c:formatCode>
                <c:ptCount val="7"/>
                <c:pt idx="0">
                  <c:v>1.1017799549317713</c:v>
                </c:pt>
                <c:pt idx="1">
                  <c:v>0.95615109525411679</c:v>
                </c:pt>
                <c:pt idx="2">
                  <c:v>0.57187649855653588</c:v>
                </c:pt>
                <c:pt idx="3">
                  <c:v>0.33290964584221022</c:v>
                </c:pt>
                <c:pt idx="4">
                  <c:v>0.39977686966276427</c:v>
                </c:pt>
                <c:pt idx="5">
                  <c:v>0.53289449518841958</c:v>
                </c:pt>
                <c:pt idx="6">
                  <c:v>0.49356498154615108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A3-45CD-B2BC-959E31647C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1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617851966420377E-2"/>
          <c:y val="4.2534615557315136E-2"/>
          <c:w val="0.91361658281042935"/>
          <c:h val="0.164054851674368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4732294539131974E-2"/>
          <c:y val="0.15403717456576105"/>
          <c:w val="0.94227484855532295"/>
          <c:h val="0.74482035951615055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БАЗЫ'!$A$216</c:f>
              <c:strCache>
                <c:ptCount val="1"/>
                <c:pt idx="0">
                  <c:v>Частота покупок с картой средняя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БАЗЫ'!$AT$215:$AZ$215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БАЗЫ'!$AT$216:$AZ$216</c:f>
              <c:numCache>
                <c:formatCode>_(* #\ ##0.00_);_(* \(#\ ##0.00\);_(* "-"??_);_(@_)</c:formatCode>
                <c:ptCount val="7"/>
                <c:pt idx="0">
                  <c:v>2.2876831065268268</c:v>
                </c:pt>
                <c:pt idx="1">
                  <c:v>2.2731608008749129</c:v>
                </c:pt>
                <c:pt idx="2">
                  <c:v>2.2248089473525812</c:v>
                </c:pt>
                <c:pt idx="3">
                  <c:v>2.2082820044624456</c:v>
                </c:pt>
                <c:pt idx="4">
                  <c:v>2.2714966791536115</c:v>
                </c:pt>
                <c:pt idx="5">
                  <c:v>2.3432367358374111</c:v>
                </c:pt>
                <c:pt idx="6">
                  <c:v>2.4321301840208709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4-4E0C-963C-F9AC807C2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590848"/>
        <c:axId val="798592384"/>
      </c:lineChart>
      <c:dateAx>
        <c:axId val="7985908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592384"/>
        <c:crosses val="autoZero"/>
        <c:auto val="1"/>
        <c:lblOffset val="100"/>
        <c:baseTimeUnit val="months"/>
      </c:dateAx>
      <c:valAx>
        <c:axId val="798592384"/>
        <c:scaling>
          <c:orientation val="minMax"/>
          <c:max val="2.4"/>
          <c:min val="2.2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59084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Redemption Rate. Коэффициент списания бонусов – доля списанных бонусов от  начисленных бонусов</a:t>
            </a:r>
          </a:p>
        </c:rich>
      </c:tx>
      <c:layout>
        <c:manualLayout>
          <c:xMode val="edge"/>
          <c:yMode val="edge"/>
          <c:x val="0.14146937042148849"/>
          <c:y val="2.7823237003590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9912580179040884E-2"/>
          <c:y val="0.15214417805861263"/>
          <c:w val="0.91739410425450196"/>
          <c:h val="0.75928592693444896"/>
        </c:manualLayout>
      </c:layout>
      <c:areaChart>
        <c:grouping val="standard"/>
        <c:varyColors val="0"/>
        <c:ser>
          <c:idx val="0"/>
          <c:order val="0"/>
          <c:tx>
            <c:strRef>
              <c:f>'АКТИВНОСТЬ БАЗЫ'!$A$219</c:f>
              <c:strCache>
                <c:ptCount val="1"/>
                <c:pt idx="0">
                  <c:v>Redemption Rate. Коэффициент списания бонусов – доля списанных бонусов от  начисленных бонусов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БАЗЫ'!$AT$218:$AZ$218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БАЗЫ'!$AT$219:$AZ$219</c:f>
              <c:numCache>
                <c:formatCode>0.0%</c:formatCode>
                <c:ptCount val="7"/>
                <c:pt idx="0">
                  <c:v>0.54920804734344786</c:v>
                </c:pt>
                <c:pt idx="1">
                  <c:v>0.68992531343718233</c:v>
                </c:pt>
                <c:pt idx="2">
                  <c:v>0.7542437721058497</c:v>
                </c:pt>
                <c:pt idx="3">
                  <c:v>0.61499025304625188</c:v>
                </c:pt>
                <c:pt idx="4">
                  <c:v>0.62123165445131978</c:v>
                </c:pt>
                <c:pt idx="5">
                  <c:v>0.62409754214820312</c:v>
                </c:pt>
                <c:pt idx="6">
                  <c:v>0.75920896628168122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6-4B11-8A8D-432549C58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765056"/>
        <c:axId val="798766592"/>
      </c:areaChart>
      <c:dateAx>
        <c:axId val="798765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766592"/>
        <c:crosses val="autoZero"/>
        <c:auto val="1"/>
        <c:lblOffset val="100"/>
        <c:baseTimeUnit val="months"/>
      </c:dateAx>
      <c:valAx>
        <c:axId val="798766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76505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'АКТИВНОСТЬ БАЗЫ'!$A$222</c:f>
              <c:strCache>
                <c:ptCount val="1"/>
                <c:pt idx="0">
                  <c:v> Выручка от 1 участника, руб.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БАЗЫ'!$AT$221:$AZ$221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БАЗЫ'!$AT$222:$AZ$222</c:f>
              <c:numCache>
                <c:formatCode>_(* #\ ##0_);_(* \(#\ ##0\);_(* "-"??_);_(@_)</c:formatCode>
                <c:ptCount val="7"/>
                <c:pt idx="0">
                  <c:v>2220.4451046465902</c:v>
                </c:pt>
                <c:pt idx="1">
                  <c:v>2158.3783241008641</c:v>
                </c:pt>
                <c:pt idx="2">
                  <c:v>2124.3309393007048</c:v>
                </c:pt>
                <c:pt idx="3">
                  <c:v>2112.3204490537441</c:v>
                </c:pt>
                <c:pt idx="4">
                  <c:v>2310.5646425676773</c:v>
                </c:pt>
                <c:pt idx="5">
                  <c:v>2216.8875327088244</c:v>
                </c:pt>
                <c:pt idx="6">
                  <c:v>2344.9870519676551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7-4CA7-9AFA-4052386E8D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99654656"/>
        <c:axId val="799656192"/>
      </c:barChart>
      <c:dateAx>
        <c:axId val="7996546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9656192"/>
        <c:crosses val="autoZero"/>
        <c:auto val="1"/>
        <c:lblOffset val="100"/>
        <c:baseTimeUnit val="months"/>
      </c:dateAx>
      <c:valAx>
        <c:axId val="799656192"/>
        <c:scaling>
          <c:orientation val="minMax"/>
        </c:scaling>
        <c:delete val="1"/>
        <c:axPos val="l"/>
        <c:numFmt formatCode="_(* #\ ##0_);_(* \(#\ ##0\);_(* &quot;-&quot;??_);_(@_)" sourceLinked="1"/>
        <c:majorTickMark val="none"/>
        <c:minorTickMark val="none"/>
        <c:tickLblPos val="nextTo"/>
        <c:crossAx val="79965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Выручка от одного участника за отчетный месяц в аптеках и по девайсам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7556182991687836E-2"/>
          <c:y val="0.19253760180550303"/>
          <c:w val="0.91880598469142816"/>
          <c:h val="0.737618163132984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'АКТИВНОСТЬ БАЗЫ'!$AU$251</c:f>
              <c:strCache>
                <c:ptCount val="1"/>
                <c:pt idx="0">
                  <c:v>Аптеки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БАЗЫ'!$AV$251</c:f>
              <c:numCache>
                <c:formatCode>_(* #\ ##0.00_);_(* \(#\ ##0.00\);_(* "-"??_);_(@_)</c:formatCode>
                <c:ptCount val="1"/>
                <c:pt idx="0">
                  <c:v>1498.9916209141177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0-4905-9F0A-FF60E16F4883}"/>
            </c:ext>
          </c:extLst>
        </c:ser>
        <c:ser>
          <c:idx val="1"/>
          <c:order val="1"/>
          <c:tx>
            <c:strRef>
              <c:f>'АКТИВНОСТЬ БАЗЫ'!$AU$252</c:f>
              <c:strCache>
                <c:ptCount val="1"/>
                <c:pt idx="0">
                  <c:v>Сайт Adaptive</c:v>
                </c:pt>
              </c:strCache>
            </c:strRef>
          </c:tx>
          <c:spPr>
            <a:solidFill>
              <a:srgbClr val="FF6699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БАЗЫ'!$AV$252</c:f>
              <c:numCache>
                <c:formatCode>_(* #\ ##0.00_);_(* \(#\ ##0.00\);_(* "-"??_);_(@_)</c:formatCode>
                <c:ptCount val="1"/>
                <c:pt idx="0">
                  <c:v>2420.5393622285942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0-4905-9F0A-FF60E16F4883}"/>
            </c:ext>
          </c:extLst>
        </c:ser>
        <c:ser>
          <c:idx val="2"/>
          <c:order val="2"/>
          <c:tx>
            <c:strRef>
              <c:f>'АКТИВНОСТЬ БАЗЫ'!$AU$253</c:f>
              <c:strCache>
                <c:ptCount val="1"/>
                <c:pt idx="0">
                  <c:v>Сайт Desktop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БАЗЫ'!$AV$253</c:f>
              <c:numCache>
                <c:formatCode>_(* #\ ##0.00_);_(* \(#\ ##0.00\);_(* "-"??_);_(@_)</c:formatCode>
                <c:ptCount val="1"/>
                <c:pt idx="0">
                  <c:v>2733.5186156923291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E0-4905-9F0A-FF60E16F4883}"/>
            </c:ext>
          </c:extLst>
        </c:ser>
        <c:ser>
          <c:idx val="3"/>
          <c:order val="3"/>
          <c:tx>
            <c:strRef>
              <c:f>'АКТИВНОСТЬ БАЗЫ'!$AU$254</c:f>
              <c:strCache>
                <c:ptCount val="1"/>
                <c:pt idx="0">
                  <c:v>МП. Android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БАЗЫ'!$AV$254</c:f>
              <c:numCache>
                <c:formatCode>_(* #\ ##0.00_);_(* \(#\ ##0.00\);_(* "-"??_);_(@_)</c:formatCode>
                <c:ptCount val="1"/>
                <c:pt idx="0">
                  <c:v>2628.953029594566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E0-4905-9F0A-FF60E16F4883}"/>
            </c:ext>
          </c:extLst>
        </c:ser>
        <c:ser>
          <c:idx val="4"/>
          <c:order val="4"/>
          <c:tx>
            <c:strRef>
              <c:f>'АКТИВНОСТЬ БАЗЫ'!$AU$255</c:f>
              <c:strCache>
                <c:ptCount val="1"/>
                <c:pt idx="0">
                  <c:v>МП. iOS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БАЗЫ'!$AV$255</c:f>
              <c:numCache>
                <c:formatCode>_(* #\ ##0.00_);_(* \(#\ ##0.00\);_(* "-"??_);_(@_)</c:formatCode>
                <c:ptCount val="1"/>
                <c:pt idx="0">
                  <c:v>2655.9363768372577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E0-4905-9F0A-FF60E16F48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769945279"/>
        <c:axId val="891300511"/>
      </c:barChart>
      <c:catAx>
        <c:axId val="7699452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91300511"/>
        <c:crosses val="autoZero"/>
        <c:auto val="1"/>
        <c:lblAlgn val="ctr"/>
        <c:lblOffset val="100"/>
        <c:noMultiLvlLbl val="0"/>
      </c:catAx>
      <c:valAx>
        <c:axId val="8913005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9945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Частота покупок за отчетный месяц в аптеках и по девайсам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2077724155448311E-2"/>
          <c:y val="0.15410562170798267"/>
          <c:w val="0.9467963950742716"/>
          <c:h val="0.7559869273165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'АКТИВНОСТЬ БАЗЫ'!$AU$258</c:f>
              <c:strCache>
                <c:ptCount val="1"/>
                <c:pt idx="0">
                  <c:v>Аптеки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БАЗЫ'!$AV$258</c:f>
              <c:numCache>
                <c:formatCode>_(* #\ ##0.00_);_(* \(#\ ##0.00\);_(* "-"??_);_(@_)</c:formatCode>
                <c:ptCount val="1"/>
                <c:pt idx="0">
                  <c:v>1.7947626532728096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9-4651-B291-CFCB49F71F26}"/>
            </c:ext>
          </c:extLst>
        </c:ser>
        <c:ser>
          <c:idx val="1"/>
          <c:order val="1"/>
          <c:tx>
            <c:strRef>
              <c:f>'АКТИВНОСТЬ БАЗЫ'!$AU$259</c:f>
              <c:strCache>
                <c:ptCount val="1"/>
                <c:pt idx="0">
                  <c:v>Сайт Adaptive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C9-4651-B291-CFCB49F71F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БАЗЫ'!$AV$259</c:f>
              <c:numCache>
                <c:formatCode>_(* #\ ##0.00_);_(* \(#\ ##0.00\);_(* "-"??_);_(@_)</c:formatCode>
                <c:ptCount val="1"/>
                <c:pt idx="0">
                  <c:v>2.2219418271200326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C9-4651-B291-CFCB49F71F26}"/>
            </c:ext>
          </c:extLst>
        </c:ser>
        <c:ser>
          <c:idx val="2"/>
          <c:order val="2"/>
          <c:tx>
            <c:strRef>
              <c:f>'АКТИВНОСТЬ БАЗЫ'!$AU$260</c:f>
              <c:strCache>
                <c:ptCount val="1"/>
                <c:pt idx="0">
                  <c:v>Сайт Desktop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DC9-4651-B291-CFCB49F71F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БАЗЫ'!$AV$260</c:f>
              <c:numCache>
                <c:formatCode>_(* #\ ##0.00_);_(* \(#\ ##0.00\);_(* "-"??_);_(@_)</c:formatCode>
                <c:ptCount val="1"/>
                <c:pt idx="0">
                  <c:v>2.152747561232367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C9-4651-B291-CFCB49F71F26}"/>
            </c:ext>
          </c:extLst>
        </c:ser>
        <c:ser>
          <c:idx val="3"/>
          <c:order val="3"/>
          <c:tx>
            <c:strRef>
              <c:f>'АКТИВНОСТЬ БАЗЫ'!$AU$261</c:f>
              <c:strCache>
                <c:ptCount val="1"/>
                <c:pt idx="0">
                  <c:v>МП. Android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БАЗЫ'!$AV$261</c:f>
              <c:numCache>
                <c:formatCode>_(* #\ ##0.00_);_(* \(#\ ##0.00\);_(* "-"??_);_(@_)</c:formatCode>
                <c:ptCount val="1"/>
                <c:pt idx="0">
                  <c:v>2.5607326610413663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C9-4651-B291-CFCB49F71F26}"/>
            </c:ext>
          </c:extLst>
        </c:ser>
        <c:ser>
          <c:idx val="4"/>
          <c:order val="4"/>
          <c:tx>
            <c:strRef>
              <c:f>'АКТИВНОСТЬ БАЗЫ'!$AU$262</c:f>
              <c:strCache>
                <c:ptCount val="1"/>
                <c:pt idx="0">
                  <c:v>МП. iOS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БАЗЫ'!$AV$262</c:f>
              <c:numCache>
                <c:formatCode>_(* #\ ##0.00_);_(* \(#\ ##0.00\);_(* "-"??_);_(@_)</c:formatCode>
                <c:ptCount val="1"/>
                <c:pt idx="0">
                  <c:v>2.3266434488322218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C9-4651-B291-CFCB49F71F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69945279"/>
        <c:axId val="891300511"/>
      </c:barChart>
      <c:catAx>
        <c:axId val="76994527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91300511"/>
        <c:crosses val="autoZero"/>
        <c:auto val="1"/>
        <c:lblAlgn val="ctr"/>
        <c:lblOffset val="100"/>
        <c:noMultiLvlLbl val="0"/>
      </c:catAx>
      <c:valAx>
        <c:axId val="891300511"/>
        <c:scaling>
          <c:orientation val="minMax"/>
          <c:max val="2.4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994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62470013828921E-2"/>
          <c:y val="0.9255387862697676"/>
          <c:w val="0.86422641721339855"/>
          <c:h val="6.7860432073895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ru-RU"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Структура клиентов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2394983128360654E-2"/>
          <c:y val="0.34539583624047698"/>
          <c:w val="0.97521003374327875"/>
          <c:h val="0.554883223171823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'АКТИВНОСТЬ БАЗЫ'!$A$293</c:f>
              <c:strCache>
                <c:ptCount val="1"/>
                <c:pt idx="0">
                  <c:v>% покупающих 2 и более месяца подряд (Постоянные)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БАЗЫ'!$AT$292:$AZ$292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БАЗЫ'!$AT$293:$AZ$293</c:f>
              <c:numCache>
                <c:formatCode>0%</c:formatCode>
                <c:ptCount val="7"/>
                <c:pt idx="0">
                  <c:v>0.66206386142244689</c:v>
                </c:pt>
                <c:pt idx="1">
                  <c:v>0.64759588292026671</c:v>
                </c:pt>
                <c:pt idx="2">
                  <c:v>0.6514565376931073</c:v>
                </c:pt>
                <c:pt idx="3">
                  <c:v>0.62456739835732267</c:v>
                </c:pt>
                <c:pt idx="4">
                  <c:v>0.61890761807268779</c:v>
                </c:pt>
                <c:pt idx="5">
                  <c:v>0.61623823777855957</c:v>
                </c:pt>
                <c:pt idx="6">
                  <c:v>0.63467908799216333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E-4F60-9076-AA151E92793C}"/>
            </c:ext>
          </c:extLst>
        </c:ser>
        <c:ser>
          <c:idx val="1"/>
          <c:order val="1"/>
          <c:tx>
            <c:strRef>
              <c:f>'АКТИВНОСТЬ БАЗЫ'!$A$294</c:f>
              <c:strCache>
                <c:ptCount val="1"/>
                <c:pt idx="0">
                  <c:v>% купивших после перерыва 1 мес. и более (Вернувшиеся и редкоходящие)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БАЗЫ'!$AT$292:$AZ$292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БАЗЫ'!$AT$294:$AZ$294</c:f>
              <c:numCache>
                <c:formatCode>0%</c:formatCode>
                <c:ptCount val="7"/>
                <c:pt idx="0">
                  <c:v>0.29285931773580209</c:v>
                </c:pt>
                <c:pt idx="1">
                  <c:v>0.31515127216516431</c:v>
                </c:pt>
                <c:pt idx="2">
                  <c:v>0.30990695660830331</c:v>
                </c:pt>
                <c:pt idx="3">
                  <c:v>0.33071834323069094</c:v>
                </c:pt>
                <c:pt idx="4">
                  <c:v>0.33492695470281147</c:v>
                </c:pt>
                <c:pt idx="5">
                  <c:v>0.33679081730455279</c:v>
                </c:pt>
                <c:pt idx="6">
                  <c:v>0.31477864518257148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E-4F60-9076-AA151E92793C}"/>
            </c:ext>
          </c:extLst>
        </c:ser>
        <c:ser>
          <c:idx val="2"/>
          <c:order val="2"/>
          <c:tx>
            <c:strRef>
              <c:f>'АКТИВНОСТЬ БАЗЫ'!$A$295</c:f>
              <c:strCache>
                <c:ptCount val="1"/>
                <c:pt idx="0">
                  <c:v>% купивших впервые (Новые)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БАЗЫ'!$AT$292:$AZ$292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БАЗЫ'!$AT$295:$AZ$295</c:f>
              <c:numCache>
                <c:formatCode>0%</c:formatCode>
                <c:ptCount val="7"/>
                <c:pt idx="0">
                  <c:v>4.507682084175102E-2</c:v>
                </c:pt>
                <c:pt idx="1">
                  <c:v>3.7252844914568983E-2</c:v>
                </c:pt>
                <c:pt idx="2">
                  <c:v>3.8636505698589396E-2</c:v>
                </c:pt>
                <c:pt idx="3">
                  <c:v>4.4714258411986396E-2</c:v>
                </c:pt>
                <c:pt idx="4">
                  <c:v>4.6165427224500732E-2</c:v>
                </c:pt>
                <c:pt idx="5">
                  <c:v>4.6970944916887636E-2</c:v>
                </c:pt>
                <c:pt idx="6">
                  <c:v>5.0542266825265192E-2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3E-4F60-9076-AA151E9279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96719744"/>
        <c:axId val="1299789152"/>
      </c:barChart>
      <c:dateAx>
        <c:axId val="14967197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9789152"/>
        <c:crosses val="autoZero"/>
        <c:auto val="1"/>
        <c:lblOffset val="100"/>
        <c:baseTimeUnit val="months"/>
      </c:dateAx>
      <c:valAx>
        <c:axId val="12997891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967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6318739697280275E-2"/>
          <c:y val="0.11085430059861003"/>
          <c:w val="0.86482618764478369"/>
          <c:h val="0.1407391658394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Перекрёстные участники с регистрацией в ПЛ 2 брендов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0013628402315387E-2"/>
          <c:y val="0.10610158433282951"/>
          <c:w val="0.93763549385873157"/>
          <c:h val="0.8144453747702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'АКТИВНОСТЬ БАЗЫ'!$A$270</c:f>
              <c:strCache>
                <c:ptCount val="1"/>
                <c:pt idx="0">
                  <c:v>% перекрестных участников с покупкой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БАЗЫ'!$AT$269:$AZ$269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БАЗЫ'!$AT$270:$AZ$270</c:f>
              <c:numCache>
                <c:formatCode>0%</c:formatCode>
                <c:ptCount val="7"/>
                <c:pt idx="0">
                  <c:v>0.18944621874326303</c:v>
                </c:pt>
                <c:pt idx="1">
                  <c:v>0.18823990609387495</c:v>
                </c:pt>
                <c:pt idx="2">
                  <c:v>0.18769576963947132</c:v>
                </c:pt>
                <c:pt idx="3">
                  <c:v>0.1863474030085818</c:v>
                </c:pt>
                <c:pt idx="4">
                  <c:v>0.18502143949975242</c:v>
                </c:pt>
                <c:pt idx="5">
                  <c:v>0.18469663105963738</c:v>
                </c:pt>
                <c:pt idx="6">
                  <c:v>0.18136601261457574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3-403E-B7D5-0C910BD6F5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99654656"/>
        <c:axId val="799656192"/>
      </c:barChart>
      <c:dateAx>
        <c:axId val="7996546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9656192"/>
        <c:crosses val="autoZero"/>
        <c:auto val="1"/>
        <c:lblOffset val="100"/>
        <c:baseTimeUnit val="months"/>
      </c:dateAx>
      <c:valAx>
        <c:axId val="799656192"/>
        <c:scaling>
          <c:orientation val="minMax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9654656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Activity rate </a:t>
            </a:r>
            <a:r>
              <a:rPr lang="ru-R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БАЗЫ 12 мес. Коэффициент активности базы – доля купивших от клиентов с покупкой в течение года,%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2480211859531195E-2"/>
          <c:y val="0.17931819737023855"/>
          <c:w val="0.92158603082290536"/>
          <c:h val="0.72774624982097791"/>
        </c:manualLayout>
      </c:layout>
      <c:lineChart>
        <c:grouping val="stacked"/>
        <c:varyColors val="0"/>
        <c:ser>
          <c:idx val="0"/>
          <c:order val="0"/>
          <c:tx>
            <c:strRef>
              <c:f>'АКТИВНОСТЬ БАЗЫ'!$A$274</c:f>
              <c:strCache>
                <c:ptCount val="1"/>
                <c:pt idx="0">
                  <c:v>Activity rate БАЗЫ 12 мес. Коэффициент активности базы – доля купивших от клиентов с покупкой в течение года, %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БАЗЫ'!$AT$273:$AZ$273</c:f>
              <c:numCache>
                <c:formatCode>mmm\-yy</c:formatCode>
                <c:ptCount val="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</c:numCache>
            </c:numRef>
          </c:cat>
          <c:val>
            <c:numRef>
              <c:f>'АКТИВНОСТЬ БАЗЫ'!$AT$274:$AZ$274</c:f>
              <c:numCache>
                <c:formatCode>0%</c:formatCode>
                <c:ptCount val="7"/>
                <c:pt idx="0">
                  <c:v>0.43634898375994274</c:v>
                </c:pt>
                <c:pt idx="1">
                  <c:v>0.43266609293822528</c:v>
                </c:pt>
                <c:pt idx="2">
                  <c:v>0.41345950442176316</c:v>
                </c:pt>
                <c:pt idx="3">
                  <c:v>0.41197239547513459</c:v>
                </c:pt>
                <c:pt idx="4">
                  <c:v>0.42354641839712653</c:v>
                </c:pt>
                <c:pt idx="5">
                  <c:v>0.44157976348941025</c:v>
                </c:pt>
                <c:pt idx="6">
                  <c:v>0.45901475373431533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3-49CC-AC22-F417DDD69E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0.9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1700212</xdr:colOff>
      <xdr:row>1</xdr:row>
      <xdr:rowOff>96981</xdr:rowOff>
    </xdr:from>
    <xdr:to>
      <xdr:col>51</xdr:col>
      <xdr:colOff>1047750</xdr:colOff>
      <xdr:row>15</xdr:row>
      <xdr:rowOff>33338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03CA028-251B-4DAC-A92D-41C4CD541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42</xdr:row>
      <xdr:rowOff>187977</xdr:rowOff>
    </xdr:from>
    <xdr:to>
      <xdr:col>43</xdr:col>
      <xdr:colOff>1581150</xdr:colOff>
      <xdr:row>56</xdr:row>
      <xdr:rowOff>14287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EF6FE547-BE7A-4F8C-B789-F679AB264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142876</xdr:colOff>
      <xdr:row>56</xdr:row>
      <xdr:rowOff>94731</xdr:rowOff>
    </xdr:from>
    <xdr:to>
      <xdr:col>43</xdr:col>
      <xdr:colOff>1600199</xdr:colOff>
      <xdr:row>61</xdr:row>
      <xdr:rowOff>428625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1CE025CE-9AD6-464B-AC34-0F3023A6F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142876</xdr:colOff>
      <xdr:row>28</xdr:row>
      <xdr:rowOff>245634</xdr:rowOff>
    </xdr:from>
    <xdr:to>
      <xdr:col>43</xdr:col>
      <xdr:colOff>1581150</xdr:colOff>
      <xdr:row>42</xdr:row>
      <xdr:rowOff>99155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EB09C7CB-CEC7-41A4-9B63-6DADE0B9A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1704974</xdr:colOff>
      <xdr:row>28</xdr:row>
      <xdr:rowOff>260468</xdr:rowOff>
    </xdr:from>
    <xdr:to>
      <xdr:col>51</xdr:col>
      <xdr:colOff>1047749</xdr:colOff>
      <xdr:row>42</xdr:row>
      <xdr:rowOff>47626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14A8924-B07A-4BF5-ADC9-FAD8E207F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1700212</xdr:colOff>
      <xdr:row>42</xdr:row>
      <xdr:rowOff>192505</xdr:rowOff>
    </xdr:from>
    <xdr:to>
      <xdr:col>51</xdr:col>
      <xdr:colOff>1014412</xdr:colOff>
      <xdr:row>56</xdr:row>
      <xdr:rowOff>23812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1F9FC8AC-E266-415B-9EE8-C4A496B33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135498</xdr:colOff>
      <xdr:row>15</xdr:row>
      <xdr:rowOff>85726</xdr:rowOff>
    </xdr:from>
    <xdr:to>
      <xdr:col>43</xdr:col>
      <xdr:colOff>1562100</xdr:colOff>
      <xdr:row>28</xdr:row>
      <xdr:rowOff>161925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24D8071-9B63-460B-A8ED-BBD99963C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142875</xdr:colOff>
      <xdr:row>61</xdr:row>
      <xdr:rowOff>526299</xdr:rowOff>
    </xdr:from>
    <xdr:to>
      <xdr:col>43</xdr:col>
      <xdr:colOff>1638300</xdr:colOff>
      <xdr:row>72</xdr:row>
      <xdr:rowOff>190499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3BD07647-E2B0-4BE7-ACBE-B6FFF35A7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142876</xdr:colOff>
      <xdr:row>1</xdr:row>
      <xdr:rowOff>90501</xdr:rowOff>
    </xdr:from>
    <xdr:to>
      <xdr:col>43</xdr:col>
      <xdr:colOff>1562100</xdr:colOff>
      <xdr:row>15</xdr:row>
      <xdr:rowOff>21080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C6B2C78E-9999-4D59-AF39-6E38AFC34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43</xdr:col>
      <xdr:colOff>1714500</xdr:colOff>
      <xdr:row>56</xdr:row>
      <xdr:rowOff>90487</xdr:rowOff>
    </xdr:from>
    <xdr:to>
      <xdr:col>51</xdr:col>
      <xdr:colOff>1014412</xdr:colOff>
      <xdr:row>61</xdr:row>
      <xdr:rowOff>428625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C24CDA72-FB29-4F9D-887D-BB3D2951E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43</xdr:col>
      <xdr:colOff>1685926</xdr:colOff>
      <xdr:row>15</xdr:row>
      <xdr:rowOff>114300</xdr:rowOff>
    </xdr:from>
    <xdr:to>
      <xdr:col>51</xdr:col>
      <xdr:colOff>1014412</xdr:colOff>
      <xdr:row>28</xdr:row>
      <xdr:rowOff>166688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AC704AB5-35AE-473B-9ECC-46A47B665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43</xdr:col>
      <xdr:colOff>1733550</xdr:colOff>
      <xdr:row>61</xdr:row>
      <xdr:rowOff>535132</xdr:rowOff>
    </xdr:from>
    <xdr:to>
      <xdr:col>51</xdr:col>
      <xdr:colOff>1047749</xdr:colOff>
      <xdr:row>72</xdr:row>
      <xdr:rowOff>166687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F8E67E48-F6DA-4F00-9623-3AC0E62B9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evse\YandexDisk\00_&#1050;&#1083;&#1080;&#1077;&#1085;&#1090;&#1099;%20&#1089;&#1086;&#1087;&#1088;&#1086;&#1074;&#1086;&#1078;&#1076;&#1077;&#1085;&#1080;&#1077;\&#1061;&#1072;&#1073;&#1072;&#1088;&#1086;&#1074;&#1089;&#1082;%20&#1060;&#1072;&#1088;&#1084;&#1072;&#1094;&#1080;&#1103;\&#1069;&#1082;&#1089;&#1087;&#1077;&#1088;&#1090;&#1085;&#1086;&#1077;%20&#1089;&#1086;&#1087;&#1088;&#1086;&#1074;&#1086;&#1078;&#1076;&#1077;&#1085;&#1080;&#1077;\&#1040;&#1085;&#1072;&#1083;&#1080;&#1090;&#1080;&#1082;&#1072;\&#1054;&#1090;&#1095;&#1077;&#1090;&#1099;%20&#1077;&#1078;&#1077;&#1084;&#1077;&#1089;&#1103;&#1095;&#1085;&#1099;&#1077;\&#1045;&#1078;&#1077;&#1084;&#1077;&#1089;%20&#1086;&#1090;&#1095;&#1077;&#1090;&#1099;%20&#1052;&#1062;\2023\&#1050;&#1083;&#1102;&#1095;&#1077;&#1074;&#1099;&#1077;_&#1087;&#1086;&#1082;&#1072;&#1079;&#1072;&#1090;&#1077;&#1083;&#1080;_&#1052;&#1062;_10_2023.xlsx" TargetMode="External"/><Relationship Id="rId1" Type="http://schemas.openxmlformats.org/officeDocument/2006/relationships/externalLinkPath" Target="file:///C:\Users\eevse\YandexDisk\00_&#1050;&#1083;&#1080;&#1077;&#1085;&#1090;&#1099;%20&#1089;&#1086;&#1087;&#1088;&#1086;&#1074;&#1086;&#1078;&#1076;&#1077;&#1085;&#1080;&#1077;\&#1061;&#1072;&#1073;&#1072;&#1088;&#1086;&#1074;&#1089;&#1082;%20&#1060;&#1072;&#1088;&#1084;&#1072;&#1094;&#1080;&#1103;\&#1069;&#1082;&#1089;&#1087;&#1077;&#1088;&#1090;&#1085;&#1086;&#1077;%20&#1089;&#1086;&#1087;&#1088;&#1086;&#1074;&#1086;&#1078;&#1076;&#1077;&#1085;&#1080;&#1077;\&#1040;&#1085;&#1072;&#1083;&#1080;&#1090;&#1080;&#1082;&#1072;\&#1054;&#1090;&#1095;&#1077;&#1090;&#1099;%20&#1077;&#1078;&#1077;&#1084;&#1077;&#1089;&#1103;&#1095;&#1085;&#1099;&#1077;\&#1045;&#1078;&#1077;&#1084;&#1077;&#1089;%20&#1086;&#1090;&#1095;&#1077;&#1090;&#1099;%20&#1052;&#1062;\2023\&#1050;&#1083;&#1102;&#1095;&#1077;&#1074;&#1099;&#1077;_&#1087;&#1086;&#1082;&#1072;&#1079;&#1072;&#1090;&#1077;&#1083;&#1080;_&#1052;&#1062;_10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Выводы"/>
      <sheetName val="РЕКРУТИНГ"/>
      <sheetName val="ВОВЛЕЧЁННОСТЬ"/>
      <sheetName val="АКТИВНОСТЬ БАЗЫ"/>
      <sheetName val="ЗАТРАТЫ_ВОЗНАГРАЖДЕНИЯ"/>
      <sheetName val="Заказы с Сайта Партнера"/>
    </sheetNames>
    <sheetDataSet>
      <sheetData sheetId="0"/>
      <sheetData sheetId="1">
        <row r="52">
          <cell r="N52">
            <v>650822</v>
          </cell>
          <cell r="O52">
            <v>677441</v>
          </cell>
          <cell r="P52">
            <v>708424</v>
          </cell>
          <cell r="Q52">
            <v>741140</v>
          </cell>
          <cell r="R52">
            <v>768274</v>
          </cell>
          <cell r="S52">
            <v>790188</v>
          </cell>
          <cell r="T52">
            <v>812457</v>
          </cell>
          <cell r="U52">
            <v>836486</v>
          </cell>
          <cell r="V52">
            <v>861098</v>
          </cell>
          <cell r="W52">
            <v>880623</v>
          </cell>
          <cell r="X52">
            <v>899845</v>
          </cell>
          <cell r="Y52">
            <v>919494</v>
          </cell>
          <cell r="Z52">
            <v>937387</v>
          </cell>
          <cell r="AA52">
            <v>957615</v>
          </cell>
          <cell r="AB52">
            <v>979707</v>
          </cell>
          <cell r="AC52">
            <v>998033</v>
          </cell>
          <cell r="AD52">
            <v>1017803</v>
          </cell>
          <cell r="AE52">
            <v>1035544</v>
          </cell>
          <cell r="AF52">
            <v>1054312</v>
          </cell>
          <cell r="AG52">
            <v>1075419</v>
          </cell>
          <cell r="AH52">
            <v>1090401</v>
          </cell>
          <cell r="AI52">
            <v>1109890</v>
          </cell>
          <cell r="AJ52">
            <v>1127067</v>
          </cell>
          <cell r="AK52">
            <v>1145967</v>
          </cell>
          <cell r="AL52">
            <v>1168066</v>
          </cell>
          <cell r="AM52">
            <v>1189633</v>
          </cell>
          <cell r="AN52">
            <v>1213873</v>
          </cell>
          <cell r="AO52">
            <v>1239931</v>
          </cell>
          <cell r="AP52">
            <v>1266773</v>
          </cell>
          <cell r="AQ52">
            <v>1289173</v>
          </cell>
          <cell r="AR52">
            <v>1311320</v>
          </cell>
          <cell r="AS52">
            <v>1333554</v>
          </cell>
          <cell r="AT52">
            <v>1353836</v>
          </cell>
          <cell r="AU52">
            <v>1370561</v>
          </cell>
          <cell r="AV52">
            <v>1387250</v>
          </cell>
          <cell r="AW52">
            <v>1406669</v>
          </cell>
          <cell r="AX52">
            <v>1427459</v>
          </cell>
          <cell r="AY52">
            <v>1449757</v>
          </cell>
          <cell r="AZ52">
            <v>1475039</v>
          </cell>
        </row>
        <row r="53">
          <cell r="AB53">
            <v>22092</v>
          </cell>
          <cell r="AC53">
            <v>18326</v>
          </cell>
          <cell r="AD53">
            <v>19770</v>
          </cell>
          <cell r="AE53">
            <v>17741</v>
          </cell>
          <cell r="AF53">
            <v>18768</v>
          </cell>
          <cell r="AG53">
            <v>21107</v>
          </cell>
          <cell r="AH53">
            <v>14982</v>
          </cell>
          <cell r="AI53">
            <v>19489</v>
          </cell>
          <cell r="AJ53">
            <v>17177</v>
          </cell>
          <cell r="AK53">
            <v>18900</v>
          </cell>
          <cell r="AL53">
            <v>22099</v>
          </cell>
          <cell r="AM53">
            <v>21567</v>
          </cell>
          <cell r="AN53">
            <v>24240</v>
          </cell>
          <cell r="AO53">
            <v>26058</v>
          </cell>
          <cell r="AP53">
            <v>26842</v>
          </cell>
          <cell r="AQ53">
            <v>22400</v>
          </cell>
          <cell r="AR53">
            <v>22147</v>
          </cell>
          <cell r="AS53">
            <v>22234</v>
          </cell>
          <cell r="AT53">
            <v>20282</v>
          </cell>
          <cell r="AU53">
            <v>16725</v>
          </cell>
          <cell r="AV53">
            <v>16689</v>
          </cell>
          <cell r="AW53">
            <v>19419</v>
          </cell>
          <cell r="AX53">
            <v>20790</v>
          </cell>
          <cell r="AY53">
            <v>22298</v>
          </cell>
          <cell r="AZ53">
            <v>25282</v>
          </cell>
        </row>
      </sheetData>
      <sheetData sheetId="2">
        <row r="40">
          <cell r="AB40">
            <v>821048495.52000058</v>
          </cell>
          <cell r="AC40">
            <v>778852131.62999988</v>
          </cell>
          <cell r="AD40">
            <v>853320960.9799999</v>
          </cell>
          <cell r="AE40">
            <v>803308632.60000002</v>
          </cell>
          <cell r="AF40">
            <v>863682689.62999952</v>
          </cell>
          <cell r="AG40">
            <v>1196715311.9799998</v>
          </cell>
          <cell r="AH40">
            <v>830491848.95000005</v>
          </cell>
          <cell r="AI40">
            <v>794507167.27999997</v>
          </cell>
          <cell r="AJ40">
            <v>777926768.07000017</v>
          </cell>
          <cell r="AK40">
            <v>777776875.86500013</v>
          </cell>
          <cell r="AL40">
            <v>838650264.58539975</v>
          </cell>
          <cell r="AM40">
            <v>915527585.52499998</v>
          </cell>
          <cell r="AN40">
            <v>964755052.26000023</v>
          </cell>
          <cell r="AO40">
            <v>975003656.73999965</v>
          </cell>
          <cell r="AP40">
            <v>1142824570.45</v>
          </cell>
          <cell r="AQ40">
            <v>960255250.00000072</v>
          </cell>
          <cell r="AR40">
            <v>984031229.78999984</v>
          </cell>
          <cell r="AS40">
            <v>1054092821.8200003</v>
          </cell>
          <cell r="AT40">
            <v>999073731.72000062</v>
          </cell>
          <cell r="AU40">
            <v>969023374.00999987</v>
          </cell>
          <cell r="AV40">
            <v>917602624.9000001</v>
          </cell>
          <cell r="AW40">
            <v>917361760.13999951</v>
          </cell>
          <cell r="AX40">
            <v>1040532749.4400002</v>
          </cell>
          <cell r="AY40">
            <v>1052398632.6400003</v>
          </cell>
          <cell r="AZ40">
            <v>1172997698.2000005</v>
          </cell>
        </row>
        <row r="44">
          <cell r="B44">
            <v>12266939.449999999</v>
          </cell>
          <cell r="C44">
            <v>246060266.43000007</v>
          </cell>
          <cell r="D44">
            <v>411844418.76000011</v>
          </cell>
          <cell r="E44">
            <v>462234215.19</v>
          </cell>
          <cell r="F44">
            <v>555340257.84999979</v>
          </cell>
          <cell r="G44">
            <v>546334109.54999983</v>
          </cell>
          <cell r="H44">
            <v>597166872.07000017</v>
          </cell>
          <cell r="I44">
            <v>726470904.34000015</v>
          </cell>
          <cell r="J44">
            <v>567710019.53000021</v>
          </cell>
          <cell r="K44">
            <v>538219893.62</v>
          </cell>
          <cell r="L44">
            <v>565332068.97000003</v>
          </cell>
          <cell r="M44">
            <v>569482242.97000003</v>
          </cell>
          <cell r="N44">
            <v>571517514.09000027</v>
          </cell>
          <cell r="O44">
            <v>630352527.50000024</v>
          </cell>
          <cell r="P44">
            <v>772411084.73000026</v>
          </cell>
          <cell r="Q44">
            <v>795480773.7700001</v>
          </cell>
          <cell r="R44">
            <v>812629688.71000028</v>
          </cell>
          <cell r="S44">
            <v>670464049.38000011</v>
          </cell>
          <cell r="T44">
            <v>672844909.15000021</v>
          </cell>
          <cell r="U44">
            <v>764522077.64999998</v>
          </cell>
          <cell r="V44">
            <v>771295162.26000011</v>
          </cell>
          <cell r="W44">
            <v>697319297.5400002</v>
          </cell>
          <cell r="X44">
            <v>712092564.51000023</v>
          </cell>
          <cell r="Y44">
            <v>719027381.05999982</v>
          </cell>
          <cell r="Z44">
            <v>713842995.58999991</v>
          </cell>
          <cell r="AB44">
            <v>851688015.40999985</v>
          </cell>
          <cell r="AC44">
            <v>807146311.23999989</v>
          </cell>
          <cell r="AD44">
            <v>885891196.81999993</v>
          </cell>
          <cell r="AE44">
            <v>836566738.17000008</v>
          </cell>
          <cell r="AF44">
            <v>894850061.21999991</v>
          </cell>
          <cell r="AG44">
            <v>1236293467.6199999</v>
          </cell>
          <cell r="AH44">
            <v>874264590.7700001</v>
          </cell>
          <cell r="AI44">
            <v>837904249.62999976</v>
          </cell>
          <cell r="AJ44">
            <v>819530149.21000016</v>
          </cell>
          <cell r="AK44">
            <v>820981176.18999994</v>
          </cell>
          <cell r="AL44">
            <v>884075131.95039999</v>
          </cell>
          <cell r="AM44">
            <v>962779325.4000001</v>
          </cell>
          <cell r="AN44">
            <v>1018997236.4400001</v>
          </cell>
          <cell r="AO44">
            <v>1033577298.3599999</v>
          </cell>
          <cell r="AP44">
            <v>1206991972.2300003</v>
          </cell>
          <cell r="AQ44">
            <v>1019652020.6600002</v>
          </cell>
          <cell r="AR44">
            <v>1040020098.4700003</v>
          </cell>
          <cell r="AS44">
            <v>1116391419.71</v>
          </cell>
          <cell r="AT44">
            <v>1055002744.9600002</v>
          </cell>
          <cell r="AU44">
            <v>1016562096.7099997</v>
          </cell>
          <cell r="AV44">
            <v>968084056.31000042</v>
          </cell>
          <cell r="AW44">
            <v>969557138.68000019</v>
          </cell>
          <cell r="AX44">
            <v>1100031020.1600003</v>
          </cell>
          <cell r="AY44">
            <v>1119265771.4299998</v>
          </cell>
          <cell r="AZ44">
            <v>1262833512.6799998</v>
          </cell>
        </row>
        <row r="45">
          <cell r="AC45">
            <v>813244</v>
          </cell>
          <cell r="AD45">
            <v>876153</v>
          </cell>
          <cell r="AE45">
            <v>857072</v>
          </cell>
          <cell r="AF45">
            <v>896802</v>
          </cell>
          <cell r="AG45">
            <v>983023</v>
          </cell>
          <cell r="AH45">
            <v>845309</v>
          </cell>
          <cell r="AI45">
            <v>846245</v>
          </cell>
          <cell r="AJ45">
            <v>814986</v>
          </cell>
          <cell r="AK45">
            <v>818799</v>
          </cell>
          <cell r="AL45">
            <v>889749</v>
          </cell>
          <cell r="AM45">
            <v>953321</v>
          </cell>
          <cell r="AN45">
            <v>1001109</v>
          </cell>
          <cell r="AO45">
            <v>1009710</v>
          </cell>
          <cell r="AP45">
            <v>1160992</v>
          </cell>
          <cell r="AQ45">
            <v>1008094</v>
          </cell>
          <cell r="AR45">
            <v>1022321</v>
          </cell>
          <cell r="AS45">
            <v>1101542</v>
          </cell>
          <cell r="AT45">
            <v>1029327</v>
          </cell>
          <cell r="AU45">
            <v>1020556</v>
          </cell>
          <cell r="AV45">
            <v>961004</v>
          </cell>
          <cell r="AW45">
            <v>959037</v>
          </cell>
          <cell r="AX45">
            <v>1022939</v>
          </cell>
          <cell r="AY45">
            <v>1112379</v>
          </cell>
          <cell r="AZ45">
            <v>1216588</v>
          </cell>
        </row>
        <row r="64">
          <cell r="V64">
            <v>342678752.58000064</v>
          </cell>
          <cell r="W64">
            <v>313644412.39000022</v>
          </cell>
          <cell r="X64">
            <v>317516231.6800006</v>
          </cell>
          <cell r="Y64">
            <v>324944469.63000005</v>
          </cell>
          <cell r="Z64">
            <v>328248978.0800001</v>
          </cell>
          <cell r="AB64">
            <v>385025231.82000029</v>
          </cell>
          <cell r="AC64">
            <v>360472254.7899999</v>
          </cell>
          <cell r="AD64">
            <v>392843198.00999981</v>
          </cell>
          <cell r="AE64">
            <v>368027945.50000006</v>
          </cell>
          <cell r="AF64">
            <v>382431236.62999952</v>
          </cell>
          <cell r="AG64">
            <v>457738472.24000013</v>
          </cell>
          <cell r="AH64">
            <v>355405940.97000003</v>
          </cell>
          <cell r="AI64">
            <v>342276187.32000005</v>
          </cell>
          <cell r="AJ64">
            <v>337254834.43000019</v>
          </cell>
          <cell r="AK64">
            <v>341942027.81</v>
          </cell>
          <cell r="AL64">
            <v>371737016.18999982</v>
          </cell>
          <cell r="AM64">
            <v>399348109.41000009</v>
          </cell>
          <cell r="AN64">
            <v>415453278.67000014</v>
          </cell>
          <cell r="AO64">
            <v>411720569.11999959</v>
          </cell>
          <cell r="AP64">
            <v>477595731.68000031</v>
          </cell>
          <cell r="AQ64">
            <v>404773326.35000008</v>
          </cell>
          <cell r="AR64">
            <v>411757168.98999989</v>
          </cell>
          <cell r="AS64">
            <v>441914307.12000006</v>
          </cell>
          <cell r="AT64">
            <v>418949025.33000022</v>
          </cell>
          <cell r="AU64">
            <v>418920009.69000006</v>
          </cell>
          <cell r="AV64">
            <v>392696313.32999986</v>
          </cell>
          <cell r="AW64">
            <v>394493282.10999978</v>
          </cell>
          <cell r="AX64">
            <v>437816495.08999991</v>
          </cell>
          <cell r="AY64">
            <v>450177441.95000023</v>
          </cell>
          <cell r="AZ64">
            <v>493028837.0599997</v>
          </cell>
        </row>
        <row r="65">
          <cell r="AB65">
            <v>185653710.83000031</v>
          </cell>
          <cell r="AC65">
            <v>173316577.96999997</v>
          </cell>
          <cell r="AD65">
            <v>183480427.73999989</v>
          </cell>
          <cell r="AE65">
            <v>171002016.62999994</v>
          </cell>
          <cell r="AF65">
            <v>191396344.39999998</v>
          </cell>
          <cell r="AG65">
            <v>315921230.93000001</v>
          </cell>
          <cell r="AH65">
            <v>189439637.81999996</v>
          </cell>
          <cell r="AI65">
            <v>175262846.04999995</v>
          </cell>
          <cell r="AJ65">
            <v>169587230.18999994</v>
          </cell>
          <cell r="AK65">
            <v>165960527.20999998</v>
          </cell>
          <cell r="AL65">
            <v>174732539.2493</v>
          </cell>
          <cell r="AM65">
            <v>190739697.03600001</v>
          </cell>
          <cell r="AN65">
            <v>202063139.31000006</v>
          </cell>
          <cell r="AO65">
            <v>202256608.44000003</v>
          </cell>
          <cell r="AP65">
            <v>239130056.03999996</v>
          </cell>
          <cell r="AQ65">
            <v>197903002.84000009</v>
          </cell>
          <cell r="AR65">
            <v>199453068.27000007</v>
          </cell>
          <cell r="AS65">
            <v>211062204.04999995</v>
          </cell>
          <cell r="AT65">
            <v>199950774.56999996</v>
          </cell>
          <cell r="AU65">
            <v>188441217.17999992</v>
          </cell>
          <cell r="AV65">
            <v>180480928.01000008</v>
          </cell>
          <cell r="AW65">
            <v>179813333.53999993</v>
          </cell>
          <cell r="AX65">
            <v>206971368.52999982</v>
          </cell>
          <cell r="AY65">
            <v>199055343.69999999</v>
          </cell>
          <cell r="AZ65">
            <v>225631190.38999996</v>
          </cell>
        </row>
        <row r="66">
          <cell r="AB66">
            <v>250369552.87000024</v>
          </cell>
          <cell r="AC66">
            <v>245063298.87000003</v>
          </cell>
          <cell r="AD66">
            <v>276997335.23000002</v>
          </cell>
          <cell r="AE66">
            <v>264278670.46999982</v>
          </cell>
          <cell r="AF66">
            <v>289855108.59999996</v>
          </cell>
          <cell r="AG66">
            <v>423055608.80999988</v>
          </cell>
          <cell r="AH66">
            <v>285646270.15999991</v>
          </cell>
          <cell r="AI66">
            <v>276968133.90999991</v>
          </cell>
          <cell r="AJ66">
            <v>271084703.45000005</v>
          </cell>
          <cell r="AK66">
            <v>269874320.84499991</v>
          </cell>
          <cell r="AL66">
            <v>292180709.14609987</v>
          </cell>
          <cell r="AM66">
            <v>325439779.07899988</v>
          </cell>
          <cell r="AN66">
            <v>347238634.28000009</v>
          </cell>
          <cell r="AO66">
            <v>361026479.18000001</v>
          </cell>
          <cell r="AP66">
            <v>426098782.7300002</v>
          </cell>
          <cell r="AQ66">
            <v>357578920.81</v>
          </cell>
          <cell r="AR66">
            <v>372820992.53000003</v>
          </cell>
          <cell r="AS66">
            <v>401116310.65000004</v>
          </cell>
          <cell r="AT66">
            <v>380173931.82000011</v>
          </cell>
          <cell r="AU66">
            <v>361662147.13999999</v>
          </cell>
          <cell r="AV66">
            <v>344425383.56000012</v>
          </cell>
          <cell r="AW66">
            <v>343055144.49000001</v>
          </cell>
          <cell r="AX66">
            <v>394569680.5</v>
          </cell>
          <cell r="AY66">
            <v>402174223.61999995</v>
          </cell>
          <cell r="AZ66">
            <v>454337670.75</v>
          </cell>
        </row>
        <row r="67">
          <cell r="AB67">
            <v>114661575.15000017</v>
          </cell>
          <cell r="AC67">
            <v>106005944.07000001</v>
          </cell>
          <cell r="AD67">
            <v>113062068.36</v>
          </cell>
          <cell r="AE67">
            <v>107574000.72999996</v>
          </cell>
          <cell r="AF67">
            <v>116946046.19000001</v>
          </cell>
          <cell r="AG67">
            <v>183185098.05000001</v>
          </cell>
          <cell r="AH67">
            <v>116922792.12999998</v>
          </cell>
          <cell r="AI67">
            <v>110106308.04999998</v>
          </cell>
          <cell r="AJ67">
            <v>105181633.55</v>
          </cell>
          <cell r="AK67">
            <v>103592394.19</v>
          </cell>
          <cell r="AL67">
            <v>111351700.33649997</v>
          </cell>
          <cell r="AM67">
            <v>121529004.04600002</v>
          </cell>
          <cell r="AN67">
            <v>128962502.78999996</v>
          </cell>
          <cell r="AO67">
            <v>128600228.64000005</v>
          </cell>
          <cell r="AP67">
            <v>153464118.71000001</v>
          </cell>
          <cell r="AQ67">
            <v>129645817.46999997</v>
          </cell>
          <cell r="AR67">
            <v>129664413.16000006</v>
          </cell>
          <cell r="AS67">
            <v>134414752.00000003</v>
          </cell>
          <cell r="AT67">
            <v>128531678.09999998</v>
          </cell>
          <cell r="AU67">
            <v>121205838.57999998</v>
          </cell>
          <cell r="AV67">
            <v>115191895.80999997</v>
          </cell>
          <cell r="AW67">
            <v>116264868.76999998</v>
          </cell>
          <cell r="AX67">
            <v>131083539.62999998</v>
          </cell>
          <cell r="AY67">
            <v>131741826.31999995</v>
          </cell>
          <cell r="AZ67">
            <v>147713414.57999995</v>
          </cell>
        </row>
        <row r="68">
          <cell r="AB68">
            <v>70982870.280000001</v>
          </cell>
          <cell r="AC68">
            <v>67305813.600000009</v>
          </cell>
          <cell r="AD68">
            <v>70415461.379999995</v>
          </cell>
          <cell r="AE68">
            <v>63428588.899999999</v>
          </cell>
          <cell r="AF68">
            <v>74448439.710000008</v>
          </cell>
          <cell r="AG68">
            <v>132736611.07999998</v>
          </cell>
          <cell r="AH68">
            <v>72507672.310000002</v>
          </cell>
          <cell r="AI68">
            <v>65146779.5</v>
          </cell>
          <cell r="AJ68">
            <v>64401988.140000008</v>
          </cell>
          <cell r="AK68">
            <v>62367883.020000011</v>
          </cell>
          <cell r="AL68">
            <v>63379895.912799999</v>
          </cell>
          <cell r="AM68">
            <v>69209234.989999995</v>
          </cell>
          <cell r="AN68">
            <v>73091980.020000011</v>
          </cell>
          <cell r="AO68">
            <v>73635247.899999991</v>
          </cell>
          <cell r="AP68">
            <v>85650963.329999983</v>
          </cell>
          <cell r="AQ68">
            <v>68233687.970000014</v>
          </cell>
          <cell r="AR68">
            <v>69782552.710000008</v>
          </cell>
          <cell r="AS68">
            <v>76636595.150000006</v>
          </cell>
          <cell r="AT68">
            <v>71411146.560000002</v>
          </cell>
          <cell r="AU68">
            <v>67208682.700000018</v>
          </cell>
          <cell r="AV68">
            <v>65285028.899999999</v>
          </cell>
          <cell r="AW68">
            <v>63539625.769999996</v>
          </cell>
          <cell r="AX68">
            <v>76166856.440000013</v>
          </cell>
          <cell r="AY68">
            <v>67480608.080000013</v>
          </cell>
          <cell r="AZ68">
            <v>77899813.50999999</v>
          </cell>
        </row>
        <row r="69">
          <cell r="AB69">
            <v>176192426.82000026</v>
          </cell>
          <cell r="AC69">
            <v>172322307.66999999</v>
          </cell>
          <cell r="AD69">
            <v>195758915.59000003</v>
          </cell>
          <cell r="AE69">
            <v>185258504.19999987</v>
          </cell>
          <cell r="AF69">
            <v>204708422</v>
          </cell>
          <cell r="AG69">
            <v>289750050.46999997</v>
          </cell>
          <cell r="AH69">
            <v>198361681.09999996</v>
          </cell>
          <cell r="AI69">
            <v>193579306.60999995</v>
          </cell>
          <cell r="AJ69">
            <v>189419845.66000003</v>
          </cell>
          <cell r="AK69">
            <v>190497494.64499998</v>
          </cell>
          <cell r="AL69">
            <v>205001234.46609995</v>
          </cell>
          <cell r="AM69">
            <v>228682332.29899994</v>
          </cell>
          <cell r="AN69">
            <v>243833403.30999997</v>
          </cell>
          <cell r="AO69">
            <v>254269184.06999999</v>
          </cell>
          <cell r="AP69">
            <v>301133167.35000014</v>
          </cell>
          <cell r="AQ69">
            <v>251442953.29999995</v>
          </cell>
          <cell r="AR69">
            <v>262774421.48000014</v>
          </cell>
          <cell r="AS69">
            <v>282844947.85000002</v>
          </cell>
          <cell r="AT69">
            <v>267967023.11999997</v>
          </cell>
          <cell r="AU69">
            <v>255674196.87999985</v>
          </cell>
          <cell r="AV69">
            <v>243803878.86000001</v>
          </cell>
          <cell r="AW69">
            <v>242325605.11000001</v>
          </cell>
          <cell r="AX69">
            <v>281488918.24000001</v>
          </cell>
          <cell r="AY69">
            <v>282094872.56999993</v>
          </cell>
          <cell r="AZ69">
            <v>319352069.26999992</v>
          </cell>
        </row>
        <row r="70">
          <cell r="AB70">
            <v>72981976.270000011</v>
          </cell>
          <cell r="AC70">
            <v>71689232.23999998</v>
          </cell>
          <cell r="AD70">
            <v>80157544.389999986</v>
          </cell>
          <cell r="AE70">
            <v>78231725.180000007</v>
          </cell>
          <cell r="AF70">
            <v>84485849.659999996</v>
          </cell>
          <cell r="AG70">
            <v>132086359.78</v>
          </cell>
          <cell r="AH70">
            <v>86656256.980000019</v>
          </cell>
          <cell r="AI70">
            <v>82890169.609999999</v>
          </cell>
          <cell r="AJ70">
            <v>81237049.640000015</v>
          </cell>
          <cell r="AK70">
            <v>78974367.700000033</v>
          </cell>
          <cell r="AL70">
            <v>86793896.469999999</v>
          </cell>
          <cell r="AM70">
            <v>96562658.070000008</v>
          </cell>
          <cell r="AN70">
            <v>103402095.96000002</v>
          </cell>
          <cell r="AO70">
            <v>106746957.31</v>
          </cell>
          <cell r="AP70">
            <v>124937010.66999999</v>
          </cell>
          <cell r="AQ70">
            <v>106132775.01000001</v>
          </cell>
          <cell r="AR70">
            <v>110054164.54999997</v>
          </cell>
          <cell r="AS70">
            <v>118260048.90000001</v>
          </cell>
          <cell r="AT70">
            <v>112206020.7</v>
          </cell>
          <cell r="AU70">
            <v>105974617.26000001</v>
          </cell>
          <cell r="AV70">
            <v>100578027.69999999</v>
          </cell>
          <cell r="AW70">
            <v>100727204.77999997</v>
          </cell>
          <cell r="AX70">
            <v>113530963.81999996</v>
          </cell>
          <cell r="AY70">
            <v>120457363.19999999</v>
          </cell>
          <cell r="AZ70">
            <v>134982654.47999996</v>
          </cell>
        </row>
        <row r="77">
          <cell r="AB77">
            <v>447867</v>
          </cell>
          <cell r="AC77">
            <v>416569</v>
          </cell>
          <cell r="AD77">
            <v>449027</v>
          </cell>
          <cell r="AE77">
            <v>436808</v>
          </cell>
          <cell r="AF77">
            <v>441558</v>
          </cell>
          <cell r="AG77">
            <v>455668</v>
          </cell>
          <cell r="AH77">
            <v>408389</v>
          </cell>
          <cell r="AI77">
            <v>414462</v>
          </cell>
          <cell r="AJ77">
            <v>404678</v>
          </cell>
          <cell r="AK77">
            <v>413619</v>
          </cell>
          <cell r="AL77">
            <v>449647</v>
          </cell>
          <cell r="AM77">
            <v>472058</v>
          </cell>
          <cell r="AN77">
            <v>491192</v>
          </cell>
          <cell r="AO77">
            <v>483777</v>
          </cell>
          <cell r="AP77">
            <v>550232</v>
          </cell>
          <cell r="AQ77">
            <v>481819</v>
          </cell>
          <cell r="AR77">
            <v>484034</v>
          </cell>
          <cell r="AS77">
            <v>528887</v>
          </cell>
          <cell r="AT77">
            <v>498909</v>
          </cell>
          <cell r="AU77">
            <v>512534</v>
          </cell>
          <cell r="AV77">
            <v>481791</v>
          </cell>
          <cell r="AW77">
            <v>485063</v>
          </cell>
          <cell r="AX77">
            <v>508777</v>
          </cell>
          <cell r="AY77">
            <v>551685</v>
          </cell>
          <cell r="AZ77">
            <v>590310</v>
          </cell>
        </row>
        <row r="78">
          <cell r="AB78">
            <v>166710</v>
          </cell>
          <cell r="AC78">
            <v>156444</v>
          </cell>
          <cell r="AD78">
            <v>163372</v>
          </cell>
          <cell r="AE78">
            <v>158044</v>
          </cell>
          <cell r="AF78">
            <v>171582</v>
          </cell>
          <cell r="AG78">
            <v>210520</v>
          </cell>
          <cell r="AH78">
            <v>165775</v>
          </cell>
          <cell r="AI78">
            <v>158733</v>
          </cell>
          <cell r="AJ78">
            <v>150549</v>
          </cell>
          <cell r="AK78">
            <v>147208</v>
          </cell>
          <cell r="AL78">
            <v>157495</v>
          </cell>
          <cell r="AM78">
            <v>169879</v>
          </cell>
          <cell r="AN78">
            <v>177521</v>
          </cell>
          <cell r="AO78">
            <v>180965</v>
          </cell>
          <cell r="AP78">
            <v>208375</v>
          </cell>
          <cell r="AQ78">
            <v>178406</v>
          </cell>
          <cell r="AR78">
            <v>178905</v>
          </cell>
          <cell r="AS78">
            <v>187577</v>
          </cell>
          <cell r="AT78">
            <v>172655</v>
          </cell>
          <cell r="AU78">
            <v>163653</v>
          </cell>
          <cell r="AV78">
            <v>155282</v>
          </cell>
          <cell r="AW78">
            <v>153285</v>
          </cell>
          <cell r="AX78">
            <v>164245</v>
          </cell>
          <cell r="AY78">
            <v>175555</v>
          </cell>
          <cell r="AZ78">
            <v>196964</v>
          </cell>
        </row>
        <row r="79">
          <cell r="AB79">
            <v>246848</v>
          </cell>
          <cell r="AC79">
            <v>240231</v>
          </cell>
          <cell r="AD79">
            <v>263754</v>
          </cell>
          <cell r="AE79">
            <v>262220</v>
          </cell>
          <cell r="AF79">
            <v>283662</v>
          </cell>
          <cell r="AG79">
            <v>316835</v>
          </cell>
          <cell r="AH79">
            <v>271145</v>
          </cell>
          <cell r="AI79">
            <v>273050</v>
          </cell>
          <cell r="AJ79">
            <v>259759</v>
          </cell>
          <cell r="AK79">
            <v>257972</v>
          </cell>
          <cell r="AL79">
            <v>282607</v>
          </cell>
          <cell r="AM79">
            <v>311384</v>
          </cell>
          <cell r="AN79">
            <v>332396</v>
          </cell>
          <cell r="AO79">
            <v>344968</v>
          </cell>
          <cell r="AP79">
            <v>402385</v>
          </cell>
          <cell r="AQ79">
            <v>347869</v>
          </cell>
          <cell r="AR79">
            <v>359382</v>
          </cell>
          <cell r="AS79">
            <v>385078</v>
          </cell>
          <cell r="AT79">
            <v>357763</v>
          </cell>
          <cell r="AU79">
            <v>344369</v>
          </cell>
          <cell r="AV79">
            <v>323931</v>
          </cell>
          <cell r="AW79">
            <v>320689</v>
          </cell>
          <cell r="AX79">
            <v>348718</v>
          </cell>
          <cell r="AY79">
            <v>384012</v>
          </cell>
          <cell r="AZ79">
            <v>429314</v>
          </cell>
        </row>
        <row r="80">
          <cell r="AB80">
            <v>109974</v>
          </cell>
          <cell r="AC80">
            <v>101837</v>
          </cell>
          <cell r="AD80">
            <v>107234</v>
          </cell>
          <cell r="AE80">
            <v>106074</v>
          </cell>
          <cell r="AF80">
            <v>113831</v>
          </cell>
          <cell r="AG80">
            <v>131516</v>
          </cell>
          <cell r="AH80">
            <v>108935</v>
          </cell>
          <cell r="AI80">
            <v>105792</v>
          </cell>
          <cell r="AJ80">
            <v>99330</v>
          </cell>
          <cell r="AK80">
            <v>97880</v>
          </cell>
          <cell r="AL80">
            <v>106608</v>
          </cell>
          <cell r="AM80">
            <v>115648</v>
          </cell>
          <cell r="AN80">
            <v>120255</v>
          </cell>
          <cell r="AO80">
            <v>121857</v>
          </cell>
          <cell r="AP80">
            <v>142404</v>
          </cell>
          <cell r="AQ80">
            <v>123198</v>
          </cell>
          <cell r="AR80">
            <v>122766</v>
          </cell>
          <cell r="AS80">
            <v>126610</v>
          </cell>
          <cell r="AT80">
            <v>117248</v>
          </cell>
          <cell r="AU80">
            <v>111109</v>
          </cell>
          <cell r="AV80">
            <v>104800</v>
          </cell>
          <cell r="AW80">
            <v>104893</v>
          </cell>
          <cell r="AX80">
            <v>111071</v>
          </cell>
          <cell r="AY80">
            <v>122208</v>
          </cell>
          <cell r="AZ80">
            <v>135594</v>
          </cell>
        </row>
        <row r="81">
          <cell r="AB81">
            <v>56727</v>
          </cell>
          <cell r="AC81">
            <v>54596</v>
          </cell>
          <cell r="AD81">
            <v>56133</v>
          </cell>
          <cell r="AE81">
            <v>51968</v>
          </cell>
          <cell r="AF81">
            <v>57749</v>
          </cell>
          <cell r="AG81">
            <v>79001</v>
          </cell>
          <cell r="AH81">
            <v>56836</v>
          </cell>
          <cell r="AI81">
            <v>52925</v>
          </cell>
          <cell r="AJ81">
            <v>51214</v>
          </cell>
          <cell r="AK81">
            <v>49326</v>
          </cell>
          <cell r="AL81">
            <v>50884</v>
          </cell>
          <cell r="AM81">
            <v>54230</v>
          </cell>
          <cell r="AN81">
            <v>57259</v>
          </cell>
          <cell r="AO81">
            <v>59093</v>
          </cell>
          <cell r="AP81">
            <v>65962</v>
          </cell>
          <cell r="AQ81">
            <v>55190</v>
          </cell>
          <cell r="AR81">
            <v>56135</v>
          </cell>
          <cell r="AS81">
            <v>60957</v>
          </cell>
          <cell r="AT81">
            <v>55398</v>
          </cell>
          <cell r="AU81">
            <v>52536</v>
          </cell>
          <cell r="AV81">
            <v>50475</v>
          </cell>
          <cell r="AW81">
            <v>48383</v>
          </cell>
          <cell r="AX81">
            <v>53404</v>
          </cell>
          <cell r="AY81">
            <v>53512</v>
          </cell>
          <cell r="AZ81">
            <v>61349</v>
          </cell>
        </row>
        <row r="82">
          <cell r="AB82">
            <v>177554</v>
          </cell>
          <cell r="AC82">
            <v>172816</v>
          </cell>
          <cell r="AD82">
            <v>190532</v>
          </cell>
          <cell r="AE82">
            <v>188694</v>
          </cell>
          <cell r="AF82">
            <v>206686</v>
          </cell>
          <cell r="AG82">
            <v>228808</v>
          </cell>
          <cell r="AH82">
            <v>194503</v>
          </cell>
          <cell r="AI82">
            <v>196434</v>
          </cell>
          <cell r="AJ82">
            <v>187333</v>
          </cell>
          <cell r="AK82">
            <v>187107</v>
          </cell>
          <cell r="AL82">
            <v>204435</v>
          </cell>
          <cell r="AM82">
            <v>225738</v>
          </cell>
          <cell r="AN82">
            <v>240939</v>
          </cell>
          <cell r="AO82">
            <v>249936</v>
          </cell>
          <cell r="AP82">
            <v>292787</v>
          </cell>
          <cell r="AQ82">
            <v>253058</v>
          </cell>
          <cell r="AR82">
            <v>261751</v>
          </cell>
          <cell r="AS82">
            <v>280628</v>
          </cell>
          <cell r="AT82">
            <v>261123</v>
          </cell>
          <cell r="AU82">
            <v>250721</v>
          </cell>
          <cell r="AV82">
            <v>236379</v>
          </cell>
          <cell r="AW82">
            <v>233703</v>
          </cell>
          <cell r="AX82">
            <v>255094</v>
          </cell>
          <cell r="AY82">
            <v>277720</v>
          </cell>
          <cell r="AZ82">
            <v>311065</v>
          </cell>
        </row>
        <row r="83">
          <cell r="AB83">
            <v>68134</v>
          </cell>
          <cell r="AC83">
            <v>66469</v>
          </cell>
          <cell r="AD83">
            <v>72309</v>
          </cell>
          <cell r="AE83">
            <v>72722</v>
          </cell>
          <cell r="AF83">
            <v>76325</v>
          </cell>
          <cell r="AG83">
            <v>87253</v>
          </cell>
          <cell r="AH83">
            <v>76130</v>
          </cell>
          <cell r="AI83">
            <v>76104</v>
          </cell>
          <cell r="AJ83">
            <v>72018</v>
          </cell>
          <cell r="AK83">
            <v>70447</v>
          </cell>
          <cell r="AL83">
            <v>77804</v>
          </cell>
          <cell r="AM83">
            <v>85448</v>
          </cell>
          <cell r="AN83">
            <v>91452</v>
          </cell>
          <cell r="AO83">
            <v>95025</v>
          </cell>
          <cell r="AP83">
            <v>109594</v>
          </cell>
          <cell r="AQ83">
            <v>94806</v>
          </cell>
          <cell r="AR83">
            <v>97632</v>
          </cell>
          <cell r="AS83">
            <v>104438</v>
          </cell>
          <cell r="AT83">
            <v>96638</v>
          </cell>
          <cell r="AU83">
            <v>93640</v>
          </cell>
          <cell r="AV83">
            <v>87543</v>
          </cell>
          <cell r="AW83">
            <v>86984</v>
          </cell>
          <cell r="AX83">
            <v>94065</v>
          </cell>
          <cell r="AY83">
            <v>106688</v>
          </cell>
          <cell r="AZ83">
            <v>118247</v>
          </cell>
        </row>
      </sheetData>
      <sheetData sheetId="3">
        <row r="211">
          <cell r="AT211">
            <v>45017</v>
          </cell>
          <cell r="AU211">
            <v>45047</v>
          </cell>
          <cell r="AV211">
            <v>45078</v>
          </cell>
          <cell r="AW211">
            <v>45108</v>
          </cell>
          <cell r="AX211">
            <v>45139</v>
          </cell>
          <cell r="AY211">
            <v>45170</v>
          </cell>
          <cell r="AZ211">
            <v>45200</v>
          </cell>
        </row>
        <row r="212">
          <cell r="A212" t="str">
            <v>Доля участников с повторными покупками в текущем месяце, %</v>
          </cell>
          <cell r="AT212">
            <v>0.52759349517605558</v>
          </cell>
          <cell r="AU212">
            <v>0.52257333074957846</v>
          </cell>
          <cell r="AV212">
            <v>0.51340320269291051</v>
          </cell>
          <cell r="AW212">
            <v>0.50902505462926928</v>
          </cell>
          <cell r="AX212">
            <v>0.52118968683452616</v>
          </cell>
          <cell r="AY212">
            <v>0.53491012577967179</v>
          </cell>
          <cell r="AZ212">
            <v>0.55061323630838743</v>
          </cell>
        </row>
        <row r="213">
          <cell r="A213" t="str">
            <v>% выручки от активных карт с повторными покупками в текущем месяце</v>
          </cell>
          <cell r="AT213">
            <v>0.77006226975411018</v>
          </cell>
          <cell r="AU213">
            <v>0.77011517898874771</v>
          </cell>
          <cell r="AV213">
            <v>0.7584466295700022</v>
          </cell>
          <cell r="AW213">
            <v>0.75692569340804405</v>
          </cell>
          <cell r="AX213">
            <v>0.770970608682645</v>
          </cell>
          <cell r="AY213">
            <v>0.77843305830313181</v>
          </cell>
          <cell r="AZ213">
            <v>0.79380539413575768</v>
          </cell>
        </row>
        <row r="215">
          <cell r="AT215">
            <v>45017</v>
          </cell>
          <cell r="AU215">
            <v>45047</v>
          </cell>
          <cell r="AV215">
            <v>45078</v>
          </cell>
          <cell r="AW215">
            <v>45108</v>
          </cell>
          <cell r="AX215">
            <v>45139</v>
          </cell>
          <cell r="AY215">
            <v>45170</v>
          </cell>
          <cell r="AZ215">
            <v>45200</v>
          </cell>
        </row>
        <row r="216">
          <cell r="A216" t="str">
            <v>Частота покупок с картой средняя</v>
          </cell>
          <cell r="AT216">
            <v>2.2876831065268268</v>
          </cell>
          <cell r="AU216">
            <v>2.2731608008749129</v>
          </cell>
          <cell r="AV216">
            <v>2.2248089473525812</v>
          </cell>
          <cell r="AW216">
            <v>2.2082820044624456</v>
          </cell>
          <cell r="AX216">
            <v>2.2714966791536115</v>
          </cell>
          <cell r="AY216">
            <v>2.3432367358374111</v>
          </cell>
          <cell r="AZ216">
            <v>2.4321301840208709</v>
          </cell>
        </row>
        <row r="218">
          <cell r="AT218">
            <v>45017</v>
          </cell>
          <cell r="AU218">
            <v>45047</v>
          </cell>
          <cell r="AV218">
            <v>45078</v>
          </cell>
          <cell r="AW218">
            <v>45108</v>
          </cell>
          <cell r="AX218">
            <v>45139</v>
          </cell>
          <cell r="AY218">
            <v>45170</v>
          </cell>
          <cell r="AZ218">
            <v>45200</v>
          </cell>
        </row>
        <row r="219">
          <cell r="A219" t="str">
            <v>Redemption Rate. Коэффициент списания бонусов – доля списанных бонусов от  начисленных бонусов</v>
          </cell>
          <cell r="AT219">
            <v>0.54920804734344786</v>
          </cell>
          <cell r="AU219">
            <v>0.68992531343718233</v>
          </cell>
          <cell r="AV219">
            <v>0.7542437721058497</v>
          </cell>
          <cell r="AW219">
            <v>0.61499025304625188</v>
          </cell>
          <cell r="AX219">
            <v>0.62123165445131978</v>
          </cell>
          <cell r="AY219">
            <v>0.62409754214820312</v>
          </cell>
          <cell r="AZ219">
            <v>0.75920896628168122</v>
          </cell>
        </row>
        <row r="221">
          <cell r="AT221">
            <v>45017</v>
          </cell>
          <cell r="AU221">
            <v>45047</v>
          </cell>
          <cell r="AV221">
            <v>45078</v>
          </cell>
          <cell r="AW221">
            <v>45108</v>
          </cell>
          <cell r="AX221">
            <v>45139</v>
          </cell>
          <cell r="AY221">
            <v>45170</v>
          </cell>
          <cell r="AZ221">
            <v>45200</v>
          </cell>
        </row>
        <row r="222">
          <cell r="A222" t="str">
            <v>Выручка от 1 участника, руб.</v>
          </cell>
          <cell r="AT222">
            <v>2220.4451046465902</v>
          </cell>
          <cell r="AU222">
            <v>2158.3783241008641</v>
          </cell>
          <cell r="AV222">
            <v>2124.3309393007048</v>
          </cell>
          <cell r="AW222">
            <v>2112.3204490537441</v>
          </cell>
          <cell r="AX222">
            <v>2310.5646425676773</v>
          </cell>
          <cell r="AY222">
            <v>2216.8875327088244</v>
          </cell>
          <cell r="AZ222">
            <v>2344.9870519676551</v>
          </cell>
        </row>
        <row r="251">
          <cell r="AU251" t="str">
            <v>Аптеки</v>
          </cell>
          <cell r="AV251">
            <v>1498.9916209141177</v>
          </cell>
        </row>
        <row r="252">
          <cell r="AU252" t="str">
            <v>Сайт Adaptive</v>
          </cell>
          <cell r="AV252">
            <v>2420.5393622285942</v>
          </cell>
        </row>
        <row r="253">
          <cell r="AU253" t="str">
            <v>Сайт Desktop</v>
          </cell>
          <cell r="AV253">
            <v>2733.5186156923291</v>
          </cell>
        </row>
        <row r="254">
          <cell r="AU254" t="str">
            <v>МП. Android</v>
          </cell>
          <cell r="AV254">
            <v>2628.953029594566</v>
          </cell>
        </row>
        <row r="255">
          <cell r="AU255" t="str">
            <v>МП. iOS</v>
          </cell>
          <cell r="AV255">
            <v>2655.9363768372577</v>
          </cell>
        </row>
        <row r="258">
          <cell r="AU258" t="str">
            <v>Аптеки</v>
          </cell>
          <cell r="AV258">
            <v>1.7947626532728096</v>
          </cell>
        </row>
        <row r="259">
          <cell r="AU259" t="str">
            <v>Сайт Adaptive</v>
          </cell>
          <cell r="AV259">
            <v>2.2219418271200326</v>
          </cell>
        </row>
        <row r="260">
          <cell r="AU260" t="str">
            <v>Сайт Desktop</v>
          </cell>
          <cell r="AV260">
            <v>2.152747561232367</v>
          </cell>
        </row>
        <row r="261">
          <cell r="AU261" t="str">
            <v>МП. Android</v>
          </cell>
          <cell r="AV261">
            <v>2.5607326610413663</v>
          </cell>
        </row>
        <row r="262">
          <cell r="AU262" t="str">
            <v>МП. iOS</v>
          </cell>
          <cell r="AV262">
            <v>2.3266434488322218</v>
          </cell>
        </row>
        <row r="269">
          <cell r="AT269">
            <v>45017</v>
          </cell>
          <cell r="AU269">
            <v>45047</v>
          </cell>
          <cell r="AV269">
            <v>45078</v>
          </cell>
          <cell r="AW269">
            <v>45108</v>
          </cell>
          <cell r="AX269">
            <v>45139</v>
          </cell>
          <cell r="AY269">
            <v>45170</v>
          </cell>
          <cell r="AZ269">
            <v>45200</v>
          </cell>
        </row>
        <row r="270">
          <cell r="A270" t="str">
            <v>% перекрестных участников с покупкой</v>
          </cell>
          <cell r="AT270">
            <v>0.18944621874326303</v>
          </cell>
          <cell r="AU270">
            <v>0.18823990609387495</v>
          </cell>
          <cell r="AV270">
            <v>0.18769576963947132</v>
          </cell>
          <cell r="AW270">
            <v>0.1863474030085818</v>
          </cell>
          <cell r="AX270">
            <v>0.18502143949975242</v>
          </cell>
          <cell r="AY270">
            <v>0.18469663105963738</v>
          </cell>
          <cell r="AZ270">
            <v>0.18136601261457574</v>
          </cell>
        </row>
        <row r="273">
          <cell r="AT273">
            <v>45017</v>
          </cell>
          <cell r="AU273">
            <v>45047</v>
          </cell>
          <cell r="AV273">
            <v>45078</v>
          </cell>
          <cell r="AW273">
            <v>45108</v>
          </cell>
          <cell r="AX273">
            <v>45139</v>
          </cell>
          <cell r="AY273">
            <v>45170</v>
          </cell>
          <cell r="AZ273">
            <v>45200</v>
          </cell>
        </row>
        <row r="274">
          <cell r="A274" t="str">
            <v>Activity rate БАЗЫ 12 мес. Коэффициент активности базы – доля купивших от клиентов с покупкой в течение года, %</v>
          </cell>
          <cell r="AT274">
            <v>0.43634898375994274</v>
          </cell>
          <cell r="AU274">
            <v>0.43266609293822528</v>
          </cell>
          <cell r="AV274">
            <v>0.41345950442176316</v>
          </cell>
          <cell r="AW274">
            <v>0.41197239547513459</v>
          </cell>
          <cell r="AX274">
            <v>0.42354641839712653</v>
          </cell>
          <cell r="AY274">
            <v>0.44157976348941025</v>
          </cell>
          <cell r="AZ274">
            <v>0.45901475373431533</v>
          </cell>
        </row>
        <row r="277">
          <cell r="AT277">
            <v>45017</v>
          </cell>
          <cell r="AU277">
            <v>45047</v>
          </cell>
          <cell r="AV277">
            <v>45078</v>
          </cell>
          <cell r="AW277">
            <v>45108</v>
          </cell>
          <cell r="AX277">
            <v>45139</v>
          </cell>
          <cell r="AY277">
            <v>45170</v>
          </cell>
          <cell r="AZ277">
            <v>45200</v>
          </cell>
        </row>
        <row r="278">
          <cell r="A278" t="str">
            <v>Redemption Rate бонусов Campaign. Коэффициент списания бонусов – доля списанных бонусов от  начисленных бонусов Campaign</v>
          </cell>
          <cell r="AT278">
            <v>9.9568237374618951E-2</v>
          </cell>
          <cell r="AU278">
            <v>0.22457166805713907</v>
          </cell>
          <cell r="AV278">
            <v>0.19267695926698544</v>
          </cell>
          <cell r="AW278">
            <v>0.19361017913401066</v>
          </cell>
          <cell r="AX278">
            <v>0.20204207787836251</v>
          </cell>
          <cell r="AY278">
            <v>0.19987884838686498</v>
          </cell>
          <cell r="AZ278">
            <v>0.25129310594780718</v>
          </cell>
        </row>
        <row r="279">
          <cell r="A279" t="str">
            <v>Redemption Rate без учета бонусов Campaign. Коэффициент списания бонусов – доля списанных бонусов от  начисленных бонусов</v>
          </cell>
          <cell r="AT279">
            <v>0.84279221410174099</v>
          </cell>
          <cell r="AU279">
            <v>0.94756722700936902</v>
          </cell>
          <cell r="AV279">
            <v>1.0114931358249419</v>
          </cell>
          <cell r="AW279">
            <v>0.81924703260132492</v>
          </cell>
          <cell r="AX279">
            <v>0.8198379007290264</v>
          </cell>
          <cell r="AY279">
            <v>0.82293463303020642</v>
          </cell>
          <cell r="AZ279">
            <v>0.8771332194977578</v>
          </cell>
        </row>
        <row r="282">
          <cell r="AT282">
            <v>45017</v>
          </cell>
          <cell r="AU282">
            <v>45047</v>
          </cell>
          <cell r="AV282">
            <v>45078</v>
          </cell>
          <cell r="AW282">
            <v>45108</v>
          </cell>
          <cell r="AX282">
            <v>45139</v>
          </cell>
          <cell r="AY282">
            <v>45170</v>
          </cell>
          <cell r="AZ282">
            <v>45200</v>
          </cell>
        </row>
        <row r="283">
          <cell r="A283" t="str">
            <v>Customer Churn Rate (CCR). Отток месяца</v>
          </cell>
          <cell r="AT283">
            <v>7.4574883961359945E-2</v>
          </cell>
          <cell r="AU283">
            <v>3.9358318720371245E-2</v>
          </cell>
          <cell r="AV283">
            <v>7.5060306174951394E-2</v>
          </cell>
          <cell r="AW283">
            <v>3.9534759890635235E-2</v>
          </cell>
          <cell r="AX283">
            <v>1.0923551259409013E-2</v>
          </cell>
          <cell r="AY283">
            <v>0</v>
          </cell>
          <cell r="AZ283">
            <v>0</v>
          </cell>
        </row>
        <row r="285">
          <cell r="AT285">
            <v>45017</v>
          </cell>
          <cell r="AU285">
            <v>45047</v>
          </cell>
          <cell r="AV285">
            <v>45078</v>
          </cell>
          <cell r="AW285">
            <v>45108</v>
          </cell>
          <cell r="AX285">
            <v>45139</v>
          </cell>
          <cell r="AY285">
            <v>45170</v>
          </cell>
          <cell r="AZ285">
            <v>45200</v>
          </cell>
        </row>
        <row r="286">
          <cell r="A286" t="str">
            <v>Redemption Rate бонусов по базовой акции – доля списанных бонусов от  начисленных бонусов</v>
          </cell>
          <cell r="AT286">
            <v>0.79106055646673523</v>
          </cell>
          <cell r="AU286">
            <v>0.84266823398614055</v>
          </cell>
          <cell r="AV286">
            <v>0.89807843891633665</v>
          </cell>
          <cell r="AW286">
            <v>0.8483543242753665</v>
          </cell>
          <cell r="AX286">
            <v>0.81585262844947826</v>
          </cell>
          <cell r="AY286">
            <v>0.81616509579825247</v>
          </cell>
          <cell r="AZ286">
            <v>1.0071582285348197</v>
          </cell>
        </row>
        <row r="287">
          <cell r="A287" t="str">
            <v>Redemption Rate бонусов по целевым акциям – доля списанных бонусов от  начисленных бонусов накопительно за 2 месяца</v>
          </cell>
          <cell r="AT287">
            <v>0.31524669756526819</v>
          </cell>
          <cell r="AU287">
            <v>0.31224496109129152</v>
          </cell>
          <cell r="AV287">
            <v>0.39415385616930654</v>
          </cell>
          <cell r="AW287">
            <v>0.3594874840491612</v>
          </cell>
          <cell r="AX287">
            <v>0.32388836829797579</v>
          </cell>
          <cell r="AY287">
            <v>0.32456296227624448</v>
          </cell>
          <cell r="AZ287">
            <v>0.38580294398308956</v>
          </cell>
        </row>
        <row r="288">
          <cell r="A288" t="str">
            <v>Redemption Rate бонусов по массовым акциям – доля списанных бонусов от  начисленных бонусов накопительно за 2 месяца</v>
          </cell>
          <cell r="AT288">
            <v>1.1017799549317713</v>
          </cell>
          <cell r="AU288">
            <v>0.95615109525411679</v>
          </cell>
          <cell r="AV288">
            <v>0.57187649855653588</v>
          </cell>
          <cell r="AW288">
            <v>0.33290964584221022</v>
          </cell>
          <cell r="AX288">
            <v>0.39977686966276427</v>
          </cell>
          <cell r="AY288">
            <v>0.53289449518841958</v>
          </cell>
          <cell r="AZ288">
            <v>0.49356498154615108</v>
          </cell>
        </row>
        <row r="292">
          <cell r="AT292">
            <v>45017</v>
          </cell>
          <cell r="AU292">
            <v>45047</v>
          </cell>
          <cell r="AV292">
            <v>45078</v>
          </cell>
          <cell r="AW292">
            <v>45108</v>
          </cell>
          <cell r="AX292">
            <v>45139</v>
          </cell>
          <cell r="AY292">
            <v>45170</v>
          </cell>
          <cell r="AZ292">
            <v>45200</v>
          </cell>
        </row>
        <row r="293">
          <cell r="A293" t="str">
            <v>% покупающих 2 и более месяца подряд (Постоянные)</v>
          </cell>
          <cell r="AT293">
            <v>0.66206386142244689</v>
          </cell>
          <cell r="AU293">
            <v>0.64759588292026671</v>
          </cell>
          <cell r="AV293">
            <v>0.6514565376931073</v>
          </cell>
          <cell r="AW293">
            <v>0.62456739835732267</v>
          </cell>
          <cell r="AX293">
            <v>0.61890761807268779</v>
          </cell>
          <cell r="AY293">
            <v>0.61623823777855957</v>
          </cell>
          <cell r="AZ293">
            <v>0.63467908799216333</v>
          </cell>
        </row>
        <row r="294">
          <cell r="A294" t="str">
            <v>% купивших после перерыва 1 мес. и более (Вернувшиеся и редкоходящие)</v>
          </cell>
          <cell r="AT294">
            <v>0.29285931773580209</v>
          </cell>
          <cell r="AU294">
            <v>0.31515127216516431</v>
          </cell>
          <cell r="AV294">
            <v>0.30990695660830331</v>
          </cell>
          <cell r="AW294">
            <v>0.33071834323069094</v>
          </cell>
          <cell r="AX294">
            <v>0.33492695470281147</v>
          </cell>
          <cell r="AY294">
            <v>0.33679081730455279</v>
          </cell>
          <cell r="AZ294">
            <v>0.31477864518257148</v>
          </cell>
        </row>
        <row r="295">
          <cell r="A295" t="str">
            <v>% купивших впервые (Новые)</v>
          </cell>
          <cell r="AT295">
            <v>4.507682084175102E-2</v>
          </cell>
          <cell r="AU295">
            <v>3.7252844914568983E-2</v>
          </cell>
          <cell r="AV295">
            <v>3.8636505698589396E-2</v>
          </cell>
          <cell r="AW295">
            <v>4.4714258411986396E-2</v>
          </cell>
          <cell r="AX295">
            <v>4.6165427224500732E-2</v>
          </cell>
          <cell r="AY295">
            <v>4.6970944916887636E-2</v>
          </cell>
          <cell r="AZ295">
            <v>5.0542266825265192E-2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C6D28-3695-4B52-8D02-A05BED432A2D}">
  <dimension ref="A1:BP300"/>
  <sheetViews>
    <sheetView showGridLines="0" tabSelected="1" topLeftCell="A78" zoomScale="70" zoomScaleNormal="70" workbookViewId="0">
      <selection activeCell="BD79" sqref="BD79:BD80"/>
    </sheetView>
  </sheetViews>
  <sheetFormatPr defaultColWidth="9.109375" defaultRowHeight="16.2" outlineLevelCol="1" x14ac:dyDescent="0.35"/>
  <cols>
    <col min="1" max="1" width="56" style="47" customWidth="1"/>
    <col min="2" max="5" width="17.88671875" style="47" hidden="1" customWidth="1" outlineLevel="1"/>
    <col min="6" max="14" width="17.5546875" style="47" hidden="1" customWidth="1" outlineLevel="1"/>
    <col min="15" max="19" width="16.33203125" style="47" hidden="1" customWidth="1" outlineLevel="1"/>
    <col min="20" max="20" width="17.6640625" style="47" hidden="1" customWidth="1" outlineLevel="1"/>
    <col min="21" max="22" width="16.33203125" style="47" hidden="1" customWidth="1" outlineLevel="1"/>
    <col min="23" max="26" width="17.88671875" style="47" hidden="1" customWidth="1" outlineLevel="1"/>
    <col min="27" max="27" width="17.88671875" style="47" hidden="1" customWidth="1" outlineLevel="1" collapsed="1"/>
    <col min="28" max="30" width="17.88671875" style="47" hidden="1" customWidth="1" outlineLevel="1"/>
    <col min="31" max="31" width="17.88671875" style="47" hidden="1" customWidth="1" outlineLevel="1" collapsed="1"/>
    <col min="32" max="35" width="17.88671875" style="47" hidden="1" customWidth="1" outlineLevel="1"/>
    <col min="36" max="36" width="18.44140625" style="47" hidden="1" customWidth="1" outlineLevel="1"/>
    <col min="37" max="37" width="18.5546875" style="47" hidden="1" customWidth="1" outlineLevel="1"/>
    <col min="38" max="38" width="20.109375" style="47" hidden="1" customWidth="1" outlineLevel="1" collapsed="1"/>
    <col min="39" max="39" width="20.109375" style="47" hidden="1" customWidth="1" outlineLevel="1"/>
    <col min="40" max="40" width="15.77734375" style="47" bestFit="1" customWidth="1" collapsed="1"/>
    <col min="41" max="52" width="15.77734375" style="47" bestFit="1" customWidth="1"/>
    <col min="53" max="54" width="0" style="47" hidden="1" customWidth="1"/>
    <col min="55" max="55" width="9.109375" style="47"/>
    <col min="56" max="16384" width="9.109375" style="3"/>
  </cols>
  <sheetData>
    <row r="1" spans="1:54" s="3" customFormat="1" ht="23.4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s="3" customFormat="1" ht="22.5" customHeight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</row>
    <row r="3" spans="1:54" s="3" customFormat="1" ht="22.5" customHeight="1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</row>
    <row r="4" spans="1:54" s="3" customFormat="1" ht="22.5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</row>
    <row r="5" spans="1:54" s="3" customFormat="1" ht="22.5" customHeight="1" x14ac:dyDescent="0.3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6"/>
    </row>
    <row r="6" spans="1:54" s="3" customFormat="1" ht="22.5" customHeight="1" x14ac:dyDescent="0.3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  <c r="P6" s="6"/>
      <c r="Q6" s="6"/>
      <c r="R6" s="6"/>
    </row>
    <row r="7" spans="1:54" s="3" customFormat="1" ht="22.5" customHeight="1" x14ac:dyDescent="0.3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</row>
    <row r="8" spans="1:54" s="3" customFormat="1" ht="22.5" customHeight="1" x14ac:dyDescent="0.3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  <c r="P8" s="6"/>
      <c r="Q8" s="6"/>
      <c r="R8" s="6"/>
    </row>
    <row r="9" spans="1:54" s="3" customFormat="1" ht="22.5" customHeight="1" x14ac:dyDescent="0.3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  <c r="P9" s="6"/>
      <c r="Q9" s="6"/>
      <c r="R9" s="6"/>
    </row>
    <row r="10" spans="1:54" s="3" customFormat="1" ht="22.5" customHeight="1" x14ac:dyDescent="0.3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  <c r="P10" s="6"/>
      <c r="Q10" s="6"/>
      <c r="R10" s="6"/>
    </row>
    <row r="11" spans="1:54" s="3" customFormat="1" ht="22.5" customHeight="1" x14ac:dyDescent="0.3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6"/>
      <c r="P11" s="6"/>
      <c r="Q11" s="6"/>
      <c r="R11" s="6"/>
    </row>
    <row r="12" spans="1:54" s="3" customFormat="1" ht="22.5" customHeight="1" x14ac:dyDescent="0.3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  <c r="O12" s="6"/>
      <c r="P12" s="6"/>
      <c r="Q12" s="6"/>
      <c r="R12" s="6"/>
    </row>
    <row r="13" spans="1:54" s="3" customFormat="1" ht="22.5" customHeight="1" x14ac:dyDescent="0.3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6"/>
      <c r="P13" s="6"/>
      <c r="Q13" s="6"/>
      <c r="R13" s="6"/>
    </row>
    <row r="14" spans="1:54" s="3" customFormat="1" ht="22.5" customHeight="1" x14ac:dyDescent="0.3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6"/>
      <c r="P14" s="6"/>
      <c r="Q14" s="6"/>
      <c r="R14" s="6"/>
    </row>
    <row r="15" spans="1:54" s="3" customFormat="1" ht="22.5" customHeight="1" x14ac:dyDescent="0.3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  <c r="O15" s="6"/>
      <c r="P15" s="6"/>
      <c r="Q15" s="6"/>
      <c r="R15" s="6"/>
    </row>
    <row r="16" spans="1:54" s="3" customFormat="1" ht="22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s="3" customFormat="1" ht="22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3" customFormat="1" ht="22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s="3" customFormat="1" ht="22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s="3" customFormat="1" ht="22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s="3" customFormat="1" ht="22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3" customFormat="1" ht="22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s="3" customFormat="1" ht="22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s="3" customFormat="1" ht="22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s="3" customFormat="1" ht="22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s="3" customFormat="1" ht="22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s="3" customFormat="1" ht="22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s="3" customFormat="1" ht="22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s="3" customFormat="1" ht="22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s="3" customFormat="1" ht="22.5" customHeight="1" x14ac:dyDescent="0.35">
      <c r="A30" s="7"/>
      <c r="B30" s="8"/>
      <c r="C30" s="9"/>
      <c r="D30" s="9"/>
      <c r="E30" s="9"/>
      <c r="F30" s="9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s="3" customFormat="1" ht="22.5" customHeight="1" x14ac:dyDescent="0.35">
      <c r="A31" s="7"/>
      <c r="B31" s="8"/>
      <c r="C31" s="9"/>
      <c r="D31" s="9"/>
      <c r="E31" s="9"/>
      <c r="F31" s="9"/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s="3" customFormat="1" ht="22.5" customHeight="1" x14ac:dyDescent="0.35">
      <c r="A32" s="7"/>
      <c r="B32" s="8"/>
      <c r="C32" s="9"/>
      <c r="D32" s="9"/>
      <c r="E32" s="9"/>
      <c r="F32" s="9"/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s="3" customFormat="1" ht="22.5" customHeight="1" x14ac:dyDescent="0.35">
      <c r="A33" s="7"/>
      <c r="B33" s="8"/>
      <c r="C33" s="9"/>
      <c r="D33" s="9"/>
      <c r="E33" s="9"/>
      <c r="F33" s="9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s="3" customFormat="1" ht="22.5" customHeight="1" x14ac:dyDescent="0.35">
      <c r="A34" s="7"/>
      <c r="B34" s="8"/>
      <c r="C34" s="9"/>
      <c r="D34" s="9"/>
      <c r="E34" s="9"/>
      <c r="F34" s="9"/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s="3" customFormat="1" ht="22.5" customHeight="1" x14ac:dyDescent="0.35">
      <c r="A35" s="7"/>
      <c r="B35" s="8"/>
      <c r="C35" s="9"/>
      <c r="D35" s="9"/>
      <c r="E35" s="9"/>
      <c r="F35" s="9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s="3" customFormat="1" ht="22.5" customHeight="1" x14ac:dyDescent="0.35">
      <c r="A36" s="7"/>
      <c r="B36" s="8"/>
      <c r="C36" s="9"/>
      <c r="D36" s="9"/>
      <c r="E36" s="9"/>
      <c r="F36" s="9"/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s="3" customFormat="1" ht="22.5" customHeight="1" x14ac:dyDescent="0.35">
      <c r="A37" s="7"/>
      <c r="B37" s="8"/>
      <c r="C37" s="9"/>
      <c r="D37" s="9"/>
      <c r="E37" s="9"/>
      <c r="F37" s="9"/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s="3" customFormat="1" ht="22.5" customHeight="1" x14ac:dyDescent="0.35">
      <c r="A38" s="7"/>
      <c r="B38" s="8"/>
      <c r="C38" s="9"/>
      <c r="D38" s="9"/>
      <c r="E38" s="9"/>
      <c r="F38" s="9"/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10"/>
    </row>
    <row r="39" spans="1:18" s="3" customFormat="1" ht="22.5" customHeight="1" x14ac:dyDescent="0.35">
      <c r="A39" s="7"/>
      <c r="B39" s="8"/>
      <c r="C39" s="9"/>
      <c r="D39" s="9"/>
      <c r="E39" s="9"/>
      <c r="F39" s="9"/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10"/>
    </row>
    <row r="40" spans="1:18" s="3" customFormat="1" ht="22.5" customHeight="1" x14ac:dyDescent="0.35">
      <c r="A40" s="7"/>
      <c r="B40" s="8"/>
      <c r="C40" s="9"/>
      <c r="D40" s="9"/>
      <c r="E40" s="9"/>
      <c r="F40" s="9"/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10"/>
    </row>
    <row r="41" spans="1:18" s="3" customFormat="1" ht="22.5" customHeight="1" x14ac:dyDescent="0.35">
      <c r="A41" s="7"/>
      <c r="B41" s="8"/>
      <c r="C41" s="9"/>
      <c r="D41" s="9"/>
      <c r="E41" s="9"/>
      <c r="F41" s="9"/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10"/>
    </row>
    <row r="42" spans="1:18" s="3" customFormat="1" ht="22.5" customHeight="1" x14ac:dyDescent="0.35">
      <c r="A42" s="7"/>
      <c r="B42" s="8"/>
      <c r="C42" s="9"/>
      <c r="D42" s="9"/>
      <c r="E42" s="9"/>
      <c r="F42" s="9"/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10"/>
    </row>
    <row r="43" spans="1:18" s="3" customFormat="1" ht="22.5" customHeight="1" x14ac:dyDescent="0.35">
      <c r="A43" s="7"/>
      <c r="B43" s="8"/>
      <c r="C43" s="9"/>
      <c r="D43" s="9"/>
      <c r="E43" s="9"/>
      <c r="F43" s="9"/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10"/>
    </row>
    <row r="44" spans="1:18" s="3" customFormat="1" ht="22.5" customHeight="1" x14ac:dyDescent="0.35">
      <c r="A44" s="7"/>
      <c r="B44" s="8"/>
      <c r="C44" s="9"/>
      <c r="D44" s="9"/>
      <c r="E44" s="9"/>
      <c r="F44" s="9"/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10"/>
    </row>
    <row r="45" spans="1:18" s="3" customFormat="1" ht="22.5" customHeight="1" x14ac:dyDescent="0.35">
      <c r="A45" s="7"/>
      <c r="B45" s="8"/>
      <c r="C45" s="9"/>
      <c r="D45" s="9"/>
      <c r="E45" s="9"/>
      <c r="F45" s="9"/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10"/>
    </row>
    <row r="46" spans="1:18" s="3" customFormat="1" ht="22.5" customHeight="1" x14ac:dyDescent="0.35">
      <c r="A46" s="7"/>
      <c r="B46" s="8"/>
      <c r="C46" s="9"/>
      <c r="D46" s="9"/>
      <c r="E46" s="9"/>
      <c r="F46" s="9"/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10"/>
    </row>
    <row r="47" spans="1:18" s="3" customFormat="1" ht="22.5" customHeight="1" x14ac:dyDescent="0.35">
      <c r="A47" s="7"/>
      <c r="B47" s="8"/>
      <c r="C47" s="9"/>
      <c r="D47" s="9"/>
      <c r="E47" s="9"/>
      <c r="F47" s="9"/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10"/>
    </row>
    <row r="48" spans="1:18" s="3" customFormat="1" ht="22.5" customHeight="1" x14ac:dyDescent="0.35">
      <c r="A48" s="7"/>
      <c r="B48" s="8"/>
      <c r="C48" s="9"/>
      <c r="D48" s="9"/>
      <c r="E48" s="9"/>
      <c r="F48" s="9"/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10"/>
    </row>
    <row r="49" spans="1:18" s="3" customFormat="1" ht="22.5" customHeight="1" x14ac:dyDescent="0.35">
      <c r="A49" s="7"/>
      <c r="B49" s="8"/>
      <c r="C49" s="9"/>
      <c r="D49" s="9"/>
      <c r="E49" s="9"/>
      <c r="F49" s="9"/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10"/>
    </row>
    <row r="50" spans="1:18" s="3" customFormat="1" ht="22.5" customHeight="1" x14ac:dyDescent="0.35">
      <c r="A50" s="7"/>
      <c r="B50" s="8"/>
      <c r="C50" s="9"/>
      <c r="D50" s="9"/>
      <c r="E50" s="9"/>
      <c r="F50" s="9"/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10"/>
    </row>
    <row r="51" spans="1:18" s="3" customFormat="1" ht="22.5" customHeight="1" x14ac:dyDescent="0.35">
      <c r="A51" s="7"/>
      <c r="B51" s="8"/>
      <c r="C51" s="9"/>
      <c r="D51" s="9"/>
      <c r="E51" s="9"/>
      <c r="F51" s="9"/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10"/>
    </row>
    <row r="52" spans="1:18" s="3" customFormat="1" ht="22.5" customHeight="1" x14ac:dyDescent="0.35">
      <c r="A52" s="7"/>
      <c r="B52" s="8"/>
      <c r="C52" s="9"/>
      <c r="D52" s="9"/>
      <c r="E52" s="9"/>
      <c r="F52" s="9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10"/>
    </row>
    <row r="53" spans="1:18" s="3" customFormat="1" ht="22.5" customHeight="1" x14ac:dyDescent="0.35">
      <c r="A53" s="7"/>
      <c r="B53" s="8"/>
      <c r="C53" s="9"/>
      <c r="D53" s="9"/>
      <c r="E53" s="9"/>
      <c r="F53" s="9"/>
      <c r="G53" s="8"/>
      <c r="H53" s="9"/>
      <c r="I53" s="9"/>
      <c r="J53" s="9"/>
      <c r="K53" s="9"/>
      <c r="L53" s="9"/>
      <c r="M53" s="9"/>
      <c r="N53" s="9"/>
      <c r="O53" s="9"/>
      <c r="P53" s="9"/>
      <c r="Q53" s="9"/>
      <c r="R53" s="10"/>
    </row>
    <row r="54" spans="1:18" s="3" customFormat="1" ht="22.5" customHeight="1" x14ac:dyDescent="0.35">
      <c r="A54" s="7"/>
      <c r="B54" s="8"/>
      <c r="C54" s="9"/>
      <c r="D54" s="9"/>
      <c r="E54" s="9"/>
      <c r="F54" s="9"/>
      <c r="G54" s="8"/>
      <c r="H54" s="9"/>
      <c r="I54" s="9"/>
      <c r="J54" s="9"/>
      <c r="K54" s="9"/>
      <c r="L54" s="9"/>
      <c r="M54" s="9"/>
      <c r="N54" s="9"/>
      <c r="O54" s="9"/>
      <c r="P54" s="9"/>
      <c r="Q54" s="9"/>
      <c r="R54" s="10"/>
    </row>
    <row r="55" spans="1:18" s="3" customFormat="1" ht="22.5" customHeight="1" x14ac:dyDescent="0.35">
      <c r="A55" s="7"/>
      <c r="B55" s="8"/>
      <c r="C55" s="9"/>
      <c r="D55" s="9"/>
      <c r="E55" s="9"/>
      <c r="F55" s="9"/>
      <c r="G55" s="8"/>
      <c r="H55" s="9"/>
      <c r="I55" s="9"/>
      <c r="J55" s="9"/>
      <c r="K55" s="9"/>
      <c r="L55" s="9"/>
      <c r="M55" s="9"/>
      <c r="N55" s="9"/>
      <c r="O55" s="9"/>
      <c r="P55" s="9"/>
      <c r="Q55" s="9"/>
      <c r="R55" s="10"/>
    </row>
    <row r="56" spans="1:18" s="3" customFormat="1" ht="22.5" customHeight="1" x14ac:dyDescent="0.35">
      <c r="A56" s="7"/>
      <c r="B56" s="8"/>
      <c r="C56" s="9"/>
      <c r="D56" s="9"/>
      <c r="E56" s="9"/>
      <c r="F56" s="9"/>
      <c r="G56" s="8"/>
      <c r="H56" s="9"/>
      <c r="I56" s="9"/>
      <c r="J56" s="9"/>
      <c r="K56" s="9"/>
      <c r="L56" s="9"/>
      <c r="M56" s="9"/>
      <c r="N56" s="9"/>
      <c r="O56" s="9"/>
      <c r="P56" s="9"/>
      <c r="Q56" s="9"/>
      <c r="R56" s="10"/>
    </row>
    <row r="57" spans="1:18" s="3" customFormat="1" ht="22.5" customHeight="1" x14ac:dyDescent="0.35">
      <c r="A57" s="7"/>
      <c r="B57" s="8"/>
      <c r="C57" s="9"/>
      <c r="D57" s="9"/>
      <c r="E57" s="9"/>
      <c r="F57" s="9"/>
      <c r="G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10"/>
    </row>
    <row r="58" spans="1:18" s="3" customFormat="1" ht="69" customHeight="1" x14ac:dyDescent="0.35">
      <c r="A58" s="7"/>
      <c r="B58" s="8"/>
      <c r="C58" s="9"/>
      <c r="D58" s="9"/>
      <c r="E58" s="9"/>
      <c r="F58" s="9"/>
      <c r="G58" s="8"/>
      <c r="H58" s="9"/>
      <c r="I58" s="9"/>
      <c r="J58" s="9"/>
      <c r="K58" s="9"/>
      <c r="L58" s="9"/>
      <c r="M58" s="9"/>
      <c r="N58" s="9"/>
      <c r="O58" s="9"/>
      <c r="P58" s="9"/>
      <c r="Q58" s="9"/>
      <c r="R58" s="10"/>
    </row>
    <row r="59" spans="1:18" s="3" customFormat="1" ht="69" customHeight="1" x14ac:dyDescent="0.35">
      <c r="A59" s="7"/>
      <c r="B59" s="8"/>
      <c r="C59" s="9"/>
      <c r="D59" s="9"/>
      <c r="E59" s="9"/>
      <c r="F59" s="9"/>
      <c r="G59" s="8"/>
      <c r="H59" s="9"/>
      <c r="I59" s="9"/>
      <c r="J59" s="9"/>
      <c r="K59" s="9"/>
      <c r="L59" s="9"/>
      <c r="M59" s="9"/>
      <c r="N59" s="9"/>
      <c r="O59" s="9"/>
      <c r="P59" s="9"/>
      <c r="Q59" s="9"/>
      <c r="R59" s="10"/>
    </row>
    <row r="60" spans="1:18" s="3" customFormat="1" ht="69" customHeight="1" x14ac:dyDescent="0.35">
      <c r="A60" s="7"/>
      <c r="B60" s="8"/>
      <c r="C60" s="9"/>
      <c r="D60" s="9"/>
      <c r="E60" s="9"/>
      <c r="F60" s="9"/>
      <c r="G60" s="8"/>
      <c r="H60" s="9"/>
      <c r="I60" s="9"/>
      <c r="J60" s="9"/>
      <c r="K60" s="9"/>
      <c r="L60" s="9"/>
      <c r="M60" s="9"/>
      <c r="N60" s="9"/>
      <c r="O60" s="9"/>
      <c r="P60" s="9"/>
      <c r="Q60" s="9"/>
      <c r="R60" s="10"/>
    </row>
    <row r="61" spans="1:18" s="3" customFormat="1" ht="69" customHeight="1" x14ac:dyDescent="0.35">
      <c r="A61" s="7"/>
      <c r="B61" s="8"/>
      <c r="C61" s="9"/>
      <c r="D61" s="9"/>
      <c r="E61" s="9"/>
      <c r="F61" s="9"/>
      <c r="G61" s="8"/>
      <c r="H61" s="9"/>
      <c r="I61" s="9"/>
      <c r="J61" s="9"/>
      <c r="K61" s="9"/>
      <c r="L61" s="9"/>
      <c r="M61" s="9"/>
      <c r="N61" s="9"/>
      <c r="O61" s="9"/>
      <c r="P61" s="9"/>
      <c r="Q61" s="9"/>
      <c r="R61" s="10"/>
    </row>
    <row r="62" spans="1:18" s="3" customFormat="1" ht="69" customHeight="1" x14ac:dyDescent="0.35">
      <c r="A62" s="7"/>
      <c r="B62" s="8"/>
      <c r="C62" s="9"/>
      <c r="D62" s="9"/>
      <c r="E62" s="9"/>
      <c r="F62" s="9"/>
      <c r="G62" s="8"/>
      <c r="H62" s="9"/>
      <c r="I62" s="9"/>
      <c r="J62" s="9"/>
      <c r="K62" s="9"/>
      <c r="L62" s="9"/>
      <c r="M62" s="9"/>
      <c r="N62" s="9"/>
      <c r="O62" s="9"/>
      <c r="P62" s="9"/>
      <c r="Q62" s="9"/>
      <c r="R62" s="10"/>
    </row>
    <row r="63" spans="1:18" s="3" customFormat="1" ht="2.25" customHeight="1" x14ac:dyDescent="0.35">
      <c r="A63" s="7"/>
      <c r="B63" s="8"/>
      <c r="C63" s="9"/>
      <c r="D63" s="9"/>
      <c r="E63" s="9"/>
      <c r="F63" s="9"/>
      <c r="G63" s="8"/>
      <c r="H63" s="9"/>
      <c r="I63" s="9"/>
      <c r="J63" s="9"/>
      <c r="K63" s="9"/>
      <c r="L63" s="9"/>
      <c r="M63" s="9"/>
      <c r="N63" s="9"/>
      <c r="O63" s="9"/>
      <c r="P63" s="9"/>
      <c r="Q63" s="9"/>
      <c r="R63" s="10"/>
    </row>
    <row r="64" spans="1:18" s="3" customFormat="1" ht="43.5" customHeight="1" x14ac:dyDescent="0.35">
      <c r="A64" s="7"/>
      <c r="B64" s="8"/>
      <c r="C64" s="9"/>
      <c r="D64" s="9"/>
      <c r="E64" s="9"/>
      <c r="F64" s="9"/>
      <c r="G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10"/>
    </row>
    <row r="65" spans="1:55" ht="69" customHeight="1" x14ac:dyDescent="0.35">
      <c r="A65" s="7"/>
      <c r="B65" s="8"/>
      <c r="C65" s="9"/>
      <c r="D65" s="9"/>
      <c r="E65" s="9"/>
      <c r="F65" s="9"/>
      <c r="G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10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</row>
    <row r="66" spans="1:55" ht="69" customHeight="1" x14ac:dyDescent="0.35">
      <c r="A66" s="7"/>
      <c r="B66" s="8"/>
      <c r="C66" s="9"/>
      <c r="D66" s="9"/>
      <c r="E66" s="9"/>
      <c r="F66" s="9"/>
      <c r="G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10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</row>
    <row r="67" spans="1:55" ht="22.5" customHeight="1" x14ac:dyDescent="0.35">
      <c r="A67" s="7"/>
      <c r="B67" s="8"/>
      <c r="C67" s="9"/>
      <c r="D67" s="9"/>
      <c r="E67" s="9"/>
      <c r="F67" s="9"/>
      <c r="G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10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</row>
    <row r="68" spans="1:55" ht="22.5" customHeight="1" x14ac:dyDescent="0.35">
      <c r="A68" s="7"/>
      <c r="B68" s="8"/>
      <c r="C68" s="9"/>
      <c r="D68" s="9"/>
      <c r="E68" s="9"/>
      <c r="F68" s="9"/>
      <c r="G68" s="8"/>
      <c r="H68" s="9"/>
      <c r="I68" s="9"/>
      <c r="J68" s="9"/>
      <c r="K68" s="9"/>
      <c r="L68" s="9"/>
      <c r="M68" s="9"/>
      <c r="N68" s="9"/>
      <c r="O68" s="9"/>
      <c r="P68" s="9"/>
      <c r="Q68" s="9"/>
      <c r="R68" s="10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</row>
    <row r="69" spans="1:55" ht="22.5" customHeight="1" x14ac:dyDescent="0.35">
      <c r="A69" s="7"/>
      <c r="B69" s="8"/>
      <c r="C69" s="9"/>
      <c r="D69" s="9"/>
      <c r="E69" s="9"/>
      <c r="F69" s="9"/>
      <c r="G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10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</row>
    <row r="70" spans="1:55" ht="22.5" customHeight="1" x14ac:dyDescent="0.35">
      <c r="A70" s="7"/>
      <c r="B70" s="8"/>
      <c r="C70" s="9"/>
      <c r="D70" s="9"/>
      <c r="E70" s="9"/>
      <c r="F70" s="9"/>
      <c r="G70" s="8"/>
      <c r="H70" s="9"/>
      <c r="I70" s="9"/>
      <c r="J70" s="9"/>
      <c r="K70" s="9"/>
      <c r="L70" s="9"/>
      <c r="M70" s="9"/>
      <c r="N70" s="9"/>
      <c r="O70" s="9"/>
      <c r="P70" s="9"/>
      <c r="Q70" s="9"/>
      <c r="R70" s="10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</row>
    <row r="71" spans="1:55" ht="22.5" customHeight="1" x14ac:dyDescent="0.35">
      <c r="A71" s="7"/>
      <c r="B71" s="8"/>
      <c r="C71" s="9"/>
      <c r="D71" s="9"/>
      <c r="E71" s="9"/>
      <c r="F71" s="9"/>
      <c r="G71" s="8"/>
      <c r="H71" s="9"/>
      <c r="I71" s="9"/>
      <c r="J71" s="9"/>
      <c r="K71" s="9"/>
      <c r="L71" s="9"/>
      <c r="M71" s="9"/>
      <c r="N71" s="9"/>
      <c r="O71" s="9"/>
      <c r="P71" s="9"/>
      <c r="Q71" s="9"/>
      <c r="R71" s="1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</row>
    <row r="72" spans="1:55" ht="22.5" customHeight="1" x14ac:dyDescent="0.35">
      <c r="A72" s="7"/>
      <c r="B72" s="8"/>
      <c r="C72" s="9"/>
      <c r="D72" s="9"/>
      <c r="E72" s="9"/>
      <c r="F72" s="9"/>
      <c r="G72" s="8"/>
      <c r="H72" s="9"/>
      <c r="I72" s="9"/>
      <c r="J72" s="9"/>
      <c r="K72" s="9"/>
      <c r="L72" s="9"/>
      <c r="M72" s="9"/>
      <c r="N72" s="9"/>
      <c r="O72" s="9"/>
      <c r="P72" s="9"/>
      <c r="Q72" s="9"/>
      <c r="R72" s="10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</row>
    <row r="73" spans="1:55" ht="22.5" customHeight="1" x14ac:dyDescent="0.35">
      <c r="A73" s="7"/>
      <c r="B73" s="8"/>
      <c r="C73" s="9"/>
      <c r="D73" s="9"/>
      <c r="E73" s="9"/>
      <c r="F73" s="9"/>
      <c r="G73" s="8"/>
      <c r="H73" s="9"/>
      <c r="I73" s="9"/>
      <c r="J73" s="9"/>
      <c r="K73" s="9"/>
      <c r="L73" s="9"/>
      <c r="M73" s="9"/>
      <c r="N73" s="9"/>
      <c r="O73" s="9"/>
      <c r="P73" s="9"/>
      <c r="Q73" s="9"/>
      <c r="R73" s="10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</row>
    <row r="74" spans="1:55" ht="15.6" x14ac:dyDescent="0.35">
      <c r="A74" s="11" t="s">
        <v>1</v>
      </c>
      <c r="B74" s="12">
        <v>2019</v>
      </c>
      <c r="C74" s="13"/>
      <c r="D74" s="13"/>
      <c r="E74" s="13"/>
      <c r="F74" s="13"/>
      <c r="G74" s="14">
        <v>2020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6"/>
      <c r="S74" s="13">
        <v>2021</v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7"/>
      <c r="AE74" s="13">
        <v>2022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7"/>
      <c r="AQ74" s="13">
        <v>2023</v>
      </c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7"/>
      <c r="BC74" s="18" t="s">
        <v>2</v>
      </c>
    </row>
    <row r="75" spans="1:55" x14ac:dyDescent="0.35">
      <c r="A75" s="19"/>
      <c r="B75" s="20">
        <v>43678</v>
      </c>
      <c r="C75" s="20">
        <v>43709</v>
      </c>
      <c r="D75" s="20">
        <v>43739</v>
      </c>
      <c r="E75" s="20">
        <v>43770</v>
      </c>
      <c r="F75" s="20">
        <v>43800</v>
      </c>
      <c r="G75" s="20">
        <v>43831</v>
      </c>
      <c r="H75" s="20">
        <v>43862</v>
      </c>
      <c r="I75" s="20">
        <v>43891</v>
      </c>
      <c r="J75" s="20">
        <v>43922</v>
      </c>
      <c r="K75" s="20">
        <v>43952</v>
      </c>
      <c r="L75" s="20">
        <v>43983</v>
      </c>
      <c r="M75" s="20">
        <v>44013</v>
      </c>
      <c r="N75" s="20">
        <v>44044</v>
      </c>
      <c r="O75" s="20">
        <v>44075</v>
      </c>
      <c r="P75" s="20">
        <v>44105</v>
      </c>
      <c r="Q75" s="20">
        <v>44136</v>
      </c>
      <c r="R75" s="20">
        <v>44166</v>
      </c>
      <c r="S75" s="20">
        <v>44197</v>
      </c>
      <c r="T75" s="20">
        <v>44228</v>
      </c>
      <c r="U75" s="20">
        <v>44256</v>
      </c>
      <c r="V75" s="20">
        <v>44287</v>
      </c>
      <c r="W75" s="20">
        <v>44317</v>
      </c>
      <c r="X75" s="20">
        <v>44348</v>
      </c>
      <c r="Y75" s="20">
        <v>44378</v>
      </c>
      <c r="Z75" s="20">
        <v>44409</v>
      </c>
      <c r="AA75" s="20">
        <v>44440</v>
      </c>
      <c r="AB75" s="20">
        <v>44470</v>
      </c>
      <c r="AC75" s="20">
        <v>44501</v>
      </c>
      <c r="AD75" s="20">
        <v>44531</v>
      </c>
      <c r="AE75" s="20">
        <v>44562</v>
      </c>
      <c r="AF75" s="20">
        <v>44593</v>
      </c>
      <c r="AG75" s="20">
        <v>44621</v>
      </c>
      <c r="AH75" s="20">
        <v>44652</v>
      </c>
      <c r="AI75" s="20">
        <v>44682</v>
      </c>
      <c r="AJ75" s="20">
        <v>44713</v>
      </c>
      <c r="AK75" s="20">
        <v>44743</v>
      </c>
      <c r="AL75" s="20">
        <v>44774</v>
      </c>
      <c r="AM75" s="20">
        <v>44805</v>
      </c>
      <c r="AN75" s="20">
        <v>44835</v>
      </c>
      <c r="AO75" s="20">
        <v>44866</v>
      </c>
      <c r="AP75" s="20">
        <v>44896</v>
      </c>
      <c r="AQ75" s="20">
        <v>44927</v>
      </c>
      <c r="AR75" s="20">
        <v>44958</v>
      </c>
      <c r="AS75" s="20">
        <v>44986</v>
      </c>
      <c r="AT75" s="20">
        <v>45017</v>
      </c>
      <c r="AU75" s="20">
        <v>45047</v>
      </c>
      <c r="AV75" s="20">
        <v>45078</v>
      </c>
      <c r="AW75" s="20">
        <v>45108</v>
      </c>
      <c r="AX75" s="20">
        <v>45139</v>
      </c>
      <c r="AY75" s="20">
        <v>45170</v>
      </c>
      <c r="AZ75" s="20">
        <v>45200</v>
      </c>
      <c r="BA75" s="20">
        <v>45231</v>
      </c>
      <c r="BB75" s="20">
        <v>45261</v>
      </c>
      <c r="BC75" s="21"/>
    </row>
    <row r="76" spans="1:55" x14ac:dyDescent="0.35">
      <c r="A76" s="22" t="s">
        <v>3</v>
      </c>
      <c r="B76" s="23">
        <v>8617</v>
      </c>
      <c r="C76" s="23">
        <v>124397</v>
      </c>
      <c r="D76" s="23">
        <v>187893</v>
      </c>
      <c r="E76" s="23">
        <v>216513</v>
      </c>
      <c r="F76" s="23">
        <v>252480</v>
      </c>
      <c r="G76" s="23">
        <v>267661</v>
      </c>
      <c r="H76" s="23">
        <v>283963</v>
      </c>
      <c r="I76" s="23">
        <v>307278</v>
      </c>
      <c r="J76" s="23">
        <v>265872</v>
      </c>
      <c r="K76" s="23">
        <v>263715</v>
      </c>
      <c r="L76" s="23">
        <v>279042</v>
      </c>
      <c r="M76" s="23">
        <v>283891</v>
      </c>
      <c r="N76" s="23">
        <v>288740</v>
      </c>
      <c r="O76" s="23">
        <v>308505</v>
      </c>
      <c r="P76" s="23">
        <v>342841</v>
      </c>
      <c r="Q76" s="23">
        <v>344586</v>
      </c>
      <c r="R76" s="23">
        <v>348880</v>
      </c>
      <c r="S76" s="23">
        <v>328166</v>
      </c>
      <c r="T76" s="23">
        <v>335381</v>
      </c>
      <c r="U76" s="23">
        <v>363355</v>
      </c>
      <c r="V76" s="23">
        <v>364474</v>
      </c>
      <c r="W76" s="23">
        <v>345221</v>
      </c>
      <c r="X76" s="23">
        <v>346328</v>
      </c>
      <c r="Y76" s="23">
        <v>346255</v>
      </c>
      <c r="Z76" s="23">
        <v>347809</v>
      </c>
      <c r="AA76" s="23">
        <v>364055</v>
      </c>
      <c r="AB76" s="23">
        <v>384093</v>
      </c>
      <c r="AC76" s="23">
        <v>371057</v>
      </c>
      <c r="AD76" s="23">
        <v>385443</v>
      </c>
      <c r="AE76" s="23">
        <v>387922</v>
      </c>
      <c r="AF76" s="23">
        <v>392175</v>
      </c>
      <c r="AG76" s="23">
        <v>410040</v>
      </c>
      <c r="AH76" s="23">
        <v>384146</v>
      </c>
      <c r="AI76" s="23">
        <v>391025</v>
      </c>
      <c r="AJ76" s="23">
        <v>383094</v>
      </c>
      <c r="AK76" s="23">
        <v>384477</v>
      </c>
      <c r="AL76" s="23">
        <v>406190</v>
      </c>
      <c r="AM76" s="23">
        <v>422053</v>
      </c>
      <c r="AN76" s="23">
        <v>435412</v>
      </c>
      <c r="AO76" s="23">
        <v>439416</v>
      </c>
      <c r="AP76" s="23">
        <v>471737</v>
      </c>
      <c r="AQ76" s="23">
        <v>440089</v>
      </c>
      <c r="AR76" s="23">
        <v>445718</v>
      </c>
      <c r="AS76" s="23">
        <v>464285</v>
      </c>
      <c r="AT76" s="23">
        <v>449943</v>
      </c>
      <c r="AU76" s="23">
        <v>448959</v>
      </c>
      <c r="AV76" s="23">
        <v>431949</v>
      </c>
      <c r="AW76" s="23">
        <v>434291</v>
      </c>
      <c r="AX76" s="23">
        <v>450337</v>
      </c>
      <c r="AY76" s="23">
        <v>474719</v>
      </c>
      <c r="AZ76" s="23">
        <v>500215</v>
      </c>
      <c r="BA76" s="24"/>
      <c r="BB76" s="24"/>
      <c r="BC76" s="25">
        <f>AZ76/AY76-1</f>
        <v>5.3707561736522136E-2</v>
      </c>
    </row>
    <row r="77" spans="1:55" x14ac:dyDescent="0.35">
      <c r="A77" s="22" t="s">
        <v>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>
        <v>641616</v>
      </c>
      <c r="N77" s="23">
        <v>663070</v>
      </c>
      <c r="O77" s="23">
        <v>679212</v>
      </c>
      <c r="P77" s="23">
        <v>699373</v>
      </c>
      <c r="Q77" s="23">
        <v>722719</v>
      </c>
      <c r="R77" s="23">
        <v>738029</v>
      </c>
      <c r="S77" s="23">
        <v>747871</v>
      </c>
      <c r="T77" s="23">
        <v>758000</v>
      </c>
      <c r="U77" s="23">
        <v>768889</v>
      </c>
      <c r="V77" s="23">
        <v>783370</v>
      </c>
      <c r="W77" s="23">
        <v>793662</v>
      </c>
      <c r="X77" s="23">
        <v>802236</v>
      </c>
      <c r="Y77" s="23">
        <v>813454</v>
      </c>
      <c r="Z77" s="23">
        <v>822626</v>
      </c>
      <c r="AA77" s="23">
        <v>836867</v>
      </c>
      <c r="AB77" s="23">
        <v>846878</v>
      </c>
      <c r="AC77" s="23">
        <v>851587</v>
      </c>
      <c r="AD77" s="23">
        <v>858716</v>
      </c>
      <c r="AE77" s="23">
        <v>867046</v>
      </c>
      <c r="AF77" s="23">
        <v>875556</v>
      </c>
      <c r="AG77" s="23">
        <v>875557</v>
      </c>
      <c r="AH77" s="23">
        <v>887293</v>
      </c>
      <c r="AI77" s="23">
        <v>895684</v>
      </c>
      <c r="AJ77" s="23">
        <v>901764</v>
      </c>
      <c r="AK77" s="23">
        <v>910513</v>
      </c>
      <c r="AL77" s="26">
        <v>922943</v>
      </c>
      <c r="AM77" s="26">
        <v>935029</v>
      </c>
      <c r="AN77" s="26">
        <v>947942</v>
      </c>
      <c r="AO77" s="26">
        <v>965317</v>
      </c>
      <c r="AP77" s="26">
        <v>983779</v>
      </c>
      <c r="AQ77" s="26">
        <v>996578</v>
      </c>
      <c r="AR77" s="26">
        <v>1009119</v>
      </c>
      <c r="AS77" s="26">
        <v>1019488</v>
      </c>
      <c r="AT77" s="26">
        <v>1031154</v>
      </c>
      <c r="AU77" s="26">
        <v>1037657</v>
      </c>
      <c r="AV77" s="26">
        <v>1044719</v>
      </c>
      <c r="AW77" s="26">
        <v>1054175</v>
      </c>
      <c r="AX77" s="26">
        <v>1063253</v>
      </c>
      <c r="AY77" s="26">
        <v>1075047</v>
      </c>
      <c r="AZ77" s="26">
        <v>1089758</v>
      </c>
      <c r="BA77" s="24"/>
      <c r="BB77" s="24"/>
      <c r="BC77" s="27">
        <f t="shared" ref="BC77:BC99" si="0">AZ77/AY77-1</f>
        <v>1.3684052883269349E-2</v>
      </c>
    </row>
    <row r="78" spans="1:55" ht="46.8" x14ac:dyDescent="0.35">
      <c r="A78" s="22" t="s">
        <v>5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8">
        <f>+M76/M77</f>
        <v>0.44246246976384629</v>
      </c>
      <c r="N78" s="28">
        <f t="shared" ref="N78:AZ78" si="1">+N76/N77</f>
        <v>0.43545930293935786</v>
      </c>
      <c r="O78" s="28">
        <f t="shared" si="1"/>
        <v>0.45421017296514193</v>
      </c>
      <c r="P78" s="28">
        <f t="shared" si="1"/>
        <v>0.49021194698680104</v>
      </c>
      <c r="Q78" s="28">
        <f t="shared" si="1"/>
        <v>0.47679111798638196</v>
      </c>
      <c r="R78" s="28">
        <f t="shared" si="1"/>
        <v>0.47271855171002763</v>
      </c>
      <c r="S78" s="28">
        <f t="shared" si="1"/>
        <v>0.43880027437887015</v>
      </c>
      <c r="T78" s="28">
        <f t="shared" si="1"/>
        <v>0.44245514511873352</v>
      </c>
      <c r="U78" s="28">
        <f t="shared" si="1"/>
        <v>0.47257146350123358</v>
      </c>
      <c r="V78" s="28">
        <f t="shared" si="1"/>
        <v>0.46526417912353041</v>
      </c>
      <c r="W78" s="28">
        <f t="shared" si="1"/>
        <v>0.43497231819086712</v>
      </c>
      <c r="X78" s="28">
        <f t="shared" si="1"/>
        <v>0.43170338902766769</v>
      </c>
      <c r="Y78" s="28">
        <f t="shared" si="1"/>
        <v>0.42566020942794552</v>
      </c>
      <c r="Z78" s="28">
        <f t="shared" si="1"/>
        <v>0.4228033152368148</v>
      </c>
      <c r="AA78" s="28">
        <f t="shared" si="1"/>
        <v>0.43502133552882355</v>
      </c>
      <c r="AB78" s="28">
        <f t="shared" si="1"/>
        <v>0.45353994317953705</v>
      </c>
      <c r="AC78" s="28">
        <f t="shared" si="1"/>
        <v>0.43572412448757436</v>
      </c>
      <c r="AD78" s="28">
        <f t="shared" si="1"/>
        <v>0.44885969284373411</v>
      </c>
      <c r="AE78" s="28">
        <f t="shared" si="1"/>
        <v>0.44740648131702354</v>
      </c>
      <c r="AF78" s="28">
        <f t="shared" si="1"/>
        <v>0.44791538176884177</v>
      </c>
      <c r="AG78" s="28">
        <f t="shared" si="1"/>
        <v>0.46831902434678724</v>
      </c>
      <c r="AH78" s="28">
        <f t="shared" si="1"/>
        <v>0.43294154242172539</v>
      </c>
      <c r="AI78" s="28">
        <f t="shared" si="1"/>
        <v>0.43656579775903109</v>
      </c>
      <c r="AJ78" s="28">
        <f t="shared" si="1"/>
        <v>0.42482733841670328</v>
      </c>
      <c r="AK78" s="28">
        <f t="shared" si="1"/>
        <v>0.4222641521867343</v>
      </c>
      <c r="AL78" s="28">
        <f t="shared" si="1"/>
        <v>0.44010301827956871</v>
      </c>
      <c r="AM78" s="28">
        <f t="shared" si="1"/>
        <v>0.45137958287924762</v>
      </c>
      <c r="AN78" s="28">
        <f t="shared" si="1"/>
        <v>0.45932346071806079</v>
      </c>
      <c r="AO78" s="28">
        <f t="shared" si="1"/>
        <v>0.45520383459526764</v>
      </c>
      <c r="AP78" s="28">
        <f t="shared" si="1"/>
        <v>0.47951521632399147</v>
      </c>
      <c r="AQ78" s="28">
        <f t="shared" si="1"/>
        <v>0.44160015573291805</v>
      </c>
      <c r="AR78" s="28">
        <f t="shared" si="1"/>
        <v>0.44169022682161369</v>
      </c>
      <c r="AS78" s="28">
        <f t="shared" si="1"/>
        <v>0.45540997049499354</v>
      </c>
      <c r="AT78" s="28">
        <f t="shared" si="1"/>
        <v>0.43634898375994274</v>
      </c>
      <c r="AU78" s="28">
        <f t="shared" si="1"/>
        <v>0.43266609293822528</v>
      </c>
      <c r="AV78" s="28">
        <f t="shared" si="1"/>
        <v>0.41345950442176316</v>
      </c>
      <c r="AW78" s="28">
        <f t="shared" si="1"/>
        <v>0.41197239547513459</v>
      </c>
      <c r="AX78" s="28">
        <f t="shared" si="1"/>
        <v>0.42354641839712653</v>
      </c>
      <c r="AY78" s="28">
        <f t="shared" si="1"/>
        <v>0.44157976348941025</v>
      </c>
      <c r="AZ78" s="28">
        <f t="shared" si="1"/>
        <v>0.45901475373431533</v>
      </c>
      <c r="BA78" s="24"/>
      <c r="BB78" s="24"/>
      <c r="BC78" s="25">
        <f>AZ78-AY78</f>
        <v>1.743499024490508E-2</v>
      </c>
    </row>
    <row r="79" spans="1:55" ht="46.8" x14ac:dyDescent="0.35">
      <c r="A79" s="22" t="s">
        <v>6</v>
      </c>
      <c r="B79" s="28">
        <v>1</v>
      </c>
      <c r="C79" s="28">
        <v>0.97689631613252814</v>
      </c>
      <c r="D79" s="28">
        <v>0.80840966685741089</v>
      </c>
      <c r="E79" s="28">
        <v>0.70157934985483206</v>
      </c>
      <c r="F79" s="28">
        <v>0.67058336077852265</v>
      </c>
      <c r="G79" s="28">
        <v>0.6199817475980024</v>
      </c>
      <c r="H79" s="28">
        <v>0.59292489961768069</v>
      </c>
      <c r="I79" s="28">
        <v>0.58739149301407123</v>
      </c>
      <c r="J79" s="28">
        <v>0.48354342437177295</v>
      </c>
      <c r="K79" s="28">
        <v>0.46023720850683597</v>
      </c>
      <c r="L79" s="28">
        <v>0.46553786555488263</v>
      </c>
      <c r="M79" s="28">
        <v>0.45347174856518524</v>
      </c>
      <c r="N79" s="28">
        <v>0.44365433252102726</v>
      </c>
      <c r="O79" s="28">
        <v>0.45539759181980421</v>
      </c>
      <c r="P79" s="28">
        <v>0.4839488780730184</v>
      </c>
      <c r="Q79" s="28">
        <v>0.46494049707207813</v>
      </c>
      <c r="R79" s="28">
        <v>0.45410882055100132</v>
      </c>
      <c r="S79" s="28">
        <v>0.41530116883577073</v>
      </c>
      <c r="T79" s="28">
        <v>0.41279846194937087</v>
      </c>
      <c r="U79" s="28">
        <v>0.43438264358279755</v>
      </c>
      <c r="V79" s="28">
        <v>0.42326657360718523</v>
      </c>
      <c r="W79" s="28">
        <v>0.39201905923420122</v>
      </c>
      <c r="X79" s="28">
        <v>0.3848751729464519</v>
      </c>
      <c r="Y79" s="28">
        <v>0.37657124461932323</v>
      </c>
      <c r="Z79" s="28">
        <v>0.37104098947393127</v>
      </c>
      <c r="AA79" s="28">
        <v>0.38015136927796772</v>
      </c>
      <c r="AB79" s="28">
        <f>AB76/[1]РЕКРУТИНГ!AB52</f>
        <v>0.39204884725739431</v>
      </c>
      <c r="AC79" s="28">
        <f>AC76/[1]РЕКРУТИНГ!AC52</f>
        <v>0.37178830760105125</v>
      </c>
      <c r="AD79" s="28">
        <f>AD76/[1]РЕКРУТИНГ!AD52</f>
        <v>0.37870098634018567</v>
      </c>
      <c r="AE79" s="28">
        <f>AE76/[1]РЕКРУТИНГ!AE52</f>
        <v>0.37460696986318304</v>
      </c>
      <c r="AF79" s="28">
        <f>AF76/[1]РЕКРУТИНГ!AF52</f>
        <v>0.37197243320762735</v>
      </c>
      <c r="AG79" s="28">
        <f>AG76/[1]РЕКРУТИНГ!AG52</f>
        <v>0.38128394607125221</v>
      </c>
      <c r="AH79" s="28">
        <f>AH76/[1]РЕКРУТИНГ!AH52</f>
        <v>0.35229791608775118</v>
      </c>
      <c r="AI79" s="28">
        <f>AI76/[1]РЕКРУТИНГ!AI52</f>
        <v>0.35230968834749388</v>
      </c>
      <c r="AJ79" s="28">
        <f>AJ76/[1]РЕКРУТИНГ!AJ52</f>
        <v>0.33990348399873299</v>
      </c>
      <c r="AK79" s="28">
        <f>AK76/[1]РЕКРУТИНГ!AK52</f>
        <v>0.33550442552010662</v>
      </c>
      <c r="AL79" s="28">
        <f>AL76/[1]РЕКРУТИНГ!AL52</f>
        <v>0.34774576094159065</v>
      </c>
      <c r="AM79" s="28">
        <f>AM76/[1]РЕКРУТИНГ!AM52</f>
        <v>0.35477580060405184</v>
      </c>
      <c r="AN79" s="28">
        <f>AN76/[1]РЕКРУТИНГ!AN52</f>
        <v>0.35869650284667343</v>
      </c>
      <c r="AO79" s="28">
        <f>AO76/[1]РЕКРУТИНГ!AO52</f>
        <v>0.35438746188295961</v>
      </c>
      <c r="AP79" s="28">
        <f>AP76/[1]РЕКРУТИНГ!AP52</f>
        <v>0.3723926859824136</v>
      </c>
      <c r="AQ79" s="28">
        <f>AQ76/[1]РЕКРУТИНГ!AQ52</f>
        <v>0.34137311284055749</v>
      </c>
      <c r="AR79" s="28">
        <f>AR76/[1]РЕКРУТИНГ!AR52</f>
        <v>0.33990025318000183</v>
      </c>
      <c r="AS79" s="28">
        <f>AS76/[1]РЕКРУТИНГ!AS52</f>
        <v>0.34815613016045843</v>
      </c>
      <c r="AT79" s="28">
        <f>AT76/[1]РЕКРУТИНГ!AT52</f>
        <v>0.33234675396429109</v>
      </c>
      <c r="AU79" s="28">
        <f>AU76/[1]РЕКРУТИНГ!AU52</f>
        <v>0.32757316164694605</v>
      </c>
      <c r="AV79" s="28">
        <f>AV76/[1]РЕКРУТИНГ!AV52</f>
        <v>0.31137069742295909</v>
      </c>
      <c r="AW79" s="28">
        <f>AW76/[1]РЕКРУТИНГ!AW52</f>
        <v>0.30873716560185799</v>
      </c>
      <c r="AX79" s="28">
        <f>AX76/[1]РЕКРУТИНГ!AX52</f>
        <v>0.31548156549505102</v>
      </c>
      <c r="AY79" s="28">
        <f>AY76/[1]РЕКРУТИНГ!AY52</f>
        <v>0.32744728944229962</v>
      </c>
      <c r="AZ79" s="28">
        <f>AZ76/[1]РЕКРУТИНГ!AZ52</f>
        <v>0.33911984700065556</v>
      </c>
      <c r="BA79" s="24"/>
      <c r="BB79" s="24"/>
      <c r="BC79" s="27">
        <f t="shared" ref="BC79:BC81" si="2">AZ79-AY79</f>
        <v>1.1672557558355945E-2</v>
      </c>
    </row>
    <row r="80" spans="1:55" ht="78" x14ac:dyDescent="0.35">
      <c r="A80" s="97" t="s">
        <v>7</v>
      </c>
      <c r="B80" s="28">
        <v>5.8058522991175109E-4</v>
      </c>
      <c r="C80" s="28">
        <v>4.4584236484151669E-2</v>
      </c>
      <c r="D80" s="28">
        <v>0.35645404902985944</v>
      </c>
      <c r="E80" s="28">
        <v>0.4521510437390216</v>
      </c>
      <c r="F80" s="28">
        <v>0.48964743453719817</v>
      </c>
      <c r="G80" s="28">
        <v>0.49156428587954931</v>
      </c>
      <c r="H80" s="28">
        <v>0.49390691620288862</v>
      </c>
      <c r="I80" s="28">
        <v>0.50245611086494824</v>
      </c>
      <c r="J80" s="28">
        <v>0.43460657823005633</v>
      </c>
      <c r="K80" s="28">
        <v>0.41949237516457266</v>
      </c>
      <c r="L80" s="28">
        <v>0.42117889079306231</v>
      </c>
      <c r="M80" s="28">
        <v>0.41164208619590792</v>
      </c>
      <c r="N80" s="28">
        <v>0.40557479618082976</v>
      </c>
      <c r="O80" s="28">
        <f>(O76-O82)/[1]РЕКРУТИНГ!N52</f>
        <v>0.43312303517705303</v>
      </c>
      <c r="P80" s="28">
        <f>(P76-P82)/[1]РЕКРУТИНГ!O52</f>
        <v>0.46034710033788923</v>
      </c>
      <c r="Q80" s="28">
        <f>(Q76-Q82)/[1]РЕКРУТИНГ!P52</f>
        <v>0.44023070929273994</v>
      </c>
      <c r="R80" s="28">
        <f>(R76-R82)/[1]РЕКРУТИНГ!Q52</f>
        <v>0.43412310764497936</v>
      </c>
      <c r="S80" s="28">
        <f>(S76-S82)/[1]РЕКРУТИНГ!R52</f>
        <v>0.39862340779461491</v>
      </c>
      <c r="T80" s="28">
        <f>(T76-T82)/[1]РЕКРУТИНГ!S52</f>
        <v>0.3962500063276081</v>
      </c>
      <c r="U80" s="28">
        <f>(U76-U82)/[1]РЕКРУТИНГ!T52</f>
        <v>0.4176541035402489</v>
      </c>
      <c r="V80" s="28">
        <f>(V76-V82)/[1]РЕКРУТИНГ!U52</f>
        <v>0.40629729606950982</v>
      </c>
      <c r="W80" s="28">
        <f>(W76-W82)/[1]РЕКРУТИНГ!V52</f>
        <v>0.37823337181133854</v>
      </c>
      <c r="X80" s="28">
        <f>(X76-X82)/[1]РЕКРУТИНГ!W52</f>
        <v>0.37144839505668148</v>
      </c>
      <c r="Y80" s="28">
        <f>(Y76-Y82)/[1]РЕКРУТИНГ!X52</f>
        <v>0.36295806500008337</v>
      </c>
      <c r="Z80" s="28">
        <f>(Z76-Z82)/[1]РЕКРУТИНГ!Y52</f>
        <v>0.35880168875490215</v>
      </c>
      <c r="AA80" s="28">
        <f>(AA76-AA82)/[1]РЕКРУТИНГ!Z52</f>
        <v>0.36674713858843788</v>
      </c>
      <c r="AB80" s="28">
        <f>(AB76-AB82)/[1]РЕКРУТИНГ!AA52</f>
        <v>0.37802352720038845</v>
      </c>
      <c r="AC80" s="28">
        <f>(AC76-AC82)/[1]РЕКРУТИНГ!AB52</f>
        <v>0.36003723562248713</v>
      </c>
      <c r="AD80" s="28">
        <f>(AD76-AD82)/[1]РЕКРУТИНГ!AC52</f>
        <v>0.36639369640082042</v>
      </c>
      <c r="AE80" s="28">
        <f>(AE76-AE82)/[1]РЕКРУТИНГ!AD52</f>
        <v>0.36370594309507831</v>
      </c>
      <c r="AF80" s="28">
        <f>(AF76-AF82)/[1]РЕКРУТИНГ!AE52</f>
        <v>0.3605901825513933</v>
      </c>
      <c r="AG80" s="28">
        <f>(AG76-AG82)/[1]РЕКРУТИНГ!AF52</f>
        <v>0.3688974421233942</v>
      </c>
      <c r="AH80" s="28">
        <f>(AH76-AH82)/[1]РЕКРУТИНГ!AG52</f>
        <v>0.34327457484013207</v>
      </c>
      <c r="AI80" s="28">
        <f>(AI76-AI82)/[1]РЕКРУТИНГ!AH52</f>
        <v>0.34073336323059134</v>
      </c>
      <c r="AJ80" s="28">
        <f>(AJ76-AJ82)/[1]РЕКРУТИНГ!AI52</f>
        <v>0.32968762670174523</v>
      </c>
      <c r="AK80" s="28">
        <f>(AK76-AK82)/[1]РЕКРУТИНГ!AJ52</f>
        <v>0.32436137336999488</v>
      </c>
      <c r="AL80" s="28">
        <f>(AL76-AL82)/[1]РЕКРУТИНГ!AK52</f>
        <v>0.33516759208598501</v>
      </c>
      <c r="AM80" s="28">
        <f>(AM76-AM82)/[1]РЕКРУТИНГ!AL52</f>
        <v>0.34286247523684449</v>
      </c>
      <c r="AN80" s="29">
        <f t="shared" ref="AN80:AX80" si="3">(AN76-AN82)/AM76</f>
        <v>0.97421887772388771</v>
      </c>
      <c r="AO80" s="29">
        <f t="shared" si="3"/>
        <v>0.94934912221068779</v>
      </c>
      <c r="AP80" s="29">
        <f t="shared" si="3"/>
        <v>1.0124688222549929</v>
      </c>
      <c r="AQ80" s="29">
        <f t="shared" si="3"/>
        <v>0.88542768534162042</v>
      </c>
      <c r="AR80" s="29">
        <f t="shared" si="3"/>
        <v>0.96246668287550929</v>
      </c>
      <c r="AS80" s="29">
        <f t="shared" si="3"/>
        <v>0.99177282497004837</v>
      </c>
      <c r="AT80" s="29">
        <f t="shared" si="3"/>
        <v>0.92542511603864008</v>
      </c>
      <c r="AU80" s="29">
        <f t="shared" si="3"/>
        <v>0.96064168127962879</v>
      </c>
      <c r="AV80" s="30">
        <f t="shared" si="3"/>
        <v>0.92493969382504859</v>
      </c>
      <c r="AW80" s="29">
        <f t="shared" si="3"/>
        <v>0.96046524010936474</v>
      </c>
      <c r="AX80" s="29">
        <f t="shared" si="3"/>
        <v>0.98907644874059097</v>
      </c>
      <c r="AY80" s="29">
        <f>(AY76-AY82)/AX76</f>
        <v>1.0046276455188003</v>
      </c>
      <c r="AZ80" s="29">
        <f>(AZ76-AZ82)/AY76</f>
        <v>1.0004507929954352</v>
      </c>
      <c r="BA80" s="24"/>
      <c r="BB80" s="24"/>
      <c r="BC80" s="27">
        <f t="shared" si="2"/>
        <v>-4.1768525233651932E-3</v>
      </c>
    </row>
    <row r="81" spans="1:56" ht="31.2" x14ac:dyDescent="0.35">
      <c r="A81" s="31" t="s">
        <v>8</v>
      </c>
      <c r="B81" s="32" t="e">
        <f t="shared" ref="B81:AZ81" si="4">+B83/A76</f>
        <v>#VALUE!</v>
      </c>
      <c r="C81" s="32">
        <f t="shared" si="4"/>
        <v>0</v>
      </c>
      <c r="D81" s="32">
        <f t="shared" si="4"/>
        <v>0</v>
      </c>
      <c r="E81" s="32">
        <f t="shared" si="4"/>
        <v>0</v>
      </c>
      <c r="F81" s="32">
        <f t="shared" si="4"/>
        <v>0</v>
      </c>
      <c r="G81" s="32">
        <f t="shared" si="4"/>
        <v>0</v>
      </c>
      <c r="H81" s="32">
        <f t="shared" si="4"/>
        <v>0</v>
      </c>
      <c r="I81" s="32">
        <f t="shared" si="4"/>
        <v>0</v>
      </c>
      <c r="J81" s="32">
        <f t="shared" si="4"/>
        <v>0.61727816504923883</v>
      </c>
      <c r="K81" s="32">
        <f t="shared" si="4"/>
        <v>0.64734533911054948</v>
      </c>
      <c r="L81" s="32">
        <f t="shared" si="4"/>
        <v>0.66037199249189471</v>
      </c>
      <c r="M81" s="32">
        <f t="shared" si="4"/>
        <v>0.6502927874656862</v>
      </c>
      <c r="N81" s="32">
        <f t="shared" si="4"/>
        <v>0.64685742062974871</v>
      </c>
      <c r="O81" s="32">
        <f t="shared" si="4"/>
        <v>0.66450786174412968</v>
      </c>
      <c r="P81" s="32">
        <f t="shared" si="4"/>
        <v>0.688808933404645</v>
      </c>
      <c r="Q81" s="32">
        <f t="shared" si="4"/>
        <v>0.66296329785527397</v>
      </c>
      <c r="R81" s="32">
        <f t="shared" si="4"/>
        <v>0.65766746182375369</v>
      </c>
      <c r="S81" s="32">
        <f t="shared" si="4"/>
        <v>0.62200470075670722</v>
      </c>
      <c r="T81" s="32">
        <f t="shared" si="4"/>
        <v>0.64426540226592643</v>
      </c>
      <c r="U81" s="32">
        <f t="shared" si="4"/>
        <v>0.6723517432412689</v>
      </c>
      <c r="V81" s="32">
        <f t="shared" si="4"/>
        <v>0.65398026723177061</v>
      </c>
      <c r="W81" s="32">
        <f t="shared" si="4"/>
        <v>0.63191613119179968</v>
      </c>
      <c r="X81" s="32">
        <f t="shared" si="4"/>
        <v>0.636777600435663</v>
      </c>
      <c r="Y81" s="32">
        <f t="shared" si="4"/>
        <v>0.62655632810514883</v>
      </c>
      <c r="Z81" s="32">
        <f t="shared" si="4"/>
        <v>0.62929632785086131</v>
      </c>
      <c r="AA81" s="32">
        <f t="shared" si="4"/>
        <v>0.64849673240197925</v>
      </c>
      <c r="AB81" s="32">
        <f t="shared" si="4"/>
        <v>0.65812583263517876</v>
      </c>
      <c r="AC81" s="32">
        <f t="shared" si="4"/>
        <v>0.63069360805846497</v>
      </c>
      <c r="AD81" s="32">
        <f t="shared" si="4"/>
        <v>0.65508533729319218</v>
      </c>
      <c r="AE81" s="32">
        <f t="shared" si="4"/>
        <v>0.64662219835358281</v>
      </c>
      <c r="AF81" s="32">
        <f t="shared" si="4"/>
        <v>0.65013842989054504</v>
      </c>
      <c r="AG81" s="32">
        <f t="shared" si="4"/>
        <v>0.66189583731752411</v>
      </c>
      <c r="AH81" s="32">
        <f t="shared" si="4"/>
        <v>0.61493756706662761</v>
      </c>
      <c r="AI81" s="32">
        <f t="shared" si="4"/>
        <v>0.62995059170211321</v>
      </c>
      <c r="AJ81" s="32">
        <f t="shared" si="4"/>
        <v>0.61801675084713259</v>
      </c>
      <c r="AK81" s="32">
        <f t="shared" si="4"/>
        <v>0.62118957749273029</v>
      </c>
      <c r="AL81" s="32">
        <f t="shared" si="4"/>
        <v>0.63396770157902815</v>
      </c>
      <c r="AM81" s="32">
        <f t="shared" si="4"/>
        <v>0.63970063270883082</v>
      </c>
      <c r="AN81" s="32">
        <f t="shared" si="4"/>
        <v>0.65017663658355707</v>
      </c>
      <c r="AO81" s="32">
        <f t="shared" si="4"/>
        <v>0.64879470478535273</v>
      </c>
      <c r="AP81" s="32">
        <f t="shared" si="4"/>
        <v>0.67829573797950005</v>
      </c>
      <c r="AQ81" s="32">
        <f t="shared" si="4"/>
        <v>0.63090662805758291</v>
      </c>
      <c r="AR81" s="32">
        <f t="shared" si="4"/>
        <v>0.64737814396633409</v>
      </c>
      <c r="AS81" s="32">
        <f t="shared" si="4"/>
        <v>0.66286306588470734</v>
      </c>
      <c r="AT81" s="32">
        <f t="shared" si="4"/>
        <v>0.64161237171134111</v>
      </c>
      <c r="AU81" s="32">
        <f t="shared" si="4"/>
        <v>0.64617962719722277</v>
      </c>
      <c r="AV81" s="32">
        <f t="shared" si="4"/>
        <v>0.62677438251599815</v>
      </c>
      <c r="AW81" s="32">
        <f t="shared" si="4"/>
        <v>0.62795376305999084</v>
      </c>
      <c r="AX81" s="32">
        <f t="shared" si="4"/>
        <v>0.64177475471515644</v>
      </c>
      <c r="AY81" s="32">
        <f t="shared" si="4"/>
        <v>0.64960240886269616</v>
      </c>
      <c r="AZ81" s="32">
        <f t="shared" si="4"/>
        <v>0.66876615429338193</v>
      </c>
      <c r="BA81" s="24"/>
      <c r="BB81" s="24"/>
      <c r="BC81" s="27">
        <f t="shared" si="2"/>
        <v>1.9163745430685775E-2</v>
      </c>
      <c r="BD81" s="33" t="s">
        <v>9</v>
      </c>
    </row>
    <row r="82" spans="1:56" x14ac:dyDescent="0.35">
      <c r="A82" s="22" t="s">
        <v>10</v>
      </c>
      <c r="B82" s="23">
        <v>8612</v>
      </c>
      <c r="C82" s="23">
        <v>118720</v>
      </c>
      <c r="D82" s="23">
        <v>105057</v>
      </c>
      <c r="E82" s="23">
        <v>76740</v>
      </c>
      <c r="F82" s="23">
        <v>67879</v>
      </c>
      <c r="G82" s="23">
        <v>55202</v>
      </c>
      <c r="H82" s="23">
        <v>47186</v>
      </c>
      <c r="I82" s="23">
        <v>44196</v>
      </c>
      <c r="J82" s="23">
        <v>26708</v>
      </c>
      <c r="K82" s="23">
        <v>23155</v>
      </c>
      <c r="L82" s="23">
        <v>26397</v>
      </c>
      <c r="M82" s="23">
        <v>26187</v>
      </c>
      <c r="N82" s="23">
        <v>24783</v>
      </c>
      <c r="O82" s="23">
        <v>26619</v>
      </c>
      <c r="P82" s="23">
        <v>30983</v>
      </c>
      <c r="Q82" s="23">
        <v>32716</v>
      </c>
      <c r="R82" s="23">
        <v>27134</v>
      </c>
      <c r="S82" s="23">
        <v>21914</v>
      </c>
      <c r="T82" s="23">
        <v>22269</v>
      </c>
      <c r="U82" s="23">
        <v>24029</v>
      </c>
      <c r="V82" s="23">
        <v>24612</v>
      </c>
      <c r="W82" s="23">
        <v>19525</v>
      </c>
      <c r="X82" s="23">
        <v>19222</v>
      </c>
      <c r="Y82" s="23">
        <v>19649</v>
      </c>
      <c r="Z82" s="23">
        <v>17893</v>
      </c>
      <c r="AA82" s="23">
        <v>20271</v>
      </c>
      <c r="AB82" s="23">
        <f>[1]РЕКРУТИНГ!AB53</f>
        <v>22092</v>
      </c>
      <c r="AC82" s="23">
        <f>[1]РЕКРУТИНГ!AC53</f>
        <v>18326</v>
      </c>
      <c r="AD82" s="23">
        <f>[1]РЕКРУТИНГ!AD53</f>
        <v>19770</v>
      </c>
      <c r="AE82" s="23">
        <f>[1]РЕКРУТИНГ!AE53</f>
        <v>17741</v>
      </c>
      <c r="AF82" s="23">
        <f>[1]РЕКРУТИНГ!AF53</f>
        <v>18768</v>
      </c>
      <c r="AG82" s="23">
        <f>[1]РЕКРУТИНГ!AG53</f>
        <v>21107</v>
      </c>
      <c r="AH82" s="23">
        <f>[1]РЕКРУТИНГ!AH53</f>
        <v>14982</v>
      </c>
      <c r="AI82" s="23">
        <f>[1]РЕКРУТИНГ!AI53</f>
        <v>19489</v>
      </c>
      <c r="AJ82" s="23">
        <f>[1]РЕКРУТИНГ!AJ53</f>
        <v>17177</v>
      </c>
      <c r="AK82" s="23">
        <f>[1]РЕКРУТИНГ!AK53</f>
        <v>18900</v>
      </c>
      <c r="AL82" s="23">
        <f>[1]РЕКРУТИНГ!AL53</f>
        <v>22099</v>
      </c>
      <c r="AM82" s="23">
        <f>[1]РЕКРУТИНГ!AM53</f>
        <v>21567</v>
      </c>
      <c r="AN82" s="23">
        <f>[1]РЕКРУТИНГ!AN53</f>
        <v>24240</v>
      </c>
      <c r="AO82" s="23">
        <f>[1]РЕКРУТИНГ!AO53</f>
        <v>26058</v>
      </c>
      <c r="AP82" s="23">
        <f>[1]РЕКРУТИНГ!AP53</f>
        <v>26842</v>
      </c>
      <c r="AQ82" s="23">
        <f>[1]РЕКРУТИНГ!AQ53</f>
        <v>22400</v>
      </c>
      <c r="AR82" s="23">
        <f>[1]РЕКРУТИНГ!AR53</f>
        <v>22147</v>
      </c>
      <c r="AS82" s="23">
        <f>[1]РЕКРУТИНГ!AS53</f>
        <v>22234</v>
      </c>
      <c r="AT82" s="23">
        <f>[1]РЕКРУТИНГ!AT53</f>
        <v>20282</v>
      </c>
      <c r="AU82" s="23">
        <f>[1]РЕКРУТИНГ!AU53</f>
        <v>16725</v>
      </c>
      <c r="AV82" s="23">
        <f>[1]РЕКРУТИНГ!AV53</f>
        <v>16689</v>
      </c>
      <c r="AW82" s="23">
        <f>[1]РЕКРУТИНГ!AW53</f>
        <v>19419</v>
      </c>
      <c r="AX82" s="23">
        <f>[1]РЕКРУТИНГ!AX53</f>
        <v>20790</v>
      </c>
      <c r="AY82" s="23">
        <f>[1]РЕКРУТИНГ!AY53</f>
        <v>22298</v>
      </c>
      <c r="AZ82" s="23">
        <f>[1]РЕКРУТИНГ!AZ53</f>
        <v>25282</v>
      </c>
      <c r="BA82" s="24"/>
      <c r="BB82" s="24"/>
      <c r="BC82" s="27">
        <f t="shared" si="0"/>
        <v>0.13382366131491619</v>
      </c>
    </row>
    <row r="83" spans="1:56" x14ac:dyDescent="0.35">
      <c r="A83" s="22" t="s">
        <v>11</v>
      </c>
      <c r="B83" s="23"/>
      <c r="C83" s="23"/>
      <c r="D83" s="23"/>
      <c r="E83" s="23"/>
      <c r="F83" s="23"/>
      <c r="G83" s="23"/>
      <c r="H83" s="23"/>
      <c r="I83" s="23"/>
      <c r="J83" s="23">
        <v>189676</v>
      </c>
      <c r="K83" s="23">
        <v>172111</v>
      </c>
      <c r="L83" s="23">
        <v>174150</v>
      </c>
      <c r="M83" s="23">
        <v>181459</v>
      </c>
      <c r="N83" s="23">
        <v>183637</v>
      </c>
      <c r="O83" s="23">
        <v>191870</v>
      </c>
      <c r="P83" s="23">
        <v>212501</v>
      </c>
      <c r="Q83" s="23">
        <v>227291</v>
      </c>
      <c r="R83" s="23">
        <v>226623</v>
      </c>
      <c r="S83" s="23">
        <v>217005</v>
      </c>
      <c r="T83" s="23">
        <v>211426</v>
      </c>
      <c r="U83" s="23">
        <v>225494</v>
      </c>
      <c r="V83" s="23">
        <v>237627</v>
      </c>
      <c r="W83" s="23">
        <v>230317</v>
      </c>
      <c r="X83" s="23">
        <v>219829</v>
      </c>
      <c r="Y83" s="23">
        <v>216994</v>
      </c>
      <c r="Z83" s="23">
        <v>217897</v>
      </c>
      <c r="AA83" s="23">
        <v>225553</v>
      </c>
      <c r="AB83" s="34">
        <v>239594</v>
      </c>
      <c r="AC83" s="23">
        <v>242245</v>
      </c>
      <c r="AD83" s="23">
        <v>243074</v>
      </c>
      <c r="AE83" s="23">
        <v>249236</v>
      </c>
      <c r="AF83" s="23">
        <v>252203</v>
      </c>
      <c r="AG83" s="23">
        <v>259579</v>
      </c>
      <c r="AH83" s="23">
        <v>252149</v>
      </c>
      <c r="AI83" s="23">
        <v>241993</v>
      </c>
      <c r="AJ83" s="23">
        <v>241660</v>
      </c>
      <c r="AK83" s="23">
        <v>237974</v>
      </c>
      <c r="AL83" s="23">
        <v>243746</v>
      </c>
      <c r="AM83" s="23">
        <v>259840</v>
      </c>
      <c r="AN83" s="23">
        <v>274409</v>
      </c>
      <c r="AO83" s="23">
        <v>282493</v>
      </c>
      <c r="AP83" s="23">
        <v>298054</v>
      </c>
      <c r="AQ83" s="23">
        <v>297622</v>
      </c>
      <c r="AR83" s="23">
        <v>284904</v>
      </c>
      <c r="AS83" s="23">
        <v>295450</v>
      </c>
      <c r="AT83" s="23">
        <v>297891</v>
      </c>
      <c r="AU83" s="23">
        <v>290744</v>
      </c>
      <c r="AV83" s="23">
        <v>281396</v>
      </c>
      <c r="AW83" s="23">
        <v>271244</v>
      </c>
      <c r="AX83" s="23">
        <v>278717</v>
      </c>
      <c r="AY83" s="23">
        <v>292540</v>
      </c>
      <c r="AZ83" s="23">
        <v>317476</v>
      </c>
      <c r="BA83" s="24"/>
      <c r="BB83" s="24"/>
      <c r="BC83" s="25">
        <f t="shared" si="0"/>
        <v>8.5239625350379544E-2</v>
      </c>
    </row>
    <row r="84" spans="1:56" ht="31.2" x14ac:dyDescent="0.35">
      <c r="A84" s="35" t="s">
        <v>12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36">
        <f t="shared" ref="O84:AZ84" si="5">+O83/O76</f>
        <v>0.62193481467075085</v>
      </c>
      <c r="P84" s="36">
        <f t="shared" si="5"/>
        <v>0.61982376670234895</v>
      </c>
      <c r="Q84" s="36">
        <f t="shared" si="5"/>
        <v>0.65960601997759627</v>
      </c>
      <c r="R84" s="36">
        <f t="shared" si="5"/>
        <v>0.6495729190552626</v>
      </c>
      <c r="S84" s="36">
        <f t="shared" si="5"/>
        <v>0.66126594467434163</v>
      </c>
      <c r="T84" s="36">
        <f t="shared" si="5"/>
        <v>0.63040541950796258</v>
      </c>
      <c r="U84" s="36">
        <f t="shared" si="5"/>
        <v>0.62058868049153038</v>
      </c>
      <c r="V84" s="36">
        <f t="shared" si="5"/>
        <v>0.6519724315040305</v>
      </c>
      <c r="W84" s="36">
        <f t="shared" si="5"/>
        <v>0.66715813927889667</v>
      </c>
      <c r="X84" s="36">
        <f t="shared" si="5"/>
        <v>0.63474220969716566</v>
      </c>
      <c r="Y84" s="36">
        <f t="shared" si="5"/>
        <v>0.62668842327186614</v>
      </c>
      <c r="Z84" s="36">
        <f t="shared" si="5"/>
        <v>0.62648465105848328</v>
      </c>
      <c r="AA84" s="36">
        <f t="shared" si="5"/>
        <v>0.61955748444603154</v>
      </c>
      <c r="AB84" s="36">
        <f t="shared" si="5"/>
        <v>0.62379163379702307</v>
      </c>
      <c r="AC84" s="36">
        <f t="shared" si="5"/>
        <v>0.65285117919888314</v>
      </c>
      <c r="AD84" s="36">
        <f t="shared" si="5"/>
        <v>0.63063539874897201</v>
      </c>
      <c r="AE84" s="36">
        <f t="shared" si="5"/>
        <v>0.64248998510009747</v>
      </c>
      <c r="AF84" s="36">
        <f t="shared" si="5"/>
        <v>0.64308790718429276</v>
      </c>
      <c r="AG84" s="36">
        <f t="shared" si="5"/>
        <v>0.63305775046336943</v>
      </c>
      <c r="AH84" s="36">
        <f t="shared" si="5"/>
        <v>0.65638845647227873</v>
      </c>
      <c r="AI84" s="36">
        <f t="shared" si="5"/>
        <v>0.61886835880058821</v>
      </c>
      <c r="AJ84" s="36">
        <f t="shared" si="5"/>
        <v>0.63081123692879559</v>
      </c>
      <c r="AK84" s="36">
        <f t="shared" si="5"/>
        <v>0.61895510004499621</v>
      </c>
      <c r="AL84" s="36">
        <f t="shared" si="5"/>
        <v>0.60007878086609712</v>
      </c>
      <c r="AM84" s="36">
        <f t="shared" si="5"/>
        <v>0.61565727527111525</v>
      </c>
      <c r="AN84" s="36">
        <f t="shared" si="5"/>
        <v>0.63022838139509252</v>
      </c>
      <c r="AO84" s="36">
        <f t="shared" si="5"/>
        <v>0.64288282629672111</v>
      </c>
      <c r="AP84" s="36">
        <f t="shared" si="5"/>
        <v>0.63182239256195716</v>
      </c>
      <c r="AQ84" s="36">
        <f t="shared" si="5"/>
        <v>0.67627684400200871</v>
      </c>
      <c r="AR84" s="36">
        <f t="shared" si="5"/>
        <v>0.63920236562131216</v>
      </c>
      <c r="AS84" s="36">
        <f t="shared" si="5"/>
        <v>0.63635482516126951</v>
      </c>
      <c r="AT84" s="36">
        <f t="shared" si="5"/>
        <v>0.66206386142244689</v>
      </c>
      <c r="AU84" s="36">
        <f t="shared" si="5"/>
        <v>0.64759588292026671</v>
      </c>
      <c r="AV84" s="36">
        <f t="shared" si="5"/>
        <v>0.6514565376931073</v>
      </c>
      <c r="AW84" s="36">
        <f t="shared" si="5"/>
        <v>0.62456739835732267</v>
      </c>
      <c r="AX84" s="36">
        <f t="shared" si="5"/>
        <v>0.61890761807268779</v>
      </c>
      <c r="AY84" s="36">
        <f t="shared" si="5"/>
        <v>0.61623823777855957</v>
      </c>
      <c r="AZ84" s="36">
        <f t="shared" si="5"/>
        <v>0.63467908799216333</v>
      </c>
      <c r="BA84" s="24"/>
      <c r="BB84" s="24"/>
      <c r="BC84" s="27">
        <f t="shared" ref="BC84:BC86" si="6">AZ84-AY84</f>
        <v>1.8440850213603754E-2</v>
      </c>
    </row>
    <row r="85" spans="1:56" ht="31.2" x14ac:dyDescent="0.35">
      <c r="A85" s="35" t="s">
        <v>13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37"/>
      <c r="P85" s="37"/>
      <c r="Q85" s="37"/>
      <c r="R85" s="37"/>
      <c r="S85" s="37"/>
      <c r="T85" s="37"/>
      <c r="U85" s="37"/>
      <c r="V85" s="37"/>
      <c r="W85" s="38">
        <f t="shared" ref="W85:AZ85" si="7">W87/W76</f>
        <v>0.27628388771250878</v>
      </c>
      <c r="X85" s="38">
        <f t="shared" si="7"/>
        <v>0.30975549190362894</v>
      </c>
      <c r="Y85" s="38">
        <f t="shared" si="7"/>
        <v>0.31656438174177992</v>
      </c>
      <c r="Z85" s="38">
        <f t="shared" si="7"/>
        <v>0.32207044671069468</v>
      </c>
      <c r="AA85" s="38">
        <f t="shared" si="7"/>
        <v>0.32476136847454368</v>
      </c>
      <c r="AB85" s="38">
        <f t="shared" si="7"/>
        <v>0.31869104617892019</v>
      </c>
      <c r="AC85" s="38">
        <f t="shared" si="7"/>
        <v>0.29776018239785262</v>
      </c>
      <c r="AD85" s="38">
        <f t="shared" si="7"/>
        <v>0.31807297058190187</v>
      </c>
      <c r="AE85" s="38">
        <f t="shared" si="7"/>
        <v>0.31177659426379528</v>
      </c>
      <c r="AF85" s="38">
        <f t="shared" si="7"/>
        <v>0.30905590616433992</v>
      </c>
      <c r="AG85" s="38">
        <f t="shared" si="7"/>
        <v>0.31546678372841674</v>
      </c>
      <c r="AH85" s="38">
        <f t="shared" si="7"/>
        <v>0.3046107469555846</v>
      </c>
      <c r="AI85" s="38">
        <f t="shared" si="7"/>
        <v>0.33129083818170196</v>
      </c>
      <c r="AJ85" s="38">
        <f t="shared" si="7"/>
        <v>0.32435120362104342</v>
      </c>
      <c r="AK85" s="38">
        <f t="shared" si="7"/>
        <v>0.33188721301924434</v>
      </c>
      <c r="AL85" s="38">
        <f t="shared" si="7"/>
        <v>0.34551564538762647</v>
      </c>
      <c r="AM85" s="38">
        <f t="shared" si="7"/>
        <v>0.33324250745759421</v>
      </c>
      <c r="AN85" s="38">
        <f t="shared" si="7"/>
        <v>0.31410020853812021</v>
      </c>
      <c r="AO85" s="38">
        <f t="shared" si="7"/>
        <v>0.29781573725126076</v>
      </c>
      <c r="AP85" s="38">
        <f t="shared" si="7"/>
        <v>0.31127725830282549</v>
      </c>
      <c r="AQ85" s="38">
        <f t="shared" si="7"/>
        <v>0.2728243605270752</v>
      </c>
      <c r="AR85" s="38">
        <f t="shared" si="7"/>
        <v>0.31110926639713898</v>
      </c>
      <c r="AS85" s="38">
        <f t="shared" si="7"/>
        <v>0.3157564857792089</v>
      </c>
      <c r="AT85" s="38">
        <f t="shared" si="7"/>
        <v>0.29285931773580209</v>
      </c>
      <c r="AU85" s="38">
        <f t="shared" si="7"/>
        <v>0.31515127216516431</v>
      </c>
      <c r="AV85" s="38">
        <f t="shared" si="7"/>
        <v>0.30990695660830331</v>
      </c>
      <c r="AW85" s="38">
        <f t="shared" si="7"/>
        <v>0.33071834323069094</v>
      </c>
      <c r="AX85" s="38">
        <f t="shared" si="7"/>
        <v>0.33492695470281147</v>
      </c>
      <c r="AY85" s="38">
        <f t="shared" si="7"/>
        <v>0.33679081730455279</v>
      </c>
      <c r="AZ85" s="38">
        <f t="shared" si="7"/>
        <v>0.31477864518257148</v>
      </c>
      <c r="BA85" s="24"/>
      <c r="BB85" s="24"/>
      <c r="BC85" s="27">
        <f t="shared" si="6"/>
        <v>-2.201217212198131E-2</v>
      </c>
    </row>
    <row r="86" spans="1:56" x14ac:dyDescent="0.35">
      <c r="A86" s="35" t="s">
        <v>14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7"/>
      <c r="P86" s="37"/>
      <c r="Q86" s="37"/>
      <c r="R86" s="37"/>
      <c r="S86" s="37"/>
      <c r="T86" s="37"/>
      <c r="U86" s="37"/>
      <c r="V86" s="37"/>
      <c r="W86" s="38">
        <f t="shared" ref="W86:AZ86" si="8">1-W84-W85</f>
        <v>5.6557973008594553E-2</v>
      </c>
      <c r="X86" s="38">
        <f t="shared" si="8"/>
        <v>5.5502298399205396E-2</v>
      </c>
      <c r="Y86" s="38">
        <f t="shared" si="8"/>
        <v>5.6747194986353944E-2</v>
      </c>
      <c r="Z86" s="38">
        <f t="shared" si="8"/>
        <v>5.1444902230822043E-2</v>
      </c>
      <c r="AA86" s="38">
        <f t="shared" si="8"/>
        <v>5.5681147079424786E-2</v>
      </c>
      <c r="AB86" s="38">
        <f t="shared" si="8"/>
        <v>5.7517320024056739E-2</v>
      </c>
      <c r="AC86" s="38">
        <f t="shared" si="8"/>
        <v>4.938863840326424E-2</v>
      </c>
      <c r="AD86" s="38">
        <f t="shared" si="8"/>
        <v>5.129163066912612E-2</v>
      </c>
      <c r="AE86" s="38">
        <f t="shared" si="8"/>
        <v>4.5733420636107247E-2</v>
      </c>
      <c r="AF86" s="38">
        <f t="shared" si="8"/>
        <v>4.7856186651367316E-2</v>
      </c>
      <c r="AG86" s="38">
        <f t="shared" si="8"/>
        <v>5.1475465808213827E-2</v>
      </c>
      <c r="AH86" s="38">
        <f t="shared" si="8"/>
        <v>3.9000796572136676E-2</v>
      </c>
      <c r="AI86" s="38">
        <f t="shared" si="8"/>
        <v>4.9840803017709823E-2</v>
      </c>
      <c r="AJ86" s="38">
        <f t="shared" si="8"/>
        <v>4.4837559450160991E-2</v>
      </c>
      <c r="AK86" s="38">
        <f t="shared" si="8"/>
        <v>4.9157686935759448E-2</v>
      </c>
      <c r="AL86" s="38">
        <f t="shared" si="8"/>
        <v>5.4405573746276414E-2</v>
      </c>
      <c r="AM86" s="38">
        <f t="shared" si="8"/>
        <v>5.1100217271290549E-2</v>
      </c>
      <c r="AN86" s="38">
        <f t="shared" si="8"/>
        <v>5.5671410066787275E-2</v>
      </c>
      <c r="AO86" s="38">
        <f t="shared" si="8"/>
        <v>5.930143645201813E-2</v>
      </c>
      <c r="AP86" s="38">
        <f t="shared" si="8"/>
        <v>5.6900349135217354E-2</v>
      </c>
      <c r="AQ86" s="38">
        <f t="shared" si="8"/>
        <v>5.0898795470916081E-2</v>
      </c>
      <c r="AR86" s="38">
        <f t="shared" si="8"/>
        <v>4.9688367981548853E-2</v>
      </c>
      <c r="AS86" s="38">
        <f t="shared" si="8"/>
        <v>4.7888689059521594E-2</v>
      </c>
      <c r="AT86" s="38">
        <f t="shared" si="8"/>
        <v>4.507682084175102E-2</v>
      </c>
      <c r="AU86" s="38">
        <f t="shared" si="8"/>
        <v>3.7252844914568983E-2</v>
      </c>
      <c r="AV86" s="38">
        <f t="shared" si="8"/>
        <v>3.8636505698589396E-2</v>
      </c>
      <c r="AW86" s="38">
        <f t="shared" si="8"/>
        <v>4.4714258411986396E-2</v>
      </c>
      <c r="AX86" s="38">
        <f t="shared" si="8"/>
        <v>4.6165427224500732E-2</v>
      </c>
      <c r="AY86" s="38">
        <f t="shared" si="8"/>
        <v>4.6970944916887636E-2</v>
      </c>
      <c r="AZ86" s="38">
        <f t="shared" si="8"/>
        <v>5.0542266825265192E-2</v>
      </c>
      <c r="BA86" s="24"/>
      <c r="BB86" s="24"/>
      <c r="BC86" s="27">
        <f t="shared" si="6"/>
        <v>3.571321908377556E-3</v>
      </c>
    </row>
    <row r="87" spans="1:56" x14ac:dyDescent="0.35">
      <c r="A87" s="39" t="s">
        <v>15</v>
      </c>
      <c r="B87" s="23">
        <f t="shared" ref="B87:AZ87" si="9">+B76-B82-B83</f>
        <v>5</v>
      </c>
      <c r="C87" s="23">
        <f t="shared" si="9"/>
        <v>5677</v>
      </c>
      <c r="D87" s="23">
        <f t="shared" si="9"/>
        <v>82836</v>
      </c>
      <c r="E87" s="23">
        <f t="shared" si="9"/>
        <v>139773</v>
      </c>
      <c r="F87" s="23">
        <f t="shared" si="9"/>
        <v>184601</v>
      </c>
      <c r="G87" s="23">
        <f t="shared" si="9"/>
        <v>212459</v>
      </c>
      <c r="H87" s="23">
        <f t="shared" si="9"/>
        <v>236777</v>
      </c>
      <c r="I87" s="23">
        <f t="shared" si="9"/>
        <v>263082</v>
      </c>
      <c r="J87" s="23">
        <f t="shared" si="9"/>
        <v>49488</v>
      </c>
      <c r="K87" s="23">
        <f t="shared" si="9"/>
        <v>68449</v>
      </c>
      <c r="L87" s="23">
        <f t="shared" si="9"/>
        <v>78495</v>
      </c>
      <c r="M87" s="23">
        <f t="shared" si="9"/>
        <v>76245</v>
      </c>
      <c r="N87" s="23">
        <f t="shared" si="9"/>
        <v>80320</v>
      </c>
      <c r="O87" s="23">
        <f t="shared" si="9"/>
        <v>90016</v>
      </c>
      <c r="P87" s="23">
        <f t="shared" si="9"/>
        <v>99357</v>
      </c>
      <c r="Q87" s="23">
        <f t="shared" si="9"/>
        <v>84579</v>
      </c>
      <c r="R87" s="23">
        <f t="shared" si="9"/>
        <v>95123</v>
      </c>
      <c r="S87" s="23">
        <f t="shared" si="9"/>
        <v>89247</v>
      </c>
      <c r="T87" s="23">
        <f t="shared" si="9"/>
        <v>101686</v>
      </c>
      <c r="U87" s="23">
        <f t="shared" si="9"/>
        <v>113832</v>
      </c>
      <c r="V87" s="23">
        <f t="shared" si="9"/>
        <v>102235</v>
      </c>
      <c r="W87" s="23">
        <f t="shared" si="9"/>
        <v>95379</v>
      </c>
      <c r="X87" s="23">
        <f t="shared" si="9"/>
        <v>107277</v>
      </c>
      <c r="Y87" s="23">
        <f t="shared" si="9"/>
        <v>109612</v>
      </c>
      <c r="Z87" s="23">
        <f t="shared" si="9"/>
        <v>112019</v>
      </c>
      <c r="AA87" s="23">
        <f t="shared" si="9"/>
        <v>118231</v>
      </c>
      <c r="AB87" s="23">
        <f t="shared" si="9"/>
        <v>122407</v>
      </c>
      <c r="AC87" s="23">
        <f t="shared" si="9"/>
        <v>110486</v>
      </c>
      <c r="AD87" s="23">
        <f t="shared" si="9"/>
        <v>122599</v>
      </c>
      <c r="AE87" s="23">
        <f t="shared" si="9"/>
        <v>120945</v>
      </c>
      <c r="AF87" s="23">
        <f t="shared" si="9"/>
        <v>121204</v>
      </c>
      <c r="AG87" s="23">
        <f t="shared" si="9"/>
        <v>129354</v>
      </c>
      <c r="AH87" s="23">
        <f t="shared" si="9"/>
        <v>117015</v>
      </c>
      <c r="AI87" s="23">
        <f t="shared" si="9"/>
        <v>129543</v>
      </c>
      <c r="AJ87" s="23">
        <f t="shared" si="9"/>
        <v>124257</v>
      </c>
      <c r="AK87" s="23">
        <f t="shared" si="9"/>
        <v>127603</v>
      </c>
      <c r="AL87" s="23">
        <f t="shared" si="9"/>
        <v>140345</v>
      </c>
      <c r="AM87" s="23">
        <f t="shared" si="9"/>
        <v>140646</v>
      </c>
      <c r="AN87" s="23">
        <f t="shared" si="9"/>
        <v>136763</v>
      </c>
      <c r="AO87" s="23">
        <f t="shared" si="9"/>
        <v>130865</v>
      </c>
      <c r="AP87" s="23">
        <f t="shared" si="9"/>
        <v>146841</v>
      </c>
      <c r="AQ87" s="23">
        <f t="shared" si="9"/>
        <v>120067</v>
      </c>
      <c r="AR87" s="23">
        <f t="shared" si="9"/>
        <v>138667</v>
      </c>
      <c r="AS87" s="23">
        <f t="shared" si="9"/>
        <v>146601</v>
      </c>
      <c r="AT87" s="23">
        <f t="shared" si="9"/>
        <v>131770</v>
      </c>
      <c r="AU87" s="23">
        <f t="shared" si="9"/>
        <v>141490</v>
      </c>
      <c r="AV87" s="23">
        <f t="shared" si="9"/>
        <v>133864</v>
      </c>
      <c r="AW87" s="23">
        <f t="shared" si="9"/>
        <v>143628</v>
      </c>
      <c r="AX87" s="23">
        <f t="shared" si="9"/>
        <v>150830</v>
      </c>
      <c r="AY87" s="23">
        <f t="shared" si="9"/>
        <v>159881</v>
      </c>
      <c r="AZ87" s="23">
        <f t="shared" si="9"/>
        <v>157457</v>
      </c>
      <c r="BA87" s="24"/>
      <c r="BB87" s="24"/>
      <c r="BC87" s="27">
        <f t="shared" si="0"/>
        <v>-1.5161276199173179E-2</v>
      </c>
    </row>
    <row r="88" spans="1:56" x14ac:dyDescent="0.35">
      <c r="A88" s="39" t="s">
        <v>16</v>
      </c>
      <c r="B88" s="28"/>
      <c r="C88" s="28">
        <f t="shared" ref="C88:AZ88" si="10">+IF((B76-(C76-C82))/B76&lt;0,0,(B76-(C76-C82))/B76)</f>
        <v>0.34118602761982131</v>
      </c>
      <c r="D88" s="28">
        <f t="shared" si="10"/>
        <v>0.33409969693802904</v>
      </c>
      <c r="E88" s="28">
        <f t="shared" si="10"/>
        <v>0.25610320767670963</v>
      </c>
      <c r="F88" s="28">
        <f t="shared" si="10"/>
        <v>0.14739068785708018</v>
      </c>
      <c r="G88" s="28">
        <f t="shared" si="10"/>
        <v>0.15851156527249682</v>
      </c>
      <c r="H88" s="28">
        <f t="shared" si="10"/>
        <v>0.11538475907958201</v>
      </c>
      <c r="I88" s="28">
        <f t="shared" si="10"/>
        <v>7.3534228050837605E-2</v>
      </c>
      <c r="J88" s="28">
        <f t="shared" si="10"/>
        <v>0.22166897727790469</v>
      </c>
      <c r="K88" s="28">
        <f t="shared" si="10"/>
        <v>9.5203707047000055E-2</v>
      </c>
      <c r="L88" s="28">
        <f t="shared" si="10"/>
        <v>4.1977134406461523E-2</v>
      </c>
      <c r="M88" s="28">
        <f t="shared" si="10"/>
        <v>7.6468775309809986E-2</v>
      </c>
      <c r="N88" s="28">
        <f t="shared" si="10"/>
        <v>7.0217090362146031E-2</v>
      </c>
      <c r="O88" s="28">
        <f t="shared" si="10"/>
        <v>2.3737618618826627E-2</v>
      </c>
      <c r="P88" s="28">
        <f t="shared" si="10"/>
        <v>0</v>
      </c>
      <c r="Q88" s="28">
        <f t="shared" si="10"/>
        <v>9.0336336669184836E-2</v>
      </c>
      <c r="R88" s="28">
        <f t="shared" si="10"/>
        <v>6.6282437475695469E-2</v>
      </c>
      <c r="S88" s="28">
        <f t="shared" si="10"/>
        <v>0.12218527860582436</v>
      </c>
      <c r="T88" s="28">
        <f t="shared" si="10"/>
        <v>4.5873125186643347E-2</v>
      </c>
      <c r="U88" s="28">
        <f t="shared" si="10"/>
        <v>0</v>
      </c>
      <c r="V88" s="28">
        <f t="shared" si="10"/>
        <v>6.465577740776926E-2</v>
      </c>
      <c r="W88" s="28">
        <f t="shared" si="10"/>
        <v>0.10639442045248769</v>
      </c>
      <c r="X88" s="28">
        <f t="shared" si="10"/>
        <v>5.247363283230163E-2</v>
      </c>
      <c r="Y88" s="28">
        <f t="shared" si="10"/>
        <v>5.6946016493035503E-2</v>
      </c>
      <c r="Z88" s="28">
        <f t="shared" si="10"/>
        <v>4.7187766241642719E-2</v>
      </c>
      <c r="AA88" s="28">
        <f t="shared" si="10"/>
        <v>1.1572443496286755E-2</v>
      </c>
      <c r="AB88" s="28">
        <f t="shared" si="10"/>
        <v>5.6420046421557183E-3</v>
      </c>
      <c r="AC88" s="28">
        <f t="shared" si="10"/>
        <v>8.165209988205982E-2</v>
      </c>
      <c r="AD88" s="28">
        <f t="shared" si="10"/>
        <v>1.4509900096211633E-2</v>
      </c>
      <c r="AE88" s="28">
        <f t="shared" si="10"/>
        <v>3.9595997332938983E-2</v>
      </c>
      <c r="AF88" s="28">
        <f t="shared" si="10"/>
        <v>3.7417315852155845E-2</v>
      </c>
      <c r="AG88" s="28">
        <f t="shared" si="10"/>
        <v>8.2667176643080251E-3</v>
      </c>
      <c r="AH88" s="28">
        <f t="shared" si="10"/>
        <v>9.9687835333138228E-2</v>
      </c>
      <c r="AI88" s="28">
        <f t="shared" si="10"/>
        <v>3.282606092475257E-2</v>
      </c>
      <c r="AJ88" s="28">
        <f t="shared" si="10"/>
        <v>6.4210728214308552E-2</v>
      </c>
      <c r="AK88" s="28">
        <f t="shared" si="10"/>
        <v>4.5725070087237078E-2</v>
      </c>
      <c r="AL88" s="28">
        <f t="shared" si="10"/>
        <v>1.0039612252488446E-3</v>
      </c>
      <c r="AM88" s="28">
        <f t="shared" si="10"/>
        <v>1.4042689381816392E-2</v>
      </c>
      <c r="AN88" s="28">
        <f t="shared" si="10"/>
        <v>2.5781122276112241E-2</v>
      </c>
      <c r="AO88" s="28">
        <f t="shared" si="10"/>
        <v>5.0650877789312189E-2</v>
      </c>
      <c r="AP88" s="28">
        <f t="shared" si="10"/>
        <v>0</v>
      </c>
      <c r="AQ88" s="28">
        <f t="shared" si="10"/>
        <v>0.11457231465837957</v>
      </c>
      <c r="AR88" s="28">
        <f t="shared" si="10"/>
        <v>3.7533317124490727E-2</v>
      </c>
      <c r="AS88" s="28">
        <f t="shared" si="10"/>
        <v>8.2271750299516729E-3</v>
      </c>
      <c r="AT88" s="28">
        <f t="shared" si="10"/>
        <v>7.4574883961359945E-2</v>
      </c>
      <c r="AU88" s="28">
        <f t="shared" si="10"/>
        <v>3.9358318720371245E-2</v>
      </c>
      <c r="AV88" s="40">
        <f t="shared" si="10"/>
        <v>7.5060306174951394E-2</v>
      </c>
      <c r="AW88" s="28">
        <f t="shared" si="10"/>
        <v>3.9534759890635235E-2</v>
      </c>
      <c r="AX88" s="28">
        <f t="shared" si="10"/>
        <v>1.0923551259409013E-2</v>
      </c>
      <c r="AY88" s="28">
        <f t="shared" si="10"/>
        <v>0</v>
      </c>
      <c r="AZ88" s="28">
        <f t="shared" si="10"/>
        <v>0</v>
      </c>
      <c r="BA88" s="24"/>
      <c r="BB88" s="24"/>
      <c r="BC88" s="27">
        <f>AZ88-AY88</f>
        <v>0</v>
      </c>
    </row>
    <row r="89" spans="1:56" ht="31.2" x14ac:dyDescent="0.35">
      <c r="A89" s="22" t="s">
        <v>17</v>
      </c>
      <c r="B89" s="23">
        <v>1650</v>
      </c>
      <c r="C89" s="23">
        <v>55485</v>
      </c>
      <c r="D89" s="23">
        <v>96638</v>
      </c>
      <c r="E89" s="23">
        <v>113835</v>
      </c>
      <c r="F89" s="23">
        <v>137985</v>
      </c>
      <c r="G89" s="23">
        <v>143179</v>
      </c>
      <c r="H89" s="23">
        <v>155909</v>
      </c>
      <c r="I89" s="23">
        <v>174681</v>
      </c>
      <c r="J89" s="23">
        <v>137859</v>
      </c>
      <c r="K89" s="23">
        <v>132699</v>
      </c>
      <c r="L89" s="23">
        <v>139680</v>
      </c>
      <c r="M89" s="23">
        <v>144042</v>
      </c>
      <c r="N89" s="23">
        <v>145020</v>
      </c>
      <c r="O89" s="23">
        <v>160517</v>
      </c>
      <c r="P89" s="23">
        <v>185396</v>
      </c>
      <c r="Q89" s="23">
        <v>186209</v>
      </c>
      <c r="R89" s="23">
        <v>185847</v>
      </c>
      <c r="S89" s="23">
        <v>163692</v>
      </c>
      <c r="T89" s="23">
        <v>166690</v>
      </c>
      <c r="U89" s="23">
        <v>189674</v>
      </c>
      <c r="V89" s="23">
        <v>188868</v>
      </c>
      <c r="W89" s="23">
        <v>174276</v>
      </c>
      <c r="X89" s="23">
        <v>174046</v>
      </c>
      <c r="Y89" s="23">
        <v>173994</v>
      </c>
      <c r="Z89" s="23">
        <v>174206</v>
      </c>
      <c r="AA89" s="23">
        <v>188736</v>
      </c>
      <c r="AB89" s="23">
        <v>201183</v>
      </c>
      <c r="AC89" s="23">
        <v>190134</v>
      </c>
      <c r="AD89" s="23">
        <v>203337</v>
      </c>
      <c r="AE89" s="23">
        <v>200228</v>
      </c>
      <c r="AF89" s="23">
        <v>208228</v>
      </c>
      <c r="AG89" s="23">
        <v>222792</v>
      </c>
      <c r="AH89" s="23">
        <v>195444</v>
      </c>
      <c r="AI89" s="23">
        <v>197367</v>
      </c>
      <c r="AJ89" s="23">
        <v>190723</v>
      </c>
      <c r="AK89" s="23">
        <v>191428</v>
      </c>
      <c r="AL89" s="26">
        <v>206782</v>
      </c>
      <c r="AM89" s="26">
        <v>220520</v>
      </c>
      <c r="AN89" s="26">
        <v>230954</v>
      </c>
      <c r="AO89" s="26">
        <v>231993</v>
      </c>
      <c r="AP89" s="26">
        <v>261275</v>
      </c>
      <c r="AQ89" s="26">
        <v>231550</v>
      </c>
      <c r="AR89" s="26">
        <v>235461</v>
      </c>
      <c r="AS89" s="26">
        <v>251199</v>
      </c>
      <c r="AT89" s="26">
        <v>237387</v>
      </c>
      <c r="AU89" s="26">
        <v>234614</v>
      </c>
      <c r="AV89" s="26">
        <v>221764</v>
      </c>
      <c r="AW89" s="26">
        <v>221065</v>
      </c>
      <c r="AX89" s="26">
        <v>234711</v>
      </c>
      <c r="AY89" s="26">
        <v>253932</v>
      </c>
      <c r="AZ89" s="26">
        <v>275425</v>
      </c>
      <c r="BA89" s="24"/>
      <c r="BB89" s="24"/>
      <c r="BC89" s="25">
        <f t="shared" si="0"/>
        <v>8.464076996991321E-2</v>
      </c>
    </row>
    <row r="90" spans="1:56" ht="31.2" x14ac:dyDescent="0.35">
      <c r="A90" s="22" t="s">
        <v>18</v>
      </c>
      <c r="B90" s="28">
        <v>0.19148195427643031</v>
      </c>
      <c r="C90" s="28">
        <v>0.44603165671197859</v>
      </c>
      <c r="D90" s="28">
        <v>0.5143246422165807</v>
      </c>
      <c r="E90" s="28">
        <v>0.52576519654708953</v>
      </c>
      <c r="F90" s="28">
        <v>0.546518536121673</v>
      </c>
      <c r="G90" s="28">
        <v>0.53492664228258879</v>
      </c>
      <c r="H90" s="28">
        <v>0.54904688286854275</v>
      </c>
      <c r="I90" s="28">
        <v>0.56847870657840782</v>
      </c>
      <c r="J90" s="28">
        <v>0.51851642895829575</v>
      </c>
      <c r="K90" s="28">
        <v>0.5031909447699221</v>
      </c>
      <c r="L90" s="28">
        <v>0.50056980669576623</v>
      </c>
      <c r="M90" s="28">
        <f t="shared" ref="M90:AZ90" si="11">M89/M76</f>
        <v>0.50738487658995879</v>
      </c>
      <c r="N90" s="28">
        <f t="shared" si="11"/>
        <v>0.50225116021334071</v>
      </c>
      <c r="O90" s="28">
        <f t="shared" si="11"/>
        <v>0.52030599179916048</v>
      </c>
      <c r="P90" s="28">
        <f t="shared" si="11"/>
        <v>0.54076379429531474</v>
      </c>
      <c r="Q90" s="28">
        <f t="shared" si="11"/>
        <v>0.54038469351627749</v>
      </c>
      <c r="R90" s="28">
        <f t="shared" si="11"/>
        <v>0.53269605595047009</v>
      </c>
      <c r="S90" s="28">
        <f t="shared" si="11"/>
        <v>0.49880852982941559</v>
      </c>
      <c r="T90" s="28">
        <f t="shared" si="11"/>
        <v>0.49701682564009292</v>
      </c>
      <c r="U90" s="28">
        <f t="shared" si="11"/>
        <v>0.5220074032282479</v>
      </c>
      <c r="V90" s="28">
        <f t="shared" si="11"/>
        <v>0.51819334163753794</v>
      </c>
      <c r="W90" s="28">
        <f t="shared" si="11"/>
        <v>0.50482444578979846</v>
      </c>
      <c r="X90" s="28">
        <f t="shared" si="11"/>
        <v>0.50254671871751633</v>
      </c>
      <c r="Y90" s="28">
        <f t="shared" si="11"/>
        <v>0.50250249093875898</v>
      </c>
      <c r="Z90" s="28">
        <f t="shared" si="11"/>
        <v>0.50086685508425599</v>
      </c>
      <c r="AA90" s="28">
        <f t="shared" si="11"/>
        <v>0.5184271607312082</v>
      </c>
      <c r="AB90" s="28">
        <f t="shared" si="11"/>
        <v>0.52378720778561438</v>
      </c>
      <c r="AC90" s="28">
        <f t="shared" si="11"/>
        <v>0.51241183969039794</v>
      </c>
      <c r="AD90" s="28">
        <f t="shared" si="11"/>
        <v>0.5275410371961613</v>
      </c>
      <c r="AE90" s="28">
        <f t="shared" si="11"/>
        <v>0.51615530957254296</v>
      </c>
      <c r="AF90" s="28">
        <f t="shared" si="11"/>
        <v>0.5309568432459999</v>
      </c>
      <c r="AG90" s="28">
        <f t="shared" si="11"/>
        <v>0.54334211296458879</v>
      </c>
      <c r="AH90" s="28">
        <f t="shared" si="11"/>
        <v>0.50877530938757665</v>
      </c>
      <c r="AI90" s="28">
        <f t="shared" si="11"/>
        <v>0.50474266351256314</v>
      </c>
      <c r="AJ90" s="28">
        <f t="shared" si="11"/>
        <v>0.49784909186779225</v>
      </c>
      <c r="AK90" s="28">
        <f t="shared" si="11"/>
        <v>0.4978919415205591</v>
      </c>
      <c r="AL90" s="28">
        <f t="shared" si="11"/>
        <v>0.50907703291563067</v>
      </c>
      <c r="AM90" s="28">
        <f t="shared" si="11"/>
        <v>0.52249362046946712</v>
      </c>
      <c r="AN90" s="28">
        <f t="shared" si="11"/>
        <v>0.53042635480877887</v>
      </c>
      <c r="AO90" s="28">
        <f t="shared" si="11"/>
        <v>0.52795756185482545</v>
      </c>
      <c r="AP90" s="28">
        <f t="shared" si="11"/>
        <v>0.55385734000089037</v>
      </c>
      <c r="AQ90" s="28">
        <f t="shared" si="11"/>
        <v>0.52614357550404578</v>
      </c>
      <c r="AR90" s="28">
        <f t="shared" si="11"/>
        <v>0.52827348233636517</v>
      </c>
      <c r="AS90" s="28">
        <f t="shared" si="11"/>
        <v>0.54104483237666523</v>
      </c>
      <c r="AT90" s="28">
        <f t="shared" si="11"/>
        <v>0.52759349517605558</v>
      </c>
      <c r="AU90" s="28">
        <f t="shared" si="11"/>
        <v>0.52257333074957846</v>
      </c>
      <c r="AV90" s="28">
        <f t="shared" si="11"/>
        <v>0.51340320269291051</v>
      </c>
      <c r="AW90" s="28">
        <f t="shared" si="11"/>
        <v>0.50902505462926928</v>
      </c>
      <c r="AX90" s="28">
        <f t="shared" si="11"/>
        <v>0.52118968683452616</v>
      </c>
      <c r="AY90" s="28">
        <f t="shared" si="11"/>
        <v>0.53491012577967179</v>
      </c>
      <c r="AZ90" s="28">
        <f t="shared" si="11"/>
        <v>0.55061323630838743</v>
      </c>
      <c r="BA90" s="24"/>
      <c r="BB90" s="24"/>
      <c r="BC90" s="27">
        <f>AZ90-AY90</f>
        <v>1.5703110528715647E-2</v>
      </c>
    </row>
    <row r="91" spans="1:56" ht="31.2" x14ac:dyDescent="0.35">
      <c r="A91" s="22" t="s">
        <v>19</v>
      </c>
      <c r="B91" s="23">
        <v>3910659.7099999948</v>
      </c>
      <c r="C91" s="23">
        <v>156923449.47999975</v>
      </c>
      <c r="D91" s="23">
        <v>292114514.19999796</v>
      </c>
      <c r="E91" s="23">
        <v>329296616.48000419</v>
      </c>
      <c r="F91" s="23">
        <v>408624801.98999405</v>
      </c>
      <c r="G91" s="23">
        <v>398369827.28999573</v>
      </c>
      <c r="H91" s="23">
        <v>444889112.10999644</v>
      </c>
      <c r="I91" s="23">
        <v>556364476.87999272</v>
      </c>
      <c r="J91" s="23">
        <v>407957841.40999335</v>
      </c>
      <c r="K91" s="23">
        <v>376656627.06000328</v>
      </c>
      <c r="L91" s="23">
        <v>396735380.78999859</v>
      </c>
      <c r="M91" s="23">
        <v>402935883.7800045</v>
      </c>
      <c r="N91" s="23">
        <v>401812941.20000064</v>
      </c>
      <c r="O91" s="23">
        <v>453333679.19000286</v>
      </c>
      <c r="P91" s="23">
        <v>575736237.91999531</v>
      </c>
      <c r="Q91" s="23">
        <v>596520746.97001326</v>
      </c>
      <c r="R91" s="23">
        <v>604451607.1399951</v>
      </c>
      <c r="S91" s="23">
        <v>475539724.99000043</v>
      </c>
      <c r="T91" s="23">
        <v>473022791.25000054</v>
      </c>
      <c r="U91" s="23">
        <v>556430833.41999888</v>
      </c>
      <c r="V91" s="23">
        <v>558000751.15000141</v>
      </c>
      <c r="W91" s="23">
        <v>497404349.70001912</v>
      </c>
      <c r="X91" s="23">
        <v>507850572.3300125</v>
      </c>
      <c r="Y91" s="23">
        <v>515317079.37001085</v>
      </c>
      <c r="Z91" s="23">
        <v>506724864.47000575</v>
      </c>
      <c r="AA91" s="23">
        <v>560266774.16002154</v>
      </c>
      <c r="AB91" s="23">
        <v>626733039.22002506</v>
      </c>
      <c r="AC91" s="23">
        <v>585397247.73000455</v>
      </c>
      <c r="AD91" s="23">
        <v>653028753.60000825</v>
      </c>
      <c r="AE91" s="23">
        <v>607340365.80000508</v>
      </c>
      <c r="AF91" s="23">
        <v>664990374.97001565</v>
      </c>
      <c r="AG91" s="23">
        <v>956291641.80000973</v>
      </c>
      <c r="AH91" s="23">
        <v>623586954.55000794</v>
      </c>
      <c r="AI91" s="23">
        <v>591012691.23999977</v>
      </c>
      <c r="AJ91" s="23">
        <v>573259657.14999962</v>
      </c>
      <c r="AK91" s="23">
        <v>574070063.63500416</v>
      </c>
      <c r="AL91" s="26">
        <v>629829827.09889889</v>
      </c>
      <c r="AM91" s="26">
        <v>698348278.95499706</v>
      </c>
      <c r="AN91" s="26">
        <v>742430695.69999266</v>
      </c>
      <c r="AO91" s="26">
        <v>749434790.63999391</v>
      </c>
      <c r="AP91" s="26">
        <v>906826693.43998015</v>
      </c>
      <c r="AQ91" s="26">
        <v>738125249.660007</v>
      </c>
      <c r="AR91" s="26">
        <v>753905172.64999616</v>
      </c>
      <c r="AS91" s="26">
        <v>826054443.55000544</v>
      </c>
      <c r="AT91" s="26">
        <v>769348985.50001264</v>
      </c>
      <c r="AU91" s="26">
        <v>746259609.1199913</v>
      </c>
      <c r="AV91" s="26">
        <v>695952618.139992</v>
      </c>
      <c r="AW91" s="26">
        <v>694374686.39999294</v>
      </c>
      <c r="AX91" s="26">
        <v>802220167.18998313</v>
      </c>
      <c r="AY91" s="26">
        <v>819221886.1599896</v>
      </c>
      <c r="AZ91" s="26">
        <v>931131900.13998795</v>
      </c>
      <c r="BA91" s="24"/>
      <c r="BB91" s="24"/>
      <c r="BC91" s="25">
        <f t="shared" si="0"/>
        <v>0.13660525416937275</v>
      </c>
    </row>
    <row r="92" spans="1:56" ht="31.2" x14ac:dyDescent="0.35">
      <c r="A92" s="41" t="s">
        <v>20</v>
      </c>
      <c r="B92" s="28">
        <v>0.32856986503715285</v>
      </c>
      <c r="C92" s="28">
        <v>0.65937712326521181</v>
      </c>
      <c r="D92" s="28">
        <v>0.7365066685683811</v>
      </c>
      <c r="E92" s="28">
        <v>0.73957511472628235</v>
      </c>
      <c r="F92" s="28">
        <v>0.76200145298008404</v>
      </c>
      <c r="G92" s="28">
        <v>0.75011506248371851</v>
      </c>
      <c r="H92" s="28">
        <v>0.76822262600225133</v>
      </c>
      <c r="I92" s="28">
        <v>0.78802647167526219</v>
      </c>
      <c r="J92" s="28">
        <v>0.73839057509928308</v>
      </c>
      <c r="K92" s="28">
        <v>0.7208440316885274</v>
      </c>
      <c r="L92" s="28">
        <v>0.72343354644580227</v>
      </c>
      <c r="M92" s="28">
        <v>0.728959317248286</v>
      </c>
      <c r="N92" s="28">
        <v>0.72260066855352223</v>
      </c>
      <c r="O92" s="28">
        <v>0.73967769451965226</v>
      </c>
      <c r="P92" s="28">
        <v>0.76899476636324171</v>
      </c>
      <c r="Q92" s="28">
        <v>0.77452293316718313</v>
      </c>
      <c r="R92" s="28">
        <v>0.76715838454359564</v>
      </c>
      <c r="S92" s="28">
        <v>0.73148341686844309</v>
      </c>
      <c r="T92" s="28">
        <v>0.7226907420446107</v>
      </c>
      <c r="U92" s="28">
        <v>0.75076131030731652</v>
      </c>
      <c r="V92" s="28">
        <v>0.74755962054927516</v>
      </c>
      <c r="W92" s="28">
        <v>0.73549113938373067</v>
      </c>
      <c r="X92" s="28">
        <v>0.73713503128072144</v>
      </c>
      <c r="Y92" s="28">
        <v>0.74075625390273181</v>
      </c>
      <c r="Z92" s="28">
        <v>0.73588468702235943</v>
      </c>
      <c r="AA92" s="28">
        <v>0.75278603772829988</v>
      </c>
      <c r="AB92" s="28">
        <f>AB91/[1]ВОВЛЕЧЁННОСТЬ!AB40</f>
        <v>0.76333254690770935</v>
      </c>
      <c r="AC92" s="28">
        <f>AC91/[1]ВОВЛЕЧЁННОСТЬ!AC40</f>
        <v>0.7516153887964222</v>
      </c>
      <c r="AD92" s="28">
        <f>AD91/[1]ВОВЛЕЧЁННОСТЬ!AD40</f>
        <v>0.76527916629404569</v>
      </c>
      <c r="AE92" s="28">
        <f>AE91/[1]ВОВЛЕЧЁННОСТЬ!AE40</f>
        <v>0.7560485984499864</v>
      </c>
      <c r="AF92" s="28">
        <f>AF91/[1]ВОВЛЕЧЁННОСТЬ!AF40</f>
        <v>0.76994755476099286</v>
      </c>
      <c r="AG92" s="28">
        <f>AG91/[1]ВОВЛЕЧЁННОСТЬ!AG40</f>
        <v>0.79909702184540266</v>
      </c>
      <c r="AH92" s="28">
        <f>AH91/[1]ВОВЛЕЧЁННОСТЬ!AH40</f>
        <v>0.75086462960282607</v>
      </c>
      <c r="AI92" s="28">
        <f>AI91/[1]ВОВЛЕЧЁННОСТЬ!AI40</f>
        <v>0.74387332874961376</v>
      </c>
      <c r="AJ92" s="28">
        <f>AJ91/[1]ВОВЛЕЧЁННОСТЬ!AJ40</f>
        <v>0.73690696949820855</v>
      </c>
      <c r="AK92" s="28">
        <f>AK91/[1]ВОВЛЕЧЁННОСТЬ!AK40</f>
        <v>0.73809093770826684</v>
      </c>
      <c r="AL92" s="28">
        <f>AL91/[1]ВОВЛЕЧЁННОСТЬ!AL40</f>
        <v>0.75100414761123979</v>
      </c>
      <c r="AM92" s="28">
        <f>AM91/[1]ВОВЛЕЧЁННОСТЬ!AM40</f>
        <v>0.76278234538890088</v>
      </c>
      <c r="AN92" s="28">
        <f>AN91/[1]ВОВЛЕЧЁННОСТЬ!AN40</f>
        <v>0.76955357109641609</v>
      </c>
      <c r="AO92" s="28">
        <f>AO91/[1]ВОВЛЕЧЁННОСТЬ!AO40</f>
        <v>0.76864818450608408</v>
      </c>
      <c r="AP92" s="28">
        <f>AP91/[1]ВОВЛЕЧЁННОСТЬ!AP40</f>
        <v>0.79349597207461764</v>
      </c>
      <c r="AQ92" s="28">
        <f>AQ91/[1]ВОВЛЕЧЁННОСТЬ!AQ40</f>
        <v>0.76867608863373194</v>
      </c>
      <c r="AR92" s="28">
        <f>AR91/[1]ВОВЛЕЧЁННОСТЬ!AR40</f>
        <v>0.76613947792173787</v>
      </c>
      <c r="AS92" s="28">
        <f>AS91/[1]ВОВЛЕЧЁННОСТЬ!AS40</f>
        <v>0.7836638543119353</v>
      </c>
      <c r="AT92" s="28">
        <f>AT91/[1]ВОВЛЕЧЁННОСТЬ!AT40</f>
        <v>0.77006226975411018</v>
      </c>
      <c r="AU92" s="28">
        <f>AU91/[1]ВОВЛЕЧЁННОСТЬ!AU40</f>
        <v>0.77011517898874771</v>
      </c>
      <c r="AV92" s="28">
        <f>AV91/[1]ВОВЛЕЧЁННОСТЬ!AV40</f>
        <v>0.7584466295700022</v>
      </c>
      <c r="AW92" s="28">
        <f>AW91/[1]ВОВЛЕЧЁННОСТЬ!AW40</f>
        <v>0.75692569340804405</v>
      </c>
      <c r="AX92" s="28">
        <f>AX91/[1]ВОВЛЕЧЁННОСТЬ!AX40</f>
        <v>0.770970608682645</v>
      </c>
      <c r="AY92" s="28">
        <f>AY91/[1]ВОВЛЕЧЁННОСТЬ!AY40</f>
        <v>0.77843305830313181</v>
      </c>
      <c r="AZ92" s="28">
        <f>AZ91/[1]ВОВЛЕЧЁННОСТЬ!AZ40</f>
        <v>0.79380539413575768</v>
      </c>
      <c r="BA92" s="24"/>
      <c r="BB92" s="24"/>
      <c r="BC92" s="27">
        <f>AZ92-AY92</f>
        <v>1.5372335832625872E-2</v>
      </c>
    </row>
    <row r="93" spans="1:56" x14ac:dyDescent="0.35">
      <c r="A93" s="22" t="s">
        <v>21</v>
      </c>
      <c r="B93" s="42">
        <v>1.3168155970755484</v>
      </c>
      <c r="C93" s="42">
        <v>1.9518798684855745</v>
      </c>
      <c r="D93" s="42">
        <v>2.2324248375405151</v>
      </c>
      <c r="E93" s="42">
        <v>2.2196158887031263</v>
      </c>
      <c r="F93" s="42">
        <v>2.3085987008871989</v>
      </c>
      <c r="G93" s="42">
        <v>2.2563765359914219</v>
      </c>
      <c r="H93" s="42">
        <v>2.2946017614970966</v>
      </c>
      <c r="I93" s="42">
        <v>2.4248790997077565</v>
      </c>
      <c r="J93" s="42">
        <v>2.1850890654149366</v>
      </c>
      <c r="K93" s="42">
        <v>2.1148929715791671</v>
      </c>
      <c r="L93" s="42">
        <v>2.1051777151826605</v>
      </c>
      <c r="M93" s="42">
        <v>2.1400960227693022</v>
      </c>
      <c r="N93" s="42">
        <v>2.0344704578513539</v>
      </c>
      <c r="O93" s="42">
        <v>2.1923210320740343</v>
      </c>
      <c r="P93" s="42">
        <v>2.3213151285873042</v>
      </c>
      <c r="Q93" s="42">
        <v>2.3626757906589355</v>
      </c>
      <c r="R93" s="42">
        <v>2.3096365512497132</v>
      </c>
      <c r="S93" s="42">
        <v>2.1276427174052155</v>
      </c>
      <c r="T93" s="42">
        <v>2.1016366460831115</v>
      </c>
      <c r="U93" s="42">
        <v>2.2216372418158552</v>
      </c>
      <c r="V93" s="42">
        <v>2.1923648874816859</v>
      </c>
      <c r="W93" s="42">
        <v>2.1292447446708049</v>
      </c>
      <c r="X93" s="42">
        <v>2.1302233720634773</v>
      </c>
      <c r="Y93" s="42">
        <v>2.1517523212661187</v>
      </c>
      <c r="Z93" s="42">
        <v>2.1371126106569984</v>
      </c>
      <c r="AA93" s="42">
        <v>2.2069907019543749</v>
      </c>
      <c r="AB93" s="42">
        <v>2.2427511045502002</v>
      </c>
      <c r="AC93" s="42">
        <f>[1]ВОВЛЕЧЁННОСТЬ!AC45/'АКТИВНОСТЬ БАЗЫ'!AC76</f>
        <v>2.1916956154984275</v>
      </c>
      <c r="AD93" s="42">
        <f>[1]ВОВЛЕЧЁННОСТЬ!AD45/'АКТИВНОСТЬ БАЗЫ'!AD76</f>
        <v>2.2731065293701014</v>
      </c>
      <c r="AE93" s="42">
        <f>[1]ВОВЛЕЧЁННОСТЬ!AE45/'АКТИВНОСТЬ БАЗЫ'!AE76</f>
        <v>2.2093926098545582</v>
      </c>
      <c r="AF93" s="42">
        <f>[1]ВОВЛЕЧЁННОСТЬ!AF45/'АКТИВНОСТЬ БАЗЫ'!AF76</f>
        <v>2.2867393383056034</v>
      </c>
      <c r="AG93" s="42">
        <f>[1]ВОВЛЕЧЁННОСТЬ!AG45/'АКТИВНОСТЬ БАЗЫ'!AG76</f>
        <v>2.3973831821285727</v>
      </c>
      <c r="AH93" s="42">
        <f>[1]ВОВЛЕЧЁННОСТЬ!AH45/'АКТИВНОСТЬ БАЗЫ'!AH76</f>
        <v>2.200488876625033</v>
      </c>
      <c r="AI93" s="42">
        <f>[1]ВОВЛЕЧЁННОСТЬ!AI45/'АКТИВНОСТЬ БАЗЫ'!AI76</f>
        <v>2.1641710888050638</v>
      </c>
      <c r="AJ93" s="42">
        <f>[1]ВОВЛЕЧЁННОСТЬ!AJ45/'АКТИВНОСТЬ БАЗЫ'!AJ76</f>
        <v>2.1273786590236341</v>
      </c>
      <c r="AK93" s="42">
        <f>[1]ВОВЛЕЧЁННОСТЬ!AK45/'АКТИВНОСТЬ БАЗЫ'!AK76</f>
        <v>2.1296436457837529</v>
      </c>
      <c r="AL93" s="42">
        <f>[1]ВОВЛЕЧЁННОСТЬ!AL45/'АКТИВНОСТЬ БАЗЫ'!AL76</f>
        <v>2.1904749009084417</v>
      </c>
      <c r="AM93" s="42">
        <f>[1]ВОВЛЕЧЁННОСТЬ!AM45/'АКТИВНОСТЬ БАЗЫ'!AM76</f>
        <v>2.2587708178830619</v>
      </c>
      <c r="AN93" s="42">
        <f>[1]ВОВЛЕЧЁННОСТЬ!AN45/'АКТИВНОСТЬ БАЗЫ'!AN76</f>
        <v>2.2992223457323178</v>
      </c>
      <c r="AO93" s="42">
        <f>[1]ВОВЛЕЧЁННОСТЬ!AO45/'АКТИВНОСТЬ БАЗЫ'!AO76</f>
        <v>2.2978453219728001</v>
      </c>
      <c r="AP93" s="42">
        <f>[1]ВОВЛЕЧЁННОСТЬ!AP45/'АКТИВНОСТЬ БАЗЫ'!AP76</f>
        <v>2.4611001469038891</v>
      </c>
      <c r="AQ93" s="42">
        <f>[1]ВОВЛЕЧЁННОСТЬ!AQ45/'АКТИВНОСТЬ БАЗЫ'!AQ76</f>
        <v>2.2906593893507905</v>
      </c>
      <c r="AR93" s="42">
        <f>[1]ВОВЛЕЧЁННОСТЬ!AR45/'АКТИВНОСТЬ БАЗЫ'!AR76</f>
        <v>2.293649796508106</v>
      </c>
      <c r="AS93" s="42">
        <f>[1]ВОВЛЕЧЁННОСТЬ!AS45/'АКТИВНОСТЬ БАЗЫ'!AS76</f>
        <v>2.3725556500856153</v>
      </c>
      <c r="AT93" s="42">
        <f>[1]ВОВЛЕЧЁННОСТЬ!AT45/'АКТИВНОСТЬ БАЗЫ'!AT76</f>
        <v>2.2876831065268268</v>
      </c>
      <c r="AU93" s="42">
        <f>[1]ВОВЛЕЧЁННОСТЬ!AU45/'АКТИВНОСТЬ БАЗЫ'!AU76</f>
        <v>2.2731608008749129</v>
      </c>
      <c r="AV93" s="42">
        <f>[1]ВОВЛЕЧЁННОСТЬ!AV45/'АКТИВНОСТЬ БАЗЫ'!AV76</f>
        <v>2.2248089473525812</v>
      </c>
      <c r="AW93" s="42">
        <f>[1]ВОВЛЕЧЁННОСТЬ!AW45/'АКТИВНОСТЬ БАЗЫ'!AW76</f>
        <v>2.2082820044624456</v>
      </c>
      <c r="AX93" s="42">
        <f>[1]ВОВЛЕЧЁННОСТЬ!AX45/'АКТИВНОСТЬ БАЗЫ'!AX76</f>
        <v>2.2714966791536115</v>
      </c>
      <c r="AY93" s="42">
        <f>[1]ВОВЛЕЧЁННОСТЬ!AY45/'АКТИВНОСТЬ БАЗЫ'!AY76</f>
        <v>2.3432367358374111</v>
      </c>
      <c r="AZ93" s="42">
        <f>[1]ВОВЛЕЧЁННОСТЬ!AZ45/'АКТИВНОСТЬ БАЗЫ'!AZ76</f>
        <v>2.4321301840208709</v>
      </c>
      <c r="BA93" s="24"/>
      <c r="BB93" s="24"/>
      <c r="BC93" s="25">
        <f t="shared" si="0"/>
        <v>3.7936178971559098E-2</v>
      </c>
    </row>
    <row r="94" spans="1:56" x14ac:dyDescent="0.35">
      <c r="A94" s="43" t="s">
        <v>22</v>
      </c>
      <c r="B94" s="23">
        <v>320</v>
      </c>
      <c r="C94" s="23">
        <v>20746</v>
      </c>
      <c r="D94" s="23">
        <v>44285</v>
      </c>
      <c r="E94" s="23">
        <v>52711</v>
      </c>
      <c r="F94" s="23">
        <v>62534</v>
      </c>
      <c r="G94" s="23">
        <v>52142</v>
      </c>
      <c r="H94" s="23">
        <v>60990</v>
      </c>
      <c r="I94" s="23">
        <v>59681</v>
      </c>
      <c r="J94" s="23">
        <v>45624</v>
      </c>
      <c r="K94" s="23">
        <v>42821</v>
      </c>
      <c r="L94" s="23">
        <v>54411</v>
      </c>
      <c r="M94" s="23">
        <v>53447</v>
      </c>
      <c r="N94" s="23">
        <v>44824</v>
      </c>
      <c r="O94" s="23">
        <v>53471</v>
      </c>
      <c r="P94" s="23">
        <v>75429</v>
      </c>
      <c r="Q94" s="23">
        <v>69728</v>
      </c>
      <c r="R94" s="23">
        <v>78075</v>
      </c>
      <c r="S94" s="23">
        <v>84664</v>
      </c>
      <c r="T94" s="23">
        <v>65809</v>
      </c>
      <c r="U94" s="23">
        <v>81823</v>
      </c>
      <c r="V94" s="23">
        <v>69515</v>
      </c>
      <c r="W94" s="23">
        <v>62501</v>
      </c>
      <c r="X94" s="23">
        <v>74037</v>
      </c>
      <c r="Y94" s="23">
        <v>79088</v>
      </c>
      <c r="Z94" s="23">
        <v>90511</v>
      </c>
      <c r="AA94" s="23">
        <v>93686</v>
      </c>
      <c r="AB94" s="23">
        <v>102338</v>
      </c>
      <c r="AC94" s="23">
        <v>90603</v>
      </c>
      <c r="AD94" s="23">
        <v>96377</v>
      </c>
      <c r="AE94" s="23">
        <v>134688</v>
      </c>
      <c r="AF94" s="23">
        <v>94564</v>
      </c>
      <c r="AG94" s="23">
        <v>98121</v>
      </c>
      <c r="AH94" s="23">
        <v>96018</v>
      </c>
      <c r="AI94" s="23">
        <v>105885</v>
      </c>
      <c r="AJ94" s="23">
        <v>96323</v>
      </c>
      <c r="AK94" s="23">
        <v>95650</v>
      </c>
      <c r="AL94" s="26">
        <v>105859</v>
      </c>
      <c r="AM94" s="26">
        <v>108702</v>
      </c>
      <c r="AN94" s="26">
        <v>114803</v>
      </c>
      <c r="AO94" s="26">
        <v>113946</v>
      </c>
      <c r="AP94" s="26">
        <v>130433</v>
      </c>
      <c r="AQ94" s="26">
        <v>162177</v>
      </c>
      <c r="AR94" s="26">
        <v>107936</v>
      </c>
      <c r="AS94" s="26">
        <v>124572</v>
      </c>
      <c r="AT94" s="26">
        <v>114394</v>
      </c>
      <c r="AU94" s="26">
        <v>126404</v>
      </c>
      <c r="AV94" s="26">
        <v>118724</v>
      </c>
      <c r="AW94" s="26">
        <v>116267</v>
      </c>
      <c r="AX94" s="26">
        <v>126423</v>
      </c>
      <c r="AY94" s="26">
        <v>125812</v>
      </c>
      <c r="AZ94" s="26">
        <v>159159</v>
      </c>
      <c r="BA94" s="24"/>
      <c r="BB94" s="24"/>
      <c r="BC94" s="25">
        <f t="shared" si="0"/>
        <v>0.26505420786570433</v>
      </c>
    </row>
    <row r="95" spans="1:56" x14ac:dyDescent="0.35">
      <c r="A95" s="41" t="s">
        <v>23</v>
      </c>
      <c r="B95" s="28">
        <v>3.713589416270164E-2</v>
      </c>
      <c r="C95" s="28">
        <v>0.16677251059109144</v>
      </c>
      <c r="D95" s="28">
        <v>0.23569265486207575</v>
      </c>
      <c r="E95" s="28">
        <v>0.24345420367368242</v>
      </c>
      <c r="F95" s="28">
        <v>0.24767902408111533</v>
      </c>
      <c r="G95" s="28">
        <v>0.19480611669238326</v>
      </c>
      <c r="H95" s="28">
        <v>0.21478150322401157</v>
      </c>
      <c r="I95" s="28">
        <v>0.19422477365773014</v>
      </c>
      <c r="J95" s="28">
        <v>0.1716013720888247</v>
      </c>
      <c r="K95" s="28">
        <v>0.16237604990235671</v>
      </c>
      <c r="L95" s="28">
        <v>0.19499215171909606</v>
      </c>
      <c r="M95" s="28">
        <f>M94/'АКТИВНОСТЬ БАЗЫ'!M76</f>
        <v>0.18826591896185507</v>
      </c>
      <c r="N95" s="28">
        <f>N94/'АКТИВНОСТЬ БАЗЫ'!N76</f>
        <v>0.15524000831197618</v>
      </c>
      <c r="O95" s="28">
        <f>O94/'АКТИВНОСТЬ БАЗЫ'!O76</f>
        <v>0.17332296072997197</v>
      </c>
      <c r="P95" s="28">
        <f>P94/'АКТИВНОСТЬ БАЗЫ'!P76</f>
        <v>0.22001160887991811</v>
      </c>
      <c r="Q95" s="28">
        <f>Q94/'АКТИВНОСТЬ БАЗЫ'!Q76</f>
        <v>0.20235296848972389</v>
      </c>
      <c r="R95" s="28">
        <f>R94/'АКТИВНОСТЬ БАЗЫ'!R76</f>
        <v>0.22378754872735612</v>
      </c>
      <c r="S95" s="28">
        <f>S94/'АКТИВНОСТЬ БАЗЫ'!S76</f>
        <v>0.25799138241012171</v>
      </c>
      <c r="T95" s="28">
        <f>T94/'АКТИВНОСТЬ БАЗЫ'!T76</f>
        <v>0.19622161064580285</v>
      </c>
      <c r="U95" s="28">
        <f>U94/'АКТИВНОСТЬ БАЗЫ'!U76</f>
        <v>0.22518748881947406</v>
      </c>
      <c r="V95" s="28">
        <f>V94/'АКТИВНОСТЬ БАЗЫ'!V76</f>
        <v>0.19072691056152152</v>
      </c>
      <c r="W95" s="28">
        <f>W94/'АКТИВНОСТЬ БАЗЫ'!W76</f>
        <v>0.18104634422587271</v>
      </c>
      <c r="X95" s="28">
        <f>X94/'АКТИВНОСТЬ БАЗЫ'!X76</f>
        <v>0.21377711302580213</v>
      </c>
      <c r="Y95" s="28">
        <f>Y94/'АКТИВНОСТЬ БАЗЫ'!Y76</f>
        <v>0.22840969805490174</v>
      </c>
      <c r="Z95" s="28">
        <f>Z94/'АКТИВНОСТЬ БАЗЫ'!Z76</f>
        <v>0.26023190889252434</v>
      </c>
      <c r="AA95" s="28">
        <v>0.2573402370520938</v>
      </c>
      <c r="AB95" s="28">
        <f>AB94/'АКТИВНОСТЬ БАЗЫ'!AB76</f>
        <v>0.26644067973121094</v>
      </c>
      <c r="AC95" s="28">
        <f>AC94/'АКТИВНОСТЬ БАЗЫ'!AC76</f>
        <v>0.24417542318296112</v>
      </c>
      <c r="AD95" s="28">
        <f>AD94/'АКТИВНОСТЬ БАЗЫ'!AD76</f>
        <v>0.25004215928165774</v>
      </c>
      <c r="AE95" s="28">
        <f>AE94/'АКТИВНОСТЬ БАЗЫ'!AE76</f>
        <v>0.34720381932450339</v>
      </c>
      <c r="AF95" s="28">
        <f>AF94/'АКТИВНОСТЬ БАЗЫ'!AF76</f>
        <v>0.24112704787403583</v>
      </c>
      <c r="AG95" s="28">
        <f>AG94/'АКТИВНОСТЬ БАЗЫ'!AG76</f>
        <v>0.2392961662276851</v>
      </c>
      <c r="AH95" s="28">
        <f>AH94/'АКТИВНОСТЬ БАЗЫ'!AH76</f>
        <v>0.24995184122703348</v>
      </c>
      <c r="AI95" s="28">
        <f>AI94/'АКТИВНОСТЬ БАЗЫ'!AI76</f>
        <v>0.27078831276772586</v>
      </c>
      <c r="AJ95" s="28">
        <f>AJ94/'АКТИВНОСТЬ БАЗЫ'!AJ76</f>
        <v>0.25143437380903905</v>
      </c>
      <c r="AK95" s="28">
        <f>AK94/'АКТИВНОСТЬ БАЗЫ'!AK76</f>
        <v>0.24877951086801031</v>
      </c>
      <c r="AL95" s="28">
        <f>AL94/'АКТИВНОСТЬ БАЗЫ'!AL76</f>
        <v>0.26061449075555776</v>
      </c>
      <c r="AM95" s="28">
        <f>AM94/'АКТИВНОСТЬ БАЗЫ'!AM76</f>
        <v>0.25755533072860515</v>
      </c>
      <c r="AN95" s="28">
        <f>AN94/'АКТИВНОСТЬ БАЗЫ'!AN76</f>
        <v>0.26366521823009015</v>
      </c>
      <c r="AO95" s="28">
        <f>AO94/'АКТИВНОСТЬ БАЗЫ'!AO76</f>
        <v>0.25931236004150965</v>
      </c>
      <c r="AP95" s="28">
        <f>AP94/'АКТИВНОСТЬ БАЗЫ'!AP76</f>
        <v>0.2764951657385365</v>
      </c>
      <c r="AQ95" s="28">
        <f>AQ94/'АКТИВНОСТЬ БАЗЫ'!AQ76</f>
        <v>0.36850955147708758</v>
      </c>
      <c r="AR95" s="28">
        <f>AR94/'АКТИВНОСТЬ БАЗЫ'!AR76</f>
        <v>0.24216208454673135</v>
      </c>
      <c r="AS95" s="28">
        <f>AS94/'АКТИВНОСТЬ БАЗЫ'!AS76</f>
        <v>0.2683093358605167</v>
      </c>
      <c r="AT95" s="28">
        <f>AT94/'АКТИВНОСТЬ БАЗЫ'!AT76</f>
        <v>0.25424109276063855</v>
      </c>
      <c r="AU95" s="28">
        <f>AU94/'АКТИВНОСТЬ БАЗЫ'!AU76</f>
        <v>0.28154909468347888</v>
      </c>
      <c r="AV95" s="28">
        <f>AV94/'АКТИВНОСТЬ БАЗЫ'!AV76</f>
        <v>0.27485652241352565</v>
      </c>
      <c r="AW95" s="28">
        <f>AW94/'АКТИВНОСТЬ БАЗЫ'!AW76</f>
        <v>0.26771680739412052</v>
      </c>
      <c r="AX95" s="28">
        <f>AX94/'АКТИВНОСТЬ БАЗЫ'!AX76</f>
        <v>0.28072976459851179</v>
      </c>
      <c r="AY95" s="28">
        <f>AY94/'АКТИВНОСТЬ БАЗЫ'!AY76</f>
        <v>0.26502415112940497</v>
      </c>
      <c r="AZ95" s="28">
        <f>AZ94/'АКТИВНОСТЬ БАЗЫ'!AZ76</f>
        <v>0.31818118209170054</v>
      </c>
      <c r="BA95" s="24"/>
      <c r="BB95" s="24"/>
      <c r="BC95" s="27">
        <f>AZ95-AY95</f>
        <v>5.3157030962295571E-2</v>
      </c>
    </row>
    <row r="96" spans="1:56" x14ac:dyDescent="0.35">
      <c r="A96" s="22" t="s">
        <v>24</v>
      </c>
      <c r="B96" s="23">
        <v>1380.255746779625</v>
      </c>
      <c r="C96" s="23">
        <v>1912.4967090042062</v>
      </c>
      <c r="D96" s="23">
        <v>2109.6895801333785</v>
      </c>
      <c r="E96" s="23">
        <v>2058.9634423208336</v>
      </c>
      <c r="F96" s="23">
        <v>2123.9385236850158</v>
      </c>
      <c r="G96" s="23">
        <v>1984.1275754405658</v>
      </c>
      <c r="H96" s="23">
        <v>2039.3994504212997</v>
      </c>
      <c r="I96" s="23">
        <v>2296.4204621222352</v>
      </c>
      <c r="J96" s="23">
        <v>2074.9483210341323</v>
      </c>
      <c r="K96" s="23">
        <v>1972.968546650784</v>
      </c>
      <c r="L96" s="23">
        <v>1956.2137379677745</v>
      </c>
      <c r="M96" s="23">
        <v>1937.1963799486487</v>
      </c>
      <c r="N96" s="23">
        <v>1917.2233264528454</v>
      </c>
      <c r="O96" s="23">
        <v>1986.6129191423197</v>
      </c>
      <c r="P96" s="23">
        <v>2183.7726794636596</v>
      </c>
      <c r="Q96" s="23">
        <v>2235.0829353775284</v>
      </c>
      <c r="R96" s="23">
        <v>2258.3977216808039</v>
      </c>
      <c r="S96" s="23">
        <v>1981.0194243766866</v>
      </c>
      <c r="T96" s="23">
        <v>1951.6013950700844</v>
      </c>
      <c r="U96" s="23">
        <v>2039.755736180869</v>
      </c>
      <c r="V96" s="23">
        <v>2047.9643651124618</v>
      </c>
      <c r="W96" s="23">
        <v>1959.0022169277038</v>
      </c>
      <c r="X96" s="23">
        <v>1989.3046161731052</v>
      </c>
      <c r="Y96" s="23">
        <v>2009.1074151420196</v>
      </c>
      <c r="Z96" s="23">
        <v>1979.8014302102561</v>
      </c>
      <c r="AA96" s="23">
        <v>2044.3549985304392</v>
      </c>
      <c r="AB96" s="23">
        <f>[1]ВОВЛЕЧЁННОСТЬ!AB40/'АКТИВНОСТЬ БАЗЫ'!AB76</f>
        <v>2137.6294166256625</v>
      </c>
      <c r="AC96" s="23">
        <f>[1]ВОВЛЕЧЁННОСТЬ!AC40/'АКТИВНОСТЬ БАЗЫ'!AC76</f>
        <v>2099.0094018708714</v>
      </c>
      <c r="AD96" s="23">
        <f>[1]ВОВЛЕЧЁННОСТЬ!AD40/'АКТИВНОСТЬ БАЗЫ'!AD76</f>
        <v>2213.8706915938283</v>
      </c>
      <c r="AE96" s="23">
        <f>[1]ВОВЛЕЧЁННОСТЬ!AE40/'АКТИВНОСТЬ БАЗЫ'!AE76</f>
        <v>2070.7993684297358</v>
      </c>
      <c r="AF96" s="23">
        <f>[1]ВОВЛЕЧЁННОСТЬ!AF40/'АКТИВНОСТЬ БАЗЫ'!AF76</f>
        <v>2202.2890026901246</v>
      </c>
      <c r="AG96" s="23">
        <f>[1]ВОВЛЕЧЁННОСТЬ!AG40/'АКТИВНОСТЬ БАЗЫ'!AG76</f>
        <v>2918.5330991610567</v>
      </c>
      <c r="AH96" s="23">
        <f>[1]ВОВЛЕЧЁННОСТЬ!AH40/'АКТИВНОСТЬ БАЗЫ'!AH76</f>
        <v>2161.9172110343466</v>
      </c>
      <c r="AI96" s="23">
        <f>[1]ВОВЛЕЧЁННОСТЬ!AI40/'АКТИВНОСТЬ БАЗЫ'!AI76</f>
        <v>2031.8577259254523</v>
      </c>
      <c r="AJ96" s="23">
        <f>[1]ВОВЛЕЧЁННОСТЬ!AJ40/'АКТИВНОСТЬ БАЗЫ'!AJ76</f>
        <v>2030.6420044949807</v>
      </c>
      <c r="AK96" s="23">
        <f>[1]ВОВЛЕЧЁННОСТЬ!AK40/'АКТИВНОСТЬ БАЗЫ'!AK76</f>
        <v>2022.9477338436373</v>
      </c>
      <c r="AL96" s="23">
        <f>[1]ВОВЛЕЧЁННОСТЬ!AL40/'АКТИВНОСТЬ БАЗЫ'!AL76</f>
        <v>2064.6748186449686</v>
      </c>
      <c r="AM96" s="23">
        <f>[1]ВОВЛЕЧЁННОСТЬ!AM40/'АКТИВНОСТЬ БАЗЫ'!AM76</f>
        <v>2169.2242100518179</v>
      </c>
      <c r="AN96" s="23">
        <f>[1]ВОВЛЕЧЁННОСТЬ!AN40/'АКТИВНОСТЬ БАЗЫ'!AN76</f>
        <v>2215.7291307083869</v>
      </c>
      <c r="AO96" s="23">
        <f>[1]ВОВЛЕЧЁННОСТЬ!AO40/'АКТИВНОСТЬ БАЗЫ'!AO76</f>
        <v>2218.8624372803897</v>
      </c>
      <c r="AP96" s="23">
        <f>[1]ВОВЛЕЧЁННОСТЬ!AP40/'АКТИВНОСТЬ БАЗЫ'!AP76</f>
        <v>2422.5883711686811</v>
      </c>
      <c r="AQ96" s="23">
        <f>[1]ВОВЛЕЧЁННОСТЬ!AQ40/'АКТИВНОСТЬ БАЗЫ'!AQ76</f>
        <v>2181.9569450724757</v>
      </c>
      <c r="AR96" s="23">
        <f>[1]ВОВЛЕЧЁННОСТЬ!AR40/'АКТИВНОСТЬ БАЗЫ'!AR76</f>
        <v>2207.7439766623738</v>
      </c>
      <c r="AS96" s="23">
        <f>[1]ВОВЛЕЧЁННОСТЬ!AS40/'АКТИВНОСТЬ БАЗЫ'!AS76</f>
        <v>2270.3572629311743</v>
      </c>
      <c r="AT96" s="23">
        <f>[1]ВОВЛЕЧЁННОСТЬ!AT40/'АКТИВНОСТЬ БАЗЫ'!AT76</f>
        <v>2220.4451046465902</v>
      </c>
      <c r="AU96" s="23">
        <f>[1]ВОВЛЕЧЁННОСТЬ!AU40/'АКТИВНОСТЬ БАЗЫ'!AU76</f>
        <v>2158.3783241008641</v>
      </c>
      <c r="AV96" s="23">
        <f>[1]ВОВЛЕЧЁННОСТЬ!AV40/'АКТИВНОСТЬ БАЗЫ'!AV76</f>
        <v>2124.3309393007048</v>
      </c>
      <c r="AW96" s="23">
        <f>[1]ВОВЛЕЧЁННОСТЬ!AW40/'АКТИВНОСТЬ БАЗЫ'!AW76</f>
        <v>2112.3204490537441</v>
      </c>
      <c r="AX96" s="23">
        <f>[1]ВОВЛЕЧЁННОСТЬ!AX40/'АКТИВНОСТЬ БАЗЫ'!AX76</f>
        <v>2310.5646425676773</v>
      </c>
      <c r="AY96" s="23">
        <f>[1]ВОВЛЕЧЁННОСТЬ!AY40/'АКТИВНОСТЬ БАЗЫ'!AY76</f>
        <v>2216.8875327088244</v>
      </c>
      <c r="AZ96" s="23">
        <f>[1]ВОВЛЕЧЁННОСТЬ!AZ40/'АКТИВНОСТЬ БАЗЫ'!AZ76</f>
        <v>2344.9870519676551</v>
      </c>
      <c r="BA96" s="24"/>
      <c r="BB96" s="24"/>
      <c r="BC96" s="27">
        <f t="shared" si="0"/>
        <v>5.7783499329036925E-2</v>
      </c>
    </row>
    <row r="97" spans="1:56" ht="31.2" x14ac:dyDescent="0.35">
      <c r="A97" s="39" t="s">
        <v>25</v>
      </c>
      <c r="B97" s="26">
        <v>1648</v>
      </c>
      <c r="C97" s="26">
        <v>12440</v>
      </c>
      <c r="D97" s="26">
        <v>18267</v>
      </c>
      <c r="E97" s="26">
        <v>21099</v>
      </c>
      <c r="F97" s="26">
        <v>24185</v>
      </c>
      <c r="G97" s="26">
        <v>25689</v>
      </c>
      <c r="H97" s="26">
        <v>27258</v>
      </c>
      <c r="I97" s="26">
        <v>29636</v>
      </c>
      <c r="J97" s="26">
        <v>25612</v>
      </c>
      <c r="K97" s="26">
        <v>24881</v>
      </c>
      <c r="L97" s="26">
        <v>26500</v>
      </c>
      <c r="M97" s="26">
        <v>27293</v>
      </c>
      <c r="N97" s="26">
        <v>27281</v>
      </c>
      <c r="O97" s="26">
        <v>29205</v>
      </c>
      <c r="P97" s="26">
        <v>33387</v>
      </c>
      <c r="Q97" s="26">
        <v>34951</v>
      </c>
      <c r="R97" s="26">
        <v>34700</v>
      </c>
      <c r="S97" s="26">
        <v>32518</v>
      </c>
      <c r="T97" s="26">
        <v>32516</v>
      </c>
      <c r="U97" s="26">
        <v>35255</v>
      </c>
      <c r="V97" s="26">
        <v>35397</v>
      </c>
      <c r="W97" s="26">
        <v>35016</v>
      </c>
      <c r="X97" s="26">
        <v>35726</v>
      </c>
      <c r="Y97" s="26">
        <v>35742</v>
      </c>
      <c r="Z97" s="26">
        <v>35701</v>
      </c>
      <c r="AA97" s="26">
        <v>40762</v>
      </c>
      <c r="AB97" s="26">
        <v>42825</v>
      </c>
      <c r="AC97" s="26">
        <v>41239</v>
      </c>
      <c r="AD97" s="26">
        <v>48219</v>
      </c>
      <c r="AE97" s="26">
        <v>49869</v>
      </c>
      <c r="AF97" s="26">
        <v>52033</v>
      </c>
      <c r="AG97" s="26">
        <v>54966</v>
      </c>
      <c r="AH97" s="26">
        <v>52577</v>
      </c>
      <c r="AI97" s="26">
        <v>53956</v>
      </c>
      <c r="AJ97" s="26">
        <v>53297</v>
      </c>
      <c r="AK97" s="26">
        <v>53853</v>
      </c>
      <c r="AL97" s="26">
        <v>56244</v>
      </c>
      <c r="AM97" s="26">
        <v>58599</v>
      </c>
      <c r="AN97" s="26">
        <v>60911</v>
      </c>
      <c r="AO97" s="26">
        <v>62203</v>
      </c>
      <c r="AP97" s="26">
        <v>92181</v>
      </c>
      <c r="AQ97" s="26">
        <v>85696</v>
      </c>
      <c r="AR97" s="26">
        <v>86060</v>
      </c>
      <c r="AS97" s="26">
        <v>87323</v>
      </c>
      <c r="AT97" s="26">
        <v>85240</v>
      </c>
      <c r="AU97" s="26">
        <v>84512</v>
      </c>
      <c r="AV97" s="26">
        <v>81075</v>
      </c>
      <c r="AW97" s="26">
        <v>80929</v>
      </c>
      <c r="AX97" s="26">
        <v>83322</v>
      </c>
      <c r="AY97" s="26">
        <v>87679</v>
      </c>
      <c r="AZ97" s="26">
        <v>90722</v>
      </c>
      <c r="BA97" s="24"/>
      <c r="BB97" s="24"/>
      <c r="BC97" s="27">
        <f t="shared" si="0"/>
        <v>3.4706144002554673E-2</v>
      </c>
    </row>
    <row r="98" spans="1:56" x14ac:dyDescent="0.35">
      <c r="A98" s="41" t="s">
        <v>26</v>
      </c>
      <c r="B98" s="28"/>
      <c r="C98" s="28"/>
      <c r="D98" s="28"/>
      <c r="E98" s="28"/>
      <c r="F98" s="28"/>
      <c r="G98" s="28">
        <f t="shared" ref="G98:AZ98" si="12">+G97/G76</f>
        <v>9.5975879937682362E-2</v>
      </c>
      <c r="H98" s="28">
        <f t="shared" si="12"/>
        <v>9.5991379158552353E-2</v>
      </c>
      <c r="I98" s="28">
        <f t="shared" si="12"/>
        <v>9.6446865704671342E-2</v>
      </c>
      <c r="J98" s="28">
        <f t="shared" si="12"/>
        <v>9.633206956731058E-2</v>
      </c>
      <c r="K98" s="28">
        <f t="shared" si="12"/>
        <v>9.4348065146085736E-2</v>
      </c>
      <c r="L98" s="28">
        <f t="shared" si="12"/>
        <v>9.4967782627704792E-2</v>
      </c>
      <c r="M98" s="28">
        <f t="shared" si="12"/>
        <v>9.6139011099330374E-2</v>
      </c>
      <c r="N98" s="28">
        <f t="shared" si="12"/>
        <v>9.4482925815612656E-2</v>
      </c>
      <c r="O98" s="28">
        <f t="shared" si="12"/>
        <v>9.4666212865269606E-2</v>
      </c>
      <c r="P98" s="28">
        <f t="shared" si="12"/>
        <v>9.7383335132029139E-2</v>
      </c>
      <c r="Q98" s="28">
        <f t="shared" si="12"/>
        <v>0.10142896113016779</v>
      </c>
      <c r="R98" s="28">
        <f t="shared" si="12"/>
        <v>9.9461132767713831E-2</v>
      </c>
      <c r="S98" s="28">
        <f t="shared" si="12"/>
        <v>9.9090094647221225E-2</v>
      </c>
      <c r="T98" s="28">
        <f t="shared" si="12"/>
        <v>9.6952421276100917E-2</v>
      </c>
      <c r="U98" s="28">
        <f t="shared" si="12"/>
        <v>9.702632411828653E-2</v>
      </c>
      <c r="V98" s="28">
        <f t="shared" si="12"/>
        <v>9.7118038598089304E-2</v>
      </c>
      <c r="W98" s="28">
        <f t="shared" si="12"/>
        <v>0.1014306777397667</v>
      </c>
      <c r="X98" s="28">
        <f t="shared" si="12"/>
        <v>0.10315654524035019</v>
      </c>
      <c r="Y98" s="28">
        <f t="shared" si="12"/>
        <v>0.10322450217325381</v>
      </c>
      <c r="Z98" s="28">
        <f t="shared" si="12"/>
        <v>0.10264541745613254</v>
      </c>
      <c r="AA98" s="28">
        <f t="shared" si="12"/>
        <v>0.11196659845353037</v>
      </c>
      <c r="AB98" s="28">
        <f t="shared" si="12"/>
        <v>0.11149643445727987</v>
      </c>
      <c r="AC98" s="28">
        <f t="shared" si="12"/>
        <v>0.11113925892787362</v>
      </c>
      <c r="AD98" s="28">
        <f t="shared" si="12"/>
        <v>0.12510020936947874</v>
      </c>
      <c r="AE98" s="28">
        <f t="shared" si="12"/>
        <v>0.12855419388433759</v>
      </c>
      <c r="AF98" s="28">
        <f t="shared" si="12"/>
        <v>0.13267801364186907</v>
      </c>
      <c r="AG98" s="28">
        <f t="shared" si="12"/>
        <v>0.13405033655253146</v>
      </c>
      <c r="AH98" s="28">
        <f t="shared" si="12"/>
        <v>0.13686723277087356</v>
      </c>
      <c r="AI98" s="28">
        <f t="shared" si="12"/>
        <v>0.13798606227223323</v>
      </c>
      <c r="AJ98" s="28">
        <f t="shared" si="12"/>
        <v>0.13912251301247214</v>
      </c>
      <c r="AK98" s="28">
        <f t="shared" si="12"/>
        <v>0.14006819653711405</v>
      </c>
      <c r="AL98" s="28">
        <f t="shared" si="12"/>
        <v>0.1384672197739974</v>
      </c>
      <c r="AM98" s="28">
        <f t="shared" si="12"/>
        <v>0.13884275197664747</v>
      </c>
      <c r="AN98" s="28">
        <f t="shared" si="12"/>
        <v>0.13989279119546544</v>
      </c>
      <c r="AO98" s="28">
        <f t="shared" si="12"/>
        <v>0.14155834107087589</v>
      </c>
      <c r="AP98" s="28">
        <f t="shared" si="12"/>
        <v>0.1954076105965824</v>
      </c>
      <c r="AQ98" s="28">
        <f t="shared" si="12"/>
        <v>0.19472424895873336</v>
      </c>
      <c r="AR98" s="28">
        <f t="shared" si="12"/>
        <v>0.193081724318964</v>
      </c>
      <c r="AS98" s="28">
        <f t="shared" si="12"/>
        <v>0.18808059704707239</v>
      </c>
      <c r="AT98" s="28">
        <f t="shared" si="12"/>
        <v>0.18944621874326303</v>
      </c>
      <c r="AU98" s="28">
        <f t="shared" si="12"/>
        <v>0.18823990609387495</v>
      </c>
      <c r="AV98" s="28">
        <f t="shared" si="12"/>
        <v>0.18769576963947132</v>
      </c>
      <c r="AW98" s="28">
        <f t="shared" si="12"/>
        <v>0.1863474030085818</v>
      </c>
      <c r="AX98" s="28">
        <f t="shared" si="12"/>
        <v>0.18502143949975242</v>
      </c>
      <c r="AY98" s="28">
        <f t="shared" si="12"/>
        <v>0.18469663105963738</v>
      </c>
      <c r="AZ98" s="28">
        <f t="shared" si="12"/>
        <v>0.18136601261457574</v>
      </c>
      <c r="BA98" s="24"/>
      <c r="BB98" s="24"/>
      <c r="BC98" s="27">
        <f>AZ98-AY98</f>
        <v>-3.3306184450616338E-3</v>
      </c>
    </row>
    <row r="99" spans="1:56" ht="31.2" x14ac:dyDescent="0.35">
      <c r="A99" s="39" t="s">
        <v>27</v>
      </c>
      <c r="B99" s="26">
        <v>2509432.1</v>
      </c>
      <c r="C99" s="26">
        <v>28273636.189999998</v>
      </c>
      <c r="D99" s="26">
        <v>41317110.149999999</v>
      </c>
      <c r="E99" s="26">
        <v>46193189.280000001</v>
      </c>
      <c r="F99" s="26">
        <v>55649629.989999987</v>
      </c>
      <c r="G99" s="26">
        <v>54855179.949999996</v>
      </c>
      <c r="H99" s="26">
        <v>61222995.270000011</v>
      </c>
      <c r="I99" s="26">
        <v>75314410.939999983</v>
      </c>
      <c r="J99" s="26">
        <v>57191089.970000006</v>
      </c>
      <c r="K99" s="26">
        <v>52311178.050000004</v>
      </c>
      <c r="L99" s="26">
        <v>56424653.550000004</v>
      </c>
      <c r="M99" s="26">
        <v>58332578.32</v>
      </c>
      <c r="N99" s="26">
        <v>57037813.29999999</v>
      </c>
      <c r="O99" s="26">
        <v>63006671.539999999</v>
      </c>
      <c r="P99" s="26">
        <v>80401205.560000002</v>
      </c>
      <c r="Q99" s="26">
        <v>89568571.109999999</v>
      </c>
      <c r="R99" s="26">
        <v>88903188.549999997</v>
      </c>
      <c r="S99" s="26">
        <v>73086910.109999999</v>
      </c>
      <c r="T99" s="26">
        <v>69841393.920000017</v>
      </c>
      <c r="U99" s="26">
        <v>80128368.25</v>
      </c>
      <c r="V99" s="26">
        <v>80146926.719999999</v>
      </c>
      <c r="W99" s="26">
        <v>75465301.090000004</v>
      </c>
      <c r="X99" s="26">
        <v>78002717.340000004</v>
      </c>
      <c r="Y99" s="26">
        <v>78719346.63000001</v>
      </c>
      <c r="Z99" s="26">
        <v>77946902.170000002</v>
      </c>
      <c r="AA99" s="26">
        <v>90243924.700000003</v>
      </c>
      <c r="AB99" s="26">
        <v>98126294.190000013</v>
      </c>
      <c r="AC99" s="26">
        <v>94827921.10999997</v>
      </c>
      <c r="AD99" s="26">
        <v>122767719</v>
      </c>
      <c r="AE99" s="26">
        <v>116719217.09999998</v>
      </c>
      <c r="AF99" s="26">
        <v>133288357.11000001</v>
      </c>
      <c r="AG99" s="26">
        <v>192186331.80000001</v>
      </c>
      <c r="AH99" s="26">
        <v>132968069.71000001</v>
      </c>
      <c r="AI99" s="26">
        <v>131940660.94000001</v>
      </c>
      <c r="AJ99" s="26">
        <v>129819974.52000001</v>
      </c>
      <c r="AK99" s="26">
        <v>130574723.75999999</v>
      </c>
      <c r="AL99" s="26">
        <v>137146795.01009998</v>
      </c>
      <c r="AM99" s="26">
        <v>149511400.19</v>
      </c>
      <c r="AN99" s="26">
        <v>161966354.95999998</v>
      </c>
      <c r="AO99" s="26">
        <v>162756913.70999998</v>
      </c>
      <c r="AP99" s="26">
        <v>264120477.22</v>
      </c>
      <c r="AQ99" s="26">
        <v>218075750.89999998</v>
      </c>
      <c r="AR99" s="26">
        <v>223630213.87</v>
      </c>
      <c r="AS99" s="26">
        <v>232301801.39999998</v>
      </c>
      <c r="AT99" s="26">
        <v>222513369.74000001</v>
      </c>
      <c r="AU99" s="26">
        <v>211344331.27000001</v>
      </c>
      <c r="AV99" s="26">
        <v>201522386.84999993</v>
      </c>
      <c r="AW99" s="26">
        <v>202523117.25999996</v>
      </c>
      <c r="AX99" s="26">
        <v>225005228.53000003</v>
      </c>
      <c r="AY99" s="26">
        <v>228537212.43000004</v>
      </c>
      <c r="AZ99" s="26">
        <v>254721562.62</v>
      </c>
      <c r="BA99" s="24"/>
      <c r="BB99" s="24"/>
      <c r="BC99" s="27">
        <f t="shared" si="0"/>
        <v>0.11457368325965778</v>
      </c>
    </row>
    <row r="100" spans="1:56" x14ac:dyDescent="0.35">
      <c r="A100" s="41" t="s">
        <v>28</v>
      </c>
      <c r="B100" s="28">
        <f>+B99/[1]ВОВЛЕЧЁННОСТЬ!B44</f>
        <v>0.20456871986924174</v>
      </c>
      <c r="C100" s="28">
        <f>+C99/[1]ВОВЛЕЧЁННОСТЬ!C44</f>
        <v>0.11490533030875735</v>
      </c>
      <c r="D100" s="28">
        <f>+D99/[1]ВОВЛЕЧЁННОСТЬ!D44</f>
        <v>0.10032213201868664</v>
      </c>
      <c r="E100" s="28">
        <f>+E99/[1]ВОВЛЕЧЁННОСТЬ!E44</f>
        <v>9.9934595410710619E-2</v>
      </c>
      <c r="F100" s="28">
        <f>+F99/[1]ВОВЛЕЧЁННОСТЬ!F44</f>
        <v>0.10020816824166065</v>
      </c>
      <c r="G100" s="28">
        <f>+G99/[1]ВОВЛЕЧЁННОСТЬ!G44</f>
        <v>0.10040592192785232</v>
      </c>
      <c r="H100" s="28">
        <f>+H99/[1]ВОВЛЕЧЁННОСТЬ!H44</f>
        <v>0.10252242402157805</v>
      </c>
      <c r="I100" s="28">
        <f>+I99/[1]ВОВЛЕЧЁННОСТЬ!I44</f>
        <v>0.10367161367381014</v>
      </c>
      <c r="J100" s="28">
        <f>+J99/[1]ВОВЛЕЧЁННОСТЬ!J44</f>
        <v>0.10073996935503758</v>
      </c>
      <c r="K100" s="28">
        <f>+K99/[1]ВОВЛЕЧЁННОСТЬ!K44</f>
        <v>9.7192947845464298E-2</v>
      </c>
      <c r="L100" s="28">
        <f>+L99/[1]ВОВЛЕЧЁННОСТЬ!L44</f>
        <v>9.9807983036947157E-2</v>
      </c>
      <c r="M100" s="28">
        <f>+M99/[1]ВОВЛЕЧЁННОСТЬ!M44</f>
        <v>0.10243089936532565</v>
      </c>
      <c r="N100" s="28">
        <f>+N99/[1]ВОВЛЕЧЁННОСТЬ!N44</f>
        <v>9.9800639339668429E-2</v>
      </c>
      <c r="O100" s="28">
        <f>+O99/[1]ВОВЛЕЧЁННОСТЬ!O44</f>
        <v>9.9954658371699756E-2</v>
      </c>
      <c r="P100" s="28">
        <f>+P99/[1]ВОВЛЕЧЁННОСТЬ!P44</f>
        <v>0.10409121146688956</v>
      </c>
      <c r="Q100" s="28">
        <f>+Q99/[1]ВОВЛЕЧЁННОСТЬ!Q44</f>
        <v>0.11259677677124758</v>
      </c>
      <c r="R100" s="28">
        <f>+R99/[1]ВОВЛЕЧЁННОСТЬ!R44</f>
        <v>0.10940184660386744</v>
      </c>
      <c r="S100" s="28">
        <f>+S99/[1]ВОВЛЕЧЁННОСТЬ!S44</f>
        <v>0.10900943932427971</v>
      </c>
      <c r="T100" s="28">
        <f>+T99/[1]ВОВЛЕЧЁННОСТЬ!T44</f>
        <v>0.1038001372533681</v>
      </c>
      <c r="U100" s="28">
        <f>+U99/[1]ВОВЛЕЧЁННОСТЬ!U44</f>
        <v>0.10480844254530862</v>
      </c>
      <c r="V100" s="28">
        <f>+V99/[1]ВОВЛЕЧЁННОСТЬ!V44</f>
        <v>0.10391213460377291</v>
      </c>
      <c r="W100" s="28">
        <f>+W99/[1]ВОВЛЕЧЁННОСТЬ!W44</f>
        <v>0.10822201731147574</v>
      </c>
      <c r="X100" s="28">
        <f>+X99/[1]ВОВЛЕЧЁННОСТЬ!X44</f>
        <v>0.10954013737480132</v>
      </c>
      <c r="Y100" s="28">
        <f>+Y99/[1]ВОВЛЕЧЁННОСТЬ!Y44</f>
        <v>0.10948031841840417</v>
      </c>
      <c r="Z100" s="28">
        <f>+Z99/[1]ВОВЛЕЧЁННОСТЬ!Z44</f>
        <v>0.10919334174537348</v>
      </c>
      <c r="AA100" s="28">
        <v>0.99999999999999967</v>
      </c>
      <c r="AB100" s="28">
        <f>+AB99/[1]ВОВЛЕЧЁННОСТЬ!AB44</f>
        <v>0.11521389571598273</v>
      </c>
      <c r="AC100" s="28">
        <f>+AC99/[1]ВОВЛЕЧЁННОСТЬ!AC44</f>
        <v>0.11748541719074211</v>
      </c>
      <c r="AD100" s="28">
        <f>+AD99/[1]ВОВЛЕЧЁННОСТЬ!AD44</f>
        <v>0.1385810350533877</v>
      </c>
      <c r="AE100" s="28">
        <f>+AE99/[1]ВОВЛЕЧЁННОСТЬ!AE44</f>
        <v>0.1395217043356573</v>
      </c>
      <c r="AF100" s="28">
        <f>+AF99/[1]ВОВЛЕЧЁННОСТЬ!AF44</f>
        <v>0.14895049225149565</v>
      </c>
      <c r="AG100" s="28">
        <f>+AG99/[1]ВОВЛЕЧЁННОСТЬ!AG44</f>
        <v>0.15545364982796497</v>
      </c>
      <c r="AH100" s="28">
        <f>+AH99/[1]ВОВЛЕЧЁННОСТЬ!AH44</f>
        <v>0.15209133609413331</v>
      </c>
      <c r="AI100" s="28">
        <f>+AI99/[1]ВОВЛЕЧЁННОСТЬ!AI44</f>
        <v>0.1574650814794914</v>
      </c>
      <c r="AJ100" s="28">
        <f>+AJ99/[1]ВОВЛЕЧЁННОСТЬ!AJ44</f>
        <v>0.15840780799235044</v>
      </c>
      <c r="AK100" s="28">
        <f>+AK99/[1]ВОВЛЕЧЁННОСТЬ!AK44</f>
        <v>0.15904715911510867</v>
      </c>
      <c r="AL100" s="28">
        <f>+AL99/[1]ВОВЛЕЧЁННОСТЬ!AL44</f>
        <v>0.15513024861080973</v>
      </c>
      <c r="AM100" s="28">
        <f>+AM99/[1]ВОВЛЕЧЁННОСТЬ!AM44</f>
        <v>0.15529145282371265</v>
      </c>
      <c r="AN100" s="28">
        <f>+AN99/[1]ВОВЛЕЧЁННОСТЬ!AN44</f>
        <v>0.15894680492544866</v>
      </c>
      <c r="AO100" s="28">
        <f>+AO99/[1]ВОВЛЕЧЁННОСТЬ!AO44</f>
        <v>0.15746951289298827</v>
      </c>
      <c r="AP100" s="28">
        <f>+AP99/[1]ВОВЛЕЧЁННОСТЬ!AP44</f>
        <v>0.21882538019869291</v>
      </c>
      <c r="AQ100" s="28">
        <f>+AQ99/[1]ВОВЛЕЧЁННОСТЬ!AQ44</f>
        <v>0.21387271979203645</v>
      </c>
      <c r="AR100" s="28">
        <f>+AR99/[1]ВОВЛЕЧЁННОСТЬ!AR44</f>
        <v>0.21502489634478031</v>
      </c>
      <c r="AS100" s="28">
        <f>+AS99/[1]ВОВЛЕЧЁННОСТЬ!AS44</f>
        <v>0.20808275421925401</v>
      </c>
      <c r="AT100" s="28">
        <f>+AT99/[1]ВОВЛЕЧЁННОСТЬ!AT44</f>
        <v>0.21091259790839356</v>
      </c>
      <c r="AU100" s="28">
        <f>+AU99/[1]ВОВЛЕЧЁННОСТЬ!AU44</f>
        <v>0.20790105390904751</v>
      </c>
      <c r="AV100" s="28">
        <f>+AV99/[1]ВОВЛЕЧЁННОСТЬ!AV44</f>
        <v>0.20816620781684306</v>
      </c>
      <c r="AW100" s="28">
        <f>+AW99/[1]ВОВЛЕЧЁННОСТЬ!AW44</f>
        <v>0.20888208562491148</v>
      </c>
      <c r="AX100" s="28">
        <f>+AX99/[1]ВОВЛЕЧЁННОСТЬ!AX44</f>
        <v>0.2045444395715976</v>
      </c>
      <c r="AY100" s="28">
        <f>+AY99/[1]ВОВЛЕЧЁННОСТЬ!AY44</f>
        <v>0.20418493825466993</v>
      </c>
      <c r="AZ100" s="28">
        <f>+AZ99/[1]ВОВЛЕЧЁННОСТЬ!AZ44</f>
        <v>0.20170636909961867</v>
      </c>
      <c r="BA100" s="24"/>
      <c r="BB100" s="24"/>
      <c r="BC100" s="27">
        <f>AZ100-AY100</f>
        <v>-2.4785691550512634E-3</v>
      </c>
    </row>
    <row r="101" spans="1:56" x14ac:dyDescent="0.35">
      <c r="A101" s="44"/>
      <c r="B101" s="24"/>
      <c r="C101" s="24"/>
      <c r="D101" s="24"/>
      <c r="E101" s="45"/>
      <c r="F101" s="24"/>
      <c r="G101" s="46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</row>
    <row r="102" spans="1:56" s="48" customFormat="1" ht="15.6" x14ac:dyDescent="0.35">
      <c r="A102" s="11" t="s">
        <v>29</v>
      </c>
      <c r="B102" s="12">
        <v>2019</v>
      </c>
      <c r="C102" s="13"/>
      <c r="D102" s="13"/>
      <c r="E102" s="13"/>
      <c r="F102" s="13"/>
      <c r="G102" s="14">
        <v>2020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6"/>
      <c r="S102" s="13">
        <v>2021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7"/>
      <c r="AE102" s="13">
        <v>2022</v>
      </c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7"/>
      <c r="AQ102" s="13">
        <v>2023</v>
      </c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7"/>
      <c r="BC102" s="18" t="s">
        <v>2</v>
      </c>
    </row>
    <row r="103" spans="1:56" s="48" customFormat="1" x14ac:dyDescent="0.35">
      <c r="A103" s="19"/>
      <c r="B103" s="20">
        <v>43678</v>
      </c>
      <c r="C103" s="20">
        <v>43709</v>
      </c>
      <c r="D103" s="20">
        <v>43739</v>
      </c>
      <c r="E103" s="20">
        <v>43770</v>
      </c>
      <c r="F103" s="20">
        <v>43800</v>
      </c>
      <c r="G103" s="20">
        <v>43831</v>
      </c>
      <c r="H103" s="20">
        <v>43862</v>
      </c>
      <c r="I103" s="20">
        <v>43891</v>
      </c>
      <c r="J103" s="20">
        <v>43922</v>
      </c>
      <c r="K103" s="20">
        <v>43952</v>
      </c>
      <c r="L103" s="20">
        <v>43983</v>
      </c>
      <c r="M103" s="20">
        <v>44013</v>
      </c>
      <c r="N103" s="20">
        <v>44044</v>
      </c>
      <c r="O103" s="20">
        <v>44075</v>
      </c>
      <c r="P103" s="20">
        <v>44105</v>
      </c>
      <c r="Q103" s="20">
        <v>44136</v>
      </c>
      <c r="R103" s="20">
        <v>44166</v>
      </c>
      <c r="S103" s="20">
        <v>44197</v>
      </c>
      <c r="T103" s="20">
        <v>44228</v>
      </c>
      <c r="U103" s="20">
        <v>44256</v>
      </c>
      <c r="V103" s="20">
        <v>44287</v>
      </c>
      <c r="W103" s="20">
        <v>44317</v>
      </c>
      <c r="X103" s="20">
        <v>44348</v>
      </c>
      <c r="Y103" s="20">
        <v>44378</v>
      </c>
      <c r="Z103" s="20">
        <v>44409</v>
      </c>
      <c r="AA103" s="20">
        <v>44440</v>
      </c>
      <c r="AB103" s="20">
        <v>44470</v>
      </c>
      <c r="AC103" s="20">
        <v>44501</v>
      </c>
      <c r="AD103" s="20">
        <v>44531</v>
      </c>
      <c r="AE103" s="20">
        <v>44562</v>
      </c>
      <c r="AF103" s="20">
        <v>44593</v>
      </c>
      <c r="AG103" s="20">
        <v>44621</v>
      </c>
      <c r="AH103" s="20">
        <v>44652</v>
      </c>
      <c r="AI103" s="20">
        <v>44682</v>
      </c>
      <c r="AJ103" s="20">
        <v>44713</v>
      </c>
      <c r="AK103" s="20">
        <v>44743</v>
      </c>
      <c r="AL103" s="20">
        <v>44774</v>
      </c>
      <c r="AM103" s="20">
        <v>44805</v>
      </c>
      <c r="AN103" s="20">
        <v>44835</v>
      </c>
      <c r="AO103" s="20">
        <v>44866</v>
      </c>
      <c r="AP103" s="20">
        <v>44896</v>
      </c>
      <c r="AQ103" s="20">
        <v>44927</v>
      </c>
      <c r="AR103" s="20">
        <v>44958</v>
      </c>
      <c r="AS103" s="20">
        <v>44986</v>
      </c>
      <c r="AT103" s="20">
        <v>45017</v>
      </c>
      <c r="AU103" s="20">
        <v>45047</v>
      </c>
      <c r="AV103" s="20">
        <v>45078</v>
      </c>
      <c r="AW103" s="20">
        <v>45108</v>
      </c>
      <c r="AX103" s="20">
        <v>45139</v>
      </c>
      <c r="AY103" s="20">
        <v>45170</v>
      </c>
      <c r="AZ103" s="20">
        <v>45200</v>
      </c>
      <c r="BA103" s="20">
        <v>45231</v>
      </c>
      <c r="BB103" s="20">
        <v>45261</v>
      </c>
      <c r="BC103" s="21"/>
    </row>
    <row r="104" spans="1:56" s="48" customFormat="1" x14ac:dyDescent="0.35">
      <c r="A104" s="22" t="s">
        <v>4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>
        <v>641616</v>
      </c>
      <c r="N104" s="23">
        <v>663070</v>
      </c>
      <c r="O104" s="23">
        <v>679212</v>
      </c>
      <c r="P104" s="23">
        <v>699373</v>
      </c>
      <c r="Q104" s="23">
        <v>722719</v>
      </c>
      <c r="R104" s="23">
        <v>738029</v>
      </c>
      <c r="S104" s="23">
        <v>747871</v>
      </c>
      <c r="T104" s="23">
        <v>758000</v>
      </c>
      <c r="U104" s="23">
        <v>768889</v>
      </c>
      <c r="V104" s="23">
        <v>783370</v>
      </c>
      <c r="W104" s="23">
        <v>794675</v>
      </c>
      <c r="X104" s="23">
        <v>804743</v>
      </c>
      <c r="Y104" s="23">
        <v>815344</v>
      </c>
      <c r="Z104" s="23">
        <v>825821</v>
      </c>
      <c r="AA104" s="23">
        <v>836867</v>
      </c>
      <c r="AB104" s="23">
        <v>846878</v>
      </c>
      <c r="AC104" s="23">
        <v>851587</v>
      </c>
      <c r="AD104" s="23">
        <v>858716</v>
      </c>
      <c r="AE104" s="23">
        <v>867046</v>
      </c>
      <c r="AF104" s="23">
        <v>875557</v>
      </c>
      <c r="AG104" s="23">
        <v>885393</v>
      </c>
      <c r="AH104" s="23">
        <v>887293</v>
      </c>
      <c r="AI104" s="23">
        <v>895684</v>
      </c>
      <c r="AJ104" s="23">
        <v>901764</v>
      </c>
      <c r="AK104" s="23">
        <v>910513</v>
      </c>
      <c r="AL104" s="23">
        <v>922943</v>
      </c>
      <c r="AM104" s="23">
        <v>935029</v>
      </c>
      <c r="AN104" s="23">
        <v>947942</v>
      </c>
      <c r="AO104" s="23">
        <v>965317</v>
      </c>
      <c r="AP104" s="23">
        <v>983779</v>
      </c>
      <c r="AQ104" s="23">
        <v>996578</v>
      </c>
      <c r="AR104" s="23">
        <v>1009119</v>
      </c>
      <c r="AS104" s="23">
        <v>1019488</v>
      </c>
      <c r="AT104" s="23">
        <v>1031154</v>
      </c>
      <c r="AU104" s="23">
        <v>1037657</v>
      </c>
      <c r="AV104" s="23">
        <v>1044719</v>
      </c>
      <c r="AW104" s="23">
        <v>1054175</v>
      </c>
      <c r="AX104" s="23">
        <v>1063253</v>
      </c>
      <c r="AY104" s="23">
        <v>1075047</v>
      </c>
      <c r="AZ104" s="23">
        <v>1089758</v>
      </c>
      <c r="BA104" s="49"/>
      <c r="BB104" s="49"/>
      <c r="BC104" s="27">
        <f>AZ104/AY104-1</f>
        <v>1.3684052883269349E-2</v>
      </c>
    </row>
    <row r="105" spans="1:56" s="48" customFormat="1" x14ac:dyDescent="0.35">
      <c r="A105" s="22" t="s">
        <v>30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>
        <v>8051034874.2800035</v>
      </c>
      <c r="X105" s="23">
        <v>8191569318.6600027</v>
      </c>
      <c r="Y105" s="23">
        <v>8334470950.079998</v>
      </c>
      <c r="Z105" s="23">
        <v>8466809012.5599976</v>
      </c>
      <c r="AA105" s="23">
        <v>8598168366.6299896</v>
      </c>
      <c r="AB105" s="23">
        <v>8665397849.3699875</v>
      </c>
      <c r="AC105" s="23">
        <v>8673803397.6299839</v>
      </c>
      <c r="AD105" s="23">
        <v>8739199954.2599869</v>
      </c>
      <c r="AE105" s="23">
        <v>8892401190.0399876</v>
      </c>
      <c r="AF105" s="23">
        <v>9101552615.9899864</v>
      </c>
      <c r="AG105" s="23">
        <v>9557112482.4499893</v>
      </c>
      <c r="AH105" s="23">
        <v>9641174567.3899937</v>
      </c>
      <c r="AI105" s="23">
        <v>9759393030.3399963</v>
      </c>
      <c r="AJ105" s="23">
        <v>9848367909.3000031</v>
      </c>
      <c r="AK105" s="23">
        <v>9930481297.135004</v>
      </c>
      <c r="AL105" s="23">
        <v>10080538806.080397</v>
      </c>
      <c r="AM105" s="23">
        <v>10251808732.615398</v>
      </c>
      <c r="AN105" s="23">
        <v>10395515289.355408</v>
      </c>
      <c r="AO105" s="23">
        <v>10591666814.46541</v>
      </c>
      <c r="AP105" s="23">
        <v>10881170423.935415</v>
      </c>
      <c r="AQ105" s="23">
        <v>11038112033.735416</v>
      </c>
      <c r="AR105" s="23">
        <v>11158465242.29541</v>
      </c>
      <c r="AS105" s="23">
        <v>11015843091.335407</v>
      </c>
      <c r="AT105" s="23">
        <v>11184424193.105417</v>
      </c>
      <c r="AU105" s="23">
        <v>11358933778.335415</v>
      </c>
      <c r="AV105" s="23">
        <v>11498617037.665411</v>
      </c>
      <c r="AW105" s="23">
        <v>11638193933.24041</v>
      </c>
      <c r="AX105" s="23">
        <v>11840084406.795006</v>
      </c>
      <c r="AY105" s="23">
        <v>11976948493.910007</v>
      </c>
      <c r="AZ105" s="23">
        <v>12185198099.85001</v>
      </c>
      <c r="BA105" s="49"/>
      <c r="BB105" s="49"/>
      <c r="BC105" s="27">
        <f t="shared" ref="BC105:BC110" si="13">AZ105/AY105-1</f>
        <v>1.7387534566579488E-2</v>
      </c>
    </row>
    <row r="106" spans="1:56" s="48" customFormat="1" x14ac:dyDescent="0.35">
      <c r="A106" s="22" t="s">
        <v>31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>
        <v>8650495</v>
      </c>
      <c r="X106" s="23">
        <v>8800803</v>
      </c>
      <c r="Y106" s="23">
        <v>8938293</v>
      </c>
      <c r="Z106" s="23">
        <v>9069421</v>
      </c>
      <c r="AA106" s="23">
        <v>9196529</v>
      </c>
      <c r="AB106" s="23">
        <v>9255660</v>
      </c>
      <c r="AC106" s="23">
        <v>9254492</v>
      </c>
      <c r="AD106" s="23">
        <v>9324846</v>
      </c>
      <c r="AE106" s="23">
        <v>9483693</v>
      </c>
      <c r="AF106" s="23">
        <v>9675643</v>
      </c>
      <c r="AG106" s="23">
        <v>9851423</v>
      </c>
      <c r="AH106" s="23">
        <v>9897672</v>
      </c>
      <c r="AI106" s="23">
        <v>10008857</v>
      </c>
      <c r="AJ106" s="23">
        <v>10086087</v>
      </c>
      <c r="AK106" s="23">
        <v>10159831</v>
      </c>
      <c r="AL106" s="23">
        <v>10306273</v>
      </c>
      <c r="AM106" s="23">
        <v>10456128</v>
      </c>
      <c r="AN106" s="23">
        <v>10595812</v>
      </c>
      <c r="AO106" s="23">
        <v>10792278</v>
      </c>
      <c r="AP106" s="23">
        <v>11077117</v>
      </c>
      <c r="AQ106" s="23">
        <v>11228134</v>
      </c>
      <c r="AR106" s="23">
        <v>11353655</v>
      </c>
      <c r="AS106" s="23">
        <v>11472177</v>
      </c>
      <c r="AT106" s="23">
        <v>11656194</v>
      </c>
      <c r="AU106" s="23">
        <v>11830500</v>
      </c>
      <c r="AV106" s="23">
        <v>11976524</v>
      </c>
      <c r="AW106" s="23">
        <v>12116749</v>
      </c>
      <c r="AX106" s="23">
        <v>12249952</v>
      </c>
      <c r="AY106" s="23">
        <v>12409006</v>
      </c>
      <c r="AZ106" s="23">
        <v>12624489</v>
      </c>
      <c r="BA106" s="49"/>
      <c r="BB106" s="49"/>
      <c r="BC106" s="27">
        <f t="shared" si="13"/>
        <v>1.7365049223120765E-2</v>
      </c>
    </row>
    <row r="107" spans="1:56" s="48" customFormat="1" x14ac:dyDescent="0.35">
      <c r="A107" s="41" t="s">
        <v>32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50">
        <f t="shared" ref="W107:AZ107" si="14">W106/W104</f>
        <v>10.885575864347061</v>
      </c>
      <c r="X107" s="50">
        <f t="shared" si="14"/>
        <v>10.936165956087844</v>
      </c>
      <c r="Y107" s="50">
        <f t="shared" si="14"/>
        <v>10.96260351459016</v>
      </c>
      <c r="Z107" s="50">
        <f t="shared" si="14"/>
        <v>10.982308514799213</v>
      </c>
      <c r="AA107" s="50">
        <f t="shared" si="14"/>
        <v>10.989236043481222</v>
      </c>
      <c r="AB107" s="50">
        <f t="shared" si="14"/>
        <v>10.92915390410425</v>
      </c>
      <c r="AC107" s="50">
        <f t="shared" si="14"/>
        <v>10.867347669703742</v>
      </c>
      <c r="AD107" s="50">
        <f t="shared" si="14"/>
        <v>10.859057010699695</v>
      </c>
      <c r="AE107" s="50">
        <f t="shared" si="14"/>
        <v>10.937935242190148</v>
      </c>
      <c r="AF107" s="50">
        <f t="shared" si="14"/>
        <v>11.050843063329971</v>
      </c>
      <c r="AG107" s="50">
        <f t="shared" si="14"/>
        <v>11.126610443046195</v>
      </c>
      <c r="AH107" s="50">
        <f t="shared" si="14"/>
        <v>11.154908243387473</v>
      </c>
      <c r="AI107" s="50">
        <f t="shared" si="14"/>
        <v>11.174540351284605</v>
      </c>
      <c r="AJ107" s="50">
        <f t="shared" si="14"/>
        <v>11.184841044885358</v>
      </c>
      <c r="AK107" s="50">
        <f t="shared" si="14"/>
        <v>11.158359078892888</v>
      </c>
      <c r="AL107" s="50">
        <f t="shared" si="14"/>
        <v>11.166749192528682</v>
      </c>
      <c r="AM107" s="50">
        <f t="shared" si="14"/>
        <v>11.182677756518782</v>
      </c>
      <c r="AN107" s="50">
        <f t="shared" si="14"/>
        <v>11.177700745404255</v>
      </c>
      <c r="AO107" s="50">
        <f t="shared" si="14"/>
        <v>11.180035159434674</v>
      </c>
      <c r="AP107" s="50">
        <f t="shared" si="14"/>
        <v>11.259761592796757</v>
      </c>
      <c r="AQ107" s="50">
        <f t="shared" si="14"/>
        <v>11.266688608418006</v>
      </c>
      <c r="AR107" s="50">
        <f t="shared" si="14"/>
        <v>11.251056614730274</v>
      </c>
      <c r="AS107" s="50">
        <f t="shared" si="14"/>
        <v>11.252880857842367</v>
      </c>
      <c r="AT107" s="50">
        <f t="shared" si="14"/>
        <v>11.304028302271048</v>
      </c>
      <c r="AU107" s="50">
        <f t="shared" si="14"/>
        <v>11.40116628134345</v>
      </c>
      <c r="AV107" s="50">
        <f t="shared" si="14"/>
        <v>11.463871146212522</v>
      </c>
      <c r="AW107" s="50">
        <f t="shared" si="14"/>
        <v>11.494058386890222</v>
      </c>
      <c r="AX107" s="50">
        <f t="shared" si="14"/>
        <v>11.52120144499945</v>
      </c>
      <c r="AY107" s="50">
        <f t="shared" si="14"/>
        <v>11.542756735286922</v>
      </c>
      <c r="AZ107" s="50">
        <f t="shared" si="14"/>
        <v>11.584672009748953</v>
      </c>
      <c r="BA107" s="49"/>
      <c r="BB107" s="49"/>
      <c r="BC107" s="27">
        <f t="shared" si="13"/>
        <v>3.6313053651988447E-3</v>
      </c>
    </row>
    <row r="108" spans="1:56" s="48" customFormat="1" ht="31.2" x14ac:dyDescent="0.35">
      <c r="A108" s="41" t="s">
        <v>33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51"/>
      <c r="X108" s="52">
        <f t="shared" ref="X108:AZ108" si="15">X107/W107-1</f>
        <v>4.6474428520111299E-3</v>
      </c>
      <c r="Y108" s="52">
        <f t="shared" si="15"/>
        <v>2.417443060801272E-3</v>
      </c>
      <c r="Z108" s="52">
        <f t="shared" si="15"/>
        <v>1.7974744943414223E-3</v>
      </c>
      <c r="AA108" s="52">
        <f t="shared" si="15"/>
        <v>6.3078984465558818E-4</v>
      </c>
      <c r="AB108" s="52">
        <f t="shared" si="15"/>
        <v>-5.4673627119523616E-3</v>
      </c>
      <c r="AC108" s="52">
        <f t="shared" si="15"/>
        <v>-5.6551710171542924E-3</v>
      </c>
      <c r="AD108" s="52">
        <f t="shared" si="15"/>
        <v>-7.6289627018744088E-4</v>
      </c>
      <c r="AE108" s="52">
        <f t="shared" si="15"/>
        <v>7.2638196311827219E-3</v>
      </c>
      <c r="AF108" s="52">
        <f t="shared" si="15"/>
        <v>1.0322590017201039E-2</v>
      </c>
      <c r="AG108" s="52">
        <f t="shared" si="15"/>
        <v>6.8562533448368601E-3</v>
      </c>
      <c r="AH108" s="52">
        <f t="shared" si="15"/>
        <v>2.5432543438206334E-3</v>
      </c>
      <c r="AI108" s="52">
        <f t="shared" si="15"/>
        <v>1.7599524324882765E-3</v>
      </c>
      <c r="AJ108" s="52">
        <f t="shared" si="15"/>
        <v>9.2180020626697612E-4</v>
      </c>
      <c r="AK108" s="52">
        <f t="shared" si="15"/>
        <v>-2.3676658332645317E-3</v>
      </c>
      <c r="AL108" s="52">
        <f t="shared" si="15"/>
        <v>7.5191285532882901E-4</v>
      </c>
      <c r="AM108" s="52">
        <f t="shared" si="15"/>
        <v>1.4264280244384864E-3</v>
      </c>
      <c r="AN108" s="52">
        <f t="shared" si="15"/>
        <v>-4.4506434173385845E-4</v>
      </c>
      <c r="AO108" s="52">
        <f t="shared" si="15"/>
        <v>2.0884563682543877E-4</v>
      </c>
      <c r="AP108" s="52">
        <f t="shared" si="15"/>
        <v>7.1311433484002595E-3</v>
      </c>
      <c r="AQ108" s="52">
        <f t="shared" si="15"/>
        <v>6.1520091381694897E-4</v>
      </c>
      <c r="AR108" s="52">
        <f t="shared" si="15"/>
        <v>-1.3874523589879617E-3</v>
      </c>
      <c r="AS108" s="52">
        <f t="shared" si="15"/>
        <v>1.6213971492273771E-4</v>
      </c>
      <c r="AT108" s="52">
        <f t="shared" si="15"/>
        <v>4.5452755676369527E-3</v>
      </c>
      <c r="AU108" s="52">
        <f t="shared" si="15"/>
        <v>8.5932179639789386E-3</v>
      </c>
      <c r="AV108" s="52">
        <f t="shared" si="15"/>
        <v>5.4998640772112584E-3</v>
      </c>
      <c r="AW108" s="52">
        <f t="shared" si="15"/>
        <v>2.6332501728854041E-3</v>
      </c>
      <c r="AX108" s="52">
        <f t="shared" si="15"/>
        <v>2.3614860126504045E-3</v>
      </c>
      <c r="AY108" s="52">
        <f t="shared" si="15"/>
        <v>1.8709238259893013E-3</v>
      </c>
      <c r="AZ108" s="52">
        <f t="shared" si="15"/>
        <v>3.6313053651988447E-3</v>
      </c>
      <c r="BA108" s="49"/>
      <c r="BB108" s="49"/>
      <c r="BC108" s="27">
        <f t="shared" ref="BC108:BC109" si="16">AZ108-AY108</f>
        <v>1.7603815392095434E-3</v>
      </c>
    </row>
    <row r="109" spans="1:56" s="48" customFormat="1" ht="31.2" x14ac:dyDescent="0.35">
      <c r="A109" s="41" t="s">
        <v>34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50">
        <f t="shared" ref="W109:AZ109" si="17">W107/12</f>
        <v>0.90713132202892177</v>
      </c>
      <c r="X109" s="50">
        <f t="shared" si="17"/>
        <v>0.91134716300732033</v>
      </c>
      <c r="Y109" s="50">
        <f t="shared" si="17"/>
        <v>0.91355029288251333</v>
      </c>
      <c r="Z109" s="50">
        <f t="shared" si="17"/>
        <v>0.91519237623326777</v>
      </c>
      <c r="AA109" s="50">
        <f t="shared" si="17"/>
        <v>0.91576967029010181</v>
      </c>
      <c r="AB109" s="50">
        <f t="shared" si="17"/>
        <v>0.91076282534202091</v>
      </c>
      <c r="AC109" s="50">
        <f t="shared" si="17"/>
        <v>0.90561230580864516</v>
      </c>
      <c r="AD109" s="50">
        <f t="shared" si="17"/>
        <v>0.90492141755830791</v>
      </c>
      <c r="AE109" s="50">
        <f t="shared" si="17"/>
        <v>0.91149460351584566</v>
      </c>
      <c r="AF109" s="50">
        <f t="shared" si="17"/>
        <v>0.92090358861083088</v>
      </c>
      <c r="AG109" s="50">
        <f t="shared" si="17"/>
        <v>0.92721753692051623</v>
      </c>
      <c r="AH109" s="50">
        <f t="shared" si="17"/>
        <v>0.92957568694895609</v>
      </c>
      <c r="AI109" s="50">
        <f t="shared" si="17"/>
        <v>0.93121169594038378</v>
      </c>
      <c r="AJ109" s="50">
        <f t="shared" si="17"/>
        <v>0.93207008707377981</v>
      </c>
      <c r="AK109" s="50">
        <f t="shared" si="17"/>
        <v>0.92986325657440727</v>
      </c>
      <c r="AL109" s="50">
        <f t="shared" si="17"/>
        <v>0.93056243271072348</v>
      </c>
      <c r="AM109" s="50">
        <f t="shared" si="17"/>
        <v>0.93188981304323182</v>
      </c>
      <c r="AN109" s="50">
        <f t="shared" si="17"/>
        <v>0.93147506211702125</v>
      </c>
      <c r="AO109" s="50">
        <f t="shared" si="17"/>
        <v>0.93166959661955617</v>
      </c>
      <c r="AP109" s="50">
        <f t="shared" si="17"/>
        <v>0.93831346606639643</v>
      </c>
      <c r="AQ109" s="50">
        <f t="shared" si="17"/>
        <v>0.9388907173681672</v>
      </c>
      <c r="AR109" s="50">
        <f t="shared" si="17"/>
        <v>0.93758805122752287</v>
      </c>
      <c r="AS109" s="50">
        <f t="shared" si="17"/>
        <v>0.93774007148686389</v>
      </c>
      <c r="AT109" s="50">
        <f t="shared" si="17"/>
        <v>0.94200235852258729</v>
      </c>
      <c r="AU109" s="50">
        <f t="shared" si="17"/>
        <v>0.95009719011195415</v>
      </c>
      <c r="AV109" s="50">
        <f t="shared" si="17"/>
        <v>0.95532259551771015</v>
      </c>
      <c r="AW109" s="50">
        <f t="shared" si="17"/>
        <v>0.95783819890751853</v>
      </c>
      <c r="AX109" s="50">
        <f t="shared" si="17"/>
        <v>0.96010012041662085</v>
      </c>
      <c r="AY109" s="50">
        <f t="shared" si="17"/>
        <v>0.96189639460724352</v>
      </c>
      <c r="AZ109" s="50">
        <f t="shared" si="17"/>
        <v>0.96538933414574613</v>
      </c>
      <c r="BA109" s="49"/>
      <c r="BB109" s="49"/>
      <c r="BC109" s="27">
        <f t="shared" si="16"/>
        <v>3.4929395385026041E-3</v>
      </c>
      <c r="BD109" s="53">
        <f>AZ109/AN109</f>
        <v>1.0364092109472538</v>
      </c>
    </row>
    <row r="110" spans="1:56" s="48" customFormat="1" x14ac:dyDescent="0.35">
      <c r="A110" s="41" t="s">
        <v>35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51">
        <f t="shared" ref="W110:AZ110" si="18">W105/W104</f>
        <v>10131.229589807159</v>
      </c>
      <c r="X110" s="51">
        <f t="shared" si="18"/>
        <v>10179.112236651954</v>
      </c>
      <c r="Y110" s="51">
        <f t="shared" si="18"/>
        <v>10222.030149335738</v>
      </c>
      <c r="Z110" s="51">
        <f t="shared" si="18"/>
        <v>10252.595916742244</v>
      </c>
      <c r="AA110" s="51">
        <f t="shared" si="18"/>
        <v>10274.235173127856</v>
      </c>
      <c r="AB110" s="51">
        <f t="shared" si="18"/>
        <v>10232.167855783227</v>
      </c>
      <c r="AC110" s="51">
        <f t="shared" si="18"/>
        <v>10185.457736708033</v>
      </c>
      <c r="AD110" s="51">
        <f t="shared" si="18"/>
        <v>10177.054991708535</v>
      </c>
      <c r="AE110" s="51">
        <f t="shared" si="18"/>
        <v>10255.973950678497</v>
      </c>
      <c r="AF110" s="51">
        <f t="shared" si="18"/>
        <v>10395.15715823183</v>
      </c>
      <c r="AG110" s="51">
        <f t="shared" si="18"/>
        <v>10794.203797014421</v>
      </c>
      <c r="AH110" s="51">
        <f t="shared" si="18"/>
        <v>10865.829627180643</v>
      </c>
      <c r="AI110" s="51">
        <f t="shared" si="18"/>
        <v>10896.022515016453</v>
      </c>
      <c r="AJ110" s="51">
        <f t="shared" si="18"/>
        <v>10921.225408532613</v>
      </c>
      <c r="AK110" s="51">
        <f t="shared" si="18"/>
        <v>10906.468438270518</v>
      </c>
      <c r="AL110" s="51">
        <f t="shared" si="18"/>
        <v>10922.168331175812</v>
      </c>
      <c r="AM110" s="51">
        <f t="shared" si="18"/>
        <v>10964.161253410748</v>
      </c>
      <c r="AN110" s="51">
        <f t="shared" si="18"/>
        <v>10966.404367941717</v>
      </c>
      <c r="AO110" s="51">
        <f t="shared" si="18"/>
        <v>10972.216188532275</v>
      </c>
      <c r="AP110" s="51">
        <f t="shared" si="18"/>
        <v>11060.584159588094</v>
      </c>
      <c r="AQ110" s="51">
        <f t="shared" si="18"/>
        <v>11076.014154170989</v>
      </c>
      <c r="AR110" s="51">
        <f t="shared" si="18"/>
        <v>11057.630707870341</v>
      </c>
      <c r="AS110" s="51">
        <f t="shared" si="18"/>
        <v>10805.269989774679</v>
      </c>
      <c r="AT110" s="51">
        <f t="shared" si="18"/>
        <v>10846.511959518575</v>
      </c>
      <c r="AU110" s="51">
        <f t="shared" si="18"/>
        <v>10946.713392128049</v>
      </c>
      <c r="AV110" s="51">
        <f t="shared" si="18"/>
        <v>11006.420901376745</v>
      </c>
      <c r="AW110" s="51">
        <f t="shared" si="18"/>
        <v>11040.096694799638</v>
      </c>
      <c r="AX110" s="51">
        <f t="shared" si="18"/>
        <v>11135.716905379064</v>
      </c>
      <c r="AY110" s="51">
        <f t="shared" si="18"/>
        <v>11140.860347417376</v>
      </c>
      <c r="AZ110" s="51">
        <f t="shared" si="18"/>
        <v>11181.563337777754</v>
      </c>
      <c r="BA110" s="49"/>
      <c r="BB110" s="49"/>
      <c r="BC110" s="27">
        <f t="shared" si="13"/>
        <v>3.6534871716449313E-3</v>
      </c>
      <c r="BD110" s="53">
        <f>AZ110/AN110</f>
        <v>1.0196198282150724</v>
      </c>
    </row>
    <row r="111" spans="1:56" s="48" customFormat="1" ht="31.2" x14ac:dyDescent="0.35">
      <c r="A111" s="41" t="s">
        <v>36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51"/>
      <c r="X111" s="52">
        <f t="shared" ref="X111:AZ111" si="19">X110/W110-1</f>
        <v>4.7262423993399416E-3</v>
      </c>
      <c r="Y111" s="52">
        <f t="shared" si="19"/>
        <v>4.2162726656309601E-3</v>
      </c>
      <c r="Z111" s="52">
        <f t="shared" si="19"/>
        <v>2.9901856050085218E-3</v>
      </c>
      <c r="AA111" s="52">
        <f t="shared" si="19"/>
        <v>2.1106124303871265E-3</v>
      </c>
      <c r="AB111" s="52">
        <f t="shared" si="19"/>
        <v>-4.0944475803565972E-3</v>
      </c>
      <c r="AC111" s="52">
        <f t="shared" si="19"/>
        <v>-4.5650266623405988E-3</v>
      </c>
      <c r="AD111" s="52">
        <f t="shared" si="19"/>
        <v>-8.2497470577236331E-4</v>
      </c>
      <c r="AE111" s="52">
        <f t="shared" si="19"/>
        <v>7.7545968882215544E-3</v>
      </c>
      <c r="AF111" s="52">
        <f t="shared" si="19"/>
        <v>1.3570940041645274E-2</v>
      </c>
      <c r="AG111" s="52">
        <f t="shared" si="19"/>
        <v>3.8387744668832546E-2</v>
      </c>
      <c r="AH111" s="52">
        <f t="shared" si="19"/>
        <v>6.63558253236185E-3</v>
      </c>
      <c r="AI111" s="52">
        <f t="shared" si="19"/>
        <v>2.7787006488932953E-3</v>
      </c>
      <c r="AJ111" s="52">
        <f t="shared" si="19"/>
        <v>2.3130361084906514E-3</v>
      </c>
      <c r="AK111" s="52">
        <f t="shared" si="19"/>
        <v>-1.3512192734860262E-3</v>
      </c>
      <c r="AL111" s="52">
        <f t="shared" si="19"/>
        <v>1.4395028962999046E-3</v>
      </c>
      <c r="AM111" s="52">
        <f t="shared" si="19"/>
        <v>3.8447422674372511E-3</v>
      </c>
      <c r="AN111" s="52">
        <f t="shared" si="19"/>
        <v>2.0458605807815999E-4</v>
      </c>
      <c r="AO111" s="52">
        <f t="shared" si="19"/>
        <v>5.2996592096743456E-4</v>
      </c>
      <c r="AP111" s="52">
        <f t="shared" si="19"/>
        <v>8.0537941959417658E-3</v>
      </c>
      <c r="AQ111" s="52">
        <f t="shared" si="19"/>
        <v>1.3950433684390973E-3</v>
      </c>
      <c r="AR111" s="52">
        <f t="shared" si="19"/>
        <v>-1.6597528718148569E-3</v>
      </c>
      <c r="AS111" s="52">
        <f t="shared" si="19"/>
        <v>-2.2822313817737028E-2</v>
      </c>
      <c r="AT111" s="52">
        <f t="shared" si="19"/>
        <v>3.8168384300369951E-3</v>
      </c>
      <c r="AU111" s="52">
        <f t="shared" si="19"/>
        <v>9.2381249367028406E-3</v>
      </c>
      <c r="AV111" s="52">
        <f t="shared" si="19"/>
        <v>5.4543776848703374E-3</v>
      </c>
      <c r="AW111" s="52">
        <f t="shared" si="19"/>
        <v>3.059649792120922E-3</v>
      </c>
      <c r="AX111" s="52">
        <f t="shared" si="19"/>
        <v>8.6611750986262948E-3</v>
      </c>
      <c r="AY111" s="52">
        <f t="shared" si="19"/>
        <v>4.6188692492954431E-4</v>
      </c>
      <c r="AZ111" s="52">
        <f t="shared" si="19"/>
        <v>3.6534871716449313E-3</v>
      </c>
      <c r="BA111" s="49"/>
      <c r="BB111" s="49"/>
      <c r="BC111" s="27">
        <f>AZ111-AY111</f>
        <v>3.191600246715387E-3</v>
      </c>
    </row>
    <row r="112" spans="1:56" s="48" customFormat="1" ht="1.95" customHeight="1" x14ac:dyDescent="0.35">
      <c r="A112" s="54"/>
      <c r="B112" s="49"/>
      <c r="C112" s="49"/>
      <c r="D112" s="49"/>
      <c r="E112" s="55"/>
      <c r="F112" s="49"/>
      <c r="G112" s="56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57"/>
    </row>
    <row r="113" spans="1:55" s="48" customFormat="1" ht="1.95" customHeight="1" x14ac:dyDescent="0.35">
      <c r="A113" s="54"/>
      <c r="B113" s="49"/>
      <c r="C113" s="49"/>
      <c r="D113" s="49"/>
      <c r="E113" s="55"/>
      <c r="F113" s="49"/>
      <c r="G113" s="56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57"/>
    </row>
    <row r="114" spans="1:55" s="48" customFormat="1" ht="1.95" customHeight="1" x14ac:dyDescent="0.35">
      <c r="A114" s="54"/>
      <c r="B114" s="49"/>
      <c r="C114" s="49"/>
      <c r="D114" s="49"/>
      <c r="E114" s="55"/>
      <c r="F114" s="49"/>
      <c r="G114" s="56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57"/>
    </row>
    <row r="115" spans="1:55" s="48" customFormat="1" ht="1.95" customHeight="1" x14ac:dyDescent="0.35">
      <c r="A115" s="54"/>
      <c r="B115" s="49"/>
      <c r="C115" s="49"/>
      <c r="D115" s="49"/>
      <c r="E115" s="55"/>
      <c r="F115" s="49"/>
      <c r="G115" s="56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57"/>
    </row>
    <row r="116" spans="1:55" s="48" customFormat="1" ht="1.95" customHeight="1" x14ac:dyDescent="0.35">
      <c r="A116" s="54"/>
      <c r="B116" s="49"/>
      <c r="C116" s="49"/>
      <c r="D116" s="49"/>
      <c r="E116" s="55"/>
      <c r="F116" s="49"/>
      <c r="G116" s="56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57"/>
    </row>
    <row r="117" spans="1:55" s="48" customFormat="1" ht="1.95" customHeight="1" x14ac:dyDescent="0.35">
      <c r="A117" s="54"/>
      <c r="B117" s="49"/>
      <c r="C117" s="49"/>
      <c r="D117" s="49"/>
      <c r="E117" s="55"/>
      <c r="F117" s="49"/>
      <c r="G117" s="56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57"/>
    </row>
    <row r="118" spans="1:55" x14ac:dyDescent="0.35">
      <c r="A118" s="44"/>
      <c r="B118" s="24"/>
      <c r="C118" s="24"/>
      <c r="D118" s="24"/>
      <c r="E118" s="45"/>
      <c r="F118" s="24"/>
      <c r="G118" s="46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</row>
    <row r="119" spans="1:55" ht="15.6" x14ac:dyDescent="0.35">
      <c r="A119" s="11" t="s">
        <v>37</v>
      </c>
      <c r="B119" s="12">
        <v>2019</v>
      </c>
      <c r="C119" s="13"/>
      <c r="D119" s="13"/>
      <c r="E119" s="13"/>
      <c r="F119" s="13"/>
      <c r="G119" s="14">
        <v>2020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6"/>
      <c r="S119" s="13">
        <v>2021</v>
      </c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7"/>
      <c r="AE119" s="13">
        <v>2022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7"/>
      <c r="AQ119" s="13">
        <v>2023</v>
      </c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7"/>
      <c r="BC119" s="18" t="s">
        <v>2</v>
      </c>
    </row>
    <row r="120" spans="1:55" x14ac:dyDescent="0.35">
      <c r="A120" s="19"/>
      <c r="B120" s="20">
        <v>43678</v>
      </c>
      <c r="C120" s="20">
        <v>43709</v>
      </c>
      <c r="D120" s="20">
        <v>43739</v>
      </c>
      <c r="E120" s="20">
        <v>43770</v>
      </c>
      <c r="F120" s="20">
        <v>43800</v>
      </c>
      <c r="G120" s="20">
        <v>43831</v>
      </c>
      <c r="H120" s="20">
        <v>43862</v>
      </c>
      <c r="I120" s="20">
        <v>43891</v>
      </c>
      <c r="J120" s="20">
        <v>43922</v>
      </c>
      <c r="K120" s="20">
        <v>43952</v>
      </c>
      <c r="L120" s="20">
        <v>43983</v>
      </c>
      <c r="M120" s="20">
        <v>44013</v>
      </c>
      <c r="N120" s="20">
        <v>44044</v>
      </c>
      <c r="O120" s="20">
        <v>44075</v>
      </c>
      <c r="P120" s="20">
        <v>44105</v>
      </c>
      <c r="Q120" s="20">
        <v>44136</v>
      </c>
      <c r="R120" s="20">
        <v>44166</v>
      </c>
      <c r="S120" s="20">
        <v>44197</v>
      </c>
      <c r="T120" s="20">
        <v>44228</v>
      </c>
      <c r="U120" s="20">
        <v>44256</v>
      </c>
      <c r="V120" s="20">
        <v>44287</v>
      </c>
      <c r="W120" s="20">
        <v>44317</v>
      </c>
      <c r="X120" s="20">
        <v>44348</v>
      </c>
      <c r="Y120" s="20">
        <v>44378</v>
      </c>
      <c r="Z120" s="20">
        <v>44409</v>
      </c>
      <c r="AA120" s="20">
        <v>44440</v>
      </c>
      <c r="AB120" s="20">
        <v>44470</v>
      </c>
      <c r="AC120" s="20">
        <v>44501</v>
      </c>
      <c r="AD120" s="20">
        <v>44531</v>
      </c>
      <c r="AE120" s="20">
        <v>44562</v>
      </c>
      <c r="AF120" s="20">
        <v>44593</v>
      </c>
      <c r="AG120" s="20">
        <v>44621</v>
      </c>
      <c r="AH120" s="20">
        <v>44652</v>
      </c>
      <c r="AI120" s="20">
        <v>44682</v>
      </c>
      <c r="AJ120" s="20">
        <v>44713</v>
      </c>
      <c r="AK120" s="20">
        <v>44743</v>
      </c>
      <c r="AL120" s="20">
        <v>44774</v>
      </c>
      <c r="AM120" s="20">
        <v>44805</v>
      </c>
      <c r="AN120" s="20">
        <v>44835</v>
      </c>
      <c r="AO120" s="20">
        <v>44866</v>
      </c>
      <c r="AP120" s="20">
        <v>44896</v>
      </c>
      <c r="AQ120" s="20">
        <v>44927</v>
      </c>
      <c r="AR120" s="20">
        <v>44958</v>
      </c>
      <c r="AS120" s="20">
        <v>44986</v>
      </c>
      <c r="AT120" s="20">
        <v>45017</v>
      </c>
      <c r="AU120" s="20">
        <v>45047</v>
      </c>
      <c r="AV120" s="20">
        <v>45078</v>
      </c>
      <c r="AW120" s="20">
        <v>45108</v>
      </c>
      <c r="AX120" s="20">
        <v>45139</v>
      </c>
      <c r="AY120" s="20">
        <v>45170</v>
      </c>
      <c r="AZ120" s="20">
        <v>45200</v>
      </c>
      <c r="BA120" s="20">
        <v>45231</v>
      </c>
      <c r="BB120" s="20">
        <v>45261</v>
      </c>
      <c r="BC120" s="21"/>
    </row>
    <row r="121" spans="1:55" x14ac:dyDescent="0.35">
      <c r="A121" s="22" t="s">
        <v>38</v>
      </c>
      <c r="B121" s="23">
        <v>9789212</v>
      </c>
      <c r="C121" s="23">
        <v>140933028.00000054</v>
      </c>
      <c r="D121" s="23">
        <v>141215897.00000131</v>
      </c>
      <c r="E121" s="23">
        <v>95495774.000000551</v>
      </c>
      <c r="F121" s="23">
        <v>100660116.00000079</v>
      </c>
      <c r="G121" s="23">
        <v>95815982.000000224</v>
      </c>
      <c r="H121" s="23">
        <v>94732223.000000492</v>
      </c>
      <c r="I121" s="23">
        <v>90514852.999999821</v>
      </c>
      <c r="J121" s="23">
        <v>82437157.999999985</v>
      </c>
      <c r="K121" s="23">
        <v>71299344.99999994</v>
      </c>
      <c r="L121" s="23">
        <v>88385803.349999905</v>
      </c>
      <c r="M121" s="23">
        <v>63761850.999999814</v>
      </c>
      <c r="N121" s="23">
        <v>75967201.999999762</v>
      </c>
      <c r="O121" s="23">
        <v>80538842.999999315</v>
      </c>
      <c r="P121" s="23">
        <v>139850544.99999982</v>
      </c>
      <c r="Q121" s="23">
        <v>119802718.99999821</v>
      </c>
      <c r="R121" s="23">
        <v>152969758.99999887</v>
      </c>
      <c r="S121" s="23">
        <v>106576098.99999854</v>
      </c>
      <c r="T121" s="23">
        <v>109750008.99999848</v>
      </c>
      <c r="U121" s="23">
        <v>122057864.99999879</v>
      </c>
      <c r="V121" s="23">
        <v>126506581.99999903</v>
      </c>
      <c r="W121" s="23">
        <v>102893342.99999927</v>
      </c>
      <c r="X121" s="23">
        <v>113575944.99999948</v>
      </c>
      <c r="Y121" s="23">
        <v>189572563.0000003</v>
      </c>
      <c r="Z121" s="23">
        <v>148870951.99999946</v>
      </c>
      <c r="AA121" s="23">
        <v>112048359.99999924</v>
      </c>
      <c r="AB121" s="23">
        <v>216464689.99999917</v>
      </c>
      <c r="AC121" s="23">
        <v>127082170.9999986</v>
      </c>
      <c r="AD121" s="23">
        <v>232839705</v>
      </c>
      <c r="AE121" s="23">
        <v>178490785.9999986</v>
      </c>
      <c r="AF121" s="23">
        <v>202889054.99999914</v>
      </c>
      <c r="AG121" s="23">
        <v>128142423.00000149</v>
      </c>
      <c r="AH121" s="23">
        <v>193237284</v>
      </c>
      <c r="AI121" s="23">
        <v>167980729.99999994</v>
      </c>
      <c r="AJ121" s="23">
        <v>183275978.99999952</v>
      </c>
      <c r="AK121" s="23">
        <v>138817780.99999923</v>
      </c>
      <c r="AL121" s="23">
        <v>172137326.99999928</v>
      </c>
      <c r="AM121" s="23">
        <v>168103842.99999928</v>
      </c>
      <c r="AN121" s="23">
        <v>179533399.99999946</v>
      </c>
      <c r="AO121" s="23">
        <v>195080988.0000008</v>
      </c>
      <c r="AP121" s="23">
        <v>284550386.00000083</v>
      </c>
      <c r="AQ121" s="23">
        <v>175982686.00000072</v>
      </c>
      <c r="AR121" s="23">
        <v>228818816.00000122</v>
      </c>
      <c r="AS121" s="23">
        <v>178938684.00000119</v>
      </c>
      <c r="AT121" s="23">
        <v>213950605.00000119</v>
      </c>
      <c r="AU121" s="23">
        <v>184857215.00000072</v>
      </c>
      <c r="AV121" s="23">
        <v>162983422.0000006</v>
      </c>
      <c r="AW121" s="23">
        <v>184864938.00000054</v>
      </c>
      <c r="AX121" s="23">
        <v>208480682.00000077</v>
      </c>
      <c r="AY121" s="23">
        <v>205388218.00000107</v>
      </c>
      <c r="AZ121" s="23">
        <v>231544365.00000221</v>
      </c>
      <c r="BA121" s="24"/>
      <c r="BB121" s="24"/>
      <c r="BC121" s="27">
        <f>AZ121/AY121-1</f>
        <v>0.12734979277146752</v>
      </c>
    </row>
    <row r="122" spans="1:55" x14ac:dyDescent="0.35">
      <c r="A122" s="22" t="s">
        <v>39</v>
      </c>
      <c r="B122" s="23"/>
      <c r="C122" s="23"/>
      <c r="D122" s="23">
        <v>101293</v>
      </c>
      <c r="E122" s="23">
        <v>13</v>
      </c>
      <c r="F122" s="23">
        <v>627534</v>
      </c>
      <c r="G122" s="23">
        <v>3279732</v>
      </c>
      <c r="H122" s="23">
        <v>0</v>
      </c>
      <c r="I122" s="23">
        <v>2105167</v>
      </c>
      <c r="J122" s="23">
        <v>13368442</v>
      </c>
      <c r="K122" s="23">
        <v>3467418</v>
      </c>
      <c r="L122" s="23">
        <v>16787343</v>
      </c>
      <c r="M122" s="23">
        <v>2677256</v>
      </c>
      <c r="N122" s="23">
        <v>8598283</v>
      </c>
      <c r="O122" s="23">
        <v>17682824</v>
      </c>
      <c r="P122" s="23">
        <v>42160851</v>
      </c>
      <c r="Q122" s="23">
        <v>29431220</v>
      </c>
      <c r="R122" s="23">
        <v>47114461</v>
      </c>
      <c r="S122" s="23">
        <v>43375473</v>
      </c>
      <c r="T122" s="23">
        <v>44048962</v>
      </c>
      <c r="U122" s="23">
        <v>47058714</v>
      </c>
      <c r="V122" s="23">
        <v>49483095</v>
      </c>
      <c r="W122" s="23">
        <v>33116702</v>
      </c>
      <c r="X122" s="23">
        <v>42698732</v>
      </c>
      <c r="Y122" s="23">
        <v>72107658</v>
      </c>
      <c r="Z122" s="23">
        <v>54609967</v>
      </c>
      <c r="AA122" s="23">
        <v>33240736</v>
      </c>
      <c r="AB122" s="23">
        <v>123309560</v>
      </c>
      <c r="AC122" s="23">
        <v>42069578</v>
      </c>
      <c r="AD122" s="23">
        <v>98816127</v>
      </c>
      <c r="AE122" s="23">
        <v>98983008</v>
      </c>
      <c r="AF122" s="23">
        <v>110425658</v>
      </c>
      <c r="AG122" s="23">
        <v>6847268</v>
      </c>
      <c r="AH122" s="23">
        <v>106926433</v>
      </c>
      <c r="AI122" s="23">
        <v>82523763</v>
      </c>
      <c r="AJ122" s="23">
        <v>103910687</v>
      </c>
      <c r="AK122" s="23">
        <v>58908427</v>
      </c>
      <c r="AL122" s="23">
        <v>82655414</v>
      </c>
      <c r="AM122" s="23">
        <v>71012110</v>
      </c>
      <c r="AN122" s="23">
        <v>80082150</v>
      </c>
      <c r="AO122" s="23">
        <v>79345092</v>
      </c>
      <c r="AP122" s="23">
        <v>92202007</v>
      </c>
      <c r="AQ122" s="23">
        <v>63793965</v>
      </c>
      <c r="AR122" s="23">
        <v>97767812</v>
      </c>
      <c r="AS122" s="23">
        <v>40025507</v>
      </c>
      <c r="AT122" s="23">
        <v>84513568</v>
      </c>
      <c r="AU122" s="23">
        <v>65874494</v>
      </c>
      <c r="AV122" s="23">
        <v>51204877</v>
      </c>
      <c r="AW122" s="23">
        <v>60354368</v>
      </c>
      <c r="AX122" s="23">
        <v>67021440</v>
      </c>
      <c r="AY122" s="23">
        <v>65545970</v>
      </c>
      <c r="AZ122" s="23">
        <v>43628869</v>
      </c>
      <c r="BA122" s="24"/>
      <c r="BB122" s="24"/>
      <c r="BC122" s="27">
        <f t="shared" ref="BC122:BC130" si="20">AZ122/AY122-1</f>
        <v>-0.33437755212105336</v>
      </c>
    </row>
    <row r="123" spans="1:55" x14ac:dyDescent="0.35">
      <c r="A123" s="22" t="s">
        <v>40</v>
      </c>
      <c r="B123" s="23">
        <v>1159594</v>
      </c>
      <c r="C123" s="23">
        <v>22022566</v>
      </c>
      <c r="D123" s="23">
        <v>35962897</v>
      </c>
      <c r="E123" s="23">
        <v>40207194</v>
      </c>
      <c r="F123" s="23">
        <v>56159631</v>
      </c>
      <c r="G123" s="23">
        <v>49068481</v>
      </c>
      <c r="H123" s="23">
        <v>52977988</v>
      </c>
      <c r="I123" s="23">
        <v>65575749</v>
      </c>
      <c r="J123" s="23">
        <v>50110560</v>
      </c>
      <c r="K123" s="23">
        <v>48645836</v>
      </c>
      <c r="L123" s="23">
        <v>50214308</v>
      </c>
      <c r="M123" s="23">
        <v>50620313</v>
      </c>
      <c r="N123" s="23">
        <v>51870329</v>
      </c>
      <c r="O123" s="23">
        <v>56889090</v>
      </c>
      <c r="P123" s="23">
        <v>68387431</v>
      </c>
      <c r="Q123" s="23">
        <v>71030084</v>
      </c>
      <c r="R123" s="23">
        <v>71856339</v>
      </c>
      <c r="S123" s="23">
        <v>57731875</v>
      </c>
      <c r="T123" s="23">
        <v>59970498</v>
      </c>
      <c r="U123" s="23">
        <v>67349934</v>
      </c>
      <c r="V123" s="23">
        <v>68913803</v>
      </c>
      <c r="W123" s="23">
        <v>62450891</v>
      </c>
      <c r="X123" s="23">
        <v>62793430</v>
      </c>
      <c r="Y123" s="23">
        <v>63058911</v>
      </c>
      <c r="Z123" s="23">
        <v>61489154</v>
      </c>
      <c r="AA123" s="23">
        <v>66753562</v>
      </c>
      <c r="AB123" s="23">
        <v>73408668</v>
      </c>
      <c r="AC123" s="23">
        <v>70121273</v>
      </c>
      <c r="AD123" s="23">
        <v>76975049</v>
      </c>
      <c r="AE123" s="23">
        <v>68425821</v>
      </c>
      <c r="AF123" s="23">
        <v>78182457</v>
      </c>
      <c r="AG123" s="23">
        <v>109524595</v>
      </c>
      <c r="AH123" s="23">
        <v>74783413</v>
      </c>
      <c r="AI123" s="23">
        <v>70573632</v>
      </c>
      <c r="AJ123" s="23">
        <v>69727666</v>
      </c>
      <c r="AK123" s="23">
        <v>69817920</v>
      </c>
      <c r="AL123" s="23">
        <v>75022762</v>
      </c>
      <c r="AM123" s="23">
        <v>82260888</v>
      </c>
      <c r="AN123" s="23">
        <v>86580024</v>
      </c>
      <c r="AO123" s="23">
        <v>87592203</v>
      </c>
      <c r="AP123" s="23">
        <v>105356340</v>
      </c>
      <c r="AQ123" s="23">
        <v>83161180</v>
      </c>
      <c r="AR123" s="23">
        <v>92020306</v>
      </c>
      <c r="AS123" s="23">
        <v>94885299</v>
      </c>
      <c r="AT123" s="23">
        <v>90196263</v>
      </c>
      <c r="AU123" s="23">
        <v>86329985</v>
      </c>
      <c r="AV123" s="23">
        <v>81672189</v>
      </c>
      <c r="AW123" s="23">
        <v>81901676</v>
      </c>
      <c r="AX123" s="23">
        <v>92997108</v>
      </c>
      <c r="AY123" s="23">
        <v>94677249</v>
      </c>
      <c r="AZ123" s="23">
        <v>99970963</v>
      </c>
      <c r="BA123" s="24"/>
      <c r="BB123" s="24"/>
      <c r="BC123" s="27">
        <f t="shared" si="20"/>
        <v>5.5913263808499591E-2</v>
      </c>
    </row>
    <row r="124" spans="1:55" x14ac:dyDescent="0.35">
      <c r="A124" s="22" t="s">
        <v>41</v>
      </c>
      <c r="B124" s="23">
        <v>0</v>
      </c>
      <c r="C124" s="23">
        <v>0</v>
      </c>
      <c r="D124" s="23">
        <v>101293</v>
      </c>
      <c r="E124" s="23">
        <v>1210</v>
      </c>
      <c r="F124" s="23">
        <v>754158</v>
      </c>
      <c r="G124" s="23">
        <v>7221782</v>
      </c>
      <c r="H124" s="23">
        <v>13567531</v>
      </c>
      <c r="I124" s="23">
        <v>3353284</v>
      </c>
      <c r="J124" s="23">
        <v>16877004</v>
      </c>
      <c r="K124" s="23">
        <v>5282068</v>
      </c>
      <c r="L124" s="23">
        <v>26076263</v>
      </c>
      <c r="M124" s="23">
        <v>3803642</v>
      </c>
      <c r="N124" s="23">
        <v>11945371</v>
      </c>
      <c r="O124" s="23">
        <v>20555864</v>
      </c>
      <c r="P124" s="23">
        <v>63301904</v>
      </c>
      <c r="Q124" s="23">
        <v>43535444</v>
      </c>
      <c r="R124" s="23">
        <v>77943971</v>
      </c>
      <c r="S124" s="23">
        <v>48066482</v>
      </c>
      <c r="T124" s="23">
        <v>47641858</v>
      </c>
      <c r="U124" s="23">
        <v>51527625</v>
      </c>
      <c r="V124" s="23">
        <v>56998978</v>
      </c>
      <c r="W124" s="23">
        <v>39749845</v>
      </c>
      <c r="X124" s="23">
        <v>48394599</v>
      </c>
      <c r="Y124" s="23">
        <v>74638262</v>
      </c>
      <c r="Z124" s="23">
        <v>58702498</v>
      </c>
      <c r="AA124" s="23">
        <v>36089486</v>
      </c>
      <c r="AB124" s="23">
        <v>129962812</v>
      </c>
      <c r="AC124" s="23">
        <v>45714294</v>
      </c>
      <c r="AD124" s="23">
        <v>107518612</v>
      </c>
      <c r="AE124" s="23">
        <v>106949155</v>
      </c>
      <c r="AF124" s="23">
        <v>117495898</v>
      </c>
      <c r="AG124" s="23">
        <v>12163845</v>
      </c>
      <c r="AH124" s="23">
        <v>117117918</v>
      </c>
      <c r="AI124" s="23">
        <v>92907986</v>
      </c>
      <c r="AJ124" s="23">
        <v>109334974</v>
      </c>
      <c r="AK124" s="23">
        <v>62867113</v>
      </c>
      <c r="AL124" s="23">
        <v>91669045</v>
      </c>
      <c r="AM124" s="23">
        <v>80681636</v>
      </c>
      <c r="AN124" s="23">
        <v>89908186</v>
      </c>
      <c r="AO124" s="23">
        <v>105100300</v>
      </c>
      <c r="AP124" s="23">
        <v>120112586</v>
      </c>
      <c r="AQ124" s="23">
        <v>83409031</v>
      </c>
      <c r="AR124" s="23">
        <v>123231323</v>
      </c>
      <c r="AS124" s="23">
        <v>78229076</v>
      </c>
      <c r="AT124" s="23">
        <v>121246403</v>
      </c>
      <c r="AU124" s="23">
        <v>93075797</v>
      </c>
      <c r="AV124" s="23">
        <v>74142600</v>
      </c>
      <c r="AW124" s="23">
        <v>83149285</v>
      </c>
      <c r="AX124" s="23">
        <v>91516546</v>
      </c>
      <c r="AY124" s="23">
        <v>88922912</v>
      </c>
      <c r="AZ124" s="23">
        <v>57413934</v>
      </c>
      <c r="BA124" s="24"/>
      <c r="BB124" s="24"/>
      <c r="BC124" s="27">
        <f t="shared" si="20"/>
        <v>-0.35434037517799688</v>
      </c>
    </row>
    <row r="125" spans="1:55" x14ac:dyDescent="0.35">
      <c r="A125" s="39" t="s">
        <v>42</v>
      </c>
      <c r="B125" s="26">
        <v>8630000</v>
      </c>
      <c r="C125" s="26">
        <v>118918702</v>
      </c>
      <c r="D125" s="26">
        <v>105177092</v>
      </c>
      <c r="E125" s="26">
        <v>55343708</v>
      </c>
      <c r="F125" s="26">
        <v>55029023</v>
      </c>
      <c r="G125" s="26">
        <v>39479545</v>
      </c>
      <c r="H125" s="26">
        <v>27082714</v>
      </c>
      <c r="I125" s="26">
        <v>21438061</v>
      </c>
      <c r="J125" s="26">
        <v>13760843</v>
      </c>
      <c r="K125" s="26">
        <v>17238019</v>
      </c>
      <c r="L125" s="26">
        <v>11930378</v>
      </c>
      <c r="M125" s="26">
        <v>9257005</v>
      </c>
      <c r="N125" s="26">
        <v>7429370</v>
      </c>
      <c r="O125" s="26">
        <v>2997412</v>
      </c>
      <c r="P125" s="26">
        <v>8016022</v>
      </c>
      <c r="Q125" s="26">
        <v>5076357</v>
      </c>
      <c r="R125" s="26">
        <v>3051394</v>
      </c>
      <c r="S125" s="26">
        <v>682579</v>
      </c>
      <c r="T125" s="26">
        <v>2078236</v>
      </c>
      <c r="U125" s="26">
        <v>3093028</v>
      </c>
      <c r="V125" s="26">
        <v>389801</v>
      </c>
      <c r="W125" s="26">
        <v>307895</v>
      </c>
      <c r="X125" s="26">
        <v>2122327</v>
      </c>
      <c r="Y125" s="26">
        <v>51410049</v>
      </c>
      <c r="Z125" s="26">
        <v>28535531</v>
      </c>
      <c r="AA125" s="26">
        <v>8857490</v>
      </c>
      <c r="AB125" s="26">
        <v>13116566</v>
      </c>
      <c r="AC125" s="26">
        <v>11267070</v>
      </c>
      <c r="AD125" s="26">
        <v>48533917</v>
      </c>
      <c r="AE125" s="26">
        <v>3155981</v>
      </c>
      <c r="AF125" s="26">
        <v>7189254</v>
      </c>
      <c r="AG125" s="26">
        <v>6280748</v>
      </c>
      <c r="AH125" s="26">
        <v>1346573</v>
      </c>
      <c r="AI125" s="26">
        <v>4540896</v>
      </c>
      <c r="AJ125" s="26">
        <v>4244304</v>
      </c>
      <c r="AK125" s="26">
        <v>6165756</v>
      </c>
      <c r="AL125" s="26">
        <v>5475583</v>
      </c>
      <c r="AM125" s="26">
        <v>5086161</v>
      </c>
      <c r="AN125" s="26">
        <v>3026035</v>
      </c>
      <c r="AO125" s="26">
        <v>2413841</v>
      </c>
      <c r="AP125" s="26">
        <v>78546257</v>
      </c>
      <c r="AQ125" s="26">
        <v>15459861</v>
      </c>
      <c r="AR125" s="26">
        <v>21269266</v>
      </c>
      <c r="AS125" s="26">
        <v>5866683</v>
      </c>
      <c r="AT125" s="26">
        <v>2546339</v>
      </c>
      <c r="AU125" s="23">
        <v>5481524</v>
      </c>
      <c r="AV125" s="23">
        <v>7199429</v>
      </c>
      <c r="AW125" s="23">
        <v>19851169</v>
      </c>
      <c r="AX125" s="23">
        <v>24141056</v>
      </c>
      <c r="AY125" s="23">
        <v>21950349</v>
      </c>
      <c r="AZ125" s="23">
        <v>67248929</v>
      </c>
      <c r="BA125" s="24"/>
      <c r="BB125" s="24"/>
      <c r="BC125" s="27">
        <f t="shared" si="20"/>
        <v>2.0636838165989979</v>
      </c>
    </row>
    <row r="126" spans="1:55" x14ac:dyDescent="0.35">
      <c r="A126" s="22" t="s">
        <v>43</v>
      </c>
      <c r="B126" s="23">
        <v>353423</v>
      </c>
      <c r="C126" s="23">
        <v>23917647</v>
      </c>
      <c r="D126" s="23">
        <v>51759922</v>
      </c>
      <c r="E126" s="23">
        <v>60950766</v>
      </c>
      <c r="F126" s="23">
        <v>67773212</v>
      </c>
      <c r="G126" s="23">
        <v>49119226</v>
      </c>
      <c r="H126" s="23">
        <v>60547596</v>
      </c>
      <c r="I126" s="23">
        <v>54961130</v>
      </c>
      <c r="J126" s="23">
        <v>41211683</v>
      </c>
      <c r="K126" s="23">
        <v>41396478</v>
      </c>
      <c r="L126" s="23">
        <v>56393626</v>
      </c>
      <c r="M126" s="23">
        <v>56647281</v>
      </c>
      <c r="N126" s="23">
        <v>40872762</v>
      </c>
      <c r="O126" s="23">
        <v>48115723</v>
      </c>
      <c r="P126" s="23">
        <v>78540876</v>
      </c>
      <c r="Q126" s="23">
        <v>74140807</v>
      </c>
      <c r="R126" s="23">
        <v>74438085</v>
      </c>
      <c r="S126" s="23">
        <v>83493949</v>
      </c>
      <c r="T126" s="23">
        <v>54789423</v>
      </c>
      <c r="U126" s="23">
        <v>68794589</v>
      </c>
      <c r="V126" s="23">
        <v>59955749</v>
      </c>
      <c r="W126" s="23">
        <v>58213785</v>
      </c>
      <c r="X126" s="23">
        <v>67131375</v>
      </c>
      <c r="Y126" s="23">
        <v>76729721</v>
      </c>
      <c r="Z126" s="23">
        <v>97105268</v>
      </c>
      <c r="AA126" s="23">
        <v>95087532.000000015</v>
      </c>
      <c r="AB126" s="23">
        <v>99909988.99999997</v>
      </c>
      <c r="AC126" s="23">
        <v>83307731.999999925</v>
      </c>
      <c r="AD126" s="23">
        <v>91344059.999999985</v>
      </c>
      <c r="AE126" s="23">
        <v>133986938.99999991</v>
      </c>
      <c r="AF126" s="23">
        <v>81698768.99999997</v>
      </c>
      <c r="AG126" s="23">
        <v>94753814.99999997</v>
      </c>
      <c r="AH126" s="23">
        <v>87451421.999999985</v>
      </c>
      <c r="AI126" s="23">
        <v>93917878.000000045</v>
      </c>
      <c r="AJ126" s="23">
        <v>84792819.999999985</v>
      </c>
      <c r="AK126" s="23">
        <v>84650876.999999925</v>
      </c>
      <c r="AL126" s="23">
        <v>94710460</v>
      </c>
      <c r="AM126" s="23">
        <v>96921987.999999925</v>
      </c>
      <c r="AN126" s="23">
        <v>105480627.99999997</v>
      </c>
      <c r="AO126" s="23">
        <v>109507295.00000003</v>
      </c>
      <c r="AP126" s="23">
        <v>127517065.99999996</v>
      </c>
      <c r="AQ126" s="23">
        <v>175859808.00000003</v>
      </c>
      <c r="AR126" s="23">
        <v>100551900.00000001</v>
      </c>
      <c r="AS126" s="23">
        <v>122460237.99999996</v>
      </c>
      <c r="AT126" s="23">
        <v>117503393.99999997</v>
      </c>
      <c r="AU126" s="23">
        <v>127537672.00000009</v>
      </c>
      <c r="AV126" s="23">
        <v>122929230.99999999</v>
      </c>
      <c r="AW126" s="23">
        <v>113690134.99999999</v>
      </c>
      <c r="AX126" s="23">
        <v>129514798.99999996</v>
      </c>
      <c r="AY126" s="23">
        <v>128182282.04000001</v>
      </c>
      <c r="AZ126" s="23">
        <v>175790557.99999997</v>
      </c>
      <c r="BA126" s="24"/>
      <c r="BB126" s="24"/>
      <c r="BC126" s="27">
        <f t="shared" si="20"/>
        <v>0.37141073791418022</v>
      </c>
    </row>
    <row r="127" spans="1:55" x14ac:dyDescent="0.35">
      <c r="A127" s="22" t="s">
        <v>44</v>
      </c>
      <c r="B127" s="23"/>
      <c r="C127" s="23"/>
      <c r="D127" s="23">
        <v>2</v>
      </c>
      <c r="E127" s="23">
        <v>0</v>
      </c>
      <c r="F127" s="23">
        <v>16000</v>
      </c>
      <c r="G127" s="23">
        <v>480954</v>
      </c>
      <c r="H127" s="23">
        <v>176341</v>
      </c>
      <c r="I127" s="23">
        <v>1200174</v>
      </c>
      <c r="J127" s="23">
        <v>1194370</v>
      </c>
      <c r="K127" s="23">
        <v>1815393</v>
      </c>
      <c r="L127" s="23">
        <v>3638418</v>
      </c>
      <c r="M127" s="23">
        <v>897905</v>
      </c>
      <c r="N127" s="23">
        <v>615508</v>
      </c>
      <c r="O127" s="23">
        <v>1559409</v>
      </c>
      <c r="P127" s="23">
        <v>11911579</v>
      </c>
      <c r="Q127" s="23">
        <v>3213359</v>
      </c>
      <c r="R127" s="23">
        <v>10562869</v>
      </c>
      <c r="S127" s="23">
        <v>9969313</v>
      </c>
      <c r="T127" s="23">
        <v>7764186</v>
      </c>
      <c r="U127" s="23">
        <v>11826401</v>
      </c>
      <c r="V127" s="23">
        <v>8035635</v>
      </c>
      <c r="W127" s="23">
        <v>4308499</v>
      </c>
      <c r="X127" s="23">
        <v>10008338</v>
      </c>
      <c r="Y127" s="23">
        <v>11008824</v>
      </c>
      <c r="Z127" s="23">
        <v>14611379</v>
      </c>
      <c r="AA127" s="23">
        <v>10981584</v>
      </c>
      <c r="AB127" s="23">
        <v>16412128</v>
      </c>
      <c r="AC127" s="23">
        <v>14834993</v>
      </c>
      <c r="AD127" s="23">
        <v>14803734</v>
      </c>
      <c r="AE127" s="23">
        <v>23457233</v>
      </c>
      <c r="AF127" s="23">
        <v>15709198</v>
      </c>
      <c r="AG127" s="23">
        <v>11625726</v>
      </c>
      <c r="AH127" s="23">
        <v>14205275</v>
      </c>
      <c r="AI127" s="23">
        <v>18170055</v>
      </c>
      <c r="AJ127" s="23">
        <v>16682651</v>
      </c>
      <c r="AK127" s="23">
        <v>16061795</v>
      </c>
      <c r="AL127" s="23">
        <v>18846042</v>
      </c>
      <c r="AM127" s="23">
        <v>17040810</v>
      </c>
      <c r="AN127" s="23">
        <v>17530351</v>
      </c>
      <c r="AO127" s="23">
        <v>12939718</v>
      </c>
      <c r="AP127" s="23">
        <v>20325973</v>
      </c>
      <c r="AQ127" s="23">
        <v>14450740</v>
      </c>
      <c r="AR127" s="23">
        <v>12685837</v>
      </c>
      <c r="AS127" s="23">
        <v>13107855</v>
      </c>
      <c r="AT127" s="23">
        <v>8414867</v>
      </c>
      <c r="AU127" s="23">
        <v>14793545</v>
      </c>
      <c r="AV127" s="23">
        <v>9866000</v>
      </c>
      <c r="AW127" s="23">
        <v>11685220</v>
      </c>
      <c r="AX127" s="23">
        <v>13541151</v>
      </c>
      <c r="AY127" s="23">
        <v>13101253</v>
      </c>
      <c r="AZ127" s="23">
        <v>10963634</v>
      </c>
      <c r="BA127" s="24"/>
      <c r="BB127" s="24"/>
      <c r="BC127" s="27">
        <f t="shared" si="20"/>
        <v>-0.16316141669808226</v>
      </c>
    </row>
    <row r="128" spans="1:55" x14ac:dyDescent="0.35">
      <c r="A128" s="22" t="s">
        <v>45</v>
      </c>
      <c r="B128" s="23">
        <v>40290</v>
      </c>
      <c r="C128" s="23">
        <v>3472879</v>
      </c>
      <c r="D128" s="23">
        <v>10801417</v>
      </c>
      <c r="E128" s="23">
        <v>17192098</v>
      </c>
      <c r="F128" s="23">
        <v>26193585</v>
      </c>
      <c r="G128" s="23">
        <v>23912023</v>
      </c>
      <c r="H128" s="23">
        <v>34266962</v>
      </c>
      <c r="I128" s="23">
        <v>35267513</v>
      </c>
      <c r="J128" s="23">
        <v>27505179</v>
      </c>
      <c r="K128" s="23">
        <v>28836809</v>
      </c>
      <c r="L128" s="23">
        <v>39270321</v>
      </c>
      <c r="M128" s="23">
        <v>42205723</v>
      </c>
      <c r="N128" s="23">
        <v>34172123</v>
      </c>
      <c r="O128" s="23">
        <v>40721167</v>
      </c>
      <c r="P128" s="23">
        <v>56471155</v>
      </c>
      <c r="Q128" s="23">
        <v>53900288</v>
      </c>
      <c r="R128" s="23">
        <v>57240583</v>
      </c>
      <c r="S128" s="23">
        <v>58738541</v>
      </c>
      <c r="T128" s="23">
        <v>43702556</v>
      </c>
      <c r="U128" s="23">
        <v>53373696</v>
      </c>
      <c r="V128" s="23">
        <v>47579716</v>
      </c>
      <c r="W128" s="23">
        <v>48221198</v>
      </c>
      <c r="X128" s="23">
        <v>52554599</v>
      </c>
      <c r="Y128" s="23">
        <v>55924714</v>
      </c>
      <c r="Z128" s="23">
        <v>63108128</v>
      </c>
      <c r="AA128" s="23">
        <v>64657209</v>
      </c>
      <c r="AB128" s="23">
        <v>66340259</v>
      </c>
      <c r="AC128" s="23">
        <v>55826344</v>
      </c>
      <c r="AD128" s="23">
        <v>65490524</v>
      </c>
      <c r="AE128" s="23">
        <v>80255416</v>
      </c>
      <c r="AF128" s="23">
        <v>53143768</v>
      </c>
      <c r="AG128" s="23">
        <v>68371313</v>
      </c>
      <c r="AH128" s="23">
        <v>63895635</v>
      </c>
      <c r="AI128" s="23">
        <v>68199641</v>
      </c>
      <c r="AJ128" s="23">
        <v>61518689</v>
      </c>
      <c r="AK128" s="23">
        <v>62513682</v>
      </c>
      <c r="AL128" s="23">
        <v>69065999</v>
      </c>
      <c r="AM128" s="23">
        <v>70036321</v>
      </c>
      <c r="AN128" s="23">
        <v>75718841</v>
      </c>
      <c r="AO128" s="23">
        <v>75024655</v>
      </c>
      <c r="AP128" s="23">
        <v>83315678</v>
      </c>
      <c r="AQ128" s="23">
        <v>95665645</v>
      </c>
      <c r="AR128" s="23">
        <v>60490532</v>
      </c>
      <c r="AS128" s="23">
        <v>73358788</v>
      </c>
      <c r="AT128" s="23">
        <v>71350706</v>
      </c>
      <c r="AU128" s="23">
        <v>72747536</v>
      </c>
      <c r="AV128" s="23">
        <v>73348032</v>
      </c>
      <c r="AW128" s="23">
        <v>69481641</v>
      </c>
      <c r="AX128" s="23">
        <v>75871935</v>
      </c>
      <c r="AY128" s="23">
        <v>77272266</v>
      </c>
      <c r="AZ128" s="23">
        <v>100686578</v>
      </c>
      <c r="BA128" s="24"/>
      <c r="BB128" s="24"/>
      <c r="BC128" s="25">
        <f t="shared" si="20"/>
        <v>0.30301055232416774</v>
      </c>
    </row>
    <row r="129" spans="1:55" x14ac:dyDescent="0.35">
      <c r="A129" s="22" t="s">
        <v>46</v>
      </c>
      <c r="B129" s="23">
        <v>0</v>
      </c>
      <c r="C129" s="23">
        <v>0</v>
      </c>
      <c r="D129" s="23">
        <v>2</v>
      </c>
      <c r="E129" s="23">
        <v>0</v>
      </c>
      <c r="F129" s="23">
        <v>21515</v>
      </c>
      <c r="G129" s="23">
        <v>896215</v>
      </c>
      <c r="H129" s="23">
        <v>6697263</v>
      </c>
      <c r="I129" s="23">
        <v>3469466</v>
      </c>
      <c r="J129" s="23">
        <v>2149900</v>
      </c>
      <c r="K129" s="23">
        <v>3151571</v>
      </c>
      <c r="L129" s="23">
        <v>6575998</v>
      </c>
      <c r="M129" s="23">
        <v>4532661</v>
      </c>
      <c r="N129" s="23">
        <v>1609776</v>
      </c>
      <c r="O129" s="23">
        <v>2831400</v>
      </c>
      <c r="P129" s="23">
        <v>17534926</v>
      </c>
      <c r="Q129" s="23">
        <v>16177447</v>
      </c>
      <c r="R129" s="23">
        <v>13836069</v>
      </c>
      <c r="S129" s="23">
        <v>22012028</v>
      </c>
      <c r="T129" s="23">
        <v>9894602</v>
      </c>
      <c r="U129" s="23">
        <v>14039847</v>
      </c>
      <c r="V129" s="23">
        <v>11194924</v>
      </c>
      <c r="W129" s="23">
        <v>8988308</v>
      </c>
      <c r="X129" s="23">
        <v>13697472</v>
      </c>
      <c r="Y129" s="23">
        <v>13297417</v>
      </c>
      <c r="Z129" s="23">
        <v>16756605</v>
      </c>
      <c r="AA129" s="23">
        <v>13534533</v>
      </c>
      <c r="AB129" s="23">
        <v>18755953</v>
      </c>
      <c r="AC129" s="23">
        <v>17599230</v>
      </c>
      <c r="AD129" s="23">
        <v>17725650</v>
      </c>
      <c r="AE129" s="23">
        <v>28418878</v>
      </c>
      <c r="AF129" s="23">
        <v>19782911</v>
      </c>
      <c r="AG129" s="23">
        <v>14619423</v>
      </c>
      <c r="AH129" s="23">
        <v>17864619</v>
      </c>
      <c r="AI129" s="23">
        <v>22425201</v>
      </c>
      <c r="AJ129" s="23">
        <v>20991231</v>
      </c>
      <c r="AK129" s="23">
        <v>18888704</v>
      </c>
      <c r="AL129" s="23">
        <v>21719037</v>
      </c>
      <c r="AM129" s="23">
        <v>21822953</v>
      </c>
      <c r="AN129" s="23">
        <v>23071176</v>
      </c>
      <c r="AO129" s="23">
        <v>23785613</v>
      </c>
      <c r="AP129" s="23">
        <v>30982952</v>
      </c>
      <c r="AQ129" s="23">
        <v>24462327</v>
      </c>
      <c r="AR129" s="23">
        <v>23955575</v>
      </c>
      <c r="AS129" s="23">
        <v>31699601</v>
      </c>
      <c r="AT129" s="23">
        <v>31184385</v>
      </c>
      <c r="AU129" s="23">
        <v>35736642</v>
      </c>
      <c r="AV129" s="23">
        <v>30173134</v>
      </c>
      <c r="AW129" s="23">
        <v>26371330</v>
      </c>
      <c r="AX129" s="23">
        <v>30200901</v>
      </c>
      <c r="AY129" s="23">
        <v>28363064</v>
      </c>
      <c r="AZ129" s="23">
        <v>28094122</v>
      </c>
      <c r="BA129" s="24"/>
      <c r="BB129" s="24"/>
      <c r="BC129" s="27">
        <f t="shared" si="20"/>
        <v>-9.4821208315152283E-3</v>
      </c>
    </row>
    <row r="130" spans="1:55" x14ac:dyDescent="0.35">
      <c r="A130" s="22" t="s">
        <v>47</v>
      </c>
      <c r="B130" s="23">
        <v>314636</v>
      </c>
      <c r="C130" s="23">
        <v>20465129</v>
      </c>
      <c r="D130" s="23">
        <v>40999320</v>
      </c>
      <c r="E130" s="23">
        <v>43777465</v>
      </c>
      <c r="F130" s="23">
        <v>41569301</v>
      </c>
      <c r="G130" s="23">
        <v>24349948</v>
      </c>
      <c r="H130" s="23">
        <v>19632751</v>
      </c>
      <c r="I130" s="23">
        <v>16302268</v>
      </c>
      <c r="J130" s="23">
        <v>11009415</v>
      </c>
      <c r="K130" s="23">
        <v>9499204</v>
      </c>
      <c r="L130" s="23">
        <v>10607802</v>
      </c>
      <c r="M130" s="23">
        <v>9958252</v>
      </c>
      <c r="N130" s="23">
        <v>5156884</v>
      </c>
      <c r="O130" s="23">
        <v>4625481</v>
      </c>
      <c r="P130" s="23">
        <v>4610608</v>
      </c>
      <c r="Q130" s="23">
        <v>4126426</v>
      </c>
      <c r="R130" s="23">
        <v>3425085</v>
      </c>
      <c r="S130" s="23">
        <v>2786219</v>
      </c>
      <c r="T130" s="23">
        <v>1245054</v>
      </c>
      <c r="U130" s="23">
        <v>1517998</v>
      </c>
      <c r="V130" s="23">
        <v>1246108</v>
      </c>
      <c r="W130" s="23">
        <v>1064040</v>
      </c>
      <c r="X130" s="23">
        <v>964092</v>
      </c>
      <c r="Y130" s="23">
        <v>7590192</v>
      </c>
      <c r="Z130" s="23">
        <v>17522147</v>
      </c>
      <c r="AA130" s="23">
        <v>16939172</v>
      </c>
      <c r="AB130" s="23">
        <v>14852678</v>
      </c>
      <c r="AC130" s="23">
        <v>7200889</v>
      </c>
      <c r="AD130" s="23">
        <v>8163591</v>
      </c>
      <c r="AE130" s="23">
        <v>25324840</v>
      </c>
      <c r="AF130" s="23">
        <v>4039818</v>
      </c>
      <c r="AG130" s="23">
        <v>4793385</v>
      </c>
      <c r="AH130" s="23">
        <v>3470265</v>
      </c>
      <c r="AI130" s="23">
        <v>3309179</v>
      </c>
      <c r="AJ130" s="23">
        <v>2313694</v>
      </c>
      <c r="AK130" s="23">
        <v>3285901</v>
      </c>
      <c r="AL130" s="23">
        <v>3954668</v>
      </c>
      <c r="AM130" s="23">
        <v>3779022</v>
      </c>
      <c r="AN130" s="23">
        <v>3611190</v>
      </c>
      <c r="AO130" s="23">
        <v>2744642</v>
      </c>
      <c r="AP130" s="23">
        <v>2029353</v>
      </c>
      <c r="AQ130" s="23">
        <v>38447258</v>
      </c>
      <c r="AR130" s="23">
        <v>5507270</v>
      </c>
      <c r="AS130" s="23">
        <v>5260750</v>
      </c>
      <c r="AT130" s="23">
        <v>4008549</v>
      </c>
      <c r="AU130" s="23">
        <v>3667301</v>
      </c>
      <c r="AV130" s="23">
        <v>3584638</v>
      </c>
      <c r="AW130" s="23">
        <v>5420767</v>
      </c>
      <c r="AX130" s="23">
        <v>12166307</v>
      </c>
      <c r="AY130" s="23">
        <v>12395549</v>
      </c>
      <c r="AZ130" s="23">
        <v>31630091</v>
      </c>
      <c r="BA130" s="24"/>
      <c r="BB130" s="24"/>
      <c r="BC130" s="58">
        <f t="shared" si="20"/>
        <v>1.5517297378276669</v>
      </c>
    </row>
    <row r="131" spans="1:55" s="47" customFormat="1" ht="31.2" x14ac:dyDescent="0.35">
      <c r="A131" s="41" t="s">
        <v>48</v>
      </c>
      <c r="B131" s="28">
        <v>3.6103314546666265E-2</v>
      </c>
      <c r="C131" s="28">
        <v>0.16971372148026007</v>
      </c>
      <c r="D131" s="28">
        <v>0.36681641860857578</v>
      </c>
      <c r="E131" s="28">
        <v>0.63843622025326208</v>
      </c>
      <c r="F131" s="28">
        <v>0.67815389103098223</v>
      </c>
      <c r="G131" s="28">
        <v>0.53180015271955849</v>
      </c>
      <c r="H131" s="28">
        <v>0.64872981266595942</v>
      </c>
      <c r="I131" s="28">
        <v>0.62643923621028941</v>
      </c>
      <c r="J131" s="28">
        <v>0.59859039969056405</v>
      </c>
      <c r="K131" s="28">
        <v>0.61219829920392377</v>
      </c>
      <c r="L131" s="28">
        <v>0.79518491079132048</v>
      </c>
      <c r="M131" s="28">
        <f t="shared" ref="M131:AZ132" si="21">M126/M121</f>
        <v>0.88841964453008371</v>
      </c>
      <c r="N131" s="28">
        <f t="shared" si="21"/>
        <v>0.53803168899125875</v>
      </c>
      <c r="O131" s="28">
        <f t="shared" si="21"/>
        <v>0.59742257534045295</v>
      </c>
      <c r="P131" s="28">
        <f t="shared" si="21"/>
        <v>0.56160579138250843</v>
      </c>
      <c r="Q131" s="28">
        <f t="shared" si="21"/>
        <v>0.61885746516321638</v>
      </c>
      <c r="R131" s="28">
        <f t="shared" si="21"/>
        <v>0.48661961348844479</v>
      </c>
      <c r="S131" s="28">
        <f t="shared" si="21"/>
        <v>0.78342095257212541</v>
      </c>
      <c r="T131" s="28">
        <f t="shared" si="21"/>
        <v>0.49922021418695972</v>
      </c>
      <c r="U131" s="28">
        <f t="shared" si="21"/>
        <v>0.56362274565429016</v>
      </c>
      <c r="V131" s="28">
        <f t="shared" si="21"/>
        <v>0.47393383057334093</v>
      </c>
      <c r="W131" s="28">
        <f t="shared" si="21"/>
        <v>0.56576823439394341</v>
      </c>
      <c r="X131" s="28">
        <f t="shared" si="21"/>
        <v>0.59107036265470037</v>
      </c>
      <c r="Y131" s="28">
        <f t="shared" si="21"/>
        <v>0.40475119281897287</v>
      </c>
      <c r="Z131" s="28">
        <f t="shared" si="21"/>
        <v>0.65227814221272895</v>
      </c>
      <c r="AA131" s="28">
        <f t="shared" si="21"/>
        <v>0.84862939537892979</v>
      </c>
      <c r="AB131" s="28">
        <f t="shared" si="21"/>
        <v>0.46155328612717555</v>
      </c>
      <c r="AC131" s="28">
        <f t="shared" si="21"/>
        <v>0.65554224754313373</v>
      </c>
      <c r="AD131" s="28">
        <f t="shared" si="21"/>
        <v>0.39230448260531847</v>
      </c>
      <c r="AE131" s="28">
        <f t="shared" si="21"/>
        <v>0.75066585790036777</v>
      </c>
      <c r="AF131" s="28">
        <f t="shared" si="21"/>
        <v>0.40267706407327059</v>
      </c>
      <c r="AG131" s="28">
        <f t="shared" si="21"/>
        <v>0.73944141824131782</v>
      </c>
      <c r="AH131" s="28">
        <f t="shared" si="21"/>
        <v>0.45255977619722698</v>
      </c>
      <c r="AI131" s="28">
        <f t="shared" si="21"/>
        <v>0.55909911809527246</v>
      </c>
      <c r="AJ131" s="28">
        <f t="shared" si="21"/>
        <v>0.46265102749771808</v>
      </c>
      <c r="AK131" s="28">
        <f t="shared" si="21"/>
        <v>0.60979851709342914</v>
      </c>
      <c r="AL131" s="28">
        <f t="shared" si="21"/>
        <v>0.55020292025331841</v>
      </c>
      <c r="AM131" s="28">
        <f t="shared" si="21"/>
        <v>0.57656021581850658</v>
      </c>
      <c r="AN131" s="28">
        <f t="shared" si="21"/>
        <v>0.58752648810750696</v>
      </c>
      <c r="AO131" s="28">
        <f t="shared" si="21"/>
        <v>0.56134273320370709</v>
      </c>
      <c r="AP131" s="28">
        <f t="shared" si="21"/>
        <v>0.44813527682229037</v>
      </c>
      <c r="AQ131" s="28">
        <f t="shared" si="21"/>
        <v>0.99930176085617484</v>
      </c>
      <c r="AR131" s="28">
        <f t="shared" si="21"/>
        <v>0.43943894893678448</v>
      </c>
      <c r="AS131" s="28">
        <f t="shared" si="21"/>
        <v>0.68436983698840181</v>
      </c>
      <c r="AT131" s="28">
        <f t="shared" si="21"/>
        <v>0.54920804734344786</v>
      </c>
      <c r="AU131" s="28">
        <f t="shared" si="21"/>
        <v>0.68992531343718233</v>
      </c>
      <c r="AV131" s="28">
        <f t="shared" si="21"/>
        <v>0.7542437721058497</v>
      </c>
      <c r="AW131" s="28">
        <f t="shared" si="21"/>
        <v>0.61499025304625188</v>
      </c>
      <c r="AX131" s="28">
        <f t="shared" si="21"/>
        <v>0.62123165445131978</v>
      </c>
      <c r="AY131" s="28">
        <f t="shared" si="21"/>
        <v>0.62409754214820312</v>
      </c>
      <c r="AZ131" s="28">
        <f t="shared" si="21"/>
        <v>0.75920896628168122</v>
      </c>
      <c r="BA131" s="24"/>
      <c r="BB131" s="24"/>
      <c r="BC131" s="25">
        <f t="shared" ref="BC131:BC136" si="22">AZ131-AY131</f>
        <v>0.1351114241334781</v>
      </c>
    </row>
    <row r="132" spans="1:55" ht="46.8" x14ac:dyDescent="0.35">
      <c r="A132" s="41" t="s">
        <v>49</v>
      </c>
      <c r="B132" s="28"/>
      <c r="C132" s="28"/>
      <c r="D132" s="28">
        <f>D127/D122</f>
        <v>1.9744701015864866E-5</v>
      </c>
      <c r="E132" s="28">
        <f>E127/E122</f>
        <v>0</v>
      </c>
      <c r="F132" s="28">
        <f>F127/F122</f>
        <v>2.5496626477609183E-2</v>
      </c>
      <c r="G132" s="28">
        <f>G127/G122</f>
        <v>0.1466442989854049</v>
      </c>
      <c r="H132" s="28">
        <v>0</v>
      </c>
      <c r="I132" s="28">
        <f>I127/I122</f>
        <v>0.57010868971440265</v>
      </c>
      <c r="J132" s="28">
        <f>J127/J122</f>
        <v>8.934249780191289E-2</v>
      </c>
      <c r="K132" s="28">
        <f>K127/K122</f>
        <v>0.52355758665381558</v>
      </c>
      <c r="L132" s="28">
        <f>L127/L122</f>
        <v>0.21673578719395917</v>
      </c>
      <c r="M132" s="28">
        <f t="shared" si="21"/>
        <v>0.33538257081130829</v>
      </c>
      <c r="N132" s="28">
        <f t="shared" si="21"/>
        <v>7.158498970085074E-2</v>
      </c>
      <c r="O132" s="28">
        <f t="shared" si="21"/>
        <v>8.8187780413354788E-2</v>
      </c>
      <c r="P132" s="28">
        <f t="shared" si="21"/>
        <v>0.28252700591835778</v>
      </c>
      <c r="Q132" s="28">
        <f t="shared" si="21"/>
        <v>0.10918198430102456</v>
      </c>
      <c r="R132" s="28">
        <f t="shared" si="21"/>
        <v>0.22419590027783615</v>
      </c>
      <c r="S132" s="28">
        <f t="shared" si="21"/>
        <v>0.22983756280882517</v>
      </c>
      <c r="T132" s="28">
        <f t="shared" si="21"/>
        <v>0.17626263247701501</v>
      </c>
      <c r="U132" s="28">
        <f t="shared" si="21"/>
        <v>0.25131160617776338</v>
      </c>
      <c r="V132" s="28">
        <f t="shared" si="21"/>
        <v>0.16239151977053981</v>
      </c>
      <c r="W132" s="28">
        <f t="shared" si="21"/>
        <v>0.13010048524759502</v>
      </c>
      <c r="X132" s="28">
        <f t="shared" si="21"/>
        <v>0.23439426725833451</v>
      </c>
      <c r="Y132" s="28">
        <f t="shared" si="21"/>
        <v>0.15267205044989812</v>
      </c>
      <c r="Z132" s="28">
        <f t="shared" si="21"/>
        <v>0.26755883225492516</v>
      </c>
      <c r="AA132" s="28">
        <f t="shared" si="21"/>
        <v>0.33036524823036412</v>
      </c>
      <c r="AB132" s="28">
        <f t="shared" si="21"/>
        <v>0.13309696344711636</v>
      </c>
      <c r="AC132" s="28">
        <f t="shared" si="21"/>
        <v>0.35262994556303845</v>
      </c>
      <c r="AD132" s="28">
        <f t="shared" si="21"/>
        <v>0.14981091092550106</v>
      </c>
      <c r="AE132" s="28">
        <f t="shared" si="21"/>
        <v>0.23698242227595265</v>
      </c>
      <c r="AF132" s="28">
        <f t="shared" si="21"/>
        <v>0.14226039748841704</v>
      </c>
      <c r="AG132" s="28">
        <f t="shared" si="21"/>
        <v>1.6978634398419925</v>
      </c>
      <c r="AH132" s="28">
        <f t="shared" si="21"/>
        <v>0.13285092003396393</v>
      </c>
      <c r="AI132" s="28">
        <f t="shared" si="21"/>
        <v>0.22017967115726411</v>
      </c>
      <c r="AJ132" s="28">
        <f t="shared" si="21"/>
        <v>0.16054798097908832</v>
      </c>
      <c r="AK132" s="28">
        <f t="shared" si="21"/>
        <v>0.27265700033036022</v>
      </c>
      <c r="AL132" s="28">
        <f t="shared" si="21"/>
        <v>0.22800735109741269</v>
      </c>
      <c r="AM132" s="28">
        <f t="shared" si="21"/>
        <v>0.23997047827476187</v>
      </c>
      <c r="AN132" s="28">
        <f t="shared" si="21"/>
        <v>0.21890459983904029</v>
      </c>
      <c r="AO132" s="28">
        <f t="shared" si="21"/>
        <v>0.16308151737980214</v>
      </c>
      <c r="AP132" s="28">
        <f t="shared" si="21"/>
        <v>0.2204504398694922</v>
      </c>
      <c r="AQ132" s="28">
        <f t="shared" si="21"/>
        <v>0.22652205424133773</v>
      </c>
      <c r="AR132" s="28">
        <f t="shared" si="21"/>
        <v>0.12975473972967708</v>
      </c>
      <c r="AS132" s="28">
        <f t="shared" si="21"/>
        <v>0.32748754438013739</v>
      </c>
      <c r="AT132" s="28">
        <f t="shared" si="21"/>
        <v>9.9568237374618951E-2</v>
      </c>
      <c r="AU132" s="28">
        <f t="shared" si="21"/>
        <v>0.22457166805713907</v>
      </c>
      <c r="AV132" s="28">
        <f t="shared" si="21"/>
        <v>0.19267695926698544</v>
      </c>
      <c r="AW132" s="28">
        <f t="shared" si="21"/>
        <v>0.19361017913401066</v>
      </c>
      <c r="AX132" s="28">
        <f t="shared" si="21"/>
        <v>0.20204207787836251</v>
      </c>
      <c r="AY132" s="28">
        <f t="shared" si="21"/>
        <v>0.19987884838686498</v>
      </c>
      <c r="AZ132" s="28">
        <f t="shared" si="21"/>
        <v>0.25129310594780718</v>
      </c>
      <c r="BA132" s="24"/>
      <c r="BB132" s="24"/>
      <c r="BC132" s="27">
        <f t="shared" si="22"/>
        <v>5.14142575609422E-2</v>
      </c>
    </row>
    <row r="133" spans="1:55" ht="46.8" x14ac:dyDescent="0.35">
      <c r="A133" s="41" t="s">
        <v>50</v>
      </c>
      <c r="B133" s="28">
        <f t="shared" ref="B133:AZ133" si="23">+(B126-B127)/(B121-B122)</f>
        <v>3.6103314546666272E-2</v>
      </c>
      <c r="C133" s="28">
        <f t="shared" si="23"/>
        <v>0.1697093104392812</v>
      </c>
      <c r="D133" s="28">
        <f t="shared" si="23"/>
        <v>0.36679350352710144</v>
      </c>
      <c r="E133" s="28">
        <f t="shared" si="23"/>
        <v>0.6382562467877464</v>
      </c>
      <c r="F133" s="28">
        <f t="shared" si="23"/>
        <v>0.67735142535858428</v>
      </c>
      <c r="G133" s="28">
        <f t="shared" si="23"/>
        <v>0.52561317321590062</v>
      </c>
      <c r="H133" s="28">
        <f t="shared" si="23"/>
        <v>0.63728320827011187</v>
      </c>
      <c r="I133" s="28">
        <f t="shared" si="23"/>
        <v>0.60808898246737475</v>
      </c>
      <c r="J133" s="28">
        <f t="shared" si="23"/>
        <v>0.57938405862358888</v>
      </c>
      <c r="K133" s="28">
        <f t="shared" si="23"/>
        <v>0.58351703615909412</v>
      </c>
      <c r="L133" s="28">
        <f t="shared" si="23"/>
        <v>0.73682042521742674</v>
      </c>
      <c r="M133" s="28">
        <f t="shared" si="23"/>
        <v>0.91265851889498772</v>
      </c>
      <c r="N133" s="28">
        <f t="shared" si="23"/>
        <v>0.59756419722276</v>
      </c>
      <c r="O133" s="28">
        <f t="shared" si="23"/>
        <v>0.74068187487343906</v>
      </c>
      <c r="P133" s="28">
        <f t="shared" si="23"/>
        <v>0.68205042181829456</v>
      </c>
      <c r="Q133" s="28">
        <f t="shared" si="23"/>
        <v>0.78484310634264687</v>
      </c>
      <c r="R133" s="28">
        <f t="shared" si="23"/>
        <v>0.60342011412599006</v>
      </c>
      <c r="S133" s="28">
        <f t="shared" si="23"/>
        <v>1.1633529705861094</v>
      </c>
      <c r="T133" s="28">
        <f t="shared" si="23"/>
        <v>0.71574562578890244</v>
      </c>
      <c r="U133" s="28">
        <f t="shared" si="23"/>
        <v>0.759584438495856</v>
      </c>
      <c r="V133" s="28">
        <f t="shared" si="23"/>
        <v>0.67408158241395455</v>
      </c>
      <c r="W133" s="28">
        <f t="shared" si="23"/>
        <v>0.77254056984486486</v>
      </c>
      <c r="X133" s="28">
        <f t="shared" si="23"/>
        <v>0.80594361124216918</v>
      </c>
      <c r="Y133" s="28">
        <f t="shared" si="23"/>
        <v>0.55949389309087538</v>
      </c>
      <c r="Z133" s="28">
        <f t="shared" si="23"/>
        <v>0.87516472483287189</v>
      </c>
      <c r="AA133" s="28">
        <f t="shared" si="23"/>
        <v>1.067231109518044</v>
      </c>
      <c r="AB133" s="28">
        <f t="shared" si="23"/>
        <v>0.89633132388952408</v>
      </c>
      <c r="AC133" s="28">
        <f t="shared" si="23"/>
        <v>0.80544230664745231</v>
      </c>
      <c r="AD133" s="28">
        <f t="shared" si="23"/>
        <v>0.57109597536636414</v>
      </c>
      <c r="AE133" s="28">
        <f t="shared" si="23"/>
        <v>1.3901747574935606</v>
      </c>
      <c r="AF133" s="28">
        <f t="shared" si="23"/>
        <v>0.7136831777876449</v>
      </c>
      <c r="AG133" s="28">
        <f t="shared" si="23"/>
        <v>0.68533725852445593</v>
      </c>
      <c r="AH133" s="28">
        <f t="shared" si="23"/>
        <v>0.84863196401574104</v>
      </c>
      <c r="AI133" s="28">
        <f t="shared" si="23"/>
        <v>0.88638557696530584</v>
      </c>
      <c r="AJ133" s="28">
        <f t="shared" si="23"/>
        <v>0.85818583014852878</v>
      </c>
      <c r="AK133" s="28">
        <f t="shared" si="23"/>
        <v>0.85833608415856533</v>
      </c>
      <c r="AL133" s="28">
        <f t="shared" si="23"/>
        <v>0.84781846360393087</v>
      </c>
      <c r="AM133" s="28">
        <f t="shared" si="23"/>
        <v>0.822739233627651</v>
      </c>
      <c r="AN133" s="28">
        <f t="shared" si="23"/>
        <v>0.88435567174872554</v>
      </c>
      <c r="AO133" s="28">
        <f t="shared" si="23"/>
        <v>0.83437879117468761</v>
      </c>
      <c r="AP133" s="28">
        <f t="shared" si="23"/>
        <v>0.55727578031733493</v>
      </c>
      <c r="AQ133" s="28">
        <f t="shared" si="23"/>
        <v>1.4387281231238833</v>
      </c>
      <c r="AR133" s="28">
        <f t="shared" si="23"/>
        <v>0.67047226131895332</v>
      </c>
      <c r="AS133" s="28">
        <f t="shared" si="23"/>
        <v>0.7871994965603516</v>
      </c>
      <c r="AT133" s="28">
        <f t="shared" si="23"/>
        <v>0.84279221410174099</v>
      </c>
      <c r="AU133" s="28">
        <f t="shared" si="23"/>
        <v>0.94756722700936902</v>
      </c>
      <c r="AV133" s="28">
        <f t="shared" si="23"/>
        <v>1.0114931358249419</v>
      </c>
      <c r="AW133" s="28">
        <f t="shared" si="23"/>
        <v>0.81924703260132492</v>
      </c>
      <c r="AX133" s="28">
        <f t="shared" si="23"/>
        <v>0.8198379007290264</v>
      </c>
      <c r="AY133" s="28">
        <f t="shared" si="23"/>
        <v>0.82293463303020642</v>
      </c>
      <c r="AZ133" s="28">
        <f t="shared" si="23"/>
        <v>0.8771332194977578</v>
      </c>
      <c r="BA133" s="24"/>
      <c r="BB133" s="24"/>
      <c r="BC133" s="25">
        <f t="shared" si="22"/>
        <v>5.419858646755138E-2</v>
      </c>
    </row>
    <row r="134" spans="1:55" ht="31.2" x14ac:dyDescent="0.35">
      <c r="A134" s="41" t="s">
        <v>51</v>
      </c>
      <c r="B134" s="28">
        <f t="shared" ref="B134:AZ134" si="24">IFERROR(B128/B123,0)</f>
        <v>3.4744919342459518E-2</v>
      </c>
      <c r="C134" s="28">
        <f t="shared" si="24"/>
        <v>0.15769638288290294</v>
      </c>
      <c r="D134" s="28">
        <f t="shared" si="24"/>
        <v>0.30034891238044586</v>
      </c>
      <c r="E134" s="28">
        <f t="shared" si="24"/>
        <v>0.42758761031670106</v>
      </c>
      <c r="F134" s="28">
        <f t="shared" si="24"/>
        <v>0.46641305388918958</v>
      </c>
      <c r="G134" s="28">
        <f t="shared" si="24"/>
        <v>0.48731940570974674</v>
      </c>
      <c r="H134" s="28">
        <f t="shared" si="24"/>
        <v>0.64681508856093217</v>
      </c>
      <c r="I134" s="28">
        <f t="shared" si="24"/>
        <v>0.53781334621126475</v>
      </c>
      <c r="J134" s="28">
        <f t="shared" si="24"/>
        <v>0.54888987470904338</v>
      </c>
      <c r="K134" s="28">
        <f t="shared" si="24"/>
        <v>0.59279090197977069</v>
      </c>
      <c r="L134" s="28">
        <f t="shared" si="24"/>
        <v>0.78205440967144269</v>
      </c>
      <c r="M134" s="28">
        <f t="shared" si="24"/>
        <v>0.83377048656336838</v>
      </c>
      <c r="N134" s="28">
        <f t="shared" si="24"/>
        <v>0.65879904097003128</v>
      </c>
      <c r="O134" s="28">
        <f t="shared" si="24"/>
        <v>0.71579923320974193</v>
      </c>
      <c r="P134" s="28">
        <f t="shared" si="24"/>
        <v>0.82575341951359449</v>
      </c>
      <c r="Q134" s="28">
        <f t="shared" si="24"/>
        <v>0.75883745259262259</v>
      </c>
      <c r="R134" s="28">
        <f t="shared" si="24"/>
        <v>0.79659754165878116</v>
      </c>
      <c r="S134" s="28">
        <f t="shared" si="24"/>
        <v>1.0174369185133862</v>
      </c>
      <c r="T134" s="28">
        <f t="shared" si="24"/>
        <v>0.7287342519650245</v>
      </c>
      <c r="U134" s="28">
        <f t="shared" si="24"/>
        <v>0.79248327103037697</v>
      </c>
      <c r="V134" s="28">
        <f t="shared" si="24"/>
        <v>0.69042360062468178</v>
      </c>
      <c r="W134" s="28">
        <f t="shared" si="24"/>
        <v>0.77214587698996962</v>
      </c>
      <c r="X134" s="28">
        <f t="shared" si="24"/>
        <v>0.83694423126750683</v>
      </c>
      <c r="Y134" s="28">
        <f t="shared" si="24"/>
        <v>0.88686457017946285</v>
      </c>
      <c r="Z134" s="28">
        <f t="shared" si="24"/>
        <v>1.0263294238850644</v>
      </c>
      <c r="AA134" s="28">
        <f t="shared" si="24"/>
        <v>0.9685956383870572</v>
      </c>
      <c r="AB134" s="28">
        <f t="shared" si="24"/>
        <v>0.90371152082476147</v>
      </c>
      <c r="AC134" s="28">
        <f t="shared" si="24"/>
        <v>0.79613991035216947</v>
      </c>
      <c r="AD134" s="28">
        <f t="shared" si="24"/>
        <v>0.85080197870351471</v>
      </c>
      <c r="AE134" s="28">
        <f t="shared" si="24"/>
        <v>1.1728820323544236</v>
      </c>
      <c r="AF134" s="28">
        <f t="shared" si="24"/>
        <v>0.67974031565674642</v>
      </c>
      <c r="AG134" s="28">
        <f t="shared" si="24"/>
        <v>0.62425533735139582</v>
      </c>
      <c r="AH134" s="28">
        <f t="shared" si="24"/>
        <v>0.85440918563050872</v>
      </c>
      <c r="AI134" s="28">
        <f t="shared" si="24"/>
        <v>0.96636150170080515</v>
      </c>
      <c r="AJ134" s="28">
        <f t="shared" si="24"/>
        <v>0.88227087652697278</v>
      </c>
      <c r="AK134" s="28">
        <f t="shared" si="24"/>
        <v>0.8953816154935581</v>
      </c>
      <c r="AL134" s="28">
        <f t="shared" si="24"/>
        <v>0.92060059052477972</v>
      </c>
      <c r="AM134" s="28">
        <f t="shared" si="24"/>
        <v>0.85139271776399983</v>
      </c>
      <c r="AN134" s="28">
        <f t="shared" si="24"/>
        <v>0.87455324567708592</v>
      </c>
      <c r="AO134" s="28">
        <f t="shared" si="24"/>
        <v>0.85652206966412292</v>
      </c>
      <c r="AP134" s="28">
        <f t="shared" si="24"/>
        <v>0.79079890208790471</v>
      </c>
      <c r="AQ134" s="28">
        <f t="shared" si="24"/>
        <v>1.1503642083962733</v>
      </c>
      <c r="AR134" s="28">
        <f t="shared" si="24"/>
        <v>0.65736069167168387</v>
      </c>
      <c r="AS134" s="28">
        <f t="shared" si="24"/>
        <v>0.77313123079266477</v>
      </c>
      <c r="AT134" s="28">
        <f t="shared" si="24"/>
        <v>0.79106055646673523</v>
      </c>
      <c r="AU134" s="28">
        <f t="shared" si="24"/>
        <v>0.84266823398614055</v>
      </c>
      <c r="AV134" s="28">
        <f t="shared" si="24"/>
        <v>0.89807843891633665</v>
      </c>
      <c r="AW134" s="28">
        <f t="shared" si="24"/>
        <v>0.8483543242753665</v>
      </c>
      <c r="AX134" s="28">
        <f t="shared" si="24"/>
        <v>0.81585262844947826</v>
      </c>
      <c r="AY134" s="28">
        <f t="shared" si="24"/>
        <v>0.81616509579825247</v>
      </c>
      <c r="AZ134" s="28">
        <f t="shared" si="24"/>
        <v>1.0071582285348197</v>
      </c>
      <c r="BA134" s="24"/>
      <c r="BB134" s="24"/>
      <c r="BC134" s="25">
        <f t="shared" si="22"/>
        <v>0.19099313273656726</v>
      </c>
    </row>
    <row r="135" spans="1:55" ht="46.8" x14ac:dyDescent="0.35">
      <c r="A135" s="41" t="s">
        <v>52</v>
      </c>
      <c r="B135" s="28"/>
      <c r="C135" s="28">
        <f t="shared" ref="C135:AZ136" si="25">IFERROR((B129+C129)/(B124+C124),0)</f>
        <v>0</v>
      </c>
      <c r="D135" s="28">
        <f t="shared" si="25"/>
        <v>1.9744701015864866E-5</v>
      </c>
      <c r="E135" s="28">
        <f t="shared" si="25"/>
        <v>1.9511624050027802E-5</v>
      </c>
      <c r="F135" s="28">
        <f t="shared" si="25"/>
        <v>2.8482805731775772E-2</v>
      </c>
      <c r="G135" s="28">
        <f t="shared" si="25"/>
        <v>0.11506229986684954</v>
      </c>
      <c r="H135" s="28">
        <f t="shared" si="25"/>
        <v>0.36525872692378047</v>
      </c>
      <c r="I135" s="28">
        <f t="shared" si="25"/>
        <v>0.60084156702853853</v>
      </c>
      <c r="J135" s="28">
        <f t="shared" si="25"/>
        <v>0.27776994573680808</v>
      </c>
      <c r="K135" s="28">
        <f t="shared" si="25"/>
        <v>0.23924607492588137</v>
      </c>
      <c r="L135" s="28">
        <f t="shared" si="25"/>
        <v>0.31020684742437343</v>
      </c>
      <c r="M135" s="28">
        <f t="shared" si="25"/>
        <v>0.37177691830010839</v>
      </c>
      <c r="N135" s="28">
        <f t="shared" si="25"/>
        <v>0.39002044128098695</v>
      </c>
      <c r="O135" s="28">
        <f t="shared" si="25"/>
        <v>0.13664637666845583</v>
      </c>
      <c r="P135" s="28">
        <f t="shared" si="25"/>
        <v>0.24286749439837224</v>
      </c>
      <c r="Q135" s="28">
        <f t="shared" si="25"/>
        <v>0.3155485757658455</v>
      </c>
      <c r="R135" s="28">
        <f t="shared" si="25"/>
        <v>0.24706668203826962</v>
      </c>
      <c r="S135" s="28">
        <f t="shared" si="25"/>
        <v>0.28448510537455174</v>
      </c>
      <c r="T135" s="28">
        <f t="shared" si="25"/>
        <v>0.333373559712769</v>
      </c>
      <c r="U135" s="28">
        <f t="shared" si="25"/>
        <v>0.24134893392557064</v>
      </c>
      <c r="V135" s="28">
        <f t="shared" si="25"/>
        <v>0.23252152285647418</v>
      </c>
      <c r="W135" s="28">
        <f t="shared" si="25"/>
        <v>0.20861475493092047</v>
      </c>
      <c r="X135" s="28">
        <f t="shared" si="25"/>
        <v>0.25737050426003028</v>
      </c>
      <c r="Y135" s="28">
        <f t="shared" si="25"/>
        <v>0.21941202358937259</v>
      </c>
      <c r="Z135" s="28">
        <f t="shared" si="25"/>
        <v>0.22539261063158783</v>
      </c>
      <c r="AA135" s="28">
        <f t="shared" si="25"/>
        <v>0.31955379264980888</v>
      </c>
      <c r="AB135" s="28">
        <f t="shared" si="25"/>
        <v>0.19445973581166578</v>
      </c>
      <c r="AC135" s="28">
        <f t="shared" si="25"/>
        <v>0.20694320294643287</v>
      </c>
      <c r="AD135" s="28">
        <f t="shared" si="25"/>
        <v>0.23053064072282228</v>
      </c>
      <c r="AE135" s="28">
        <f t="shared" si="25"/>
        <v>0.21515833659050498</v>
      </c>
      <c r="AF135" s="28">
        <f t="shared" si="25"/>
        <v>0.21475986374268627</v>
      </c>
      <c r="AG135" s="28">
        <f t="shared" si="25"/>
        <v>0.26532779723310113</v>
      </c>
      <c r="AH135" s="28">
        <f t="shared" si="25"/>
        <v>0.25126546270876582</v>
      </c>
      <c r="AI135" s="28">
        <f t="shared" si="25"/>
        <v>0.19183262270353088</v>
      </c>
      <c r="AJ135" s="28">
        <f t="shared" si="25"/>
        <v>0.2146746269931967</v>
      </c>
      <c r="AK135" s="28">
        <f t="shared" si="25"/>
        <v>0.2315879888261749</v>
      </c>
      <c r="AL135" s="28">
        <f t="shared" si="25"/>
        <v>0.26277177798091755</v>
      </c>
      <c r="AM135" s="28">
        <f t="shared" si="25"/>
        <v>0.25263601946545255</v>
      </c>
      <c r="AN135" s="28">
        <f t="shared" si="25"/>
        <v>0.26317003250053217</v>
      </c>
      <c r="AO135" s="28">
        <f t="shared" si="25"/>
        <v>0.24028076911483739</v>
      </c>
      <c r="AP135" s="28">
        <f t="shared" si="25"/>
        <v>0.24318575181350857</v>
      </c>
      <c r="AQ135" s="28">
        <f t="shared" si="25"/>
        <v>0.27242943436323031</v>
      </c>
      <c r="AR135" s="28">
        <f t="shared" si="25"/>
        <v>0.23431000316617731</v>
      </c>
      <c r="AS135" s="28">
        <f t="shared" si="25"/>
        <v>0.27625864078627183</v>
      </c>
      <c r="AT135" s="28">
        <f t="shared" si="25"/>
        <v>0.31524669756526819</v>
      </c>
      <c r="AU135" s="28">
        <f t="shared" si="25"/>
        <v>0.31224496109129152</v>
      </c>
      <c r="AV135" s="28">
        <f t="shared" si="25"/>
        <v>0.39415385616930654</v>
      </c>
      <c r="AW135" s="28">
        <f t="shared" si="25"/>
        <v>0.3594874840491612</v>
      </c>
      <c r="AX135" s="28">
        <f t="shared" si="25"/>
        <v>0.32388836829797579</v>
      </c>
      <c r="AY135" s="28">
        <f t="shared" si="25"/>
        <v>0.32456296227624448</v>
      </c>
      <c r="AZ135" s="28">
        <f t="shared" si="25"/>
        <v>0.38580294398308956</v>
      </c>
      <c r="BA135" s="24"/>
      <c r="BB135" s="24"/>
      <c r="BC135" s="27">
        <f t="shared" si="22"/>
        <v>6.1239981706845081E-2</v>
      </c>
    </row>
    <row r="136" spans="1:55" ht="46.8" x14ac:dyDescent="0.35">
      <c r="A136" s="41" t="s">
        <v>53</v>
      </c>
      <c r="B136" s="28"/>
      <c r="C136" s="28">
        <f t="shared" si="25"/>
        <v>0.16291631881914409</v>
      </c>
      <c r="D136" s="28">
        <f t="shared" si="25"/>
        <v>0.27427756631612638</v>
      </c>
      <c r="E136" s="28">
        <f t="shared" si="25"/>
        <v>0.52813582414241644</v>
      </c>
      <c r="F136" s="28">
        <f t="shared" si="25"/>
        <v>0.77325952911321905</v>
      </c>
      <c r="G136" s="28">
        <f t="shared" si="25"/>
        <v>0.69749495093397251</v>
      </c>
      <c r="H136" s="28">
        <f t="shared" si="25"/>
        <v>0.66077533516403042</v>
      </c>
      <c r="I136" s="28">
        <f t="shared" si="25"/>
        <v>0.74061098570663808</v>
      </c>
      <c r="J136" s="28">
        <f t="shared" si="25"/>
        <v>0.77592424468670962</v>
      </c>
      <c r="K136" s="28">
        <f t="shared" si="25"/>
        <v>0.66159264169116916</v>
      </c>
      <c r="L136" s="28">
        <f t="shared" si="25"/>
        <v>0.68934216714068997</v>
      </c>
      <c r="M136" s="28">
        <f t="shared" si="25"/>
        <v>0.97067457552449965</v>
      </c>
      <c r="N136" s="28">
        <f t="shared" si="25"/>
        <v>0.90583700773834941</v>
      </c>
      <c r="O136" s="28">
        <f t="shared" si="25"/>
        <v>0.93819598414928018</v>
      </c>
      <c r="P136" s="28">
        <f t="shared" si="25"/>
        <v>0.83862027048057852</v>
      </c>
      <c r="Q136" s="28">
        <f t="shared" si="25"/>
        <v>0.66733738765124351</v>
      </c>
      <c r="R136" s="28">
        <f t="shared" si="25"/>
        <v>0.92910215876446023</v>
      </c>
      <c r="S136" s="28">
        <f t="shared" si="25"/>
        <v>1.6634571273011347</v>
      </c>
      <c r="T136" s="28">
        <f t="shared" si="25"/>
        <v>1.4601749845607186</v>
      </c>
      <c r="U136" s="28">
        <f t="shared" si="25"/>
        <v>0.53430882662343293</v>
      </c>
      <c r="V136" s="28">
        <f t="shared" si="25"/>
        <v>0.79363816024272227</v>
      </c>
      <c r="W136" s="28">
        <f t="shared" si="25"/>
        <v>3.3111097096729809</v>
      </c>
      <c r="X136" s="28">
        <f t="shared" si="25"/>
        <v>0.83454597974999811</v>
      </c>
      <c r="Y136" s="28">
        <f t="shared" si="25"/>
        <v>0.15979645663401901</v>
      </c>
      <c r="Z136" s="28">
        <f t="shared" si="25"/>
        <v>0.31411791621250357</v>
      </c>
      <c r="AA136" s="28">
        <f t="shared" si="25"/>
        <v>0.92159761576899601</v>
      </c>
      <c r="AB136" s="28">
        <f t="shared" si="25"/>
        <v>1.4467902511944086</v>
      </c>
      <c r="AC136" s="28">
        <f t="shared" si="25"/>
        <v>0.90444128184984385</v>
      </c>
      <c r="AD136" s="28">
        <f t="shared" si="25"/>
        <v>0.25692686309675794</v>
      </c>
      <c r="AE136" s="28">
        <f t="shared" si="25"/>
        <v>0.64787187237243149</v>
      </c>
      <c r="AF136" s="28">
        <f t="shared" si="25"/>
        <v>2.8384718181848938</v>
      </c>
      <c r="AG136" s="28">
        <f t="shared" si="25"/>
        <v>0.6557684995146994</v>
      </c>
      <c r="AH136" s="28">
        <f t="shared" si="25"/>
        <v>1.0834275887955942</v>
      </c>
      <c r="AI136" s="28">
        <f t="shared" si="25"/>
        <v>1.1515039824413513</v>
      </c>
      <c r="AJ136" s="28">
        <f t="shared" si="25"/>
        <v>0.64003927059144927</v>
      </c>
      <c r="AK136" s="28">
        <f t="shared" si="25"/>
        <v>0.53790227914152267</v>
      </c>
      <c r="AL136" s="28">
        <f t="shared" si="25"/>
        <v>0.62197046233255471</v>
      </c>
      <c r="AM136" s="28">
        <f t="shared" si="25"/>
        <v>0.73223607767808041</v>
      </c>
      <c r="AN136" s="28">
        <f t="shared" si="25"/>
        <v>0.91100017800358868</v>
      </c>
      <c r="AO136" s="28">
        <f t="shared" si="25"/>
        <v>1.1683781027361653</v>
      </c>
      <c r="AP136" s="28">
        <f t="shared" si="25"/>
        <v>5.8967258167103506E-2</v>
      </c>
      <c r="AQ136" s="28">
        <f t="shared" si="25"/>
        <v>0.43057422071189028</v>
      </c>
      <c r="AR136" s="28">
        <f t="shared" si="25"/>
        <v>1.1967212833563945</v>
      </c>
      <c r="AS136" s="28">
        <f t="shared" si="25"/>
        <v>0.39681752055179642</v>
      </c>
      <c r="AT136" s="28">
        <f t="shared" si="25"/>
        <v>1.1017799549317713</v>
      </c>
      <c r="AU136" s="28">
        <f t="shared" si="25"/>
        <v>0.95615109525411679</v>
      </c>
      <c r="AV136" s="28">
        <f t="shared" si="25"/>
        <v>0.57187649855653588</v>
      </c>
      <c r="AW136" s="28">
        <f t="shared" si="25"/>
        <v>0.33290964584221022</v>
      </c>
      <c r="AX136" s="28">
        <f t="shared" si="25"/>
        <v>0.39977686966276427</v>
      </c>
      <c r="AY136" s="28">
        <f t="shared" si="25"/>
        <v>0.53289449518841958</v>
      </c>
      <c r="AZ136" s="28">
        <f t="shared" si="25"/>
        <v>0.49356498154615108</v>
      </c>
      <c r="BA136" s="24"/>
      <c r="BB136" s="24"/>
      <c r="BC136" s="27">
        <f t="shared" si="22"/>
        <v>-3.9329513642268499E-2</v>
      </c>
    </row>
    <row r="137" spans="1:55" x14ac:dyDescent="0.35">
      <c r="A137" s="44"/>
      <c r="B137" s="24"/>
      <c r="C137" s="24"/>
      <c r="D137" s="24"/>
      <c r="E137" s="45"/>
      <c r="F137" s="24"/>
      <c r="G137" s="46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</row>
    <row r="138" spans="1:55" ht="15.6" x14ac:dyDescent="0.35">
      <c r="A138" s="11" t="s">
        <v>54</v>
      </c>
      <c r="B138" s="12">
        <v>2019</v>
      </c>
      <c r="C138" s="13"/>
      <c r="D138" s="13"/>
      <c r="E138" s="13"/>
      <c r="F138" s="13"/>
      <c r="G138" s="14">
        <v>2020</v>
      </c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6"/>
      <c r="S138" s="13">
        <v>2021</v>
      </c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7"/>
      <c r="AE138" s="13">
        <v>2022</v>
      </c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7"/>
      <c r="AQ138" s="13">
        <v>2023</v>
      </c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7"/>
      <c r="BC138" s="18" t="s">
        <v>2</v>
      </c>
    </row>
    <row r="139" spans="1:55" x14ac:dyDescent="0.35">
      <c r="A139" s="19"/>
      <c r="B139" s="20">
        <v>43678</v>
      </c>
      <c r="C139" s="20">
        <v>43709</v>
      </c>
      <c r="D139" s="20">
        <v>43739</v>
      </c>
      <c r="E139" s="20">
        <v>43770</v>
      </c>
      <c r="F139" s="20">
        <v>43800</v>
      </c>
      <c r="G139" s="20">
        <v>43831</v>
      </c>
      <c r="H139" s="20">
        <v>43862</v>
      </c>
      <c r="I139" s="20">
        <v>43891</v>
      </c>
      <c r="J139" s="20">
        <v>43922</v>
      </c>
      <c r="K139" s="20">
        <v>43952</v>
      </c>
      <c r="L139" s="20">
        <v>43983</v>
      </c>
      <c r="M139" s="20">
        <v>44013</v>
      </c>
      <c r="N139" s="20">
        <v>44044</v>
      </c>
      <c r="O139" s="20">
        <v>44075</v>
      </c>
      <c r="P139" s="20">
        <v>44105</v>
      </c>
      <c r="Q139" s="20">
        <v>44136</v>
      </c>
      <c r="R139" s="20">
        <v>44166</v>
      </c>
      <c r="S139" s="20">
        <v>44197</v>
      </c>
      <c r="T139" s="20">
        <v>44228</v>
      </c>
      <c r="U139" s="20">
        <v>44256</v>
      </c>
      <c r="V139" s="20">
        <v>44287</v>
      </c>
      <c r="W139" s="20">
        <v>44317</v>
      </c>
      <c r="X139" s="20">
        <v>44348</v>
      </c>
      <c r="Y139" s="20">
        <v>44378</v>
      </c>
      <c r="Z139" s="20">
        <v>44409</v>
      </c>
      <c r="AA139" s="20">
        <v>44440</v>
      </c>
      <c r="AB139" s="59">
        <v>44470</v>
      </c>
      <c r="AC139" s="20">
        <v>44501</v>
      </c>
      <c r="AD139" s="20">
        <v>44531</v>
      </c>
      <c r="AE139" s="20">
        <v>44562</v>
      </c>
      <c r="AF139" s="20">
        <v>44593</v>
      </c>
      <c r="AG139" s="20">
        <v>44621</v>
      </c>
      <c r="AH139" s="20">
        <v>44652</v>
      </c>
      <c r="AI139" s="20">
        <v>44682</v>
      </c>
      <c r="AJ139" s="20">
        <v>44713</v>
      </c>
      <c r="AK139" s="20">
        <v>44743</v>
      </c>
      <c r="AL139" s="20">
        <v>44774</v>
      </c>
      <c r="AM139" s="20">
        <v>44805</v>
      </c>
      <c r="AN139" s="20">
        <v>44835</v>
      </c>
      <c r="AO139" s="20">
        <v>44866</v>
      </c>
      <c r="AP139" s="20">
        <v>44896</v>
      </c>
      <c r="AQ139" s="20">
        <v>44927</v>
      </c>
      <c r="AR139" s="20">
        <v>44958</v>
      </c>
      <c r="AS139" s="20">
        <v>44986</v>
      </c>
      <c r="AT139" s="20">
        <v>45017</v>
      </c>
      <c r="AU139" s="20">
        <v>45047</v>
      </c>
      <c r="AV139" s="20">
        <v>45078</v>
      </c>
      <c r="AW139" s="20">
        <v>45108</v>
      </c>
      <c r="AX139" s="20">
        <v>45139</v>
      </c>
      <c r="AY139" s="20">
        <v>45170</v>
      </c>
      <c r="AZ139" s="20">
        <v>45200</v>
      </c>
      <c r="BA139" s="20">
        <v>45231</v>
      </c>
      <c r="BB139" s="20">
        <v>45261</v>
      </c>
      <c r="BC139" s="21"/>
    </row>
    <row r="140" spans="1:55" x14ac:dyDescent="0.35">
      <c r="A140" s="60" t="s">
        <v>55</v>
      </c>
      <c r="B140" s="61">
        <v>3295</v>
      </c>
      <c r="C140" s="61">
        <v>65447</v>
      </c>
      <c r="D140" s="61">
        <v>94890</v>
      </c>
      <c r="E140" s="61">
        <v>107622</v>
      </c>
      <c r="F140" s="61">
        <v>143281</v>
      </c>
      <c r="G140" s="61">
        <v>154392</v>
      </c>
      <c r="H140" s="61">
        <v>168737</v>
      </c>
      <c r="I140" s="61">
        <v>179124</v>
      </c>
      <c r="J140" s="61">
        <v>148778</v>
      </c>
      <c r="K140" s="61">
        <v>153712</v>
      </c>
      <c r="L140" s="61">
        <v>169524</v>
      </c>
      <c r="M140" s="61">
        <v>176798</v>
      </c>
      <c r="N140" s="61">
        <v>182107</v>
      </c>
      <c r="O140" s="61">
        <v>197182</v>
      </c>
      <c r="P140" s="61">
        <v>211285</v>
      </c>
      <c r="Q140" s="61">
        <v>199119</v>
      </c>
      <c r="R140" s="61">
        <v>206957</v>
      </c>
      <c r="S140" s="61">
        <v>197857</v>
      </c>
      <c r="T140" s="61">
        <v>205242</v>
      </c>
      <c r="U140" s="61">
        <v>227854</v>
      </c>
      <c r="V140" s="61">
        <v>230199</v>
      </c>
      <c r="W140" s="61">
        <v>220599</v>
      </c>
      <c r="X140" s="61">
        <v>220811</v>
      </c>
      <c r="Y140" s="61">
        <v>222812</v>
      </c>
      <c r="Z140" s="61">
        <v>226016</v>
      </c>
      <c r="AA140" s="61">
        <v>236921</v>
      </c>
      <c r="AB140" s="61">
        <v>250356</v>
      </c>
      <c r="AC140" s="61">
        <v>237680</v>
      </c>
      <c r="AD140" s="61">
        <v>250401</v>
      </c>
      <c r="AE140" s="61">
        <v>249080</v>
      </c>
      <c r="AF140" s="61">
        <v>248562</v>
      </c>
      <c r="AG140" s="61">
        <v>256925</v>
      </c>
      <c r="AH140" s="61">
        <v>238575</v>
      </c>
      <c r="AI140" s="61">
        <v>245022</v>
      </c>
      <c r="AJ140" s="61">
        <v>240267</v>
      </c>
      <c r="AK140" s="61">
        <v>245378</v>
      </c>
      <c r="AL140" s="61">
        <v>262128</v>
      </c>
      <c r="AM140" s="61">
        <v>272645</v>
      </c>
      <c r="AN140" s="61">
        <v>281107</v>
      </c>
      <c r="AO140" s="61">
        <v>279754</v>
      </c>
      <c r="AP140" s="61">
        <v>305978</v>
      </c>
      <c r="AQ140" s="61">
        <v>279228</v>
      </c>
      <c r="AR140" s="61">
        <v>282153</v>
      </c>
      <c r="AS140" s="61">
        <v>299222</v>
      </c>
      <c r="AT140" s="61">
        <v>288224</v>
      </c>
      <c r="AU140" s="61">
        <v>293476</v>
      </c>
      <c r="AV140" s="61">
        <v>280539</v>
      </c>
      <c r="AW140" s="61">
        <v>283996</v>
      </c>
      <c r="AX140" s="61">
        <v>294184</v>
      </c>
      <c r="AY140" s="61">
        <v>313444</v>
      </c>
      <c r="AZ140" s="61">
        <v>328907</v>
      </c>
      <c r="BA140" s="24"/>
      <c r="BB140" s="24"/>
      <c r="BC140" s="27">
        <f>AZ140/AY140-1</f>
        <v>4.9332576153954033E-2</v>
      </c>
    </row>
    <row r="141" spans="1:55" ht="31.2" x14ac:dyDescent="0.35">
      <c r="A141" s="62" t="s">
        <v>56</v>
      </c>
      <c r="B141" s="63">
        <v>0.38238366020656839</v>
      </c>
      <c r="C141" s="63">
        <v>0.52611397380965774</v>
      </c>
      <c r="D141" s="63">
        <v>0.50502147498842431</v>
      </c>
      <c r="E141" s="63">
        <v>0.49706946003242297</v>
      </c>
      <c r="F141" s="63">
        <v>0.56749445500633711</v>
      </c>
      <c r="G141" s="63">
        <v>0.57681918546220778</v>
      </c>
      <c r="H141" s="63">
        <v>0.59422178241531465</v>
      </c>
      <c r="I141" s="63">
        <v>0.58293792591724758</v>
      </c>
      <c r="J141" s="63">
        <v>0.55958506348919779</v>
      </c>
      <c r="K141" s="63">
        <v>0.58287166069431018</v>
      </c>
      <c r="L141" s="63">
        <v>0.60752144838411426</v>
      </c>
      <c r="M141" s="63">
        <f t="shared" ref="M141:AZ141" si="26">M140/M76</f>
        <v>0.62276718881542559</v>
      </c>
      <c r="N141" s="63">
        <f t="shared" si="26"/>
        <v>0.63069543533975203</v>
      </c>
      <c r="O141" s="63">
        <f t="shared" si="26"/>
        <v>0.63915333625062798</v>
      </c>
      <c r="P141" s="63">
        <f t="shared" si="26"/>
        <v>0.61627693303893061</v>
      </c>
      <c r="Q141" s="63">
        <f t="shared" si="26"/>
        <v>0.57784994166913339</v>
      </c>
      <c r="R141" s="63">
        <f t="shared" si="26"/>
        <v>0.5932039669800504</v>
      </c>
      <c r="S141" s="63">
        <f t="shared" si="26"/>
        <v>0.60291742593687336</v>
      </c>
      <c r="T141" s="63">
        <f t="shared" si="26"/>
        <v>0.6119666886317352</v>
      </c>
      <c r="U141" s="63">
        <f t="shared" si="26"/>
        <v>0.62708370601753105</v>
      </c>
      <c r="V141" s="63">
        <f t="shared" si="26"/>
        <v>0.63159237695967341</v>
      </c>
      <c r="W141" s="63">
        <f t="shared" si="26"/>
        <v>0.63900805570924135</v>
      </c>
      <c r="X141" s="63">
        <f t="shared" si="26"/>
        <v>0.63757767203344806</v>
      </c>
      <c r="Y141" s="63">
        <f t="shared" si="26"/>
        <v>0.64349106872102935</v>
      </c>
      <c r="Z141" s="63">
        <f t="shared" si="26"/>
        <v>0.64982792279670742</v>
      </c>
      <c r="AA141" s="63">
        <f t="shared" si="26"/>
        <v>0.6507835354548076</v>
      </c>
      <c r="AB141" s="63">
        <f t="shared" si="26"/>
        <v>0.65181088955018707</v>
      </c>
      <c r="AC141" s="63">
        <f t="shared" si="26"/>
        <v>0.64054848715965473</v>
      </c>
      <c r="AD141" s="63">
        <f t="shared" si="26"/>
        <v>0.64964469454627527</v>
      </c>
      <c r="AE141" s="63">
        <f t="shared" si="26"/>
        <v>0.64208784240130745</v>
      </c>
      <c r="AF141" s="63">
        <f t="shared" si="26"/>
        <v>0.63380378657487091</v>
      </c>
      <c r="AG141" s="63">
        <f t="shared" si="26"/>
        <v>0.62658521119890742</v>
      </c>
      <c r="AH141" s="63">
        <f t="shared" si="26"/>
        <v>0.62105293299943254</v>
      </c>
      <c r="AI141" s="63">
        <f t="shared" si="26"/>
        <v>0.62661466658142062</v>
      </c>
      <c r="AJ141" s="63">
        <f t="shared" si="26"/>
        <v>0.62717505364218706</v>
      </c>
      <c r="AK141" s="63">
        <f t="shared" si="26"/>
        <v>0.63821242883189366</v>
      </c>
      <c r="AL141" s="63">
        <f t="shared" si="26"/>
        <v>0.64533346463477681</v>
      </c>
      <c r="AM141" s="63">
        <f t="shared" si="26"/>
        <v>0.64599706671910873</v>
      </c>
      <c r="AN141" s="63">
        <f t="shared" si="26"/>
        <v>0.64561151277410822</v>
      </c>
      <c r="AO141" s="63">
        <f t="shared" si="26"/>
        <v>0.63664955304312998</v>
      </c>
      <c r="AP141" s="63">
        <f t="shared" si="26"/>
        <v>0.64861988777645174</v>
      </c>
      <c r="AQ141" s="63">
        <f t="shared" si="26"/>
        <v>0.63448075275682869</v>
      </c>
      <c r="AR141" s="63">
        <f t="shared" si="26"/>
        <v>0.63303030167056296</v>
      </c>
      <c r="AS141" s="63">
        <f t="shared" si="26"/>
        <v>0.64447914535253126</v>
      </c>
      <c r="AT141" s="63">
        <f t="shared" si="26"/>
        <v>0.6405789177740292</v>
      </c>
      <c r="AU141" s="63">
        <f t="shared" si="26"/>
        <v>0.65368107110003359</v>
      </c>
      <c r="AV141" s="63">
        <f t="shared" si="26"/>
        <v>0.64947250717098548</v>
      </c>
      <c r="AW141" s="63">
        <f t="shared" si="26"/>
        <v>0.6539301988758689</v>
      </c>
      <c r="AX141" s="63">
        <f t="shared" si="26"/>
        <v>0.65325300830267108</v>
      </c>
      <c r="AY141" s="63">
        <f t="shared" si="26"/>
        <v>0.66027270869714505</v>
      </c>
      <c r="AZ141" s="63">
        <f t="shared" si="26"/>
        <v>0.65753126155753028</v>
      </c>
      <c r="BA141" s="24"/>
      <c r="BB141" s="24"/>
      <c r="BC141" s="27">
        <f>AZ141-AY141</f>
        <v>-2.7414471396147722E-3</v>
      </c>
    </row>
    <row r="142" spans="1:55" ht="31.2" x14ac:dyDescent="0.35">
      <c r="A142" s="22" t="s">
        <v>57</v>
      </c>
      <c r="B142" s="23">
        <v>366</v>
      </c>
      <c r="C142" s="23">
        <v>19933</v>
      </c>
      <c r="D142" s="23">
        <v>35863</v>
      </c>
      <c r="E142" s="23">
        <v>42414</v>
      </c>
      <c r="F142" s="23">
        <v>60164</v>
      </c>
      <c r="G142" s="23">
        <v>63717</v>
      </c>
      <c r="H142" s="23">
        <v>71933</v>
      </c>
      <c r="I142" s="23">
        <v>78473</v>
      </c>
      <c r="J142" s="23">
        <v>59475</v>
      </c>
      <c r="K142" s="23">
        <v>60869</v>
      </c>
      <c r="L142" s="23">
        <v>67111</v>
      </c>
      <c r="M142" s="23">
        <v>71520</v>
      </c>
      <c r="N142" s="23">
        <v>72819</v>
      </c>
      <c r="O142" s="23">
        <v>81521</v>
      </c>
      <c r="P142" s="23">
        <v>88327</v>
      </c>
      <c r="Q142" s="23">
        <v>80075</v>
      </c>
      <c r="R142" s="23">
        <v>83589</v>
      </c>
      <c r="S142" s="23">
        <v>76036</v>
      </c>
      <c r="T142" s="23">
        <v>79210</v>
      </c>
      <c r="U142" s="23">
        <v>92915</v>
      </c>
      <c r="V142" s="23">
        <v>92748</v>
      </c>
      <c r="W142" s="23">
        <v>87050</v>
      </c>
      <c r="X142" s="23">
        <v>86636</v>
      </c>
      <c r="Y142" s="23">
        <v>87582</v>
      </c>
      <c r="Z142" s="23">
        <v>89012</v>
      </c>
      <c r="AA142" s="23">
        <v>96523</v>
      </c>
      <c r="AB142" s="23">
        <v>102202</v>
      </c>
      <c r="AC142" s="23">
        <v>94166</v>
      </c>
      <c r="AD142" s="23">
        <v>102229</v>
      </c>
      <c r="AE142" s="23">
        <v>98736</v>
      </c>
      <c r="AF142" s="23">
        <v>100116</v>
      </c>
      <c r="AG142" s="23">
        <v>100116</v>
      </c>
      <c r="AH142" s="23">
        <v>89607</v>
      </c>
      <c r="AI142" s="23">
        <v>91773</v>
      </c>
      <c r="AJ142" s="23">
        <v>89625</v>
      </c>
      <c r="AK142" s="23">
        <v>91372</v>
      </c>
      <c r="AL142" s="23">
        <v>100199</v>
      </c>
      <c r="AM142" s="23">
        <v>106066</v>
      </c>
      <c r="AN142" s="23">
        <v>110765</v>
      </c>
      <c r="AO142" s="23">
        <v>107967</v>
      </c>
      <c r="AP142" s="23">
        <v>124854</v>
      </c>
      <c r="AQ142" s="23">
        <v>107859</v>
      </c>
      <c r="AR142" s="23">
        <v>108171</v>
      </c>
      <c r="AS142" s="23">
        <v>118981</v>
      </c>
      <c r="AT142" s="23">
        <v>111689</v>
      </c>
      <c r="AU142" s="23">
        <v>114182</v>
      </c>
      <c r="AV142" s="23">
        <v>106683</v>
      </c>
      <c r="AW142" s="23">
        <v>107511</v>
      </c>
      <c r="AX142" s="23">
        <v>113566</v>
      </c>
      <c r="AY142" s="23">
        <v>124291</v>
      </c>
      <c r="AZ142" s="23">
        <v>133636</v>
      </c>
      <c r="BA142" s="24"/>
      <c r="BB142" s="24"/>
      <c r="BC142" s="27">
        <f t="shared" ref="BC142:BC152" si="27">AZ142/AY142-1</f>
        <v>7.5186457587435918E-2</v>
      </c>
    </row>
    <row r="143" spans="1:55" ht="31.2" x14ac:dyDescent="0.35">
      <c r="A143" s="62" t="s">
        <v>58</v>
      </c>
      <c r="B143" s="63">
        <v>0.1110773899848255</v>
      </c>
      <c r="C143" s="63">
        <v>0.30456705425764358</v>
      </c>
      <c r="D143" s="63">
        <v>0.37794288123089892</v>
      </c>
      <c r="E143" s="63">
        <v>0.39410157774432736</v>
      </c>
      <c r="F143" s="63">
        <v>0.41990215032000056</v>
      </c>
      <c r="G143" s="63">
        <v>0.41269625369190116</v>
      </c>
      <c r="H143" s="63">
        <v>0.42630247070885463</v>
      </c>
      <c r="I143" s="63">
        <v>0.43809316451173491</v>
      </c>
      <c r="J143" s="63">
        <v>0.39975668445603518</v>
      </c>
      <c r="K143" s="63">
        <v>0.39599380659935463</v>
      </c>
      <c r="L143" s="63">
        <v>0.39587904957410158</v>
      </c>
      <c r="M143" s="63">
        <f t="shared" ref="M143:AZ143" si="28">M142/M140</f>
        <v>0.40452946300297515</v>
      </c>
      <c r="N143" s="63">
        <f t="shared" si="28"/>
        <v>0.39986930760486966</v>
      </c>
      <c r="O143" s="63">
        <f t="shared" si="28"/>
        <v>0.41343023196843526</v>
      </c>
      <c r="P143" s="63">
        <f t="shared" si="28"/>
        <v>0.41804671415386802</v>
      </c>
      <c r="Q143" s="63">
        <f t="shared" si="28"/>
        <v>0.40214645513486907</v>
      </c>
      <c r="R143" s="63">
        <f t="shared" si="28"/>
        <v>0.40389549519948587</v>
      </c>
      <c r="S143" s="63">
        <f t="shared" si="28"/>
        <v>0.38429775039548764</v>
      </c>
      <c r="T143" s="63">
        <f t="shared" si="28"/>
        <v>0.38593465275138616</v>
      </c>
      <c r="U143" s="63">
        <f t="shared" si="28"/>
        <v>0.40778305406093374</v>
      </c>
      <c r="V143" s="63">
        <f t="shared" si="28"/>
        <v>0.40290357473316563</v>
      </c>
      <c r="W143" s="63">
        <f t="shared" si="28"/>
        <v>0.3946074098250672</v>
      </c>
      <c r="X143" s="63">
        <f t="shared" si="28"/>
        <v>0.39235364180226528</v>
      </c>
      <c r="Y143" s="63">
        <f t="shared" si="28"/>
        <v>0.39307577688813888</v>
      </c>
      <c r="Z143" s="63">
        <f t="shared" si="28"/>
        <v>0.39383052527254708</v>
      </c>
      <c r="AA143" s="63">
        <f t="shared" si="28"/>
        <v>0.40740584414214021</v>
      </c>
      <c r="AB143" s="63">
        <f t="shared" si="28"/>
        <v>0.40822668520027483</v>
      </c>
      <c r="AC143" s="63">
        <f t="shared" si="28"/>
        <v>0.3961881521373275</v>
      </c>
      <c r="AD143" s="63">
        <f t="shared" si="28"/>
        <v>0.4082611491168166</v>
      </c>
      <c r="AE143" s="63">
        <f t="shared" si="28"/>
        <v>0.39640276216476633</v>
      </c>
      <c r="AF143" s="63">
        <f t="shared" si="28"/>
        <v>0.40278079513360854</v>
      </c>
      <c r="AG143" s="63">
        <f t="shared" si="28"/>
        <v>0.38967013719957189</v>
      </c>
      <c r="AH143" s="63">
        <f t="shared" si="28"/>
        <v>0.37559258094938697</v>
      </c>
      <c r="AI143" s="63">
        <f t="shared" si="28"/>
        <v>0.3745500404045351</v>
      </c>
      <c r="AJ143" s="63">
        <f t="shared" si="28"/>
        <v>0.37302251245489393</v>
      </c>
      <c r="AK143" s="63">
        <f t="shared" si="28"/>
        <v>0.37237242132546522</v>
      </c>
      <c r="AL143" s="63">
        <f t="shared" si="28"/>
        <v>0.38225218214002321</v>
      </c>
      <c r="AM143" s="63">
        <f t="shared" si="28"/>
        <v>0.38902602285022647</v>
      </c>
      <c r="AN143" s="63">
        <f t="shared" si="28"/>
        <v>0.39403145421494307</v>
      </c>
      <c r="AO143" s="63">
        <f t="shared" si="28"/>
        <v>0.38593550047541769</v>
      </c>
      <c r="AP143" s="63">
        <f t="shared" si="28"/>
        <v>0.40804894469537023</v>
      </c>
      <c r="AQ143" s="63">
        <f t="shared" si="28"/>
        <v>0.38627573166014867</v>
      </c>
      <c r="AR143" s="63">
        <f t="shared" si="28"/>
        <v>0.38337710391170748</v>
      </c>
      <c r="AS143" s="63">
        <f t="shared" si="28"/>
        <v>0.39763453222022443</v>
      </c>
      <c r="AT143" s="63">
        <f t="shared" si="28"/>
        <v>0.38750763295214835</v>
      </c>
      <c r="AU143" s="63">
        <f t="shared" si="28"/>
        <v>0.38906758985402556</v>
      </c>
      <c r="AV143" s="63">
        <f t="shared" si="28"/>
        <v>0.38027867783088981</v>
      </c>
      <c r="AW143" s="63">
        <f t="shared" si="28"/>
        <v>0.37856519105902903</v>
      </c>
      <c r="AX143" s="63">
        <f t="shared" si="28"/>
        <v>0.38603730998286784</v>
      </c>
      <c r="AY143" s="63">
        <f t="shared" si="28"/>
        <v>0.39653335205012696</v>
      </c>
      <c r="AZ143" s="63">
        <f t="shared" si="28"/>
        <v>0.40630330154116512</v>
      </c>
      <c r="BA143" s="24"/>
      <c r="BB143" s="24"/>
      <c r="BC143" s="27">
        <f>AZ143-AY143</f>
        <v>9.7699494910381546E-3</v>
      </c>
    </row>
    <row r="144" spans="1:55" ht="31.2" x14ac:dyDescent="0.35">
      <c r="A144" s="22" t="s">
        <v>59</v>
      </c>
      <c r="B144" s="23">
        <v>1351947.1</v>
      </c>
      <c r="C144" s="23">
        <v>38024177.630000137</v>
      </c>
      <c r="D144" s="23">
        <v>91693132.379999876</v>
      </c>
      <c r="E144" s="23">
        <v>101105016.47999924</v>
      </c>
      <c r="F144" s="23">
        <v>143407413.04000098</v>
      </c>
      <c r="G144" s="23">
        <v>145202205.86999986</v>
      </c>
      <c r="H144" s="23">
        <v>168145098.35000104</v>
      </c>
      <c r="I144" s="23">
        <v>192332486.139999</v>
      </c>
      <c r="J144" s="23">
        <v>140840309.67999998</v>
      </c>
      <c r="K144" s="23">
        <v>140764676.73999894</v>
      </c>
      <c r="L144" s="23">
        <v>154853640.13999876</v>
      </c>
      <c r="M144" s="23">
        <v>162939163.70999935</v>
      </c>
      <c r="N144" s="23">
        <v>164316633.10000017</v>
      </c>
      <c r="O144" s="23">
        <v>186078712.38999793</v>
      </c>
      <c r="P144" s="23">
        <v>213317966.86999857</v>
      </c>
      <c r="Q144" s="23">
        <v>192937505.0299989</v>
      </c>
      <c r="R144" s="23">
        <v>208799974.71999931</v>
      </c>
      <c r="S144" s="23">
        <v>174788053.53999832</v>
      </c>
      <c r="T144" s="23">
        <v>179956780.67999962</v>
      </c>
      <c r="U144" s="23">
        <v>215933116.60999849</v>
      </c>
      <c r="V144" s="23">
        <v>217374252.41999969</v>
      </c>
      <c r="W144" s="23">
        <v>196655877.71999782</v>
      </c>
      <c r="X144" s="23">
        <v>199507586.24999839</v>
      </c>
      <c r="Y144" s="23">
        <v>206125398.96999618</v>
      </c>
      <c r="Z144" s="23">
        <v>207028554.65999857</v>
      </c>
      <c r="AA144" s="23">
        <v>228262676.55000013</v>
      </c>
      <c r="AB144" s="23">
        <v>251070202.65999886</v>
      </c>
      <c r="AC144" s="23">
        <v>230699159.20999756</v>
      </c>
      <c r="AD144" s="23">
        <v>256171392.04999757</v>
      </c>
      <c r="AE144" s="23">
        <v>235933830.72999927</v>
      </c>
      <c r="AF144" s="23">
        <v>247273214.44999504</v>
      </c>
      <c r="AG144" s="23">
        <v>247273214.44999504</v>
      </c>
      <c r="AH144" s="23">
        <v>221377740.75999931</v>
      </c>
      <c r="AI144" s="23">
        <v>211315266.92999947</v>
      </c>
      <c r="AJ144" s="23">
        <v>207085807.0199998</v>
      </c>
      <c r="AK144" s="23">
        <v>210339285.10000002</v>
      </c>
      <c r="AL144" s="23">
        <v>232777725.2600013</v>
      </c>
      <c r="AM144" s="23">
        <v>252910912.97999993</v>
      </c>
      <c r="AN144" s="23">
        <v>265549023.66000184</v>
      </c>
      <c r="AO144" s="23">
        <v>260043172.00999925</v>
      </c>
      <c r="AP144" s="23">
        <v>313337081.28000003</v>
      </c>
      <c r="AQ144" s="23">
        <v>256773202.73999736</v>
      </c>
      <c r="AR144" s="23">
        <v>257273347.75999814</v>
      </c>
      <c r="AS144" s="23">
        <v>286669981.91999823</v>
      </c>
      <c r="AT144" s="23">
        <v>265818916.71999764</v>
      </c>
      <c r="AU144" s="23">
        <v>269194118.96999812</v>
      </c>
      <c r="AV144" s="23">
        <v>246820671.45999834</v>
      </c>
      <c r="AW144" s="23">
        <v>247790128.15000129</v>
      </c>
      <c r="AX144" s="23">
        <v>279201720.96000123</v>
      </c>
      <c r="AY144" s="23">
        <v>290135424.75999922</v>
      </c>
      <c r="AZ144" s="23">
        <v>324663323.13999778</v>
      </c>
      <c r="BA144" s="24"/>
      <c r="BB144" s="24"/>
      <c r="BC144" s="27">
        <f t="shared" si="27"/>
        <v>0.11900614483240068</v>
      </c>
    </row>
    <row r="145" spans="1:55" ht="31.2" x14ac:dyDescent="0.35">
      <c r="A145" s="41" t="s">
        <v>60</v>
      </c>
      <c r="B145" s="28">
        <v>0.35998288768233166</v>
      </c>
      <c r="C145" s="28">
        <v>0.39158209914861358</v>
      </c>
      <c r="D145" s="28">
        <v>0.60902557081916575</v>
      </c>
      <c r="E145" s="28">
        <v>0.60821222666296959</v>
      </c>
      <c r="F145" s="28">
        <v>0.64707877741413766</v>
      </c>
      <c r="G145" s="28">
        <v>0.63808652182555947</v>
      </c>
      <c r="H145" s="28">
        <v>0.65988420055537356</v>
      </c>
      <c r="I145" s="28">
        <v>0.67072599861527926</v>
      </c>
      <c r="J145" s="28">
        <v>0.62501956129635594</v>
      </c>
      <c r="K145" s="28">
        <v>0.61858457248175447</v>
      </c>
      <c r="L145" s="28">
        <v>0.62113088649423209</v>
      </c>
      <c r="M145" s="28">
        <v>0.63031307878427123</v>
      </c>
      <c r="N145" s="28">
        <v>0.62368379500331661</v>
      </c>
      <c r="O145" s="28">
        <v>0.63740885972060668</v>
      </c>
      <c r="P145" s="28">
        <v>0.65167011354298343</v>
      </c>
      <c r="Q145" s="28">
        <v>0.63512104766077648</v>
      </c>
      <c r="R145" s="28">
        <v>0.64231843825883783</v>
      </c>
      <c r="S145" s="28">
        <v>0.61598300152876462</v>
      </c>
      <c r="T145" s="28">
        <v>0.61115926486363359</v>
      </c>
      <c r="U145" s="28">
        <v>0.64032149533624672</v>
      </c>
      <c r="V145" s="28">
        <v>0.63433828559082384</v>
      </c>
      <c r="W145" s="28">
        <v>0.6270026499801522</v>
      </c>
      <c r="X145" s="28">
        <v>0.62833822760615976</v>
      </c>
      <c r="Y145" s="28">
        <v>0.63434038192649378</v>
      </c>
      <c r="Z145" s="28">
        <v>0.63070586196780798</v>
      </c>
      <c r="AA145" s="28">
        <v>0.64734682997051707</v>
      </c>
      <c r="AB145" s="28">
        <f>AB144/[1]ВОВЛЕЧЁННОСТЬ!AB64</f>
        <v>0.65208766052343925</v>
      </c>
      <c r="AC145" s="28">
        <f>AC144/[1]ВОВЛЕЧЁННОСТЬ!AC64</f>
        <v>0.63999144495710447</v>
      </c>
      <c r="AD145" s="28">
        <f>AD144/[1]ВОВЛЕЧЁННОСТЬ!AD64</f>
        <v>0.65209578108433164</v>
      </c>
      <c r="AE145" s="28">
        <f>AE144/[1]ВОВЛЕЧЁННОСТЬ!AE64</f>
        <v>0.64107585745821916</v>
      </c>
      <c r="AF145" s="28">
        <f>AF144/[1]ВОВЛЕЧЁННОСТЬ!AF64</f>
        <v>0.64658215847893918</v>
      </c>
      <c r="AG145" s="28">
        <f>AG144/[1]ВОВЛЕЧЁННОСТЬ!AG64</f>
        <v>0.54020631746318548</v>
      </c>
      <c r="AH145" s="28">
        <f>AH144/[1]ВОВЛЕЧЁННОСТЬ!AH64</f>
        <v>0.62288700114522255</v>
      </c>
      <c r="AI145" s="28">
        <f>AI144/[1]ВОВЛЕЧЁННОСТЬ!AI64</f>
        <v>0.61738232093966006</v>
      </c>
      <c r="AJ145" s="28">
        <f>AJ144/[1]ВОВЛЕЧЁННОСТЬ!AJ64</f>
        <v>0.61403362051132304</v>
      </c>
      <c r="AK145" s="28">
        <f>AK144/[1]ВОВЛЕЧЁННОСТЬ!AK64</f>
        <v>0.61513141992851195</v>
      </c>
      <c r="AL145" s="28">
        <f>AL144/[1]ВОВЛЕЧЁННОСТЬ!AL64</f>
        <v>0.6261892550970104</v>
      </c>
      <c r="AM145" s="28">
        <f>AM144/[1]ВОВЛЕЧЁННОСТЬ!AM64</f>
        <v>0.63330940355183463</v>
      </c>
      <c r="AN145" s="28">
        <f>AN144/[1]ВОВЛЕЧЁННОСТЬ!AN64</f>
        <v>0.63917902997446518</v>
      </c>
      <c r="AO145" s="28">
        <f>AO144/[1]ВОВЛЕЧЁННОСТЬ!AO64</f>
        <v>0.63160111860772095</v>
      </c>
      <c r="AP145" s="28">
        <f>AP144/[1]ВОВЛЕЧЁННОСТЬ!AP64</f>
        <v>0.65607177890346557</v>
      </c>
      <c r="AQ145" s="28">
        <f>AQ144/[1]ВОВЛЕЧЁННОСТЬ!AQ64</f>
        <v>0.63436295334829018</v>
      </c>
      <c r="AR145" s="28">
        <f>AR144/[1]ВОВЛЕЧЁННОСТЬ!AR64</f>
        <v>0.62481813829997068</v>
      </c>
      <c r="AS145" s="28">
        <f>AS144/[1]ВОВЛЕЧЁННОСТЬ!AS64</f>
        <v>0.64870038670676966</v>
      </c>
      <c r="AT145" s="28">
        <f>AT144/[1]ВОВЛЕЧЁННОСТЬ!AT64</f>
        <v>0.6344898797905445</v>
      </c>
      <c r="AU145" s="28">
        <f>AU144/[1]ВОВЛЕЧЁННОСТЬ!AU64</f>
        <v>0.64259073986272752</v>
      </c>
      <c r="AV145" s="28">
        <f>AV144/[1]ВОВЛЕЧЁННОСТЬ!AV64</f>
        <v>0.62852810958931549</v>
      </c>
      <c r="AW145" s="28">
        <f>AW144/[1]ВОВЛЕЧЁННОСТЬ!AW64</f>
        <v>0.62812255464697098</v>
      </c>
      <c r="AX145" s="28">
        <f>AX144/[1]ВОВЛЕЧЁННОСТЬ!AX64</f>
        <v>0.63771402880242556</v>
      </c>
      <c r="AY145" s="28">
        <f>AY144/[1]ВОВЛЕЧЁННОСТЬ!AY64</f>
        <v>0.64449125549970054</v>
      </c>
      <c r="AZ145" s="28">
        <f>AZ144/[1]ВОВЛЕЧЁННОСТЬ!AZ64</f>
        <v>0.65850777629156709</v>
      </c>
      <c r="BA145" s="24"/>
      <c r="BB145" s="24"/>
      <c r="BC145" s="27">
        <f>AZ145-AY145</f>
        <v>1.4016520791866549E-2</v>
      </c>
    </row>
    <row r="146" spans="1:55" x14ac:dyDescent="0.35">
      <c r="A146" s="22" t="s">
        <v>61</v>
      </c>
      <c r="B146" s="23">
        <v>4088876.679999995</v>
      </c>
      <c r="C146" s="23">
        <v>73410135.870000184</v>
      </c>
      <c r="D146" s="23">
        <v>66881818.190000027</v>
      </c>
      <c r="E146" s="23">
        <v>38472941.759999655</v>
      </c>
      <c r="F146" s="23">
        <v>47097694.019999504</v>
      </c>
      <c r="G146" s="23">
        <v>44593960.759999461</v>
      </c>
      <c r="H146" s="23">
        <v>43466129.759999529</v>
      </c>
      <c r="I146" s="23">
        <v>36893345.379999399</v>
      </c>
      <c r="J146" s="23">
        <v>29137286.569999546</v>
      </c>
      <c r="K146" s="23">
        <v>30713264.249999516</v>
      </c>
      <c r="L146" s="23">
        <v>34801078.139999494</v>
      </c>
      <c r="M146" s="23">
        <v>30055846.769999523</v>
      </c>
      <c r="N146" s="23">
        <v>32879979.729999475</v>
      </c>
      <c r="O146" s="23">
        <v>32771022.869999617</v>
      </c>
      <c r="P146" s="23">
        <v>48272080.869999446</v>
      </c>
      <c r="Q146" s="23">
        <v>41491909.729999416</v>
      </c>
      <c r="R146" s="23">
        <v>47684688.369999573</v>
      </c>
      <c r="S146" s="23">
        <v>30415729.839999791</v>
      </c>
      <c r="T146" s="23">
        <v>32303526.059999716</v>
      </c>
      <c r="U146" s="23">
        <v>37517942.399999499</v>
      </c>
      <c r="V146" s="23">
        <v>37557226.809999205</v>
      </c>
      <c r="W146" s="23">
        <v>33296488.999999337</v>
      </c>
      <c r="X146" s="23">
        <v>34770079.049999326</v>
      </c>
      <c r="Y146" s="23">
        <v>66393460.139999874</v>
      </c>
      <c r="Z146" s="23">
        <v>50806725.379999533</v>
      </c>
      <c r="AA146" s="23">
        <v>38636384.929999352</v>
      </c>
      <c r="AB146" s="23">
        <v>45286925.219999239</v>
      </c>
      <c r="AC146" s="23">
        <v>39496304.51999943</v>
      </c>
      <c r="AD146" s="23">
        <v>65478223.899999402</v>
      </c>
      <c r="AE146" s="23">
        <v>39403295.299999461</v>
      </c>
      <c r="AF146" s="23">
        <v>45262570.719999135</v>
      </c>
      <c r="AG146" s="23">
        <v>51142123.219998531</v>
      </c>
      <c r="AH146" s="23">
        <v>40137684.59999904</v>
      </c>
      <c r="AI146" s="23">
        <v>40018669.549999207</v>
      </c>
      <c r="AJ146" s="23">
        <v>37606268.919999115</v>
      </c>
      <c r="AK146" s="23">
        <v>38446700.21999909</v>
      </c>
      <c r="AL146" s="23">
        <v>43597688.179999173</v>
      </c>
      <c r="AM146" s="23">
        <v>46577463.319999032</v>
      </c>
      <c r="AN146" s="23">
        <v>45602400.649999067</v>
      </c>
      <c r="AO146" s="23">
        <v>52286601.509999186</v>
      </c>
      <c r="AP146" s="23">
        <v>88375880.909999683</v>
      </c>
      <c r="AQ146" s="23">
        <v>52850929.58999943</v>
      </c>
      <c r="AR146" s="23">
        <v>61849342.199999385</v>
      </c>
      <c r="AS146" s="23">
        <v>64202592.289999418</v>
      </c>
      <c r="AT146" s="23">
        <v>60404807.099999562</v>
      </c>
      <c r="AU146" s="23">
        <v>55629923.939999461</v>
      </c>
      <c r="AV146" s="23">
        <v>52458300.769999534</v>
      </c>
      <c r="AW146" s="23">
        <v>61760579.13999971</v>
      </c>
      <c r="AX146" s="23">
        <v>68305356.659999788</v>
      </c>
      <c r="AY146" s="23">
        <v>65392837.229999706</v>
      </c>
      <c r="AZ146" s="23">
        <v>84311303.409999683</v>
      </c>
      <c r="BA146" s="24"/>
      <c r="BB146" s="24"/>
      <c r="BC146" s="27">
        <f t="shared" si="27"/>
        <v>0.28930486856626114</v>
      </c>
    </row>
    <row r="147" spans="1:55" x14ac:dyDescent="0.35">
      <c r="A147" s="22" t="s">
        <v>62</v>
      </c>
      <c r="B147" s="23">
        <v>163916.86000000002</v>
      </c>
      <c r="C147" s="23">
        <v>10673960.310000001</v>
      </c>
      <c r="D147" s="23">
        <v>25635072.170000002</v>
      </c>
      <c r="E147" s="23">
        <v>29250993.839999996</v>
      </c>
      <c r="F147" s="23">
        <v>33886496.910000004</v>
      </c>
      <c r="G147" s="23">
        <v>24113527.02</v>
      </c>
      <c r="H147" s="23">
        <v>31194840.960000005</v>
      </c>
      <c r="I147" s="23">
        <v>26781763.659999996</v>
      </c>
      <c r="J147" s="23">
        <v>20778868.93</v>
      </c>
      <c r="K147" s="23">
        <v>20443517.080000013</v>
      </c>
      <c r="L147" s="23">
        <v>29107437.699999992</v>
      </c>
      <c r="M147" s="23">
        <v>30537241.929999996</v>
      </c>
      <c r="N147" s="23">
        <v>22178019.180000015</v>
      </c>
      <c r="O147" s="23">
        <v>26701791.920000006</v>
      </c>
      <c r="P147" s="23">
        <v>41682950.620000005</v>
      </c>
      <c r="Q147" s="23">
        <v>39535289.769999996</v>
      </c>
      <c r="R147" s="23">
        <v>42624400.879999995</v>
      </c>
      <c r="S147" s="23">
        <v>47647943.669999987</v>
      </c>
      <c r="T147" s="23">
        <v>31460630.59999999</v>
      </c>
      <c r="U147" s="23">
        <v>38800843.589999989</v>
      </c>
      <c r="V147" s="23">
        <v>33829630.499999993</v>
      </c>
      <c r="W147" s="23">
        <v>33434536.109999992</v>
      </c>
      <c r="X147" s="23">
        <v>38750318.460000008</v>
      </c>
      <c r="Y147" s="23">
        <v>44980955.380000018</v>
      </c>
      <c r="Z147" s="23">
        <v>57177896.439999975</v>
      </c>
      <c r="AA147" s="23">
        <v>56752115.499999993</v>
      </c>
      <c r="AB147" s="23">
        <v>60550834.790000007</v>
      </c>
      <c r="AC147" s="23">
        <v>49179737.24999997</v>
      </c>
      <c r="AD147" s="23">
        <v>53139554.350000031</v>
      </c>
      <c r="AE147" s="23">
        <v>75380191.219999969</v>
      </c>
      <c r="AF147" s="23">
        <v>46255186.449999996</v>
      </c>
      <c r="AG147" s="23">
        <v>50514818.099999994</v>
      </c>
      <c r="AH147" s="23">
        <v>48706601.88000001</v>
      </c>
      <c r="AI147" s="23">
        <v>54432020.340000011</v>
      </c>
      <c r="AJ147" s="23">
        <v>48925578.799999975</v>
      </c>
      <c r="AK147" s="23">
        <v>48123326.459999993</v>
      </c>
      <c r="AL147" s="23">
        <v>52923360.680000022</v>
      </c>
      <c r="AM147" s="23">
        <v>53597577.769999996</v>
      </c>
      <c r="AN147" s="23">
        <v>57216829.349999994</v>
      </c>
      <c r="AO147" s="23">
        <v>56514688.309999973</v>
      </c>
      <c r="AP147" s="23">
        <v>68324374.949999988</v>
      </c>
      <c r="AQ147" s="23">
        <v>88529083.64000006</v>
      </c>
      <c r="AR147" s="23">
        <v>53477596.940000005</v>
      </c>
      <c r="AS147" s="23">
        <v>64882280.5</v>
      </c>
      <c r="AT147" s="23">
        <v>61032288.509999976</v>
      </c>
      <c r="AU147" s="23">
        <v>69324130.730000004</v>
      </c>
      <c r="AV147" s="23">
        <v>64894136.120000012</v>
      </c>
      <c r="AW147" s="23">
        <v>60715521.890000008</v>
      </c>
      <c r="AX147" s="23">
        <v>69731416.140000001</v>
      </c>
      <c r="AY147" s="23">
        <v>66966000.510000013</v>
      </c>
      <c r="AZ147" s="23">
        <v>88964725.549999982</v>
      </c>
      <c r="BA147" s="24"/>
      <c r="BB147" s="24"/>
      <c r="BC147" s="27">
        <f t="shared" si="27"/>
        <v>0.32850588167819428</v>
      </c>
    </row>
    <row r="148" spans="1:55" ht="46.8" x14ac:dyDescent="0.35">
      <c r="A148" s="41" t="s">
        <v>63</v>
      </c>
      <c r="B148" s="28">
        <v>4.0088482198978967E-2</v>
      </c>
      <c r="C148" s="28">
        <v>0.14540172393771614</v>
      </c>
      <c r="D148" s="28">
        <v>0.38328910403086025</v>
      </c>
      <c r="E148" s="28">
        <v>0.76030042159168276</v>
      </c>
      <c r="F148" s="28">
        <v>0.71949375898553514</v>
      </c>
      <c r="G148" s="28">
        <v>0.54073526121119297</v>
      </c>
      <c r="H148" s="28">
        <v>0.71768158638102642</v>
      </c>
      <c r="I148" s="28">
        <v>0.72592396770066048</v>
      </c>
      <c r="J148" s="28">
        <v>0.71313671848202997</v>
      </c>
      <c r="K148" s="28">
        <v>0.66562501835018517</v>
      </c>
      <c r="L148" s="28">
        <v>0.83639471118984177</v>
      </c>
      <c r="M148" s="28">
        <f t="shared" ref="M148:AZ148" si="29">IFERROR(M147/M146,"")</f>
        <v>1.0160166893211933</v>
      </c>
      <c r="N148" s="28">
        <f t="shared" si="29"/>
        <v>0.67451438115592688</v>
      </c>
      <c r="O148" s="28">
        <f t="shared" si="29"/>
        <v>0.81479885525466111</v>
      </c>
      <c r="P148" s="28">
        <f t="shared" si="29"/>
        <v>0.86350018206705248</v>
      </c>
      <c r="Q148" s="28">
        <f t="shared" si="29"/>
        <v>0.9528433380692346</v>
      </c>
      <c r="R148" s="28">
        <f t="shared" si="29"/>
        <v>0.89388024409983946</v>
      </c>
      <c r="S148" s="28">
        <f t="shared" si="29"/>
        <v>1.5665559866769356</v>
      </c>
      <c r="T148" s="28">
        <f t="shared" si="29"/>
        <v>0.9739070137905641</v>
      </c>
      <c r="U148" s="28">
        <f t="shared" si="29"/>
        <v>1.0341943376404488</v>
      </c>
      <c r="V148" s="28">
        <f t="shared" si="29"/>
        <v>0.90074889371206768</v>
      </c>
      <c r="W148" s="28">
        <f t="shared" si="29"/>
        <v>1.0041459959937715</v>
      </c>
      <c r="X148" s="28">
        <f t="shared" si="29"/>
        <v>1.1144731193816702</v>
      </c>
      <c r="Y148" s="28">
        <f t="shared" si="29"/>
        <v>0.67749075413679893</v>
      </c>
      <c r="Z148" s="28">
        <f t="shared" si="29"/>
        <v>1.1254001515025509</v>
      </c>
      <c r="AA148" s="28">
        <f t="shared" si="29"/>
        <v>1.4688774739878581</v>
      </c>
      <c r="AB148" s="28">
        <f t="shared" si="29"/>
        <v>1.33704892738578</v>
      </c>
      <c r="AC148" s="28">
        <f t="shared" si="29"/>
        <v>1.2451731332255962</v>
      </c>
      <c r="AD148" s="28">
        <f t="shared" si="29"/>
        <v>0.81156071721121492</v>
      </c>
      <c r="AE148" s="28">
        <f t="shared" si="29"/>
        <v>1.9130428215733775</v>
      </c>
      <c r="AF148" s="28">
        <f t="shared" si="29"/>
        <v>1.0219301668953211</v>
      </c>
      <c r="AG148" s="28">
        <f t="shared" si="29"/>
        <v>0.98773408140878205</v>
      </c>
      <c r="AH148" s="28">
        <f t="shared" si="29"/>
        <v>1.2134880814724718</v>
      </c>
      <c r="AI148" s="28">
        <f t="shared" si="29"/>
        <v>1.3601656664770627</v>
      </c>
      <c r="AJ148" s="28">
        <f t="shared" si="29"/>
        <v>1.3009952916116392</v>
      </c>
      <c r="AK148" s="28">
        <f t="shared" si="29"/>
        <v>1.2516893825641595</v>
      </c>
      <c r="AL148" s="28">
        <f t="shared" si="29"/>
        <v>1.2139029129594785</v>
      </c>
      <c r="AM148" s="28">
        <f t="shared" si="29"/>
        <v>1.1507191235763741</v>
      </c>
      <c r="AN148" s="28">
        <f t="shared" si="29"/>
        <v>1.2546889754586015</v>
      </c>
      <c r="AO148" s="28">
        <f t="shared" si="29"/>
        <v>1.0808636759302901</v>
      </c>
      <c r="AP148" s="28">
        <f t="shared" si="29"/>
        <v>0.77311110504890168</v>
      </c>
      <c r="AQ148" s="28">
        <f t="shared" si="29"/>
        <v>1.6750714571490097</v>
      </c>
      <c r="AR148" s="28">
        <f t="shared" si="29"/>
        <v>0.86464293778698487</v>
      </c>
      <c r="AS148" s="28">
        <f t="shared" si="29"/>
        <v>1.0105866162993928</v>
      </c>
      <c r="AT148" s="28">
        <f t="shared" si="29"/>
        <v>1.0103879383136118</v>
      </c>
      <c r="AU148" s="28">
        <f t="shared" si="29"/>
        <v>1.2461661965378679</v>
      </c>
      <c r="AV148" s="28">
        <f t="shared" si="29"/>
        <v>1.2370613452487662</v>
      </c>
      <c r="AW148" s="28">
        <f t="shared" si="29"/>
        <v>0.98307889491076905</v>
      </c>
      <c r="AX148" s="28">
        <f t="shared" si="29"/>
        <v>1.0208777107643057</v>
      </c>
      <c r="AY148" s="28">
        <f t="shared" si="29"/>
        <v>1.0240571191989603</v>
      </c>
      <c r="AZ148" s="28">
        <f t="shared" si="29"/>
        <v>1.0551933365016437</v>
      </c>
      <c r="BA148" s="24"/>
      <c r="BB148" s="24"/>
      <c r="BC148" s="27">
        <f>AZ148-AY148</f>
        <v>3.1136217302683455E-2</v>
      </c>
    </row>
    <row r="149" spans="1:55" x14ac:dyDescent="0.35">
      <c r="A149" s="22" t="s">
        <v>64</v>
      </c>
      <c r="B149" s="42">
        <v>1.2452200303490137</v>
      </c>
      <c r="C149" s="42">
        <v>1.5879261081485783</v>
      </c>
      <c r="D149" s="42">
        <v>1.7523553588365475</v>
      </c>
      <c r="E149" s="42">
        <v>1.7574659456245005</v>
      </c>
      <c r="F149" s="42">
        <v>1.8280372135872864</v>
      </c>
      <c r="G149" s="42">
        <v>1.8113762371107311</v>
      </c>
      <c r="H149" s="42">
        <v>1.8318448236012255</v>
      </c>
      <c r="I149" s="42">
        <v>1.8859393492775953</v>
      </c>
      <c r="J149" s="42">
        <v>1.7795372971810348</v>
      </c>
      <c r="K149" s="42">
        <v>1.7676759133964817</v>
      </c>
      <c r="L149" s="42">
        <v>1.7581168448125339</v>
      </c>
      <c r="M149" s="42">
        <v>1.8</v>
      </c>
      <c r="N149" s="42">
        <v>1.8</v>
      </c>
      <c r="O149" s="42">
        <v>1.8072897120426814</v>
      </c>
      <c r="P149" s="42">
        <v>1.8313320869915044</v>
      </c>
      <c r="Q149" s="42">
        <v>1.7827078279822619</v>
      </c>
      <c r="R149" s="42">
        <v>1.7923385051000933</v>
      </c>
      <c r="S149" s="42">
        <v>1.7276517889182592</v>
      </c>
      <c r="T149" s="42">
        <v>1.722137769072607</v>
      </c>
      <c r="U149" s="42">
        <v>1.7969445346581583</v>
      </c>
      <c r="V149" s="42">
        <v>1.7770059817809809</v>
      </c>
      <c r="W149" s="42">
        <v>1.7491375754196528</v>
      </c>
      <c r="X149" s="42">
        <v>1.7395872488236546</v>
      </c>
      <c r="Y149" s="42">
        <v>1.7558120747536039</v>
      </c>
      <c r="Z149" s="42">
        <v>1.7534289607815376</v>
      </c>
      <c r="AA149" s="42">
        <v>1.781302628302261</v>
      </c>
      <c r="AB149" s="42">
        <f>[1]ВОВЛЕЧЁННОСТЬ!AB77/'АКТИВНОСТЬ БАЗЫ'!AB140</f>
        <v>1.7889205770982122</v>
      </c>
      <c r="AC149" s="42">
        <f>[1]ВОВЛЕЧЁННОСТЬ!AC77/'АКТИВНОСТЬ БАЗЫ'!AC140</f>
        <v>1.7526464153483676</v>
      </c>
      <c r="AD149" s="42">
        <f>[1]ВОВЛЕЧЁННОСТЬ!AD77/'АКТИВНОСТЬ БАЗЫ'!AD140</f>
        <v>1.7932316564230975</v>
      </c>
      <c r="AE149" s="42">
        <f>[1]ВОВЛЕЧЁННОСТЬ!AE77/'АКТИВНОСТЬ БАЗЫ'!AE140</f>
        <v>1.7536855628713666</v>
      </c>
      <c r="AF149" s="42">
        <f>[1]ВОВЛЕЧЁННОСТЬ!AF77/'АКТИВНОСТЬ БАЗЫ'!AF140</f>
        <v>1.7764501412122529</v>
      </c>
      <c r="AG149" s="42">
        <f>[1]ВОВЛЕЧЁННОСТЬ!AG77/'АКТИВНОСТЬ БАЗЫ'!AG140</f>
        <v>1.7735448087963412</v>
      </c>
      <c r="AH149" s="42">
        <f>[1]ВОВЛЕЧЁННОСТЬ!AH77/'АКТИВНОСТЬ БАЗЫ'!AH140</f>
        <v>1.7117845541234413</v>
      </c>
      <c r="AI149" s="42">
        <f>[1]ВОВЛЕЧЁННОСТЬ!AI77/'АКТИВНОСТЬ БАЗЫ'!AI140</f>
        <v>1.6915297401865954</v>
      </c>
      <c r="AJ149" s="42">
        <f>[1]ВОВЛЕЧЁННОСТЬ!AJ77/'АКТИВНОСТЬ БАЗЫ'!AJ140</f>
        <v>1.6842845667528208</v>
      </c>
      <c r="AK149" s="42">
        <f>[1]ВОВЛЕЧЁННОСТЬ!AK77/'АКТИВНОСТЬ БАЗЫ'!AK140</f>
        <v>1.685640114435687</v>
      </c>
      <c r="AL149" s="42">
        <f>[1]ВОВЛЕЧЁННОСТЬ!AL77/'АКТИВНОСТЬ БАЗЫ'!AL140</f>
        <v>1.7153718793871697</v>
      </c>
      <c r="AM149" s="42">
        <f>[1]ВОВЛЕЧЁННОСТЬ!AM77/'АКТИВНОСТЬ БАЗЫ'!AM140</f>
        <v>1.7314016394945808</v>
      </c>
      <c r="AN149" s="42">
        <f>[1]ВОВЛЕЧЁННОСТЬ!AN77/'АКТИВНОСТЬ БАЗЫ'!AN140</f>
        <v>1.7473488742720744</v>
      </c>
      <c r="AO149" s="42">
        <f>[1]ВОВЛЕЧЁННОСТЬ!AO77/'АКТИВНОСТЬ БАЗЫ'!AO140</f>
        <v>1.7292943085711017</v>
      </c>
      <c r="AP149" s="42">
        <f>[1]ВОВЛЕЧЁННОСТЬ!AP77/'АКТИВНОСТЬ БАЗЫ'!AP140</f>
        <v>1.798273078456621</v>
      </c>
      <c r="AQ149" s="42">
        <f>[1]ВОВЛЕЧЁННОСТЬ!AQ77/'АКТИВНОСТЬ БАЗЫ'!AQ140</f>
        <v>1.7255397023221166</v>
      </c>
      <c r="AR149" s="42">
        <f>[1]ВОВЛЕЧЁННОСТЬ!AR77/'АКТИВНОСТЬ БАЗЫ'!AR140</f>
        <v>1.7155018730972202</v>
      </c>
      <c r="AS149" s="42">
        <f>[1]ВОВЛЕЧЁННОСТЬ!AS77/'АКТИВНОСТЬ БАЗЫ'!AS140</f>
        <v>1.7675404883330772</v>
      </c>
      <c r="AT149" s="42">
        <f>[1]ВОВЛЕЧЁННОСТЬ!AT77/'АКТИВНОСТЬ БАЗЫ'!AT140</f>
        <v>1.7309766015321417</v>
      </c>
      <c r="AU149" s="42">
        <f>[1]ВОВЛЕЧЁННОСТЬ!AU77/'АКТИВНОСТЬ БАЗЫ'!AU140</f>
        <v>1.7464256020935272</v>
      </c>
      <c r="AV149" s="42">
        <f>[1]ВОВЛЕЧЁННОСТЬ!AV77/'АКТИВНОСТЬ БАЗЫ'!AV140</f>
        <v>1.7173761936843006</v>
      </c>
      <c r="AW149" s="42">
        <f>[1]ВОВЛЕЧЁННОСТЬ!AW77/'АКТИВНОСТЬ БАЗЫ'!AW140</f>
        <v>1.7079923660896632</v>
      </c>
      <c r="AX149" s="42">
        <f>[1]ВОВЛЕЧЁННОСТЬ!AX77/'АКТИВНОСТЬ БАЗЫ'!AX140</f>
        <v>1.7294516357109837</v>
      </c>
      <c r="AY149" s="42">
        <f>[1]ВОВЛЕЧЁННОСТЬ!AY77/'АКТИВНОСТЬ БАЗЫ'!AY140</f>
        <v>1.7600751649417439</v>
      </c>
      <c r="AZ149" s="42">
        <f>[1]ВОВЛЕЧЁННОСТЬ!AZ77/'АКТИВНОСТЬ БАЗЫ'!AZ140</f>
        <v>1.7947626532728096</v>
      </c>
      <c r="BA149" s="24"/>
      <c r="BB149" s="24"/>
      <c r="BC149" s="27">
        <f t="shared" si="27"/>
        <v>1.9707958513359269E-2</v>
      </c>
    </row>
    <row r="150" spans="1:55" x14ac:dyDescent="0.35">
      <c r="A150" s="43" t="s">
        <v>65</v>
      </c>
      <c r="B150" s="23">
        <v>200</v>
      </c>
      <c r="C150" s="23">
        <v>12543</v>
      </c>
      <c r="D150" s="23">
        <v>28561</v>
      </c>
      <c r="E150" s="23">
        <v>33925</v>
      </c>
      <c r="F150" s="23">
        <v>41941</v>
      </c>
      <c r="G150" s="23">
        <v>34499</v>
      </c>
      <c r="H150" s="23">
        <v>41502</v>
      </c>
      <c r="I150" s="23">
        <v>39982</v>
      </c>
      <c r="J150" s="23">
        <v>30567</v>
      </c>
      <c r="K150" s="23">
        <v>28598</v>
      </c>
      <c r="L150" s="23">
        <v>37019</v>
      </c>
      <c r="M150" s="23">
        <v>36902</v>
      </c>
      <c r="N150" s="23">
        <v>30741</v>
      </c>
      <c r="O150" s="23">
        <v>37114</v>
      </c>
      <c r="P150" s="23">
        <v>53255</v>
      </c>
      <c r="Q150" s="23">
        <v>46441</v>
      </c>
      <c r="R150" s="23">
        <v>54729</v>
      </c>
      <c r="S150" s="23">
        <v>59608</v>
      </c>
      <c r="T150" s="23">
        <v>46127</v>
      </c>
      <c r="U150" s="23">
        <v>57268</v>
      </c>
      <c r="V150" s="23">
        <v>48541</v>
      </c>
      <c r="W150" s="23">
        <v>44369</v>
      </c>
      <c r="X150" s="23">
        <v>52805</v>
      </c>
      <c r="Y150" s="23">
        <v>56940</v>
      </c>
      <c r="Z150" s="23">
        <v>65111</v>
      </c>
      <c r="AA150" s="23">
        <v>67868</v>
      </c>
      <c r="AB150" s="23">
        <v>75182</v>
      </c>
      <c r="AC150" s="23">
        <v>65290</v>
      </c>
      <c r="AD150" s="23">
        <v>69271</v>
      </c>
      <c r="AE150" s="23">
        <v>95948</v>
      </c>
      <c r="AF150" s="23">
        <v>66048</v>
      </c>
      <c r="AG150" s="23">
        <v>66048</v>
      </c>
      <c r="AH150" s="23">
        <v>65258</v>
      </c>
      <c r="AI150" s="23">
        <v>73360</v>
      </c>
      <c r="AJ150" s="23">
        <v>66416</v>
      </c>
      <c r="AK150" s="23">
        <v>65850</v>
      </c>
      <c r="AL150" s="23">
        <v>72331</v>
      </c>
      <c r="AM150" s="23">
        <v>74065</v>
      </c>
      <c r="AN150" s="23">
        <v>77178</v>
      </c>
      <c r="AO150" s="23">
        <v>75006</v>
      </c>
      <c r="AP150" s="23">
        <v>88302</v>
      </c>
      <c r="AQ150" s="23">
        <v>106380</v>
      </c>
      <c r="AR150" s="23">
        <v>71361</v>
      </c>
      <c r="AS150" s="23">
        <v>82825</v>
      </c>
      <c r="AT150" s="23">
        <v>75100</v>
      </c>
      <c r="AU150" s="23">
        <v>85022</v>
      </c>
      <c r="AV150" s="23">
        <v>79195</v>
      </c>
      <c r="AW150" s="23">
        <v>77272</v>
      </c>
      <c r="AX150" s="23">
        <v>84610</v>
      </c>
      <c r="AY150" s="23">
        <v>82322</v>
      </c>
      <c r="AZ150" s="23">
        <v>101923</v>
      </c>
      <c r="BA150" s="24"/>
      <c r="BB150" s="24"/>
      <c r="BC150" s="27">
        <f t="shared" si="27"/>
        <v>0.23810160103010136</v>
      </c>
    </row>
    <row r="151" spans="1:55" x14ac:dyDescent="0.35">
      <c r="A151" s="41" t="s">
        <v>66</v>
      </c>
      <c r="B151" s="63">
        <v>6.0698027314112293E-2</v>
      </c>
      <c r="C151" s="63">
        <v>0.19165125979800449</v>
      </c>
      <c r="D151" s="63">
        <v>0.30099062071872695</v>
      </c>
      <c r="E151" s="63">
        <v>0.31522365315641782</v>
      </c>
      <c r="F151" s="63">
        <v>0.2927185041980444</v>
      </c>
      <c r="G151" s="63">
        <v>0.22345069692730193</v>
      </c>
      <c r="H151" s="63">
        <v>0.24595672555515388</v>
      </c>
      <c r="I151" s="63">
        <v>0.22320850360644023</v>
      </c>
      <c r="J151" s="63">
        <v>0.2054537633252228</v>
      </c>
      <c r="K151" s="63">
        <v>0.18604923493286146</v>
      </c>
      <c r="L151" s="63">
        <v>0.21837026025813455</v>
      </c>
      <c r="M151" s="63">
        <f t="shared" ref="M151:AZ151" si="30">M150/M140</f>
        <v>0.20872408058914693</v>
      </c>
      <c r="N151" s="63">
        <f t="shared" si="30"/>
        <v>0.16880734952527909</v>
      </c>
      <c r="O151" s="63">
        <f t="shared" si="30"/>
        <v>0.18822204866569972</v>
      </c>
      <c r="P151" s="63">
        <f t="shared" si="30"/>
        <v>0.25205291431005517</v>
      </c>
      <c r="Q151" s="63">
        <f t="shared" si="30"/>
        <v>0.23323238867210061</v>
      </c>
      <c r="R151" s="63">
        <f t="shared" si="30"/>
        <v>0.2644462376242408</v>
      </c>
      <c r="S151" s="63">
        <f t="shared" si="30"/>
        <v>0.30126808755818596</v>
      </c>
      <c r="T151" s="63">
        <f t="shared" si="30"/>
        <v>0.22474444801746232</v>
      </c>
      <c r="U151" s="63">
        <f t="shared" si="30"/>
        <v>0.25133638206921977</v>
      </c>
      <c r="V151" s="63">
        <f t="shared" si="30"/>
        <v>0.21086538169149302</v>
      </c>
      <c r="W151" s="63">
        <f t="shared" si="30"/>
        <v>0.20112965153967152</v>
      </c>
      <c r="X151" s="63">
        <f t="shared" si="30"/>
        <v>0.2391411659745212</v>
      </c>
      <c r="Y151" s="63">
        <f t="shared" si="30"/>
        <v>0.25555176561406029</v>
      </c>
      <c r="Z151" s="63">
        <f t="shared" si="30"/>
        <v>0.28808137476992779</v>
      </c>
      <c r="AA151" s="63">
        <f t="shared" si="30"/>
        <v>0.28645835531675118</v>
      </c>
      <c r="AB151" s="63">
        <f t="shared" si="30"/>
        <v>0.30030037226988771</v>
      </c>
      <c r="AC151" s="63">
        <f t="shared" si="30"/>
        <v>0.27469707169303265</v>
      </c>
      <c r="AD151" s="63">
        <f t="shared" si="30"/>
        <v>0.27664026900851035</v>
      </c>
      <c r="AE151" s="63">
        <f t="shared" si="30"/>
        <v>0.38520957122209731</v>
      </c>
      <c r="AF151" s="63">
        <f t="shared" si="30"/>
        <v>0.26572042387814709</v>
      </c>
      <c r="AG151" s="63">
        <f t="shared" si="30"/>
        <v>0.25707112970711299</v>
      </c>
      <c r="AH151" s="63">
        <f t="shared" si="30"/>
        <v>0.2735324321492193</v>
      </c>
      <c r="AI151" s="63">
        <f t="shared" si="30"/>
        <v>0.2994016863791823</v>
      </c>
      <c r="AJ151" s="63">
        <f t="shared" si="30"/>
        <v>0.27642580962013091</v>
      </c>
      <c r="AK151" s="63">
        <f t="shared" si="30"/>
        <v>0.26836146679816447</v>
      </c>
      <c r="AL151" s="63">
        <f t="shared" si="30"/>
        <v>0.27593770982115606</v>
      </c>
      <c r="AM151" s="63">
        <f t="shared" si="30"/>
        <v>0.27165361550734474</v>
      </c>
      <c r="AN151" s="63">
        <f t="shared" si="30"/>
        <v>0.27455026022119688</v>
      </c>
      <c r="AO151" s="63">
        <f t="shared" si="30"/>
        <v>0.26811412884176811</v>
      </c>
      <c r="AP151" s="63">
        <f t="shared" si="30"/>
        <v>0.28858937570675014</v>
      </c>
      <c r="AQ151" s="63">
        <f t="shared" si="30"/>
        <v>0.38097898491555288</v>
      </c>
      <c r="AR151" s="63">
        <f t="shared" si="30"/>
        <v>0.25291597112205078</v>
      </c>
      <c r="AS151" s="63">
        <f t="shared" si="30"/>
        <v>0.276801171036889</v>
      </c>
      <c r="AT151" s="63">
        <f t="shared" si="30"/>
        <v>0.26056123015432442</v>
      </c>
      <c r="AU151" s="63">
        <f t="shared" si="30"/>
        <v>0.28970682440812878</v>
      </c>
      <c r="AV151" s="63">
        <f t="shared" si="30"/>
        <v>0.28229586617190477</v>
      </c>
      <c r="AW151" s="63">
        <f t="shared" si="30"/>
        <v>0.27208833927238413</v>
      </c>
      <c r="AX151" s="63">
        <f t="shared" si="30"/>
        <v>0.28760911538356948</v>
      </c>
      <c r="AY151" s="63">
        <f t="shared" si="30"/>
        <v>0.2626370260716428</v>
      </c>
      <c r="AZ151" s="63">
        <f t="shared" si="30"/>
        <v>0.30988394895821614</v>
      </c>
      <c r="BA151" s="24"/>
      <c r="BB151" s="24"/>
      <c r="BC151" s="27">
        <f>AZ151-AY151</f>
        <v>4.7246922886573339E-2</v>
      </c>
    </row>
    <row r="152" spans="1:55" x14ac:dyDescent="0.35">
      <c r="A152" s="22" t="s">
        <v>67</v>
      </c>
      <c r="B152" s="23">
        <v>1066.0260333839146</v>
      </c>
      <c r="C152" s="23">
        <v>1429.0056447866921</v>
      </c>
      <c r="D152" s="23">
        <v>1573.5254592686213</v>
      </c>
      <c r="E152" s="23">
        <v>1526.10228745052</v>
      </c>
      <c r="F152" s="23">
        <v>1546.7703601314684</v>
      </c>
      <c r="G152" s="23">
        <v>1473.8811672884513</v>
      </c>
      <c r="H152" s="23">
        <v>1510.1015656909981</v>
      </c>
      <c r="I152" s="23">
        <v>1599.3088598959166</v>
      </c>
      <c r="J152" s="23">
        <v>1510.1511308795389</v>
      </c>
      <c r="K152" s="23">
        <v>1468.3959599120135</v>
      </c>
      <c r="L152" s="23">
        <v>1457.6231025105476</v>
      </c>
      <c r="M152" s="23">
        <v>1462.1496224504785</v>
      </c>
      <c r="N152" s="23">
        <v>1446.7397946811484</v>
      </c>
      <c r="O152" s="23">
        <v>1480.5099456339824</v>
      </c>
      <c r="P152" s="23">
        <v>1549.283750573871</v>
      </c>
      <c r="Q152" s="23">
        <v>1525.623782913736</v>
      </c>
      <c r="R152" s="23">
        <v>1570.7241911121653</v>
      </c>
      <c r="S152" s="23">
        <v>1434.1401636030084</v>
      </c>
      <c r="T152" s="23">
        <v>1434.65533423958</v>
      </c>
      <c r="U152" s="23">
        <v>1480.0095400563548</v>
      </c>
      <c r="V152" s="23">
        <f>[1]ВОВЛЕЧЁННОСТЬ!V64/'АКТИВНОСТЬ БАЗЫ'!V140</f>
        <v>1488.6196403112117</v>
      </c>
      <c r="W152" s="23">
        <f>[1]ВОВЛЕЧЁННОСТЬ!W64/'АКТИВНОСТЬ БАЗЫ'!W140</f>
        <v>1421.7852863793591</v>
      </c>
      <c r="X152" s="23">
        <f>[1]ВОВЛЕЧЁННОСТЬ!X64/'АКТИВНОСТЬ БАЗЫ'!X140</f>
        <v>1437.9547743545413</v>
      </c>
      <c r="Y152" s="23">
        <f>[1]ВОВЛЕЧЁННОСТЬ!Y64/'АКТИВНОСТЬ БАЗЫ'!Y140</f>
        <v>1458.3795739457482</v>
      </c>
      <c r="Z152" s="23">
        <f>[1]ВОВЛЕЧЁННОСТЬ!Z64/'АКТИВНОСТЬ БАЗЫ'!Z140</f>
        <v>1452.3262869885323</v>
      </c>
      <c r="AA152" s="23">
        <v>1488.313162784219</v>
      </c>
      <c r="AB152" s="23">
        <f>[1]ВОВЛЕЧЁННОСТЬ!AB64/'АКТИВНОСТЬ БАЗЫ'!AB140</f>
        <v>1537.910942098453</v>
      </c>
      <c r="AC152" s="23">
        <f>[1]ВОВЛЕЧЁННОСТЬ!AC64/'АКТИВНОСТЬ БАЗЫ'!AC140</f>
        <v>1516.628470169976</v>
      </c>
      <c r="AD152" s="23">
        <f>[1]ВОВЛЕЧЁННОСТЬ!AD64/'АКТИВНОСТЬ БАЗЫ'!AD140</f>
        <v>1568.8563464602769</v>
      </c>
      <c r="AE152" s="23">
        <f>[1]ВОВЛЕЧЁННОСТЬ!AE64/'АКТИВНОСТЬ БАЗЫ'!AE140</f>
        <v>1477.5491629195442</v>
      </c>
      <c r="AF152" s="23">
        <f>[1]ВОВЛЕЧЁННОСТЬ!AF64/'АКТИВНОСТЬ БАЗЫ'!AF140</f>
        <v>1538.5748289360381</v>
      </c>
      <c r="AG152" s="23">
        <f>[1]ВОВЛЕЧЁННОСТЬ!AG64/'АКТИВНОСТЬ БАЗЫ'!AG140</f>
        <v>1781.603472764426</v>
      </c>
      <c r="AH152" s="23">
        <f>[1]ВОВЛЕЧЁННОСТЬ!AH64/'АКТИВНОСТЬ БАЗЫ'!AH140</f>
        <v>1489.7032001257467</v>
      </c>
      <c r="AI152" s="23">
        <f>[1]ВОВЛЕЧЁННОСТЬ!AI64/'АКТИВНОСТЬ БАЗЫ'!AI140</f>
        <v>1396.9202247961409</v>
      </c>
      <c r="AJ152" s="23">
        <f>[1]ВОВЛЕЧЁННОСТЬ!AJ64/'АКТИВНОСТЬ БАЗЫ'!AJ140</f>
        <v>1403.6668973683452</v>
      </c>
      <c r="AK152" s="23">
        <f>[1]ВОВЛЕЧЁННОСТЬ!AK64/'АКТИВНОСТЬ БАЗЫ'!AK140</f>
        <v>1393.5317257863378</v>
      </c>
      <c r="AL152" s="23">
        <f>[1]ВОВЛЕЧЁННОСТЬ!AL64/'АКТИВНОСТЬ БАЗЫ'!AL140</f>
        <v>1418.1507362433613</v>
      </c>
      <c r="AM152" s="23">
        <f>[1]ВОВЛЕЧЁННОСТЬ!AM64/'АКТИВНОСТЬ БАЗЫ'!AM140</f>
        <v>1464.7182578444501</v>
      </c>
      <c r="AN152" s="23">
        <f>[1]ВОВЛЕЧЁННОСТЬ!AN64/'АКТИВНОСТЬ БАЗЫ'!AN140</f>
        <v>1477.9186525771331</v>
      </c>
      <c r="AO152" s="23">
        <f>[1]ВОВЛЕЧЁННОСТЬ!AO64/'АКТИВНОСТЬ БАЗЫ'!AO140</f>
        <v>1471.7236183218099</v>
      </c>
      <c r="AP152" s="23">
        <f>[1]ВОВЛЕЧЁННОСТЬ!AP64/'АКТИВНОСТЬ БАЗЫ'!AP140</f>
        <v>1560.8825852839102</v>
      </c>
      <c r="AQ152" s="23">
        <f>[1]ВОВЛЕЧЁННОСТЬ!AQ64/'АКТИВНОСТЬ БАЗЫ'!AQ140</f>
        <v>1449.6158205838958</v>
      </c>
      <c r="AR152" s="23">
        <f>[1]ВОВЛЕЧЁННОСТЬ!AR64/'АКТИВНОСТЬ БАЗЫ'!AR140</f>
        <v>1459.3400353354382</v>
      </c>
      <c r="AS152" s="23">
        <f>[1]ВОВЛЕЧЁННОСТЬ!AS64/'АКТИВНОСТЬ БАЗЫ'!AS140</f>
        <v>1476.8777266377474</v>
      </c>
      <c r="AT152" s="23">
        <f>[1]ВОВЛЕЧЁННОСТЬ!AT64/'АКТИВНОСТЬ БАЗЫ'!AT140</f>
        <v>1453.5535740604537</v>
      </c>
      <c r="AU152" s="23">
        <f>[1]ВОВЛЕЧЁННОСТЬ!AU64/'АКТИВНОСТЬ БАЗЫ'!AU140</f>
        <v>1427.4421407201953</v>
      </c>
      <c r="AV152" s="23">
        <f>[1]ВОВЛЕЧЁННОСТЬ!AV64/'АКТИВНОСТЬ БАЗЫ'!AV140</f>
        <v>1399.7922332723788</v>
      </c>
      <c r="AW152" s="23">
        <f>[1]ВОВЛЕЧЁННОСТЬ!AW64/'АКТИВНОСТЬ БАЗЫ'!AW140</f>
        <v>1389.0804170129149</v>
      </c>
      <c r="AX152" s="23">
        <f>[1]ВОВЛЕЧЁННОСТЬ!AX64/'АКТИВНОСТЬ БАЗЫ'!AX140</f>
        <v>1488.2403362861335</v>
      </c>
      <c r="AY152" s="23">
        <f>[1]ВОВЛЕЧЁННОСТЬ!AY64/'АКТИВНОСТЬ БАЗЫ'!AY140</f>
        <v>1436.2292529128017</v>
      </c>
      <c r="AZ152" s="23">
        <f>[1]ВОВЛЕЧЁННОСТЬ!AZ64/'АКТИВНОСТЬ БАЗЫ'!AZ140</f>
        <v>1498.9916209141177</v>
      </c>
      <c r="BA152" s="24"/>
      <c r="BB152" s="24"/>
      <c r="BC152" s="27">
        <f t="shared" si="27"/>
        <v>4.3699407928106337E-2</v>
      </c>
    </row>
    <row r="153" spans="1:55" x14ac:dyDescent="0.3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</row>
    <row r="154" spans="1:55" ht="15.6" x14ac:dyDescent="0.35">
      <c r="A154" s="11" t="s">
        <v>68</v>
      </c>
      <c r="B154" s="12">
        <v>2019</v>
      </c>
      <c r="C154" s="13"/>
      <c r="D154" s="13"/>
      <c r="E154" s="13"/>
      <c r="F154" s="13"/>
      <c r="G154" s="14">
        <v>2020</v>
      </c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6"/>
      <c r="S154" s="13">
        <v>2021</v>
      </c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7"/>
      <c r="AE154" s="13">
        <v>2022</v>
      </c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7"/>
      <c r="AQ154" s="13">
        <v>2023</v>
      </c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7"/>
      <c r="BC154" s="18" t="s">
        <v>2</v>
      </c>
    </row>
    <row r="155" spans="1:55" x14ac:dyDescent="0.35">
      <c r="A155" s="19"/>
      <c r="B155" s="20">
        <v>43678</v>
      </c>
      <c r="C155" s="20">
        <v>43709</v>
      </c>
      <c r="D155" s="20">
        <v>43739</v>
      </c>
      <c r="E155" s="20">
        <v>43770</v>
      </c>
      <c r="F155" s="20">
        <v>43800</v>
      </c>
      <c r="G155" s="20">
        <v>43831</v>
      </c>
      <c r="H155" s="20">
        <v>43862</v>
      </c>
      <c r="I155" s="20">
        <v>43891</v>
      </c>
      <c r="J155" s="20">
        <v>43922</v>
      </c>
      <c r="K155" s="20">
        <v>43952</v>
      </c>
      <c r="L155" s="20">
        <v>43983</v>
      </c>
      <c r="M155" s="20">
        <v>44013</v>
      </c>
      <c r="N155" s="20">
        <v>44044</v>
      </c>
      <c r="O155" s="20">
        <v>44075</v>
      </c>
      <c r="P155" s="20">
        <v>44105</v>
      </c>
      <c r="Q155" s="20">
        <v>44136</v>
      </c>
      <c r="R155" s="20">
        <v>44166</v>
      </c>
      <c r="S155" s="20">
        <v>44197</v>
      </c>
      <c r="T155" s="20">
        <v>44228</v>
      </c>
      <c r="U155" s="20">
        <v>44256</v>
      </c>
      <c r="V155" s="20">
        <v>44287</v>
      </c>
      <c r="W155" s="20">
        <v>44317</v>
      </c>
      <c r="X155" s="20">
        <v>44348</v>
      </c>
      <c r="Y155" s="20">
        <v>44378</v>
      </c>
      <c r="Z155" s="20">
        <v>44409</v>
      </c>
      <c r="AA155" s="20">
        <v>44440</v>
      </c>
      <c r="AB155" s="59">
        <v>44470</v>
      </c>
      <c r="AC155" s="20">
        <v>44501</v>
      </c>
      <c r="AD155" s="20">
        <v>44531</v>
      </c>
      <c r="AE155" s="20">
        <v>44562</v>
      </c>
      <c r="AF155" s="20">
        <v>44593</v>
      </c>
      <c r="AG155" s="20">
        <v>44621</v>
      </c>
      <c r="AH155" s="20">
        <v>44652</v>
      </c>
      <c r="AI155" s="20">
        <v>44682</v>
      </c>
      <c r="AJ155" s="20">
        <v>44713</v>
      </c>
      <c r="AK155" s="20">
        <v>44743</v>
      </c>
      <c r="AL155" s="20">
        <v>44774</v>
      </c>
      <c r="AM155" s="20">
        <v>44805</v>
      </c>
      <c r="AN155" s="20">
        <v>44835</v>
      </c>
      <c r="AO155" s="20">
        <v>44866</v>
      </c>
      <c r="AP155" s="20">
        <v>44896</v>
      </c>
      <c r="AQ155" s="20">
        <v>44927</v>
      </c>
      <c r="AR155" s="20">
        <v>44958</v>
      </c>
      <c r="AS155" s="20">
        <v>44986</v>
      </c>
      <c r="AT155" s="20">
        <v>45017</v>
      </c>
      <c r="AU155" s="20">
        <v>45047</v>
      </c>
      <c r="AV155" s="20">
        <v>45078</v>
      </c>
      <c r="AW155" s="20">
        <v>45108</v>
      </c>
      <c r="AX155" s="20">
        <v>45139</v>
      </c>
      <c r="AY155" s="20">
        <v>45170</v>
      </c>
      <c r="AZ155" s="20">
        <v>45200</v>
      </c>
      <c r="BA155" s="20">
        <v>45231</v>
      </c>
      <c r="BB155" s="20">
        <v>45261</v>
      </c>
      <c r="BC155" s="21"/>
    </row>
    <row r="156" spans="1:55" ht="31.2" x14ac:dyDescent="0.35">
      <c r="A156" s="60" t="s">
        <v>69</v>
      </c>
      <c r="B156" s="61">
        <v>5590</v>
      </c>
      <c r="C156" s="61">
        <v>69973</v>
      </c>
      <c r="D156" s="61">
        <v>109118</v>
      </c>
      <c r="E156" s="61">
        <v>132184</v>
      </c>
      <c r="F156" s="61">
        <v>141675</v>
      </c>
      <c r="G156" s="61">
        <v>120970</v>
      </c>
      <c r="H156" s="61">
        <v>93079</v>
      </c>
      <c r="I156" s="61">
        <v>99076</v>
      </c>
      <c r="J156" s="61">
        <v>81891</v>
      </c>
      <c r="K156" s="61">
        <v>74614</v>
      </c>
      <c r="L156" s="61">
        <v>77692</v>
      </c>
      <c r="M156" s="61">
        <v>77714</v>
      </c>
      <c r="N156" s="61">
        <v>74875</v>
      </c>
      <c r="O156" s="61">
        <v>78605</v>
      </c>
      <c r="P156" s="61">
        <v>93600</v>
      </c>
      <c r="Q156" s="61">
        <v>103394</v>
      </c>
      <c r="R156" s="61">
        <v>97392</v>
      </c>
      <c r="S156" s="61">
        <v>86511</v>
      </c>
      <c r="T156" s="61">
        <v>85926</v>
      </c>
      <c r="U156" s="61">
        <v>93064</v>
      </c>
      <c r="V156" s="61">
        <v>91588</v>
      </c>
      <c r="W156" s="61">
        <v>82958</v>
      </c>
      <c r="X156" s="61">
        <v>83078</v>
      </c>
      <c r="Y156" s="61">
        <v>81177</v>
      </c>
      <c r="Z156" s="61">
        <v>76395</v>
      </c>
      <c r="AA156" s="61">
        <v>78499</v>
      </c>
      <c r="AB156" s="61">
        <v>81333</v>
      </c>
      <c r="AC156" s="61">
        <v>77575</v>
      </c>
      <c r="AD156" s="61">
        <v>78302</v>
      </c>
      <c r="AE156" s="61">
        <v>78632</v>
      </c>
      <c r="AF156" s="61">
        <v>81251</v>
      </c>
      <c r="AG156" s="61">
        <v>91383</v>
      </c>
      <c r="AH156" s="61">
        <v>81209</v>
      </c>
      <c r="AI156" s="61">
        <v>79412</v>
      </c>
      <c r="AJ156" s="61">
        <v>76372</v>
      </c>
      <c r="AK156" s="61">
        <v>74350</v>
      </c>
      <c r="AL156" s="61">
        <v>77174</v>
      </c>
      <c r="AM156" s="61">
        <v>80490</v>
      </c>
      <c r="AN156" s="61">
        <v>82454</v>
      </c>
      <c r="AO156" s="61">
        <v>84000</v>
      </c>
      <c r="AP156" s="61">
        <v>90175</v>
      </c>
      <c r="AQ156" s="61">
        <v>83300</v>
      </c>
      <c r="AR156" s="61">
        <v>82654</v>
      </c>
      <c r="AS156" s="61">
        <v>83872</v>
      </c>
      <c r="AT156" s="61">
        <v>80287</v>
      </c>
      <c r="AU156" s="61">
        <v>76957</v>
      </c>
      <c r="AV156" s="61">
        <v>74016</v>
      </c>
      <c r="AW156" s="61">
        <v>73521</v>
      </c>
      <c r="AX156" s="61">
        <v>75857</v>
      </c>
      <c r="AY156" s="61">
        <v>79544</v>
      </c>
      <c r="AZ156" s="61">
        <v>85251</v>
      </c>
      <c r="BA156" s="24"/>
      <c r="BB156" s="24"/>
      <c r="BC156" s="27">
        <f>AZ156/AY156-1</f>
        <v>7.1746454792316117E-2</v>
      </c>
    </row>
    <row r="157" spans="1:55" ht="31.2" x14ac:dyDescent="0.35">
      <c r="A157" s="62" t="s">
        <v>70</v>
      </c>
      <c r="B157" s="63">
        <v>0.64871765115469426</v>
      </c>
      <c r="C157" s="63">
        <v>0.56249748788154053</v>
      </c>
      <c r="D157" s="63">
        <v>0.58074542425742315</v>
      </c>
      <c r="E157" s="63">
        <v>0.61051299460078612</v>
      </c>
      <c r="F157" s="63">
        <v>0.56113355513307983</v>
      </c>
      <c r="G157" s="63">
        <v>0.45195228292504325</v>
      </c>
      <c r="H157" s="63">
        <v>0.32778566221655636</v>
      </c>
      <c r="I157" s="63">
        <v>0.32243115354825275</v>
      </c>
      <c r="J157" s="63">
        <v>0.30800911716916413</v>
      </c>
      <c r="K157" s="63">
        <v>0.28293422823881842</v>
      </c>
      <c r="L157" s="63">
        <v>0.27842403652496756</v>
      </c>
      <c r="M157" s="63">
        <f t="shared" ref="M157:AZ157" si="31">M156/M76</f>
        <v>0.27374590952161215</v>
      </c>
      <c r="N157" s="63">
        <f t="shared" si="31"/>
        <v>0.25931633995982545</v>
      </c>
      <c r="O157" s="63">
        <f t="shared" si="31"/>
        <v>0.2547932772564464</v>
      </c>
      <c r="P157" s="63">
        <f t="shared" si="31"/>
        <v>0.27301285435522588</v>
      </c>
      <c r="Q157" s="63">
        <f t="shared" si="31"/>
        <v>0.30005281700359271</v>
      </c>
      <c r="R157" s="63">
        <f t="shared" si="31"/>
        <v>0.27915615684476036</v>
      </c>
      <c r="S157" s="63">
        <f t="shared" si="31"/>
        <v>0.26361963152794621</v>
      </c>
      <c r="T157" s="63">
        <f t="shared" si="31"/>
        <v>0.25620413798038649</v>
      </c>
      <c r="U157" s="63">
        <f t="shared" si="31"/>
        <v>0.25612417608124288</v>
      </c>
      <c r="V157" s="63">
        <f t="shared" si="31"/>
        <v>0.25128815772867202</v>
      </c>
      <c r="W157" s="63">
        <f t="shared" si="31"/>
        <v>0.24030403712404519</v>
      </c>
      <c r="X157" s="63">
        <f t="shared" si="31"/>
        <v>0.23988242359843848</v>
      </c>
      <c r="Y157" s="63">
        <f t="shared" si="31"/>
        <v>0.23444282393034035</v>
      </c>
      <c r="Z157" s="63">
        <f t="shared" si="31"/>
        <v>0.21964641513014327</v>
      </c>
      <c r="AA157" s="63">
        <f t="shared" si="31"/>
        <v>0.21562401285520044</v>
      </c>
      <c r="AB157" s="63">
        <f t="shared" si="31"/>
        <v>0.21175340347259647</v>
      </c>
      <c r="AC157" s="63">
        <f t="shared" si="31"/>
        <v>0.20906491455490667</v>
      </c>
      <c r="AD157" s="63">
        <f t="shared" si="31"/>
        <v>0.20314806599159926</v>
      </c>
      <c r="AE157" s="63">
        <f t="shared" si="31"/>
        <v>0.20270054289264336</v>
      </c>
      <c r="AF157" s="63">
        <f t="shared" si="31"/>
        <v>0.20718046790335948</v>
      </c>
      <c r="AG157" s="63">
        <f t="shared" si="31"/>
        <v>0.22286362306116475</v>
      </c>
      <c r="AH157" s="63">
        <f t="shared" si="31"/>
        <v>0.2114013942615568</v>
      </c>
      <c r="AI157" s="63">
        <f t="shared" si="31"/>
        <v>0.20308675915862157</v>
      </c>
      <c r="AJ157" s="63">
        <f t="shared" si="31"/>
        <v>0.19935577169049895</v>
      </c>
      <c r="AK157" s="63">
        <f t="shared" si="31"/>
        <v>0.19337957797215438</v>
      </c>
      <c r="AL157" s="63">
        <f t="shared" si="31"/>
        <v>0.18999483000566236</v>
      </c>
      <c r="AM157" s="63">
        <f t="shared" si="31"/>
        <v>0.19071064534548979</v>
      </c>
      <c r="AN157" s="63">
        <f t="shared" si="31"/>
        <v>0.18937006788972283</v>
      </c>
      <c r="AO157" s="63">
        <f t="shared" si="31"/>
        <v>0.1911628161013709</v>
      </c>
      <c r="AP157" s="63">
        <f t="shared" si="31"/>
        <v>0.19115524116191862</v>
      </c>
      <c r="AQ157" s="63">
        <f t="shared" si="31"/>
        <v>0.18927989565746928</v>
      </c>
      <c r="AR157" s="63">
        <f t="shared" si="31"/>
        <v>0.18544012133232224</v>
      </c>
      <c r="AS157" s="63">
        <f t="shared" si="31"/>
        <v>0.18064766253486544</v>
      </c>
      <c r="AT157" s="63">
        <f t="shared" si="31"/>
        <v>0.17843815772220037</v>
      </c>
      <c r="AU157" s="63">
        <f t="shared" si="31"/>
        <v>0.17141208885443882</v>
      </c>
      <c r="AV157" s="63">
        <f t="shared" si="31"/>
        <v>0.17135356257335935</v>
      </c>
      <c r="AW157" s="63">
        <f t="shared" si="31"/>
        <v>0.16928971588174749</v>
      </c>
      <c r="AX157" s="63">
        <f t="shared" si="31"/>
        <v>0.16844496454877125</v>
      </c>
      <c r="AY157" s="63">
        <f t="shared" si="31"/>
        <v>0.1675601777051266</v>
      </c>
      <c r="AZ157" s="63">
        <f t="shared" si="31"/>
        <v>0.17042871565226952</v>
      </c>
      <c r="BA157" s="24"/>
      <c r="BB157" s="24"/>
      <c r="BC157" s="27">
        <f>AZ157-AY157</f>
        <v>2.868537947142924E-3</v>
      </c>
    </row>
    <row r="158" spans="1:55" ht="31.2" x14ac:dyDescent="0.35">
      <c r="A158" s="22" t="s">
        <v>71</v>
      </c>
      <c r="B158" s="23">
        <v>1192</v>
      </c>
      <c r="C158" s="23">
        <v>33410</v>
      </c>
      <c r="D158" s="23">
        <v>56394</v>
      </c>
      <c r="E158" s="23">
        <v>69173</v>
      </c>
      <c r="F158" s="23">
        <v>76005</v>
      </c>
      <c r="G158" s="23">
        <v>55701</v>
      </c>
      <c r="H158" s="23">
        <v>46201</v>
      </c>
      <c r="I158" s="23">
        <v>51603</v>
      </c>
      <c r="J158" s="23">
        <v>38587</v>
      </c>
      <c r="K158" s="23">
        <v>33725</v>
      </c>
      <c r="L158" s="23">
        <v>34571</v>
      </c>
      <c r="M158" s="23">
        <v>34917</v>
      </c>
      <c r="N158" s="23">
        <v>33374</v>
      </c>
      <c r="O158" s="23">
        <v>36574</v>
      </c>
      <c r="P158" s="23">
        <v>46139</v>
      </c>
      <c r="Q158" s="23">
        <v>51093</v>
      </c>
      <c r="R158" s="23">
        <v>46783</v>
      </c>
      <c r="S158" s="23">
        <v>38049</v>
      </c>
      <c r="T158" s="23">
        <v>38115</v>
      </c>
      <c r="U158" s="23">
        <v>42992</v>
      </c>
      <c r="V158" s="23">
        <v>42476</v>
      </c>
      <c r="W158" s="23">
        <v>37176</v>
      </c>
      <c r="X158" s="23">
        <v>37290</v>
      </c>
      <c r="Y158" s="23">
        <v>36132</v>
      </c>
      <c r="Z158" s="23">
        <v>33905</v>
      </c>
      <c r="AA158" s="23">
        <v>35997</v>
      </c>
      <c r="AB158" s="23">
        <v>37829</v>
      </c>
      <c r="AC158" s="23">
        <v>35399</v>
      </c>
      <c r="AD158" s="23">
        <v>37095</v>
      </c>
      <c r="AE158" s="23">
        <v>35786</v>
      </c>
      <c r="AF158" s="23">
        <v>38763</v>
      </c>
      <c r="AG158" s="23">
        <v>38763</v>
      </c>
      <c r="AH158" s="23">
        <v>37332</v>
      </c>
      <c r="AI158" s="23">
        <v>36202</v>
      </c>
      <c r="AJ158" s="23">
        <v>34421</v>
      </c>
      <c r="AK158" s="23">
        <v>33528</v>
      </c>
      <c r="AL158" s="23">
        <v>36012</v>
      </c>
      <c r="AM158" s="23">
        <v>38656</v>
      </c>
      <c r="AN158" s="23">
        <v>40429</v>
      </c>
      <c r="AO158" s="23">
        <v>41230</v>
      </c>
      <c r="AP158" s="23">
        <v>46275</v>
      </c>
      <c r="AQ158" s="23">
        <v>40263</v>
      </c>
      <c r="AR158" s="23">
        <v>40759</v>
      </c>
      <c r="AS158" s="23">
        <v>42296</v>
      </c>
      <c r="AT158" s="23">
        <v>39261</v>
      </c>
      <c r="AU158" s="23">
        <v>37208</v>
      </c>
      <c r="AV158" s="23">
        <v>35355</v>
      </c>
      <c r="AW158" s="23">
        <v>34946</v>
      </c>
      <c r="AX158" s="23">
        <v>36911</v>
      </c>
      <c r="AY158" s="23">
        <v>39645</v>
      </c>
      <c r="AZ158" s="23">
        <v>44147</v>
      </c>
      <c r="BA158" s="24"/>
      <c r="BB158" s="24"/>
      <c r="BC158" s="27">
        <f t="shared" ref="BC158:BC168" si="32">AZ158/AY158-1</f>
        <v>0.11355782570311512</v>
      </c>
    </row>
    <row r="159" spans="1:55" ht="31.2" x14ac:dyDescent="0.35">
      <c r="A159" s="22" t="s">
        <v>72</v>
      </c>
      <c r="B159" s="63">
        <v>0.21323792486583185</v>
      </c>
      <c r="C159" s="63">
        <v>0.4774698812399068</v>
      </c>
      <c r="D159" s="63">
        <v>0.51681665719679615</v>
      </c>
      <c r="E159" s="63">
        <v>0.52330841856805665</v>
      </c>
      <c r="F159" s="63">
        <v>0.53647432503970349</v>
      </c>
      <c r="G159" s="63">
        <v>0.46045300487724228</v>
      </c>
      <c r="H159" s="63">
        <v>0.49636330428990427</v>
      </c>
      <c r="I159" s="63">
        <v>0.5208425854899269</v>
      </c>
      <c r="J159" s="63">
        <v>0.4711995213149186</v>
      </c>
      <c r="K159" s="63">
        <v>0.45199292358002519</v>
      </c>
      <c r="L159" s="63">
        <v>0.44497502960407764</v>
      </c>
      <c r="M159" s="63">
        <f t="shared" ref="M159:AZ159" si="33">M158/M156</f>
        <v>0.44930128419589777</v>
      </c>
      <c r="N159" s="63">
        <f t="shared" si="33"/>
        <v>0.44572954924874791</v>
      </c>
      <c r="O159" s="63">
        <f t="shared" si="33"/>
        <v>0.46528846765472937</v>
      </c>
      <c r="P159" s="63">
        <f t="shared" si="33"/>
        <v>0.49293803418803417</v>
      </c>
      <c r="Q159" s="63">
        <f t="shared" si="33"/>
        <v>0.49415826837147225</v>
      </c>
      <c r="R159" s="63">
        <f t="shared" si="33"/>
        <v>0.48035772958764578</v>
      </c>
      <c r="S159" s="63">
        <f t="shared" si="33"/>
        <v>0.43981690189686862</v>
      </c>
      <c r="T159" s="63">
        <f t="shared" si="33"/>
        <v>0.44357935898331124</v>
      </c>
      <c r="U159" s="63">
        <f t="shared" si="33"/>
        <v>0.46196166079257284</v>
      </c>
      <c r="V159" s="63">
        <f t="shared" si="33"/>
        <v>0.46377254662182821</v>
      </c>
      <c r="W159" s="63">
        <f t="shared" si="33"/>
        <v>0.44813037922804311</v>
      </c>
      <c r="X159" s="63">
        <f t="shared" si="33"/>
        <v>0.4488552926165772</v>
      </c>
      <c r="Y159" s="63">
        <f t="shared" si="33"/>
        <v>0.44510144499057613</v>
      </c>
      <c r="Z159" s="63">
        <f t="shared" si="33"/>
        <v>0.44381176778584985</v>
      </c>
      <c r="AA159" s="63">
        <f t="shared" si="33"/>
        <v>0.45856635116370909</v>
      </c>
      <c r="AB159" s="63">
        <f t="shared" si="33"/>
        <v>0.46511256193672923</v>
      </c>
      <c r="AC159" s="63">
        <f t="shared" si="33"/>
        <v>0.45631969062197875</v>
      </c>
      <c r="AD159" s="63">
        <f t="shared" si="33"/>
        <v>0.47374268856478763</v>
      </c>
      <c r="AE159" s="63">
        <f t="shared" si="33"/>
        <v>0.45510733543595483</v>
      </c>
      <c r="AF159" s="63">
        <f t="shared" si="33"/>
        <v>0.47707720520362829</v>
      </c>
      <c r="AG159" s="63">
        <f t="shared" si="33"/>
        <v>0.42418174058632352</v>
      </c>
      <c r="AH159" s="63">
        <f t="shared" si="33"/>
        <v>0.45970274230688718</v>
      </c>
      <c r="AI159" s="63">
        <f t="shared" si="33"/>
        <v>0.45587568629426284</v>
      </c>
      <c r="AJ159" s="63">
        <f t="shared" si="33"/>
        <v>0.45070182789504004</v>
      </c>
      <c r="AK159" s="63">
        <f t="shared" si="33"/>
        <v>0.45094821788836581</v>
      </c>
      <c r="AL159" s="63">
        <f t="shared" si="33"/>
        <v>0.46663384041257416</v>
      </c>
      <c r="AM159" s="63">
        <f t="shared" si="33"/>
        <v>0.4802584171946826</v>
      </c>
      <c r="AN159" s="63">
        <f t="shared" si="33"/>
        <v>0.49032187644019698</v>
      </c>
      <c r="AO159" s="63">
        <f t="shared" si="33"/>
        <v>0.49083333333333334</v>
      </c>
      <c r="AP159" s="63">
        <f t="shared" si="33"/>
        <v>0.5131688383698364</v>
      </c>
      <c r="AQ159" s="63">
        <f t="shared" si="33"/>
        <v>0.48334933973589433</v>
      </c>
      <c r="AR159" s="63">
        <f t="shared" si="33"/>
        <v>0.49312797928714885</v>
      </c>
      <c r="AS159" s="63">
        <f t="shared" si="33"/>
        <v>0.50429225486455553</v>
      </c>
      <c r="AT159" s="63">
        <f t="shared" si="33"/>
        <v>0.48900818314297456</v>
      </c>
      <c r="AU159" s="63">
        <f t="shared" si="33"/>
        <v>0.48349078056577049</v>
      </c>
      <c r="AV159" s="63">
        <f t="shared" si="33"/>
        <v>0.477666990920882</v>
      </c>
      <c r="AW159" s="63">
        <f t="shared" si="33"/>
        <v>0.47531997660532366</v>
      </c>
      <c r="AX159" s="63">
        <f t="shared" si="33"/>
        <v>0.48658660374124996</v>
      </c>
      <c r="AY159" s="63">
        <f t="shared" si="33"/>
        <v>0.49840339937644573</v>
      </c>
      <c r="AZ159" s="63">
        <f t="shared" si="33"/>
        <v>0.51784729797890938</v>
      </c>
      <c r="BA159" s="24"/>
      <c r="BB159" s="24"/>
      <c r="BC159" s="27">
        <f>AZ159-AY159</f>
        <v>1.944389860246365E-2</v>
      </c>
    </row>
    <row r="160" spans="1:55" ht="31.2" x14ac:dyDescent="0.35">
      <c r="A160" s="22" t="s">
        <v>73</v>
      </c>
      <c r="B160" s="23">
        <v>4124411.5099999956</v>
      </c>
      <c r="C160" s="23">
        <v>82823745.659999982</v>
      </c>
      <c r="D160" s="23">
        <v>172452463.41000003</v>
      </c>
      <c r="E160" s="23">
        <v>205610945.41000056</v>
      </c>
      <c r="F160" s="23">
        <v>235657021.71999869</v>
      </c>
      <c r="G160" s="23">
        <v>155338412.20999992</v>
      </c>
      <c r="H160" s="23">
        <v>139387927.6499989</v>
      </c>
      <c r="I160" s="23">
        <v>180697639.80999991</v>
      </c>
      <c r="J160" s="23">
        <v>123722031.56999959</v>
      </c>
      <c r="K160" s="23">
        <v>105037043.19000031</v>
      </c>
      <c r="L160" s="23">
        <v>107289181.49999945</v>
      </c>
      <c r="M160" s="23">
        <v>162939163.70999935</v>
      </c>
      <c r="N160" s="23">
        <v>164316633.10000017</v>
      </c>
      <c r="O160" s="23">
        <v>112138071.82999936</v>
      </c>
      <c r="P160" s="23">
        <v>157543104.13000035</v>
      </c>
      <c r="Q160" s="23">
        <v>176549668.87999937</v>
      </c>
      <c r="R160" s="23">
        <v>163961683.6799998</v>
      </c>
      <c r="S160" s="23">
        <v>120635563.53999974</v>
      </c>
      <c r="T160" s="23">
        <v>117923342.01999956</v>
      </c>
      <c r="U160" s="23">
        <v>137163971.02999976</v>
      </c>
      <c r="V160" s="23">
        <v>137933548.14999998</v>
      </c>
      <c r="W160" s="23">
        <v>118390907.57999924</v>
      </c>
      <c r="X160" s="23">
        <v>120512306.02000007</v>
      </c>
      <c r="Y160" s="23">
        <v>116749110.85999964</v>
      </c>
      <c r="Z160" s="23">
        <v>107254867.51000042</v>
      </c>
      <c r="AA160" s="23">
        <v>116439805.96999946</v>
      </c>
      <c r="AB160" s="23">
        <v>130245040.65000066</v>
      </c>
      <c r="AC160" s="23">
        <v>119237213.19000015</v>
      </c>
      <c r="AD160" s="23">
        <v>128925246.52999999</v>
      </c>
      <c r="AE160" s="23">
        <v>117087668.32000005</v>
      </c>
      <c r="AF160" s="23">
        <v>136594651.43000039</v>
      </c>
      <c r="AG160" s="23">
        <v>136594651.43000039</v>
      </c>
      <c r="AH160" s="23">
        <v>129891599.1199998</v>
      </c>
      <c r="AI160" s="23">
        <v>118163502.3999998</v>
      </c>
      <c r="AJ160" s="23">
        <v>113251195.39999956</v>
      </c>
      <c r="AK160" s="23">
        <v>111262083.4400003</v>
      </c>
      <c r="AL160" s="23">
        <v>120466970.02279961</v>
      </c>
      <c r="AM160" s="23">
        <v>133526861.37600014</v>
      </c>
      <c r="AN160" s="23">
        <v>143295749.32999948</v>
      </c>
      <c r="AO160" s="23">
        <v>143957180.58999965</v>
      </c>
      <c r="AP160" s="23">
        <v>175608567.60999942</v>
      </c>
      <c r="AQ160" s="23">
        <v>139909976.44000003</v>
      </c>
      <c r="AR160" s="23">
        <v>141361914.35999984</v>
      </c>
      <c r="AS160" s="23">
        <v>153787688.49999997</v>
      </c>
      <c r="AT160" s="23">
        <v>142492528.67000034</v>
      </c>
      <c r="AU160" s="23">
        <v>133805125.11999983</v>
      </c>
      <c r="AV160" s="23">
        <v>126485054.07999983</v>
      </c>
      <c r="AW160" s="23">
        <v>125176792.80999981</v>
      </c>
      <c r="AX160" s="23">
        <v>148742072.02999985</v>
      </c>
      <c r="AY160" s="23">
        <v>143459985.54000017</v>
      </c>
      <c r="AZ160" s="23">
        <v>166881491.14999941</v>
      </c>
      <c r="BA160" s="24"/>
      <c r="BB160" s="24"/>
      <c r="BC160" s="27">
        <f t="shared" si="32"/>
        <v>0.16326159187760925</v>
      </c>
    </row>
    <row r="161" spans="1:55" ht="31.2" x14ac:dyDescent="0.35">
      <c r="A161" s="41" t="s">
        <v>74</v>
      </c>
      <c r="B161" s="28">
        <v>0.50628159239753412</v>
      </c>
      <c r="C161" s="28">
        <v>0.58788847949230105</v>
      </c>
      <c r="D161" s="28">
        <v>0.70084232129079371</v>
      </c>
      <c r="E161" s="28">
        <v>0.73690936599178458</v>
      </c>
      <c r="F161" s="28">
        <v>0.75144231549460516</v>
      </c>
      <c r="G161" s="28">
        <v>0.68067311357460858</v>
      </c>
      <c r="H161" s="28">
        <v>0.72135990497688418</v>
      </c>
      <c r="I161" s="28">
        <v>0.7518890137610964</v>
      </c>
      <c r="J161" s="28">
        <v>0.69390803012349278</v>
      </c>
      <c r="K161" s="28">
        <v>0.6704994034249071</v>
      </c>
      <c r="L161" s="28">
        <v>0.66447609430097199</v>
      </c>
      <c r="M161" s="28">
        <v>1.0191331541122342</v>
      </c>
      <c r="N161" s="28">
        <v>1.0803919618083917</v>
      </c>
      <c r="O161" s="28">
        <v>0.68242372174255739</v>
      </c>
      <c r="P161" s="28">
        <v>0.72558114470265933</v>
      </c>
      <c r="Q161" s="28">
        <v>0.73274610135780638</v>
      </c>
      <c r="R161" s="28">
        <v>0.71263332890338094</v>
      </c>
      <c r="S161" s="28">
        <v>0.66845239371307863</v>
      </c>
      <c r="T161" s="28">
        <v>0.66383435407616964</v>
      </c>
      <c r="U161" s="28">
        <v>0.68793638085743558</v>
      </c>
      <c r="V161" s="28">
        <v>0.69023431164702009</v>
      </c>
      <c r="W161" s="28">
        <v>0.67317138847593139</v>
      </c>
      <c r="X161" s="28">
        <v>0.67534597967884791</v>
      </c>
      <c r="Y161" s="28">
        <v>0.6743789407199553</v>
      </c>
      <c r="Z161" s="28">
        <v>0.66913075585841042</v>
      </c>
      <c r="AA161" s="28">
        <v>0.6874952287373709</v>
      </c>
      <c r="AB161" s="28">
        <f>AB160/[1]ВОВЛЕЧЁННОСТЬ!AB65</f>
        <v>0.70154827537631959</v>
      </c>
      <c r="AC161" s="28">
        <f>AC160/[1]ВОВЛЕЧЁННОСТЬ!AC65</f>
        <v>0.68797350251537603</v>
      </c>
      <c r="AD161" s="28">
        <f>AD160/[1]ВОВЛЕЧЁННОСТЬ!AD65</f>
        <v>0.70266484615292546</v>
      </c>
      <c r="AE161" s="28">
        <f>AE160/[1]ВОВЛЕЧЁННОСТЬ!AE65</f>
        <v>0.68471513159604835</v>
      </c>
      <c r="AF161" s="28">
        <f>AF160/[1]ВОВЛЕЧЁННОСТЬ!AF65</f>
        <v>0.71367429643551961</v>
      </c>
      <c r="AG161" s="28">
        <f>AG160/[1]ВОВЛЕЧЁННОСТЬ!AG65</f>
        <v>0.43236933151943258</v>
      </c>
      <c r="AH161" s="28">
        <f>AH160/[1]ВОВЛЕЧЁННОСТЬ!AH65</f>
        <v>0.68566220150515178</v>
      </c>
      <c r="AI161" s="28">
        <f>AI160/[1]ВОВЛЕЧЁННОСТЬ!AI65</f>
        <v>0.6742073694631745</v>
      </c>
      <c r="AJ161" s="28">
        <f>AJ160/[1]ВОВЛЕЧЁННОСТЬ!AJ65</f>
        <v>0.6678049713596752</v>
      </c>
      <c r="AK161" s="28">
        <f>AK160/[1]ВОВЛЕЧЁННОСТЬ!AK65</f>
        <v>0.6704129307760851</v>
      </c>
      <c r="AL161" s="28">
        <f>AL160/[1]ВОВЛЕЧЁННОСТЬ!AL65</f>
        <v>0.68943638397495688</v>
      </c>
      <c r="AM161" s="28">
        <f>AM160/[1]ВОВЛЕЧЁННОСТЬ!AM65</f>
        <v>0.70004756980817906</v>
      </c>
      <c r="AN161" s="28">
        <f>AN160/[1]ВОВЛЕЧЁННОСТЬ!AN65</f>
        <v>0.70916323392441627</v>
      </c>
      <c r="AO161" s="28">
        <f>AO160/[1]ВОВЛЕЧЁННОСТЬ!AO65</f>
        <v>0.71175513967300075</v>
      </c>
      <c r="AP161" s="28">
        <f>AP160/[1]ВОВЛЕЧЁННОСТЬ!AP65</f>
        <v>0.73436426402469823</v>
      </c>
      <c r="AQ161" s="28">
        <f>AQ160/[1]ВОВЛЕЧЁННОСТЬ!AQ65</f>
        <v>0.70696237263824613</v>
      </c>
      <c r="AR161" s="28">
        <f>AR160/[1]ВОВЛЕЧЁННОСТЬ!AR65</f>
        <v>0.70874775497881981</v>
      </c>
      <c r="AS161" s="28">
        <f>AS160/[1]ВОВЛЕЧЁННОСТЬ!AS65</f>
        <v>0.72863679782083657</v>
      </c>
      <c r="AT161" s="28">
        <f>AT160/[1]ВОВЛЕЧЁННОСТЬ!AT65</f>
        <v>0.71263804292048749</v>
      </c>
      <c r="AU161" s="28">
        <f>AU160/[1]ВОВЛЕЧЁННОСТЬ!AU65</f>
        <v>0.71006294229244205</v>
      </c>
      <c r="AV161" s="28">
        <f>AV160/[1]ВОВЛЕЧЁННОСТЬ!AV65</f>
        <v>0.70082227232891636</v>
      </c>
      <c r="AW161" s="28">
        <f>AW160/[1]ВОВЛЕЧЁННОСТЬ!AW65</f>
        <v>0.69614855776061746</v>
      </c>
      <c r="AX161" s="28">
        <f>AX160/[1]ВОВЛЕЧЁННОСТЬ!AX65</f>
        <v>0.71866013684129537</v>
      </c>
      <c r="AY161" s="28">
        <f>AY160/[1]ВОВЛЕЧЁННОСТЬ!AY65</f>
        <v>0.72070401564406827</v>
      </c>
      <c r="AZ161" s="28">
        <f>AZ160/[1]ВОВЛЕЧЁННОСТЬ!AZ65</f>
        <v>0.73962066530583548</v>
      </c>
      <c r="BA161" s="24"/>
      <c r="BB161" s="24"/>
      <c r="BC161" s="27">
        <f>AZ161-AY161</f>
        <v>1.8916649661767204E-2</v>
      </c>
    </row>
    <row r="162" spans="1:55" x14ac:dyDescent="0.35">
      <c r="A162" s="22" t="s">
        <v>75</v>
      </c>
      <c r="B162" s="23">
        <v>5700335.3199999966</v>
      </c>
      <c r="C162" s="23">
        <v>67519229.129999921</v>
      </c>
      <c r="D162" s="23">
        <v>74223975.809999824</v>
      </c>
      <c r="E162" s="23">
        <v>56995899.239999801</v>
      </c>
      <c r="F162" s="23">
        <v>52613509.269999802</v>
      </c>
      <c r="G162" s="23">
        <v>31788328.189999957</v>
      </c>
      <c r="H162" s="23">
        <v>24279722.170000006</v>
      </c>
      <c r="I162" s="23">
        <v>23664524.090000033</v>
      </c>
      <c r="J162" s="23">
        <v>17954083.930000015</v>
      </c>
      <c r="K162" s="23">
        <v>16893075.110000011</v>
      </c>
      <c r="L162" s="23">
        <v>18028347.640000012</v>
      </c>
      <c r="M162" s="23">
        <v>15172724.680000018</v>
      </c>
      <c r="N162" s="23">
        <v>15237275.530000014</v>
      </c>
      <c r="O162" s="23">
        <v>14976336.050000025</v>
      </c>
      <c r="P162" s="23">
        <v>24910179.840000004</v>
      </c>
      <c r="Q162" s="23">
        <v>24461781.670000006</v>
      </c>
      <c r="R162" s="23">
        <v>28790218.550000016</v>
      </c>
      <c r="S162" s="23">
        <v>16031846.400000021</v>
      </c>
      <c r="T162" s="23">
        <v>16157077.730000028</v>
      </c>
      <c r="U162" s="23">
        <v>18251556.810000025</v>
      </c>
      <c r="V162" s="23">
        <v>18130649.420000013</v>
      </c>
      <c r="W162" s="23">
        <v>15873831.490000019</v>
      </c>
      <c r="X162" s="23">
        <v>16619252.270000022</v>
      </c>
      <c r="Y162" s="23">
        <v>23234740.65000001</v>
      </c>
      <c r="Z162" s="23">
        <v>17850937.340000015</v>
      </c>
      <c r="AA162" s="23">
        <v>15222973.250000015</v>
      </c>
      <c r="AB162" s="23">
        <v>16954340.810000014</v>
      </c>
      <c r="AC162" s="23">
        <v>17380614.750000007</v>
      </c>
      <c r="AD162" s="23">
        <v>25147343.690000009</v>
      </c>
      <c r="AE162" s="23">
        <v>15153669.410000006</v>
      </c>
      <c r="AF162" s="23">
        <v>17917831.560000017</v>
      </c>
      <c r="AG162" s="23">
        <v>29200553.379999992</v>
      </c>
      <c r="AH162" s="23">
        <v>17942416.940000013</v>
      </c>
      <c r="AI162" s="23">
        <v>16573259.920000019</v>
      </c>
      <c r="AJ162" s="23">
        <v>15739625.060000017</v>
      </c>
      <c r="AK162" s="23">
        <v>15490688.130000021</v>
      </c>
      <c r="AL162" s="23">
        <v>16597801.210000014</v>
      </c>
      <c r="AM162" s="23">
        <v>17972858.520000026</v>
      </c>
      <c r="AN162" s="23">
        <v>19547017.250000026</v>
      </c>
      <c r="AO162" s="23">
        <v>23609085.050000004</v>
      </c>
      <c r="AP162" s="23">
        <v>36945579.039999999</v>
      </c>
      <c r="AQ162" s="23">
        <v>20790956.550000016</v>
      </c>
      <c r="AR162" s="23">
        <v>23819894.850000013</v>
      </c>
      <c r="AS162" s="23">
        <v>25385882.610000022</v>
      </c>
      <c r="AT162" s="23">
        <v>23592188.480000019</v>
      </c>
      <c r="AU162" s="23">
        <v>21574821.050000004</v>
      </c>
      <c r="AV162" s="23">
        <v>19922922.050000019</v>
      </c>
      <c r="AW162" s="23">
        <v>21609907.610000011</v>
      </c>
      <c r="AX162" s="23">
        <v>25013256.030000012</v>
      </c>
      <c r="AY162" s="23">
        <v>24879493.280000005</v>
      </c>
      <c r="AZ162" s="23">
        <v>34952120.919999994</v>
      </c>
      <c r="BA162" s="24"/>
      <c r="BB162" s="24"/>
      <c r="BC162" s="27">
        <f t="shared" si="32"/>
        <v>0.40485662335000683</v>
      </c>
    </row>
    <row r="163" spans="1:55" x14ac:dyDescent="0.35">
      <c r="A163" s="22" t="s">
        <v>76</v>
      </c>
      <c r="B163" s="23">
        <v>189506.13999999998</v>
      </c>
      <c r="C163" s="23">
        <v>13243686.689999996</v>
      </c>
      <c r="D163" s="23">
        <v>26124849.829999998</v>
      </c>
      <c r="E163" s="23">
        <v>31699772.160000015</v>
      </c>
      <c r="F163" s="23">
        <v>33762396.300000004</v>
      </c>
      <c r="G163" s="23">
        <v>16485037.660000006</v>
      </c>
      <c r="H163" s="23">
        <v>13617239.460000003</v>
      </c>
      <c r="I163" s="23">
        <v>12975613.429999998</v>
      </c>
      <c r="J163" s="23">
        <v>9169733.5799999982</v>
      </c>
      <c r="K163" s="23">
        <v>9836859.5700000003</v>
      </c>
      <c r="L163" s="23">
        <v>14404097.450000003</v>
      </c>
      <c r="M163" s="23">
        <v>14184675.689999998</v>
      </c>
      <c r="N163" s="23">
        <v>9829968.0700000003</v>
      </c>
      <c r="O163" s="23">
        <v>11400277.870000001</v>
      </c>
      <c r="P163" s="23">
        <v>16792769.069999997</v>
      </c>
      <c r="Q163" s="23">
        <v>17767530.509999998</v>
      </c>
      <c r="R163" s="23">
        <v>15700497.130000001</v>
      </c>
      <c r="S163" s="23">
        <v>17419818.859999999</v>
      </c>
      <c r="T163" s="23">
        <v>11447228.259999998</v>
      </c>
      <c r="U163" s="23">
        <v>14553870.59</v>
      </c>
      <c r="V163" s="23">
        <v>12439899.130000003</v>
      </c>
      <c r="W163" s="23">
        <v>11731892.190000005</v>
      </c>
      <c r="X163" s="23">
        <v>14048631.030000001</v>
      </c>
      <c r="Y163" s="23">
        <v>15115541.220000006</v>
      </c>
      <c r="Z163" s="23">
        <v>17598707.030000001</v>
      </c>
      <c r="AA163" s="23">
        <v>16330927.950000003</v>
      </c>
      <c r="AB163" s="23">
        <v>16316222.300000006</v>
      </c>
      <c r="AC163" s="23">
        <v>13369792.060000001</v>
      </c>
      <c r="AD163" s="23">
        <v>14736782.620000005</v>
      </c>
      <c r="AE163" s="23">
        <v>22800271.109999992</v>
      </c>
      <c r="AF163" s="23">
        <v>14547290.789999997</v>
      </c>
      <c r="AG163" s="23">
        <v>17758593.299999997</v>
      </c>
      <c r="AH163" s="23">
        <v>15006431.180000002</v>
      </c>
      <c r="AI163" s="23">
        <v>15084829.119999999</v>
      </c>
      <c r="AJ163" s="23">
        <v>13416380.509999996</v>
      </c>
      <c r="AK163" s="23">
        <v>13862149.18</v>
      </c>
      <c r="AL163" s="23">
        <v>15715860.050000004</v>
      </c>
      <c r="AM163" s="23">
        <v>15527153.239999998</v>
      </c>
      <c r="AN163" s="23">
        <v>17208225.990000006</v>
      </c>
      <c r="AO163" s="23">
        <v>20012871.330000006</v>
      </c>
      <c r="AP163" s="23">
        <v>21284184.970000003</v>
      </c>
      <c r="AQ163" s="23">
        <v>29905357.249999985</v>
      </c>
      <c r="AR163" s="23">
        <v>16276257.660000002</v>
      </c>
      <c r="AS163" s="23">
        <v>19510077.720000003</v>
      </c>
      <c r="AT163" s="23">
        <v>18763312.550000001</v>
      </c>
      <c r="AU163" s="23">
        <v>19189348.350000001</v>
      </c>
      <c r="AV163" s="23">
        <v>18942425.640000004</v>
      </c>
      <c r="AW163" s="23">
        <v>17141025.060000002</v>
      </c>
      <c r="AX163" s="23">
        <v>19318561.510000002</v>
      </c>
      <c r="AY163" s="23">
        <v>19496081.940000001</v>
      </c>
      <c r="AZ163" s="23">
        <v>28189391.549999997</v>
      </c>
      <c r="BA163" s="24"/>
      <c r="BB163" s="24"/>
      <c r="BC163" s="27">
        <f t="shared" si="32"/>
        <v>0.44590034227154018</v>
      </c>
    </row>
    <row r="164" spans="1:55" ht="46.8" x14ac:dyDescent="0.35">
      <c r="A164" s="41" t="s">
        <v>77</v>
      </c>
      <c r="B164" s="28">
        <v>3.3244735504436976E-2</v>
      </c>
      <c r="C164" s="28">
        <v>0.19614688823684459</v>
      </c>
      <c r="D164" s="28">
        <v>0.3519731939026679</v>
      </c>
      <c r="E164" s="28">
        <v>0.55617636676838444</v>
      </c>
      <c r="F164" s="28">
        <v>0.641705842633297</v>
      </c>
      <c r="G164" s="28">
        <v>0.51858775212928332</v>
      </c>
      <c r="H164" s="28">
        <v>0.56084824054640325</v>
      </c>
      <c r="I164" s="28">
        <v>0.54831499592603805</v>
      </c>
      <c r="J164" s="28">
        <v>0.51073246709502218</v>
      </c>
      <c r="K164" s="28">
        <v>0.58230129836911582</v>
      </c>
      <c r="L164" s="28">
        <v>0.79896936411638853</v>
      </c>
      <c r="M164" s="28">
        <f t="shared" ref="M164:AZ164" si="34">IFERROR(M163/M162,"")</f>
        <v>0.93487992362357819</v>
      </c>
      <c r="N164" s="28">
        <f t="shared" si="34"/>
        <v>0.6451263580976927</v>
      </c>
      <c r="O164" s="28">
        <f t="shared" si="34"/>
        <v>0.76121942188923986</v>
      </c>
      <c r="P164" s="28">
        <f t="shared" si="34"/>
        <v>0.67413279140741822</v>
      </c>
      <c r="Q164" s="28">
        <f t="shared" si="34"/>
        <v>0.72633836527901585</v>
      </c>
      <c r="R164" s="28">
        <f t="shared" si="34"/>
        <v>0.54534136664273403</v>
      </c>
      <c r="S164" s="28">
        <f t="shared" si="34"/>
        <v>1.0865759579632686</v>
      </c>
      <c r="T164" s="28">
        <f t="shared" si="34"/>
        <v>0.70849620527263368</v>
      </c>
      <c r="U164" s="28">
        <f t="shared" si="34"/>
        <v>0.79740433879185235</v>
      </c>
      <c r="V164" s="28">
        <f t="shared" si="34"/>
        <v>0.68612540245124842</v>
      </c>
      <c r="W164" s="28">
        <f t="shared" si="34"/>
        <v>0.73907123162991262</v>
      </c>
      <c r="X164" s="28">
        <f t="shared" si="34"/>
        <v>0.84532268971930002</v>
      </c>
      <c r="Y164" s="28">
        <f t="shared" si="34"/>
        <v>0.65055777672302095</v>
      </c>
      <c r="Z164" s="28">
        <f t="shared" si="34"/>
        <v>0.98587019240525697</v>
      </c>
      <c r="AA164" s="28">
        <f t="shared" si="34"/>
        <v>1.0727817543790263</v>
      </c>
      <c r="AB164" s="28">
        <f t="shared" si="34"/>
        <v>0.96236252903305852</v>
      </c>
      <c r="AC164" s="28">
        <f t="shared" si="34"/>
        <v>0.7692358557110297</v>
      </c>
      <c r="AD164" s="28">
        <f t="shared" si="34"/>
        <v>0.5860174657675743</v>
      </c>
      <c r="AE164" s="28">
        <f t="shared" si="34"/>
        <v>1.5046039670730802</v>
      </c>
      <c r="AF164" s="28">
        <f t="shared" si="34"/>
        <v>0.81188902470070901</v>
      </c>
      <c r="AG164" s="28">
        <f t="shared" si="34"/>
        <v>0.60815947796945491</v>
      </c>
      <c r="AH164" s="28">
        <f t="shared" si="34"/>
        <v>0.8363662058563216</v>
      </c>
      <c r="AI164" s="28">
        <f t="shared" si="34"/>
        <v>0.91019082502870574</v>
      </c>
      <c r="AJ164" s="28">
        <f t="shared" si="34"/>
        <v>0.85239517833850997</v>
      </c>
      <c r="AK164" s="28">
        <f t="shared" si="34"/>
        <v>0.89486981234577223</v>
      </c>
      <c r="AL164" s="28">
        <f t="shared" si="34"/>
        <v>0.94686397620736362</v>
      </c>
      <c r="AM164" s="28">
        <f t="shared" si="34"/>
        <v>0.86392229832118972</v>
      </c>
      <c r="AN164" s="28">
        <f t="shared" si="34"/>
        <v>0.88035047853656456</v>
      </c>
      <c r="AO164" s="28">
        <f t="shared" si="34"/>
        <v>0.84767670105030191</v>
      </c>
      <c r="AP164" s="28">
        <f t="shared" si="34"/>
        <v>0.57609558499424729</v>
      </c>
      <c r="AQ164" s="28">
        <f t="shared" si="34"/>
        <v>1.4383829420296663</v>
      </c>
      <c r="AR164" s="28">
        <f t="shared" si="34"/>
        <v>0.68330518511923632</v>
      </c>
      <c r="AS164" s="28">
        <f t="shared" si="34"/>
        <v>0.76854045296477425</v>
      </c>
      <c r="AT164" s="28">
        <f t="shared" si="34"/>
        <v>0.79531886437353461</v>
      </c>
      <c r="AU164" s="28">
        <f t="shared" si="34"/>
        <v>0.88943256148119931</v>
      </c>
      <c r="AV164" s="28">
        <f t="shared" si="34"/>
        <v>0.95078551190737537</v>
      </c>
      <c r="AW164" s="28">
        <f t="shared" si="34"/>
        <v>0.79320214456020965</v>
      </c>
      <c r="AX164" s="28">
        <f t="shared" si="34"/>
        <v>0.77233293765633726</v>
      </c>
      <c r="AY164" s="28">
        <f t="shared" si="34"/>
        <v>0.78362053923631991</v>
      </c>
      <c r="AZ164" s="28">
        <f t="shared" si="34"/>
        <v>0.80651447774860818</v>
      </c>
      <c r="BA164" s="24"/>
      <c r="BB164" s="24"/>
      <c r="BC164" s="27">
        <f>AZ164-AY164</f>
        <v>2.289393851228827E-2</v>
      </c>
    </row>
    <row r="165" spans="1:55" ht="31.2" x14ac:dyDescent="0.35">
      <c r="A165" s="22" t="s">
        <v>78</v>
      </c>
      <c r="B165" s="42">
        <v>1.2958855098389983</v>
      </c>
      <c r="C165" s="42">
        <v>1.9848084261072128</v>
      </c>
      <c r="D165" s="42">
        <v>2.3202038160523468</v>
      </c>
      <c r="E165" s="42">
        <v>2.1949176904920416</v>
      </c>
      <c r="F165" s="42">
        <v>2.2568484206811363</v>
      </c>
      <c r="G165" s="42">
        <v>1.9849301479705712</v>
      </c>
      <c r="H165" s="42">
        <v>2.1180180276969027</v>
      </c>
      <c r="I165" s="42">
        <v>2.2665024829423879</v>
      </c>
      <c r="J165" s="42">
        <v>2.0273412218680931</v>
      </c>
      <c r="K165" s="42">
        <v>1.9556517543624521</v>
      </c>
      <c r="L165" s="42">
        <v>1.9356947948308707</v>
      </c>
      <c r="M165" s="42">
        <v>1.9536248295030496</v>
      </c>
      <c r="N165" s="42">
        <v>1.9409282136894825</v>
      </c>
      <c r="O165" s="42">
        <v>2.0140576299217607</v>
      </c>
      <c r="P165" s="42">
        <v>2.1745940170940172</v>
      </c>
      <c r="Q165" s="42">
        <v>2.2287270054355184</v>
      </c>
      <c r="R165" s="42">
        <v>2.1336660095285032</v>
      </c>
      <c r="S165" s="42">
        <v>1.9565142005062941</v>
      </c>
      <c r="T165" s="42">
        <v>1.9320927309545424</v>
      </c>
      <c r="U165" s="42">
        <v>2.0216195306455771</v>
      </c>
      <c r="V165" s="42">
        <v>2.0182447482202908</v>
      </c>
      <c r="W165" s="42">
        <v>1.9485281708816509</v>
      </c>
      <c r="X165" s="42">
        <v>1.9675244950528419</v>
      </c>
      <c r="Y165" s="42">
        <v>1.9673429666038409</v>
      </c>
      <c r="Z165" s="42">
        <v>1.9524445317101904</v>
      </c>
      <c r="AA165" s="42">
        <v>2.0130829692097989</v>
      </c>
      <c r="AB165" s="42">
        <f>[1]ВОВЛЕЧЁННОСТЬ!AB78/'АКТИВНОСТЬ БАЗЫ'!AB156</f>
        <v>2.0497215152521115</v>
      </c>
      <c r="AC165" s="42">
        <f>[1]ВОВЛЕЧЁННОСТЬ!AC78/'АКТИВНОСТЬ БАЗЫ'!AC156</f>
        <v>2.0166806316467936</v>
      </c>
      <c r="AD165" s="42">
        <f>[1]ВОВЛЕЧЁННОСТЬ!AD78/'АКТИВНОСТЬ БАЗЫ'!AD156</f>
        <v>2.086434573829532</v>
      </c>
      <c r="AE165" s="42">
        <f>[1]ВОВЛЕЧЁННОСТЬ!AE78/'АКТИВНОСТЬ БАЗЫ'!AE156</f>
        <v>2.0099196255977212</v>
      </c>
      <c r="AF165" s="42">
        <f>[1]ВОВЛЕЧЁННОСТЬ!AF78/'АКТИВНОСТЬ БАЗЫ'!AF156</f>
        <v>2.1117524707388218</v>
      </c>
      <c r="AG165" s="42">
        <f>[1]ВОВЛЕЧЁННОСТЬ!AG78/'АКТИВНОСТЬ БАЗЫ'!AG156</f>
        <v>2.3037107558298588</v>
      </c>
      <c r="AH165" s="42">
        <f>[1]ВОВЛЕЧЁННОСТЬ!AH78/'АКТИВНОСТЬ БАЗЫ'!AH156</f>
        <v>2.0413377827580685</v>
      </c>
      <c r="AI165" s="42">
        <f>[1]ВОВЛЕЧЁННОСТЬ!AI78/'АКТИВНОСТЬ БАЗЫ'!AI156</f>
        <v>1.9988540774694001</v>
      </c>
      <c r="AJ165" s="42">
        <f>[1]ВОВЛЕЧЁННОСТЬ!AJ78/'АКТИВНОСТЬ БАЗЫ'!AJ156</f>
        <v>1.9712591001937882</v>
      </c>
      <c r="AK165" s="42">
        <f>[1]ВОВЛЕЧЁННОСТЬ!AK78/'АКТИВНОСТЬ БАЗЫ'!AK156</f>
        <v>1.9799327505043711</v>
      </c>
      <c r="AL165" s="42">
        <f>[1]ВОВЛЕЧЁННОСТЬ!AL78/'АКТИВНОСТЬ БАЗЫ'!AL156</f>
        <v>2.040777982221992</v>
      </c>
      <c r="AM165" s="42">
        <f>[1]ВОВЛЕЧЁННОСТЬ!AM78/'АКТИВНОСТЬ БАЗЫ'!AM156</f>
        <v>2.1105603180519319</v>
      </c>
      <c r="AN165" s="42">
        <f>[1]ВОВЛЕЧЁННОСТЬ!AN78/'АКТИВНОСТЬ БАЗЫ'!AN156</f>
        <v>2.1529701409270623</v>
      </c>
      <c r="AO165" s="42">
        <f>[1]ВОВЛЕЧЁННОСТЬ!AO78/'АКТИВНОСТЬ БАЗЫ'!AO156</f>
        <v>2.1543452380952379</v>
      </c>
      <c r="AP165" s="42">
        <f>[1]ВОВЛЕЧЁННОСТЬ!AP78/'АКТИВНОСТЬ БАЗЫ'!AP156</f>
        <v>2.3107845855281397</v>
      </c>
      <c r="AQ165" s="42">
        <f>[1]ВОВЛЕЧЁННОСТЬ!AQ78/'АКТИВНОСТЬ БАЗЫ'!AQ156</f>
        <v>2.1417286914765907</v>
      </c>
      <c r="AR165" s="42">
        <f>[1]ВОВЛЕЧЁННОСТЬ!AR78/'АКТИВНОСТЬ БАЗЫ'!AR156</f>
        <v>2.1645050451278824</v>
      </c>
      <c r="AS165" s="42">
        <f>[1]ВОВЛЕЧЁННОСТЬ!AS78/'АКТИВНОСТЬ БАЗЫ'!AS156</f>
        <v>2.2364674742464707</v>
      </c>
      <c r="AT165" s="42">
        <f>[1]ВОВЛЕЧЁННОСТЬ!AT78/'АКТИВНОСТЬ БАЗЫ'!AT156</f>
        <v>2.1504726792631437</v>
      </c>
      <c r="AU165" s="42">
        <f>[1]ВОВЛЕЧЁННОСТЬ!AU78/'АКТИВНОСТЬ БАЗЫ'!AU156</f>
        <v>2.1265511909248023</v>
      </c>
      <c r="AV165" s="42">
        <f>[1]ВОВЛЕЧЁННОСТЬ!AV78/'АКТИВНОСТЬ БАЗЫ'!AV156</f>
        <v>2.0979517942066579</v>
      </c>
      <c r="AW165" s="42">
        <f>[1]ВОВЛЕЧЁННОСТЬ!AW78/'АКТИВНОСТЬ БАЗЫ'!AW156</f>
        <v>2.0849145142204266</v>
      </c>
      <c r="AX165" s="42">
        <f>[1]ВОВЛЕЧЁННОСТЬ!AX78/'АКТИВНОСТЬ БАЗЫ'!AX156</f>
        <v>2.1651924014922814</v>
      </c>
      <c r="AY165" s="42">
        <f>[1]ВОВЛЕЧЁННОСТЬ!AY78/'АКТИВНОСТЬ БАЗЫ'!AY156</f>
        <v>2.207017499748567</v>
      </c>
      <c r="AZ165" s="42">
        <f>[1]ВОВЛЕЧЁННОСТЬ!AZ78/'АКТИВНОСТЬ БАЗЫ'!AZ156</f>
        <v>2.3104010510140642</v>
      </c>
      <c r="BA165" s="24"/>
      <c r="BB165" s="24"/>
      <c r="BC165" s="27">
        <f t="shared" si="32"/>
        <v>4.684310445081441E-2</v>
      </c>
    </row>
    <row r="166" spans="1:55" ht="31.2" x14ac:dyDescent="0.35">
      <c r="A166" s="43" t="s">
        <v>79</v>
      </c>
      <c r="B166" s="23">
        <v>195</v>
      </c>
      <c r="C166" s="23">
        <v>12485</v>
      </c>
      <c r="D166" s="23">
        <v>24305</v>
      </c>
      <c r="E166" s="23">
        <v>29193</v>
      </c>
      <c r="F166" s="23">
        <v>32442</v>
      </c>
      <c r="G166" s="23">
        <v>18764</v>
      </c>
      <c r="H166" s="23">
        <v>15209</v>
      </c>
      <c r="I166" s="23">
        <v>15024</v>
      </c>
      <c r="J166" s="23">
        <v>10792</v>
      </c>
      <c r="K166" s="23">
        <v>10233</v>
      </c>
      <c r="L166" s="23">
        <v>13864</v>
      </c>
      <c r="M166" s="23">
        <v>13501</v>
      </c>
      <c r="N166" s="23">
        <v>11251</v>
      </c>
      <c r="O166" s="23">
        <v>13123</v>
      </c>
      <c r="P166" s="23">
        <v>18615</v>
      </c>
      <c r="Q166" s="23">
        <v>18668</v>
      </c>
      <c r="R166" s="23">
        <v>18015</v>
      </c>
      <c r="S166" s="23">
        <v>19042</v>
      </c>
      <c r="T166" s="23">
        <v>14942</v>
      </c>
      <c r="U166" s="23">
        <v>18431</v>
      </c>
      <c r="V166" s="23">
        <v>15076</v>
      </c>
      <c r="W166" s="23">
        <v>12896</v>
      </c>
      <c r="X166" s="23">
        <v>15810</v>
      </c>
      <c r="Y166" s="23">
        <v>16208</v>
      </c>
      <c r="Z166" s="23">
        <v>17048</v>
      </c>
      <c r="AA166" s="23">
        <v>16722</v>
      </c>
      <c r="AB166" s="23">
        <v>17339</v>
      </c>
      <c r="AC166" s="23">
        <v>15029</v>
      </c>
      <c r="AD166" s="23">
        <v>15890</v>
      </c>
      <c r="AE166" s="23">
        <v>23156</v>
      </c>
      <c r="AF166" s="23">
        <v>17484</v>
      </c>
      <c r="AG166" s="23">
        <v>17484</v>
      </c>
      <c r="AH166" s="23">
        <v>16826</v>
      </c>
      <c r="AI166" s="23">
        <v>17670</v>
      </c>
      <c r="AJ166" s="23">
        <v>15933</v>
      </c>
      <c r="AK166" s="23">
        <v>15845</v>
      </c>
      <c r="AL166" s="23">
        <v>17879</v>
      </c>
      <c r="AM166" s="23">
        <v>18348</v>
      </c>
      <c r="AN166" s="23">
        <v>19246</v>
      </c>
      <c r="AO166" s="23">
        <v>20949</v>
      </c>
      <c r="AP166" s="23">
        <v>22183</v>
      </c>
      <c r="AQ166" s="23">
        <v>28474</v>
      </c>
      <c r="AR166" s="23">
        <v>17808</v>
      </c>
      <c r="AS166" s="23">
        <v>20105</v>
      </c>
      <c r="AT166" s="23">
        <v>18384</v>
      </c>
      <c r="AU166" s="23">
        <v>19004</v>
      </c>
      <c r="AV166" s="23">
        <v>18206</v>
      </c>
      <c r="AW166" s="23">
        <v>17349</v>
      </c>
      <c r="AX166" s="23">
        <v>18384</v>
      </c>
      <c r="AY166" s="23">
        <v>18670</v>
      </c>
      <c r="AZ166" s="23">
        <v>24829</v>
      </c>
      <c r="BA166" s="24"/>
      <c r="BB166" s="24"/>
      <c r="BC166" s="27">
        <f t="shared" si="32"/>
        <v>0.32988752008569899</v>
      </c>
    </row>
    <row r="167" spans="1:55" ht="31.2" x14ac:dyDescent="0.35">
      <c r="A167" s="41" t="s">
        <v>80</v>
      </c>
      <c r="B167" s="28">
        <v>3.4883720930232558E-2</v>
      </c>
      <c r="C167" s="28">
        <v>0.17842596430051591</v>
      </c>
      <c r="D167" s="28">
        <v>0.22274051943767298</v>
      </c>
      <c r="E167" s="28">
        <v>0.22085123766870424</v>
      </c>
      <c r="F167" s="28">
        <v>0.22898888300688194</v>
      </c>
      <c r="G167" s="28">
        <v>0.15511283789369265</v>
      </c>
      <c r="H167" s="28">
        <v>0.16339883324917542</v>
      </c>
      <c r="I167" s="28">
        <v>0.15164116435867414</v>
      </c>
      <c r="J167" s="28">
        <v>0.13178493363129037</v>
      </c>
      <c r="K167" s="28">
        <v>0.13714584394349585</v>
      </c>
      <c r="L167" s="28">
        <v>0.17844823147814448</v>
      </c>
      <c r="M167" s="28">
        <f t="shared" ref="M167:AZ167" si="35">M166/M156</f>
        <v>0.17372674164243251</v>
      </c>
      <c r="N167" s="28">
        <f t="shared" si="35"/>
        <v>0.15026377295492488</v>
      </c>
      <c r="O167" s="28">
        <f t="shared" si="35"/>
        <v>0.16694866738757078</v>
      </c>
      <c r="P167" s="28">
        <f t="shared" si="35"/>
        <v>0.19887820512820512</v>
      </c>
      <c r="Q167" s="28">
        <f t="shared" si="35"/>
        <v>0.18055206298237808</v>
      </c>
      <c r="R167" s="28">
        <f t="shared" si="35"/>
        <v>0.18497412518482012</v>
      </c>
      <c r="S167" s="28">
        <f t="shared" si="35"/>
        <v>0.2201107373628787</v>
      </c>
      <c r="T167" s="28">
        <f t="shared" si="35"/>
        <v>0.17389381560877964</v>
      </c>
      <c r="U167" s="28">
        <f t="shared" si="35"/>
        <v>0.19804650563053383</v>
      </c>
      <c r="V167" s="28">
        <f t="shared" si="35"/>
        <v>0.16460671703716645</v>
      </c>
      <c r="W167" s="28">
        <f t="shared" si="35"/>
        <v>0.15545215651293426</v>
      </c>
      <c r="X167" s="28">
        <f t="shared" si="35"/>
        <v>0.19030308866366547</v>
      </c>
      <c r="Y167" s="28">
        <f t="shared" si="35"/>
        <v>0.19966246596942483</v>
      </c>
      <c r="Z167" s="28">
        <f t="shared" si="35"/>
        <v>0.22315596570456181</v>
      </c>
      <c r="AA167" s="28">
        <f t="shared" si="35"/>
        <v>0.21302182193403738</v>
      </c>
      <c r="AB167" s="28">
        <f t="shared" si="35"/>
        <v>0.21318529993975385</v>
      </c>
      <c r="AC167" s="28">
        <f t="shared" si="35"/>
        <v>0.19373509506928779</v>
      </c>
      <c r="AD167" s="28">
        <f t="shared" si="35"/>
        <v>0.20293223672447702</v>
      </c>
      <c r="AE167" s="28">
        <f t="shared" si="35"/>
        <v>0.29448570556516429</v>
      </c>
      <c r="AF167" s="28">
        <f t="shared" si="35"/>
        <v>0.21518504387638307</v>
      </c>
      <c r="AG167" s="28">
        <f t="shared" si="35"/>
        <v>0.19132661435934473</v>
      </c>
      <c r="AH167" s="28">
        <f t="shared" si="35"/>
        <v>0.20719378394020369</v>
      </c>
      <c r="AI167" s="28">
        <f t="shared" si="35"/>
        <v>0.2225104518208835</v>
      </c>
      <c r="AJ167" s="28">
        <f t="shared" si="35"/>
        <v>0.20862357932226469</v>
      </c>
      <c r="AK167" s="28">
        <f t="shared" si="35"/>
        <v>0.21311365164761265</v>
      </c>
      <c r="AL167" s="28">
        <f t="shared" si="35"/>
        <v>0.23167128825770336</v>
      </c>
      <c r="AM167" s="28">
        <f t="shared" si="35"/>
        <v>0.22795378307864331</v>
      </c>
      <c r="AN167" s="28">
        <f t="shared" si="35"/>
        <v>0.23341499502753049</v>
      </c>
      <c r="AO167" s="28">
        <f t="shared" si="35"/>
        <v>0.24939285714285714</v>
      </c>
      <c r="AP167" s="28">
        <f t="shared" si="35"/>
        <v>0.24599944552259495</v>
      </c>
      <c r="AQ167" s="28">
        <f t="shared" si="35"/>
        <v>0.34182472989195678</v>
      </c>
      <c r="AR167" s="28">
        <f t="shared" si="35"/>
        <v>0.21545236770150264</v>
      </c>
      <c r="AS167" s="28">
        <f t="shared" si="35"/>
        <v>0.23971051125524609</v>
      </c>
      <c r="AT167" s="28">
        <f t="shared" si="35"/>
        <v>0.22897853948958113</v>
      </c>
      <c r="AU167" s="28">
        <f t="shared" si="35"/>
        <v>0.24694309809374065</v>
      </c>
      <c r="AV167" s="28">
        <f t="shared" si="35"/>
        <v>0.24597384349329873</v>
      </c>
      <c r="AW167" s="28">
        <f t="shared" si="35"/>
        <v>0.23597339535642878</v>
      </c>
      <c r="AX167" s="28">
        <f t="shared" si="35"/>
        <v>0.24235073889028039</v>
      </c>
      <c r="AY167" s="28">
        <f t="shared" si="35"/>
        <v>0.2347128633209293</v>
      </c>
      <c r="AZ167" s="28">
        <f t="shared" si="35"/>
        <v>0.29124585048855733</v>
      </c>
      <c r="BA167" s="24"/>
      <c r="BB167" s="24"/>
      <c r="BC167" s="27">
        <f>AZ167-AY167</f>
        <v>5.6532987167628029E-2</v>
      </c>
    </row>
    <row r="168" spans="1:55" x14ac:dyDescent="0.35">
      <c r="A168" s="22" t="s">
        <v>81</v>
      </c>
      <c r="B168" s="23">
        <v>1493.0812146690521</v>
      </c>
      <c r="C168" s="23">
        <v>2051.6179207694354</v>
      </c>
      <c r="D168" s="23">
        <v>2158.2832490514747</v>
      </c>
      <c r="E168" s="23">
        <v>2109.8536520305088</v>
      </c>
      <c r="F168" s="23">
        <v>2213.5611085230234</v>
      </c>
      <c r="G168" s="23">
        <v>1886.5250862197133</v>
      </c>
      <c r="H168" s="23">
        <v>2075.9718156619679</v>
      </c>
      <c r="I168" s="23">
        <v>2425.0765488109932</v>
      </c>
      <c r="J168" s="23">
        <v>2176.261395025102</v>
      </c>
      <c r="K168" s="23">
        <v>2097.0333052778064</v>
      </c>
      <c r="L168" s="23">
        <v>2075.1286267569267</v>
      </c>
      <c r="M168" s="23">
        <v>2053.6146946496187</v>
      </c>
      <c r="N168" s="23">
        <v>2028.7210612353817</v>
      </c>
      <c r="O168" s="23">
        <v>2090.493383499776</v>
      </c>
      <c r="P168" s="23">
        <v>2319.7306520299162</v>
      </c>
      <c r="Q168" s="23">
        <v>2330.3333675068197</v>
      </c>
      <c r="R168" s="23">
        <v>2362.3973949605734</v>
      </c>
      <c r="S168" s="23">
        <v>2086.0924070927404</v>
      </c>
      <c r="T168" s="23">
        <v>2067.3569095500784</v>
      </c>
      <c r="U168" s="23">
        <v>2142.4468537780467</v>
      </c>
      <c r="V168" s="23">
        <v>2181.8997281303245</v>
      </c>
      <c r="W168" s="23">
        <v>2119.9930028448157</v>
      </c>
      <c r="X168" s="23">
        <v>2147.9246647728642</v>
      </c>
      <c r="Y168" s="23">
        <v>2132.6352560454325</v>
      </c>
      <c r="Z168" s="23">
        <v>2098.1719816741952</v>
      </c>
      <c r="AA168" s="23">
        <v>2157.583738901134</v>
      </c>
      <c r="AB168" s="23">
        <f>[1]ВОВЛЕЧЁННОСТЬ!AB65/'АКТИВНОСТЬ БАЗЫ'!AB156</f>
        <v>2282.6369472415909</v>
      </c>
      <c r="AC168" s="23">
        <f>[1]ВОВЛЕЧЁННОСТЬ!AC65/'АКТИВНОСТЬ БАЗЫ'!AC156</f>
        <v>2234.1808310667093</v>
      </c>
      <c r="AD168" s="23">
        <f>[1]ВОВЛЕЧЁННОСТЬ!AD65/'АКТИВНОСТЬ БАЗЫ'!AD156</f>
        <v>2343.2406291027037</v>
      </c>
      <c r="AE168" s="23">
        <f>[1]ВОВЛЕЧЁННОСТЬ!AE65/'АКТИВНОСТЬ БАЗЫ'!AE156</f>
        <v>2174.7127966985445</v>
      </c>
      <c r="AF168" s="23">
        <f>[1]ВОВЛЕЧЁННОСТЬ!AF65/'АКТИВНОСТЬ БАЗЫ'!AF156</f>
        <v>2355.6183234667878</v>
      </c>
      <c r="AG168" s="23">
        <f>[1]ВОВЛЕЧЁННОСТЬ!AG65/'АКТИВНОСТЬ БАЗЫ'!AG156</f>
        <v>3457.1116173686573</v>
      </c>
      <c r="AH168" s="23">
        <f>[1]ВОВЛЕЧЁННОСТЬ!AH65/'АКТИВНОСТЬ БАЗЫ'!AH156</f>
        <v>2332.7419106256693</v>
      </c>
      <c r="AI168" s="23">
        <f>[1]ВОВЛЕЧЁННОСТЬ!AI65/'АКТИВНОСТЬ БАЗЫ'!AI156</f>
        <v>2207.0070776456951</v>
      </c>
      <c r="AJ168" s="23">
        <f>[1]ВОВЛЕЧЁННОСТЬ!AJ65/'АКТИВНОСТЬ БАЗЫ'!AJ156</f>
        <v>2220.5419550358761</v>
      </c>
      <c r="AK168" s="23">
        <f>[1]ВОВЛЕЧЁННОСТЬ!AK65/'АКТИВНОСТЬ БАЗЫ'!AK156</f>
        <v>2232.1523498318761</v>
      </c>
      <c r="AL168" s="23">
        <f>[1]ВОВЛЕЧЁННОСТЬ!AL65/'АКТИВНОСТЬ БАЗЫ'!AL156</f>
        <v>2264.1373940614717</v>
      </c>
      <c r="AM168" s="23">
        <f>[1]ВОВЛЕЧЁННОСТЬ!AM65/'АКТИВНОСТЬ БАЗЫ'!AM156</f>
        <v>2369.7316068579948</v>
      </c>
      <c r="AN168" s="23">
        <f>[1]ВОВЛЕЧЁННОСТЬ!AN65/'АКТИВНОСТЬ БАЗЫ'!AN156</f>
        <v>2450.6165778494683</v>
      </c>
      <c r="AO168" s="23">
        <f>[1]ВОВЛЕЧЁННОСТЬ!AO65/'АКТИВНОСТЬ БАЗЫ'!AO156</f>
        <v>2407.8167671428573</v>
      </c>
      <c r="AP168" s="23">
        <f>[1]ВОВЛЕЧЁННОСТЬ!AP65/'АКТИВНОСТЬ БАЗЫ'!AP156</f>
        <v>2651.8442588300522</v>
      </c>
      <c r="AQ168" s="23">
        <f>[1]ВОВЛЕЧЁННОСТЬ!AQ65/'АКТИВНОСТЬ БАЗЫ'!AQ156</f>
        <v>2375.7863486194487</v>
      </c>
      <c r="AR168" s="23">
        <f>[1]ВОВЛЕЧЁННОСТЬ!AR65/'АКТИВНОСТЬ БАЗЫ'!AR156</f>
        <v>2413.1084795654183</v>
      </c>
      <c r="AS168" s="23">
        <f>[1]ВОВЛЕЧЁННОСТЬ!AS65/'АКТИВНОСТЬ БАЗЫ'!AS156</f>
        <v>2516.479922381724</v>
      </c>
      <c r="AT168" s="23">
        <f>[1]ВОВЛЕЧЁННОСТЬ!AT65/'АКТИВНОСТЬ БАЗЫ'!AT156</f>
        <v>2490.450192060981</v>
      </c>
      <c r="AU168" s="23">
        <f>[1]ВОВЛЕЧЁННОСТЬ!AU65/'АКТИВНОСТЬ БАЗЫ'!AU156</f>
        <v>2448.6559660589669</v>
      </c>
      <c r="AV168" s="23">
        <f>[1]ВОВЛЕЧЁННОСТЬ!AV65/'АКТИВНОСТЬ БАЗЫ'!AV156</f>
        <v>2438.4042370568536</v>
      </c>
      <c r="AW168" s="23">
        <f>[1]ВОВЛЕЧЁННОСТЬ!AW65/'АКТИВНОСТЬ БАЗЫ'!AW156</f>
        <v>2445.7411289291485</v>
      </c>
      <c r="AX168" s="23">
        <f>[1]ВОВЛЕЧЁННОСТЬ!AX65/'АКТИВНОСТЬ БАЗЫ'!AX156</f>
        <v>2728.4412582886198</v>
      </c>
      <c r="AY168" s="23">
        <f>[1]ВОВЛЕЧЁННОСТЬ!AY65/'АКТИВНОСТЬ БАЗЫ'!AY156</f>
        <v>2502.4557942773808</v>
      </c>
      <c r="AZ168" s="23">
        <f>[1]ВОВЛЕЧЁННОСТЬ!AZ65/'АКТИВНОСТЬ БАЗЫ'!AZ156</f>
        <v>2646.669134555606</v>
      </c>
      <c r="BA168" s="24"/>
      <c r="BB168" s="24"/>
      <c r="BC168" s="27">
        <f t="shared" si="32"/>
        <v>5.7628726392694896E-2</v>
      </c>
    </row>
    <row r="169" spans="1:55" x14ac:dyDescent="0.35">
      <c r="A169" s="64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</row>
    <row r="170" spans="1:55" ht="15.6" x14ac:dyDescent="0.35">
      <c r="A170" s="11" t="s">
        <v>82</v>
      </c>
      <c r="B170" s="12">
        <v>2019</v>
      </c>
      <c r="C170" s="13"/>
      <c r="D170" s="13"/>
      <c r="E170" s="13"/>
      <c r="F170" s="13"/>
      <c r="G170" s="14">
        <v>2020</v>
      </c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6"/>
      <c r="S170" s="13">
        <v>2021</v>
      </c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7"/>
      <c r="AE170" s="13">
        <v>2022</v>
      </c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7"/>
      <c r="AQ170" s="13">
        <v>2023</v>
      </c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7"/>
      <c r="BC170" s="18" t="s">
        <v>2</v>
      </c>
    </row>
    <row r="171" spans="1:55" x14ac:dyDescent="0.35">
      <c r="A171" s="19"/>
      <c r="B171" s="20">
        <v>43678</v>
      </c>
      <c r="C171" s="20">
        <v>43709</v>
      </c>
      <c r="D171" s="20">
        <v>43739</v>
      </c>
      <c r="E171" s="20">
        <v>43770</v>
      </c>
      <c r="F171" s="20">
        <v>43800</v>
      </c>
      <c r="G171" s="20">
        <v>43831</v>
      </c>
      <c r="H171" s="20">
        <v>43862</v>
      </c>
      <c r="I171" s="20">
        <v>43891</v>
      </c>
      <c r="J171" s="20">
        <v>43922</v>
      </c>
      <c r="K171" s="20">
        <v>43952</v>
      </c>
      <c r="L171" s="20">
        <v>43983</v>
      </c>
      <c r="M171" s="20">
        <v>44013</v>
      </c>
      <c r="N171" s="20">
        <v>44044</v>
      </c>
      <c r="O171" s="20">
        <v>44075</v>
      </c>
      <c r="P171" s="20">
        <v>44105</v>
      </c>
      <c r="Q171" s="20">
        <v>44136</v>
      </c>
      <c r="R171" s="20">
        <v>44166</v>
      </c>
      <c r="S171" s="20">
        <v>44197</v>
      </c>
      <c r="T171" s="20">
        <v>44228</v>
      </c>
      <c r="U171" s="20">
        <v>44256</v>
      </c>
      <c r="V171" s="20">
        <v>44287</v>
      </c>
      <c r="W171" s="20">
        <v>44317</v>
      </c>
      <c r="X171" s="20">
        <v>44348</v>
      </c>
      <c r="Y171" s="20">
        <v>44378</v>
      </c>
      <c r="Z171" s="20">
        <v>44409</v>
      </c>
      <c r="AA171" s="20">
        <v>44440</v>
      </c>
      <c r="AB171" s="59">
        <v>44470</v>
      </c>
      <c r="AC171" s="20">
        <v>44501</v>
      </c>
      <c r="AD171" s="20">
        <v>44531</v>
      </c>
      <c r="AE171" s="20">
        <v>44562</v>
      </c>
      <c r="AF171" s="20">
        <v>44593</v>
      </c>
      <c r="AG171" s="20">
        <v>44621</v>
      </c>
      <c r="AH171" s="20">
        <v>44652</v>
      </c>
      <c r="AI171" s="20">
        <v>44682</v>
      </c>
      <c r="AJ171" s="20">
        <v>44713</v>
      </c>
      <c r="AK171" s="20">
        <v>44743</v>
      </c>
      <c r="AL171" s="20">
        <v>44774</v>
      </c>
      <c r="AM171" s="20">
        <v>44805</v>
      </c>
      <c r="AN171" s="20">
        <v>44835</v>
      </c>
      <c r="AO171" s="20">
        <v>44866</v>
      </c>
      <c r="AP171" s="20">
        <v>44896</v>
      </c>
      <c r="AQ171" s="20">
        <v>44927</v>
      </c>
      <c r="AR171" s="20">
        <v>44958</v>
      </c>
      <c r="AS171" s="20">
        <v>44986</v>
      </c>
      <c r="AT171" s="20">
        <v>45017</v>
      </c>
      <c r="AU171" s="20">
        <v>45047</v>
      </c>
      <c r="AV171" s="20">
        <v>45078</v>
      </c>
      <c r="AW171" s="20">
        <v>45108</v>
      </c>
      <c r="AX171" s="20">
        <v>45139</v>
      </c>
      <c r="AY171" s="20">
        <v>45170</v>
      </c>
      <c r="AZ171" s="20">
        <v>45200</v>
      </c>
      <c r="BA171" s="20">
        <v>45231</v>
      </c>
      <c r="BB171" s="20">
        <v>45261</v>
      </c>
      <c r="BC171" s="21"/>
    </row>
    <row r="172" spans="1:55" x14ac:dyDescent="0.35">
      <c r="A172" s="60" t="s">
        <v>83</v>
      </c>
      <c r="B172" s="61"/>
      <c r="C172" s="61"/>
      <c r="D172" s="61"/>
      <c r="E172" s="61"/>
      <c r="F172" s="61">
        <v>1054</v>
      </c>
      <c r="G172" s="61">
        <v>46812</v>
      </c>
      <c r="H172" s="61">
        <v>67490</v>
      </c>
      <c r="I172" s="61">
        <v>79442</v>
      </c>
      <c r="J172" s="61">
        <v>72726</v>
      </c>
      <c r="K172" s="61">
        <v>70532</v>
      </c>
      <c r="L172" s="61">
        <v>68789</v>
      </c>
      <c r="M172" s="61">
        <v>67658</v>
      </c>
      <c r="N172" s="61">
        <v>70458</v>
      </c>
      <c r="O172" s="61">
        <v>76562</v>
      </c>
      <c r="P172" s="61">
        <v>89361</v>
      </c>
      <c r="Q172" s="61">
        <v>95943</v>
      </c>
      <c r="R172" s="61">
        <v>96920</v>
      </c>
      <c r="S172" s="61">
        <v>88237</v>
      </c>
      <c r="T172" s="61">
        <v>88745</v>
      </c>
      <c r="U172" s="61">
        <v>95097</v>
      </c>
      <c r="V172" s="61">
        <v>95170</v>
      </c>
      <c r="W172" s="61">
        <v>89906</v>
      </c>
      <c r="X172" s="61">
        <v>90906</v>
      </c>
      <c r="Y172" s="61">
        <v>92007</v>
      </c>
      <c r="Z172" s="61">
        <v>94656</v>
      </c>
      <c r="AA172" s="61">
        <v>102337</v>
      </c>
      <c r="AB172" s="61">
        <v>110568</v>
      </c>
      <c r="AC172" s="61">
        <v>110457</v>
      </c>
      <c r="AD172" s="61">
        <v>116283</v>
      </c>
      <c r="AE172" s="61">
        <v>118517</v>
      </c>
      <c r="AF172" s="61">
        <v>123357</v>
      </c>
      <c r="AG172" s="61">
        <v>131325</v>
      </c>
      <c r="AH172" s="61">
        <v>122619</v>
      </c>
      <c r="AI172" s="61">
        <v>124342</v>
      </c>
      <c r="AJ172" s="61">
        <v>120551</v>
      </c>
      <c r="AK172" s="61">
        <v>119883</v>
      </c>
      <c r="AL172" s="61">
        <v>126567</v>
      </c>
      <c r="AM172" s="61">
        <v>134462</v>
      </c>
      <c r="AN172" s="61">
        <v>140457</v>
      </c>
      <c r="AO172" s="61">
        <v>144327</v>
      </c>
      <c r="AP172" s="61">
        <v>155878</v>
      </c>
      <c r="AQ172" s="61">
        <v>147520</v>
      </c>
      <c r="AR172" s="61">
        <v>151087</v>
      </c>
      <c r="AS172" s="61">
        <v>156857</v>
      </c>
      <c r="AT172" s="61">
        <v>152510</v>
      </c>
      <c r="AU172" s="61">
        <v>148626</v>
      </c>
      <c r="AV172" s="61">
        <v>142706</v>
      </c>
      <c r="AW172" s="61">
        <v>141868</v>
      </c>
      <c r="AX172" s="61">
        <v>148663</v>
      </c>
      <c r="AY172" s="61">
        <v>159001</v>
      </c>
      <c r="AZ172" s="61">
        <v>170919</v>
      </c>
      <c r="BA172" s="24"/>
      <c r="BB172" s="24"/>
      <c r="BC172" s="27">
        <f>AZ172/AY172-1</f>
        <v>7.4955503424506853E-2</v>
      </c>
    </row>
    <row r="173" spans="1:55" ht="31.2" x14ac:dyDescent="0.35">
      <c r="A173" s="62" t="s">
        <v>84</v>
      </c>
      <c r="B173" s="63"/>
      <c r="C173" s="63"/>
      <c r="D173" s="63"/>
      <c r="E173" s="63"/>
      <c r="F173" s="63">
        <v>4.1745880861850443E-3</v>
      </c>
      <c r="G173" s="63">
        <v>0.1748928682176335</v>
      </c>
      <c r="H173" s="63">
        <v>0.23767180935544419</v>
      </c>
      <c r="I173" s="63">
        <v>0.25853461686160417</v>
      </c>
      <c r="J173" s="63">
        <v>0.27353764217367754</v>
      </c>
      <c r="K173" s="63">
        <v>0.26745539692471038</v>
      </c>
      <c r="L173" s="63">
        <v>0.24651844525196923</v>
      </c>
      <c r="M173" s="63">
        <f t="shared" ref="M173:AZ173" si="36">M172/M76</f>
        <v>0.23832386373643405</v>
      </c>
      <c r="N173" s="63">
        <f t="shared" si="36"/>
        <v>0.24401884047932396</v>
      </c>
      <c r="O173" s="63">
        <f t="shared" si="36"/>
        <v>0.24817101829792063</v>
      </c>
      <c r="P173" s="63">
        <f t="shared" si="36"/>
        <v>0.26064852220125362</v>
      </c>
      <c r="Q173" s="63">
        <f t="shared" si="36"/>
        <v>0.27842976789538748</v>
      </c>
      <c r="R173" s="63">
        <f t="shared" si="36"/>
        <v>0.27780325613391427</v>
      </c>
      <c r="S173" s="63">
        <f t="shared" si="36"/>
        <v>0.26887916481293006</v>
      </c>
      <c r="T173" s="63">
        <f t="shared" si="36"/>
        <v>0.26460950381804577</v>
      </c>
      <c r="U173" s="63">
        <f t="shared" si="36"/>
        <v>0.2617192552737681</v>
      </c>
      <c r="V173" s="63">
        <f t="shared" si="36"/>
        <v>0.26111601924965844</v>
      </c>
      <c r="W173" s="63">
        <f t="shared" si="36"/>
        <v>0.26043027509913941</v>
      </c>
      <c r="X173" s="63">
        <f t="shared" si="36"/>
        <v>0.26248527407544292</v>
      </c>
      <c r="Y173" s="63">
        <f t="shared" si="36"/>
        <v>0.26572035060865545</v>
      </c>
      <c r="Z173" s="63">
        <f t="shared" si="36"/>
        <v>0.27214936933776873</v>
      </c>
      <c r="AA173" s="63">
        <f t="shared" si="36"/>
        <v>0.28110313002156267</v>
      </c>
      <c r="AB173" s="63">
        <f t="shared" si="36"/>
        <v>0.28786778202154167</v>
      </c>
      <c r="AC173" s="63">
        <f t="shared" si="36"/>
        <v>0.2976820272896078</v>
      </c>
      <c r="AD173" s="63">
        <f t="shared" si="36"/>
        <v>0.30168663070804241</v>
      </c>
      <c r="AE173" s="63">
        <f t="shared" si="36"/>
        <v>0.3055176040544233</v>
      </c>
      <c r="AF173" s="63">
        <f t="shared" si="36"/>
        <v>0.31454580225664563</v>
      </c>
      <c r="AG173" s="63">
        <f t="shared" si="36"/>
        <v>0.32027363184079605</v>
      </c>
      <c r="AH173" s="63">
        <f t="shared" si="36"/>
        <v>0.31919895039906704</v>
      </c>
      <c r="AI173" s="63">
        <f t="shared" si="36"/>
        <v>0.31798989834409563</v>
      </c>
      <c r="AJ173" s="63">
        <f t="shared" si="36"/>
        <v>0.3146773376769148</v>
      </c>
      <c r="AK173" s="63">
        <f t="shared" si="36"/>
        <v>0.31180798851426744</v>
      </c>
      <c r="AL173" s="63">
        <f t="shared" si="36"/>
        <v>0.31159555872867378</v>
      </c>
      <c r="AM173" s="63">
        <f t="shared" si="36"/>
        <v>0.31859031922531056</v>
      </c>
      <c r="AN173" s="63">
        <f t="shared" si="36"/>
        <v>0.32258412721744001</v>
      </c>
      <c r="AO173" s="63">
        <f t="shared" si="36"/>
        <v>0.32845185427931617</v>
      </c>
      <c r="AP173" s="63">
        <f t="shared" si="36"/>
        <v>0.33043411901122871</v>
      </c>
      <c r="AQ173" s="63">
        <f t="shared" si="36"/>
        <v>0.33520492445846178</v>
      </c>
      <c r="AR173" s="63">
        <f t="shared" si="36"/>
        <v>0.33897441880292023</v>
      </c>
      <c r="AS173" s="63">
        <f t="shared" si="36"/>
        <v>0.33784636591748601</v>
      </c>
      <c r="AT173" s="63">
        <f t="shared" si="36"/>
        <v>0.33895404529018119</v>
      </c>
      <c r="AU173" s="63">
        <f t="shared" si="36"/>
        <v>0.33104581932871374</v>
      </c>
      <c r="AV173" s="63">
        <f t="shared" si="36"/>
        <v>0.33037696579920317</v>
      </c>
      <c r="AW173" s="63">
        <f t="shared" si="36"/>
        <v>0.32666576097593547</v>
      </c>
      <c r="AX173" s="63">
        <f t="shared" si="36"/>
        <v>0.33011500276459627</v>
      </c>
      <c r="AY173" s="63">
        <f t="shared" si="36"/>
        <v>0.33493708909902492</v>
      </c>
      <c r="AZ173" s="63">
        <f t="shared" si="36"/>
        <v>0.34169107283867939</v>
      </c>
      <c r="BA173" s="24"/>
      <c r="BB173" s="24"/>
      <c r="BC173" s="27">
        <f>AZ173-AY173</f>
        <v>6.7539837396544677E-3</v>
      </c>
    </row>
    <row r="174" spans="1:55" ht="31.2" x14ac:dyDescent="0.35">
      <c r="A174" s="22" t="s">
        <v>85</v>
      </c>
      <c r="B174" s="23"/>
      <c r="C174" s="23"/>
      <c r="D174" s="23"/>
      <c r="E174" s="23"/>
      <c r="F174" s="23">
        <v>127</v>
      </c>
      <c r="G174" s="23">
        <v>20015</v>
      </c>
      <c r="H174" s="23">
        <v>34664</v>
      </c>
      <c r="I174" s="23">
        <v>43057</v>
      </c>
      <c r="J174" s="23">
        <v>35686</v>
      </c>
      <c r="K174" s="23">
        <v>33209</v>
      </c>
      <c r="L174" s="23">
        <v>33186</v>
      </c>
      <c r="M174" s="61">
        <v>33223</v>
      </c>
      <c r="N174" s="61">
        <v>34150</v>
      </c>
      <c r="O174" s="61">
        <v>38479</v>
      </c>
      <c r="P174" s="61">
        <v>47801</v>
      </c>
      <c r="Q174" s="61">
        <v>52134</v>
      </c>
      <c r="R174" s="61">
        <v>52453</v>
      </c>
      <c r="S174" s="61">
        <v>44016</v>
      </c>
      <c r="T174" s="61">
        <v>43924</v>
      </c>
      <c r="U174" s="61">
        <v>49409</v>
      </c>
      <c r="V174" s="61">
        <v>48599</v>
      </c>
      <c r="W174" s="61">
        <v>44476</v>
      </c>
      <c r="X174" s="61">
        <v>44800</v>
      </c>
      <c r="Y174" s="61">
        <v>45192</v>
      </c>
      <c r="Z174" s="61">
        <v>46037</v>
      </c>
      <c r="AA174" s="61">
        <v>52148</v>
      </c>
      <c r="AB174" s="61">
        <v>57300</v>
      </c>
      <c r="AC174" s="61">
        <v>55746</v>
      </c>
      <c r="AD174" s="61">
        <v>60838</v>
      </c>
      <c r="AE174" s="61">
        <v>61397</v>
      </c>
      <c r="AF174" s="61">
        <v>65892</v>
      </c>
      <c r="AG174" s="61">
        <v>65892</v>
      </c>
      <c r="AH174" s="61">
        <v>62883</v>
      </c>
      <c r="AI174" s="61">
        <v>63809</v>
      </c>
      <c r="AJ174" s="61">
        <v>61085</v>
      </c>
      <c r="AK174" s="61">
        <v>60618</v>
      </c>
      <c r="AL174" s="61">
        <v>65966</v>
      </c>
      <c r="AM174" s="61">
        <v>72473</v>
      </c>
      <c r="AN174" s="61">
        <v>76958</v>
      </c>
      <c r="AO174" s="61">
        <v>79820</v>
      </c>
      <c r="AP174" s="61">
        <v>90608</v>
      </c>
      <c r="AQ174" s="61">
        <v>80135</v>
      </c>
      <c r="AR174" s="61">
        <v>83049</v>
      </c>
      <c r="AS174" s="61">
        <v>87920</v>
      </c>
      <c r="AT174" s="61">
        <v>82962</v>
      </c>
      <c r="AU174" s="61">
        <v>79664</v>
      </c>
      <c r="AV174" s="61">
        <v>75131</v>
      </c>
      <c r="AW174" s="61">
        <v>74251</v>
      </c>
      <c r="AX174" s="61">
        <v>80391</v>
      </c>
      <c r="AY174" s="61">
        <v>88119</v>
      </c>
      <c r="AZ174" s="61">
        <v>97646</v>
      </c>
      <c r="BA174" s="24"/>
      <c r="BB174" s="24"/>
      <c r="BC174" s="27">
        <f t="shared" ref="BC174:BC184" si="37">AZ174/AY174-1</f>
        <v>0.10811516245077679</v>
      </c>
    </row>
    <row r="175" spans="1:55" ht="31.2" x14ac:dyDescent="0.35">
      <c r="A175" s="22" t="s">
        <v>86</v>
      </c>
      <c r="B175" s="63"/>
      <c r="C175" s="63"/>
      <c r="D175" s="63"/>
      <c r="E175" s="63"/>
      <c r="F175" s="63">
        <v>0.1204933586337761</v>
      </c>
      <c r="G175" s="63">
        <v>0.42756130906605144</v>
      </c>
      <c r="H175" s="63">
        <v>0.51361683212327758</v>
      </c>
      <c r="I175" s="63">
        <v>0.54199290048085391</v>
      </c>
      <c r="J175" s="63">
        <v>0.49069108709402415</v>
      </c>
      <c r="K175" s="63">
        <v>0.47083593262632562</v>
      </c>
      <c r="L175" s="63">
        <v>0.48243178415153587</v>
      </c>
      <c r="M175" s="28">
        <f t="shared" ref="M175:AZ175" si="38">M174/M172</f>
        <v>0.49104318779745187</v>
      </c>
      <c r="N175" s="28">
        <f t="shared" si="38"/>
        <v>0.48468591217462886</v>
      </c>
      <c r="O175" s="28">
        <f t="shared" si="38"/>
        <v>0.50258613933805285</v>
      </c>
      <c r="P175" s="28">
        <f t="shared" si="38"/>
        <v>0.5349201553250299</v>
      </c>
      <c r="Q175" s="28">
        <f t="shared" si="38"/>
        <v>0.54338513492386109</v>
      </c>
      <c r="R175" s="28">
        <f t="shared" si="38"/>
        <v>0.54119892695006189</v>
      </c>
      <c r="S175" s="28">
        <f t="shared" si="38"/>
        <v>0.49883835579178804</v>
      </c>
      <c r="T175" s="28">
        <f t="shared" si="38"/>
        <v>0.4949461941517832</v>
      </c>
      <c r="U175" s="28">
        <f t="shared" si="38"/>
        <v>0.51956423441328325</v>
      </c>
      <c r="V175" s="28">
        <f t="shared" si="38"/>
        <v>0.51065461805190715</v>
      </c>
      <c r="W175" s="28">
        <f t="shared" si="38"/>
        <v>0.49469445865681932</v>
      </c>
      <c r="X175" s="28">
        <f t="shared" si="38"/>
        <v>0.49281675576969619</v>
      </c>
      <c r="Y175" s="28">
        <f t="shared" si="38"/>
        <v>0.49118001891160457</v>
      </c>
      <c r="Z175" s="28">
        <f t="shared" si="38"/>
        <v>0.48636113928329955</v>
      </c>
      <c r="AA175" s="28">
        <f t="shared" si="38"/>
        <v>0.50957131829152702</v>
      </c>
      <c r="AB175" s="28">
        <f t="shared" si="38"/>
        <v>0.51823312350770567</v>
      </c>
      <c r="AC175" s="28">
        <f t="shared" si="38"/>
        <v>0.5046850810722725</v>
      </c>
      <c r="AD175" s="28">
        <f t="shared" si="38"/>
        <v>0.52318911620787223</v>
      </c>
      <c r="AE175" s="28">
        <f t="shared" si="38"/>
        <v>0.51804382493650702</v>
      </c>
      <c r="AF175" s="28">
        <f t="shared" si="38"/>
        <v>0.53415695907001626</v>
      </c>
      <c r="AG175" s="28">
        <f t="shared" si="38"/>
        <v>0.50174757281553395</v>
      </c>
      <c r="AH175" s="28">
        <f t="shared" si="38"/>
        <v>0.51283243216793484</v>
      </c>
      <c r="AI175" s="28">
        <f t="shared" si="38"/>
        <v>0.513173344485371</v>
      </c>
      <c r="AJ175" s="28">
        <f t="shared" si="38"/>
        <v>0.50671500029033356</v>
      </c>
      <c r="AK175" s="28">
        <f t="shared" si="38"/>
        <v>0.50564300192687872</v>
      </c>
      <c r="AL175" s="28">
        <f t="shared" si="38"/>
        <v>0.52119430815299406</v>
      </c>
      <c r="AM175" s="28">
        <f t="shared" si="38"/>
        <v>0.53898499204236139</v>
      </c>
      <c r="AN175" s="28">
        <f t="shared" si="38"/>
        <v>0.54791146044696959</v>
      </c>
      <c r="AO175" s="28">
        <f t="shared" si="38"/>
        <v>0.55304967192555798</v>
      </c>
      <c r="AP175" s="28">
        <f t="shared" si="38"/>
        <v>0.58127509975750269</v>
      </c>
      <c r="AQ175" s="28">
        <f t="shared" si="38"/>
        <v>0.54321447939262468</v>
      </c>
      <c r="AR175" s="28">
        <f t="shared" si="38"/>
        <v>0.54967667635203554</v>
      </c>
      <c r="AS175" s="28">
        <f t="shared" si="38"/>
        <v>0.56051052869811357</v>
      </c>
      <c r="AT175" s="28">
        <f t="shared" si="38"/>
        <v>0.54397744410202609</v>
      </c>
      <c r="AU175" s="28">
        <f t="shared" si="38"/>
        <v>0.53600312193021404</v>
      </c>
      <c r="AV175" s="28">
        <f t="shared" si="38"/>
        <v>0.52647400950205314</v>
      </c>
      <c r="AW175" s="28">
        <f t="shared" si="38"/>
        <v>0.52338088927735638</v>
      </c>
      <c r="AX175" s="28">
        <f t="shared" si="38"/>
        <v>0.54075997390070163</v>
      </c>
      <c r="AY175" s="28">
        <f t="shared" si="38"/>
        <v>0.55420406160967539</v>
      </c>
      <c r="AZ175" s="28">
        <f t="shared" si="38"/>
        <v>0.57129985548710205</v>
      </c>
      <c r="BA175" s="24"/>
      <c r="BB175" s="24"/>
      <c r="BC175" s="27">
        <f>AZ175-AY175</f>
        <v>1.7095793877426657E-2</v>
      </c>
    </row>
    <row r="176" spans="1:55" ht="31.2" x14ac:dyDescent="0.35">
      <c r="A176" s="22" t="s">
        <v>87</v>
      </c>
      <c r="B176" s="23"/>
      <c r="C176" s="23"/>
      <c r="D176" s="23"/>
      <c r="E176" s="23"/>
      <c r="F176" s="23">
        <v>590422.02</v>
      </c>
      <c r="G176" s="23">
        <v>47244396.039999925</v>
      </c>
      <c r="H176" s="23">
        <v>95761399.639999896</v>
      </c>
      <c r="I176" s="23">
        <v>115120933.84999999</v>
      </c>
      <c r="J176" s="23">
        <v>98097141.480000079</v>
      </c>
      <c r="K176" s="23">
        <v>91260329.999999776</v>
      </c>
      <c r="L176" s="23">
        <v>95257018.139999926</v>
      </c>
      <c r="M176" s="61">
        <v>95611282.58999978</v>
      </c>
      <c r="N176" s="61">
        <v>94870487.580000117</v>
      </c>
      <c r="O176" s="61">
        <v>113178269.31999934</v>
      </c>
      <c r="P176" s="61">
        <v>155930113.19999975</v>
      </c>
      <c r="Q176" s="61">
        <v>175429887.03999913</v>
      </c>
      <c r="R176" s="61">
        <v>179776702.93999934</v>
      </c>
      <c r="S176" s="61">
        <v>135429151.41000015</v>
      </c>
      <c r="T176" s="61">
        <v>131039514.50999971</v>
      </c>
      <c r="U176" s="61">
        <v>152928492.33000016</v>
      </c>
      <c r="V176" s="61">
        <v>150339281.68999997</v>
      </c>
      <c r="W176" s="61">
        <v>134422147.1400001</v>
      </c>
      <c r="X176" s="61">
        <v>139127959.91999966</v>
      </c>
      <c r="Y176" s="61">
        <v>142905702.05999982</v>
      </c>
      <c r="Z176" s="61">
        <v>143262720.43000048</v>
      </c>
      <c r="AA176" s="61">
        <v>163336463.38000014</v>
      </c>
      <c r="AB176" s="61">
        <v>187337405.97999957</v>
      </c>
      <c r="AC176" s="61">
        <v>179922175.00999901</v>
      </c>
      <c r="AD176" s="61">
        <v>208091872.5499998</v>
      </c>
      <c r="AE176" s="61">
        <v>197008838.89999902</v>
      </c>
      <c r="AF176" s="61">
        <v>220795663.96999931</v>
      </c>
      <c r="AG176" s="61">
        <v>220795663.96999931</v>
      </c>
      <c r="AH176" s="61">
        <v>210867954.19999853</v>
      </c>
      <c r="AI176" s="61">
        <v>203674220.01999906</v>
      </c>
      <c r="AJ176" s="61">
        <v>196964644.64000049</v>
      </c>
      <c r="AK176" s="61">
        <v>195505689.55500007</v>
      </c>
      <c r="AL176" s="61">
        <v>216915201.13939971</v>
      </c>
      <c r="AM176" s="61">
        <v>246107075.22899935</v>
      </c>
      <c r="AN176" s="61">
        <v>265737183.06000003</v>
      </c>
      <c r="AO176" s="61">
        <v>277732295.2900002</v>
      </c>
      <c r="AP176" s="61">
        <v>338921989.20000041</v>
      </c>
      <c r="AQ176" s="61">
        <v>272424633.52999926</v>
      </c>
      <c r="AR176" s="61">
        <v>284677573.3700012</v>
      </c>
      <c r="AS176" s="61">
        <v>312309304.43999952</v>
      </c>
      <c r="AT176" s="61">
        <v>290441282.78999913</v>
      </c>
      <c r="AU176" s="61">
        <v>274222057.02999896</v>
      </c>
      <c r="AV176" s="61">
        <v>256768587.98000151</v>
      </c>
      <c r="AW176" s="61">
        <v>255415523.53999853</v>
      </c>
      <c r="AX176" s="61">
        <v>301211696.21999961</v>
      </c>
      <c r="AY176" s="61">
        <v>309686268.38000017</v>
      </c>
      <c r="AZ176" s="61">
        <v>357816217.22000098</v>
      </c>
      <c r="BA176" s="24"/>
      <c r="BB176" s="24"/>
      <c r="BC176" s="27">
        <f t="shared" si="37"/>
        <v>0.15541518547713906</v>
      </c>
    </row>
    <row r="177" spans="1:55" ht="31.2" x14ac:dyDescent="0.35">
      <c r="A177" s="41" t="s">
        <v>88</v>
      </c>
      <c r="B177" s="28"/>
      <c r="C177" s="28"/>
      <c r="D177" s="28"/>
      <c r="E177" s="28"/>
      <c r="F177" s="28">
        <v>0.57719025659412349</v>
      </c>
      <c r="G177" s="28">
        <v>0.62736105006364962</v>
      </c>
      <c r="H177" s="28">
        <v>0.73058234055195292</v>
      </c>
      <c r="I177" s="28">
        <v>0.64333139361438496</v>
      </c>
      <c r="J177" s="28">
        <v>0.65898434235804881</v>
      </c>
      <c r="K177" s="28">
        <v>0.65983681635136326</v>
      </c>
      <c r="L177" s="28">
        <v>0.69211086281784573</v>
      </c>
      <c r="M177" s="28">
        <v>0.71155396031804208</v>
      </c>
      <c r="N177" s="28">
        <v>0.67516883785166082</v>
      </c>
      <c r="O177" s="28">
        <v>0.72259802133645124</v>
      </c>
      <c r="P177" s="28">
        <v>0.76354135921735022</v>
      </c>
      <c r="Q177" s="28">
        <v>0.77811445793420853</v>
      </c>
      <c r="R177" s="28">
        <v>0.77237330957548278</v>
      </c>
      <c r="S177" s="28">
        <v>0.72858922027969986</v>
      </c>
      <c r="T177" s="28">
        <v>0.71826565097569384</v>
      </c>
      <c r="U177" s="28">
        <v>0.74765324617482209</v>
      </c>
      <c r="V177" s="28">
        <v>0.73726380905737066</v>
      </c>
      <c r="W177" s="28">
        <v>0.71970515263888069</v>
      </c>
      <c r="X177" s="28">
        <v>0.72090622130248938</v>
      </c>
      <c r="Y177" s="28">
        <v>0.72321399864618463</v>
      </c>
      <c r="Z177" s="28">
        <v>0.71612050376515191</v>
      </c>
      <c r="AA177" s="28">
        <v>0.73483344401807227</v>
      </c>
      <c r="AB177" s="28">
        <f>AB176/[1]ВОВЛЕЧЁННОСТЬ!AB66</f>
        <v>0.74824356169726058</v>
      </c>
      <c r="AC177" s="28">
        <f>AC176/[1]ВОВЛЕЧЁННОСТЬ!AC66</f>
        <v>0.73418653808885204</v>
      </c>
      <c r="AD177" s="28">
        <f>AD176/[1]ВОВЛЕЧЁННОСТЬ!AD66</f>
        <v>0.7512414239552675</v>
      </c>
      <c r="AE177" s="28">
        <f>AE176/[1]ВОВЛЕЧЁННОСТЬ!AE66</f>
        <v>0.74545871806314734</v>
      </c>
      <c r="AF177" s="28">
        <f>AF176/[1]ВОВЛЕЧЁННОСТЬ!AF66</f>
        <v>0.76174494572975537</v>
      </c>
      <c r="AG177" s="28">
        <f>AG176/[1]ВОВЛЕЧЁННОСТЬ!AG66</f>
        <v>0.52190695353518335</v>
      </c>
      <c r="AH177" s="28">
        <f>AH176/[1]ВОВЛЕЧЁННОСТЬ!AH66</f>
        <v>0.7382135747191253</v>
      </c>
      <c r="AI177" s="28">
        <f>AI176/[1]ВОВЛЕЧЁННОСТЬ!AI66</f>
        <v>0.73537058991119342</v>
      </c>
      <c r="AJ177" s="28">
        <f>AJ176/[1]ВОВЛЕЧЁННОСТЬ!AJ66</f>
        <v>0.7265797078673214</v>
      </c>
      <c r="AK177" s="28">
        <f>AK176/[1]ВОВЛЕЧЁННОСТЬ!AK66</f>
        <v>0.72443235407820494</v>
      </c>
      <c r="AL177" s="28">
        <f>AL176/[1]ВОВЛЕЧЁННОСТЬ!AL66</f>
        <v>0.74240083054536998</v>
      </c>
      <c r="AM177" s="28">
        <f>AM176/[1]ВОВЛЕЧЁННОСТЬ!AM66</f>
        <v>0.75622923517674012</v>
      </c>
      <c r="AN177" s="28">
        <f>AN176/[1]ВОВЛЕЧЁННОСТЬ!AN66</f>
        <v>0.76528691460558973</v>
      </c>
      <c r="AO177" s="28">
        <f>AO176/[1]ВОВЛЕЧЁННОСТЬ!AO66</f>
        <v>0.76928511149878531</v>
      </c>
      <c r="AP177" s="28">
        <f>AP176/[1]ВОВЛЕЧЁННОСТЬ!AP66</f>
        <v>0.79540708149537276</v>
      </c>
      <c r="AQ177" s="28">
        <f>AQ176/[1]ВОВЛЕЧЁННОСТЬ!AQ66</f>
        <v>0.76185876089366134</v>
      </c>
      <c r="AR177" s="28">
        <f>AR176/[1]ВОВЛЕЧЁННОСТЬ!AR66</f>
        <v>0.76357710288294423</v>
      </c>
      <c r="AS177" s="28">
        <f>AS176/[1]ВОВЛЕЧЁННОСТЬ!AS66</f>
        <v>0.77860036141115596</v>
      </c>
      <c r="AT177" s="28">
        <f>AT176/[1]ВОВЛЕЧЁННОСТЬ!AT66</f>
        <v>0.76396948470289527</v>
      </c>
      <c r="AU177" s="28">
        <f>AU176/[1]ВОВЛЕЧЁННОСТЬ!AU66</f>
        <v>0.758227144307273</v>
      </c>
      <c r="AV177" s="28">
        <f>AV176/[1]ВОВЛЕЧЁННОСТЬ!AV66</f>
        <v>0.74549844534112719</v>
      </c>
      <c r="AW177" s="28">
        <f>AW176/[1]ВОВЛЕЧЁННОСТЬ!AW66</f>
        <v>0.74453197289814688</v>
      </c>
      <c r="AX177" s="28">
        <f>AX176/[1]ВОВЛЕЧЁННОСТЬ!AX66</f>
        <v>0.76339290905044488</v>
      </c>
      <c r="AY177" s="28">
        <f>AY176/[1]ВОВЛЕЧЁННОСТЬ!AY66</f>
        <v>0.77003012672590287</v>
      </c>
      <c r="AZ177" s="28">
        <f>AZ176/[1]ВОВЛЕЧЁННОСТЬ!AZ66</f>
        <v>0.78755568876631832</v>
      </c>
      <c r="BA177" s="24"/>
      <c r="BB177" s="24"/>
      <c r="BC177" s="27">
        <f>AZ177-AY177</f>
        <v>1.7525562040415443E-2</v>
      </c>
    </row>
    <row r="178" spans="1:55" x14ac:dyDescent="0.35">
      <c r="A178" s="22" t="s">
        <v>89</v>
      </c>
      <c r="B178" s="23"/>
      <c r="C178" s="23"/>
      <c r="D178" s="23"/>
      <c r="E178" s="23"/>
      <c r="F178" s="23">
        <v>226602.71000000002</v>
      </c>
      <c r="G178" s="23">
        <v>15981780.049999988</v>
      </c>
      <c r="H178" s="23">
        <v>25586680.07</v>
      </c>
      <c r="I178" s="23">
        <v>27177902.530000001</v>
      </c>
      <c r="J178" s="23">
        <v>21756514.499999985</v>
      </c>
      <c r="K178" s="23">
        <v>20013054.640000023</v>
      </c>
      <c r="L178" s="23">
        <v>18089177.219999995</v>
      </c>
      <c r="M178" s="61">
        <v>12773514.550000006</v>
      </c>
      <c r="N178" s="61">
        <v>14079877.740000011</v>
      </c>
      <c r="O178" s="61">
        <v>14475926.080000011</v>
      </c>
      <c r="P178" s="61">
        <v>23825048.290000021</v>
      </c>
      <c r="Q178" s="61">
        <v>23264205.600000016</v>
      </c>
      <c r="R178" s="61">
        <v>28780182.080000006</v>
      </c>
      <c r="S178" s="61">
        <v>16312767.76000002</v>
      </c>
      <c r="T178" s="61">
        <v>16620898.209999992</v>
      </c>
      <c r="U178" s="61">
        <v>18702888.790000021</v>
      </c>
      <c r="V178" s="61">
        <v>18450583.770000022</v>
      </c>
      <c r="W178" s="61">
        <v>16883901.510000024</v>
      </c>
      <c r="X178" s="61">
        <v>18140440.680000018</v>
      </c>
      <c r="Y178" s="61">
        <v>27051413.209999993</v>
      </c>
      <c r="Z178" s="61">
        <v>25042749.280000012</v>
      </c>
      <c r="AA178" s="61">
        <v>24133373.820000026</v>
      </c>
      <c r="AB178" s="61">
        <v>28276712.970000014</v>
      </c>
      <c r="AC178" s="61">
        <v>27117166.729999982</v>
      </c>
      <c r="AD178" s="61">
        <v>42843792.409999959</v>
      </c>
      <c r="AE178" s="61">
        <v>24684827.289999999</v>
      </c>
      <c r="AF178" s="61">
        <v>28959460.72000001</v>
      </c>
      <c r="AG178" s="61">
        <v>40516424.399999961</v>
      </c>
      <c r="AH178" s="61">
        <v>27944311.459999982</v>
      </c>
      <c r="AI178" s="61">
        <v>28553222.529999986</v>
      </c>
      <c r="AJ178" s="61">
        <v>25764272.019999988</v>
      </c>
      <c r="AK178" s="61">
        <v>25547354.649999991</v>
      </c>
      <c r="AL178" s="61">
        <v>28944157.610000007</v>
      </c>
      <c r="AM178" s="61">
        <v>32085616.159999963</v>
      </c>
      <c r="AN178" s="61">
        <v>33676489.099999979</v>
      </c>
      <c r="AO178" s="61">
        <v>39442520.439999945</v>
      </c>
      <c r="AP178" s="61">
        <v>66007825.049999923</v>
      </c>
      <c r="AQ178" s="61">
        <v>38210423.859999962</v>
      </c>
      <c r="AR178" s="61">
        <v>45047474.949999943</v>
      </c>
      <c r="AS178" s="61">
        <v>48989906.099999949</v>
      </c>
      <c r="AT178" s="61">
        <v>45042082.419999942</v>
      </c>
      <c r="AU178" s="61">
        <v>41447132.009999938</v>
      </c>
      <c r="AV178" s="61">
        <v>38891554.179999962</v>
      </c>
      <c r="AW178" s="61">
        <v>40810430.24999994</v>
      </c>
      <c r="AX178" s="61">
        <v>47775022.309999965</v>
      </c>
      <c r="AY178" s="61">
        <v>49169970.489999965</v>
      </c>
      <c r="AZ178" s="61">
        <v>68083338.669999853</v>
      </c>
      <c r="BA178" s="24"/>
      <c r="BB178" s="24"/>
      <c r="BC178" s="27">
        <f t="shared" si="37"/>
        <v>0.38465282755958596</v>
      </c>
    </row>
    <row r="179" spans="1:55" x14ac:dyDescent="0.35">
      <c r="A179" s="22" t="s">
        <v>90</v>
      </c>
      <c r="B179" s="23"/>
      <c r="C179" s="23"/>
      <c r="D179" s="23"/>
      <c r="E179" s="23"/>
      <c r="F179" s="23">
        <v>124318.79000000001</v>
      </c>
      <c r="G179" s="23">
        <v>8520661.3199999984</v>
      </c>
      <c r="H179" s="23">
        <v>15735515.580000002</v>
      </c>
      <c r="I179" s="23">
        <v>15203752.909999996</v>
      </c>
      <c r="J179" s="23">
        <v>11263080.490000002</v>
      </c>
      <c r="K179" s="23">
        <v>11116101.349999998</v>
      </c>
      <c r="L179" s="23">
        <v>12881867.849999998</v>
      </c>
      <c r="M179" s="61">
        <v>11924916.379999997</v>
      </c>
      <c r="N179" s="61">
        <v>8850770.75</v>
      </c>
      <c r="O179" s="61">
        <v>10013653.209999999</v>
      </c>
      <c r="P179" s="61">
        <v>14324944.309999995</v>
      </c>
      <c r="Q179" s="61">
        <v>16834636.719999999</v>
      </c>
      <c r="R179" s="61">
        <v>16113186.990000002</v>
      </c>
      <c r="S179" s="61">
        <v>18425650.470000003</v>
      </c>
      <c r="T179" s="61">
        <v>11880067.140000001</v>
      </c>
      <c r="U179" s="61">
        <v>15439874.820000002</v>
      </c>
      <c r="V179" s="61">
        <v>13686219.369999997</v>
      </c>
      <c r="W179" s="61">
        <v>13047356.699999999</v>
      </c>
      <c r="X179" s="61">
        <v>14332425.510000004</v>
      </c>
      <c r="Y179" s="61">
        <v>16633399.400000002</v>
      </c>
      <c r="Z179" s="61">
        <v>22329164.530000005</v>
      </c>
      <c r="AA179" s="61">
        <v>22004488.550000001</v>
      </c>
      <c r="AB179" s="61">
        <v>23042931.909999989</v>
      </c>
      <c r="AC179" s="61">
        <v>20758202.690000005</v>
      </c>
      <c r="AD179" s="61">
        <v>23467723.030000001</v>
      </c>
      <c r="AE179" s="61">
        <v>35806476.669999994</v>
      </c>
      <c r="AF179" s="61">
        <v>20896291.760000002</v>
      </c>
      <c r="AG179" s="61">
        <v>26480403.600000005</v>
      </c>
      <c r="AH179" s="61">
        <v>23738388.939999994</v>
      </c>
      <c r="AI179" s="61">
        <v>24401028.540000003</v>
      </c>
      <c r="AJ179" s="61">
        <v>22450860.689999994</v>
      </c>
      <c r="AK179" s="61">
        <v>22665401.359999999</v>
      </c>
      <c r="AL179" s="61">
        <v>26071239.27</v>
      </c>
      <c r="AM179" s="61">
        <v>27797256.990000002</v>
      </c>
      <c r="AN179" s="61">
        <v>31055572.659999989</v>
      </c>
      <c r="AO179" s="61">
        <v>32979735.359999988</v>
      </c>
      <c r="AP179" s="61">
        <v>37908506.079999991</v>
      </c>
      <c r="AQ179" s="61">
        <v>57425367.110000014</v>
      </c>
      <c r="AR179" s="61">
        <v>30798045.40000001</v>
      </c>
      <c r="AS179" s="61">
        <v>38067879.780000001</v>
      </c>
      <c r="AT179" s="61">
        <v>37707792.939999998</v>
      </c>
      <c r="AU179" s="61">
        <v>39024192.920000009</v>
      </c>
      <c r="AV179" s="61">
        <v>39092669.23999998</v>
      </c>
      <c r="AW179" s="61">
        <v>35833588.049999997</v>
      </c>
      <c r="AX179" s="61">
        <v>40464821.350000009</v>
      </c>
      <c r="AY179" s="61">
        <v>41720199.589999996</v>
      </c>
      <c r="AZ179" s="61">
        <v>58636440.899999976</v>
      </c>
      <c r="BA179" s="24"/>
      <c r="BB179" s="24"/>
      <c r="BC179" s="27">
        <f t="shared" si="37"/>
        <v>0.40546884905255021</v>
      </c>
    </row>
    <row r="180" spans="1:55" ht="31.2" x14ac:dyDescent="0.35">
      <c r="A180" s="41" t="s">
        <v>91</v>
      </c>
      <c r="B180" s="28"/>
      <c r="C180" s="28"/>
      <c r="D180" s="28"/>
      <c r="E180" s="28"/>
      <c r="F180" s="28">
        <v>0.54862004960134869</v>
      </c>
      <c r="G180" s="28">
        <v>0.53314845363548879</v>
      </c>
      <c r="H180" s="28">
        <v>0.61498856189825335</v>
      </c>
      <c r="I180" s="28">
        <v>0.55941597749191707</v>
      </c>
      <c r="J180" s="28">
        <v>0.51768772475021263</v>
      </c>
      <c r="K180" s="28">
        <v>0.55544251239799669</v>
      </c>
      <c r="L180" s="28">
        <v>0.71213122041600529</v>
      </c>
      <c r="M180" s="28">
        <f t="shared" ref="M180:AZ180" si="39">IFERROR(M179/M178,"")</f>
        <v>0.93356580393921351</v>
      </c>
      <c r="N180" s="28">
        <f t="shared" si="39"/>
        <v>0.62861133551291715</v>
      </c>
      <c r="O180" s="28">
        <f t="shared" si="39"/>
        <v>0.69174525724021874</v>
      </c>
      <c r="P180" s="28">
        <f t="shared" si="39"/>
        <v>0.60125562540884914</v>
      </c>
      <c r="Q180" s="28">
        <f t="shared" si="39"/>
        <v>0.72362826435818584</v>
      </c>
      <c r="R180" s="28">
        <f t="shared" si="39"/>
        <v>0.55987091899593699</v>
      </c>
      <c r="S180" s="28">
        <f t="shared" si="39"/>
        <v>1.1295232508109943</v>
      </c>
      <c r="T180" s="28">
        <f t="shared" si="39"/>
        <v>0.71476685494965242</v>
      </c>
      <c r="U180" s="28">
        <f t="shared" si="39"/>
        <v>0.82553422593494363</v>
      </c>
      <c r="V180" s="28">
        <f t="shared" si="39"/>
        <v>0.74177703755115287</v>
      </c>
      <c r="W180" s="28">
        <f t="shared" si="39"/>
        <v>0.7727690600583218</v>
      </c>
      <c r="X180" s="28">
        <f t="shared" si="39"/>
        <v>0.79008144084402632</v>
      </c>
      <c r="Y180" s="28">
        <f t="shared" si="39"/>
        <v>0.61488097759902605</v>
      </c>
      <c r="Z180" s="28">
        <f t="shared" si="39"/>
        <v>0.89164189923160042</v>
      </c>
      <c r="AA180" s="28">
        <f t="shared" si="39"/>
        <v>0.9117866699501519</v>
      </c>
      <c r="AB180" s="28">
        <f t="shared" si="39"/>
        <v>0.81490843488234399</v>
      </c>
      <c r="AC180" s="28">
        <f t="shared" si="39"/>
        <v>0.76550042623129233</v>
      </c>
      <c r="AD180" s="28">
        <f t="shared" si="39"/>
        <v>0.54775083413303338</v>
      </c>
      <c r="AE180" s="28">
        <f t="shared" si="39"/>
        <v>1.4505459669351406</v>
      </c>
      <c r="AF180" s="28">
        <f t="shared" si="39"/>
        <v>0.7215704726700447</v>
      </c>
      <c r="AG180" s="28">
        <f t="shared" si="39"/>
        <v>0.65357207582217025</v>
      </c>
      <c r="AH180" s="28">
        <f t="shared" si="39"/>
        <v>0.84948913391477099</v>
      </c>
      <c r="AI180" s="28">
        <f t="shared" si="39"/>
        <v>0.85458054740975731</v>
      </c>
      <c r="AJ180" s="28">
        <f t="shared" si="39"/>
        <v>0.87139511151613758</v>
      </c>
      <c r="AK180" s="28">
        <f t="shared" si="39"/>
        <v>0.88719171399611063</v>
      </c>
      <c r="AL180" s="28">
        <f t="shared" si="39"/>
        <v>0.90074272056176774</v>
      </c>
      <c r="AM180" s="28">
        <f t="shared" si="39"/>
        <v>0.86634636690112532</v>
      </c>
      <c r="AN180" s="28">
        <f t="shared" si="39"/>
        <v>0.92217370307761704</v>
      </c>
      <c r="AO180" s="28">
        <f t="shared" si="39"/>
        <v>0.83614675208621214</v>
      </c>
      <c r="AP180" s="28">
        <f t="shared" si="39"/>
        <v>0.57430321407022389</v>
      </c>
      <c r="AQ180" s="28">
        <f t="shared" si="39"/>
        <v>1.5028717640087459</v>
      </c>
      <c r="AR180" s="28">
        <f t="shared" si="39"/>
        <v>0.68367972753598361</v>
      </c>
      <c r="AS180" s="28">
        <f t="shared" si="39"/>
        <v>0.77705557757743982</v>
      </c>
      <c r="AT180" s="28">
        <f t="shared" si="39"/>
        <v>0.83716806404263144</v>
      </c>
      <c r="AU180" s="28">
        <f t="shared" si="39"/>
        <v>0.9415414535940545</v>
      </c>
      <c r="AV180" s="28">
        <f t="shared" si="39"/>
        <v>1.0051711757022928</v>
      </c>
      <c r="AW180" s="28">
        <f t="shared" si="39"/>
        <v>0.87804974930397972</v>
      </c>
      <c r="AX180" s="28">
        <f t="shared" si="39"/>
        <v>0.84698696920399275</v>
      </c>
      <c r="AY180" s="28">
        <f t="shared" si="39"/>
        <v>0.84848941689897739</v>
      </c>
      <c r="AZ180" s="28">
        <f t="shared" si="39"/>
        <v>0.8612450864698481</v>
      </c>
      <c r="BA180" s="24"/>
      <c r="BB180" s="24"/>
      <c r="BC180" s="27">
        <f>AZ180-AY180</f>
        <v>1.2755669570870709E-2</v>
      </c>
    </row>
    <row r="181" spans="1:55" x14ac:dyDescent="0.35">
      <c r="A181" s="22" t="s">
        <v>92</v>
      </c>
      <c r="B181" s="42"/>
      <c r="C181" s="42"/>
      <c r="D181" s="42"/>
      <c r="E181" s="42"/>
      <c r="F181" s="42">
        <v>1.150853889943074</v>
      </c>
      <c r="G181" s="42">
        <v>1.797936426557293</v>
      </c>
      <c r="H181" s="42">
        <v>2.1534894058379019</v>
      </c>
      <c r="I181" s="42">
        <v>2.3002819667178569</v>
      </c>
      <c r="J181" s="42">
        <v>2.0649698869730222</v>
      </c>
      <c r="K181" s="42">
        <v>1.9862899109624002</v>
      </c>
      <c r="L181" s="42">
        <v>2.0207009841689807</v>
      </c>
      <c r="M181" s="66">
        <v>2.050193620857844</v>
      </c>
      <c r="N181" s="66">
        <v>2.0367452950694029</v>
      </c>
      <c r="O181" s="66">
        <v>2.1115174629711868</v>
      </c>
      <c r="P181" s="66">
        <v>2.2981725808798021</v>
      </c>
      <c r="Q181" s="66">
        <v>2.384092638337346</v>
      </c>
      <c r="R181" s="66">
        <v>2.3426227816756087</v>
      </c>
      <c r="S181" s="66">
        <v>2.1207883314255924</v>
      </c>
      <c r="T181" s="66">
        <v>2.0888726125415515</v>
      </c>
      <c r="U181" s="66">
        <v>2.2047172886631543</v>
      </c>
      <c r="V181" s="66">
        <v>2.1555952506041818</v>
      </c>
      <c r="W181" s="66">
        <v>2.0861344070473606</v>
      </c>
      <c r="X181" s="66">
        <v>2.0920291289903856</v>
      </c>
      <c r="Y181" s="66">
        <v>2.1100133685480453</v>
      </c>
      <c r="Z181" s="66">
        <v>2.0901686105476673</v>
      </c>
      <c r="AA181" s="66">
        <v>2.1831107028738383</v>
      </c>
      <c r="AB181" s="66">
        <f>[1]ВОВЛЕЧЁННОСТЬ!AB79/'АКТИВНОСТЬ БАЗЫ'!AB172</f>
        <v>2.2325446783879603</v>
      </c>
      <c r="AC181" s="66">
        <f>[1]ВОВЛЕЧЁННОСТЬ!AC79/'АКТИВНОСТЬ БАЗЫ'!AC172</f>
        <v>2.1748825334745647</v>
      </c>
      <c r="AD181" s="66">
        <f>[1]ВОВЛЕЧЁННОСТЬ!AD79/'АКТИВНОСТЬ БАЗЫ'!AD172</f>
        <v>2.2682077345785712</v>
      </c>
      <c r="AE181" s="66">
        <f>[1]ВОВЛЕЧЁННОСТЬ!AE79/'АКТИВНОСТЬ БАЗЫ'!AE172</f>
        <v>2.2125095977792215</v>
      </c>
      <c r="AF181" s="66">
        <f>[1]ВОВЛЕЧЁННОСТЬ!AF79/'АКТИВНОСТЬ БАЗЫ'!AF172</f>
        <v>2.2995209027456895</v>
      </c>
      <c r="AG181" s="66">
        <f>[1]ВОВЛЕЧЁННОСТЬ!AG79/'АКТИВНОСТЬ БАЗЫ'!AG172</f>
        <v>2.4126023224823911</v>
      </c>
      <c r="AH181" s="66">
        <f>[1]ВОВЛЕЧЁННОСТЬ!AH79/'АКТИВНОСТЬ БАЗЫ'!AH172</f>
        <v>2.2112804704001827</v>
      </c>
      <c r="AI181" s="66">
        <f>[1]ВОВЛЕЧЁННОСТЬ!AI79/'АКТИВНОСТЬ БАЗЫ'!AI172</f>
        <v>2.1959595309710314</v>
      </c>
      <c r="AJ181" s="66">
        <f>[1]ВОВЛЕЧЁННОСТЬ!AJ79/'АКТИВНОСТЬ БАЗЫ'!AJ172</f>
        <v>2.1547643735846238</v>
      </c>
      <c r="AK181" s="66">
        <f>[1]ВОВЛЕЧЁННОСТЬ!AK79/'АКТИВНОСТЬ БАЗЫ'!AK172</f>
        <v>2.1518647347830804</v>
      </c>
      <c r="AL181" s="66">
        <f>[1]ВОВЛЕЧЁННОСТЬ!AL79/'АКТИВНОСТЬ БАЗЫ'!AL172</f>
        <v>2.2328648067821786</v>
      </c>
      <c r="AM181" s="66">
        <f>[1]ВОВЛЕЧЁННОСТЬ!AM79/'АКТИВНОСТЬ БАЗЫ'!AM172</f>
        <v>2.3157769481340451</v>
      </c>
      <c r="AN181" s="66">
        <f>[1]ВОВЛЕЧЁННОСТЬ!AN79/'АКТИВНОСТЬ БАЗЫ'!AN172</f>
        <v>2.3665321059114177</v>
      </c>
      <c r="AO181" s="66">
        <f>[1]ВОВЛЕЧЁННОСТЬ!AO79/'АКТИВНОСТЬ БАЗЫ'!AO172</f>
        <v>2.390183402966874</v>
      </c>
      <c r="AP181" s="66">
        <f>[1]ВОВЛЕЧЁННОСТЬ!AP79/'АКТИВНОСТЬ БАЗЫ'!AP172</f>
        <v>2.5814098205006482</v>
      </c>
      <c r="AQ181" s="66">
        <f>[1]ВОВЛЕЧЁННОСТЬ!AQ79/'АКТИВНОСТЬ БАЗЫ'!AQ172</f>
        <v>2.3581141540130153</v>
      </c>
      <c r="AR181" s="66">
        <f>[1]ВОВЛЕЧЁННОСТЬ!AR79/'АКТИВНОСТЬ БАЗЫ'!AR172</f>
        <v>2.3786427687358938</v>
      </c>
      <c r="AS181" s="66">
        <f>[1]ВОВЛЕЧЁННОСТЬ!AS79/'АКТИВНОСТЬ БАЗЫ'!AS172</f>
        <v>2.4549621629892195</v>
      </c>
      <c r="AT181" s="66">
        <f>[1]ВОВЛЕЧЁННОСТЬ!AT79/'АКТИВНОСТЬ БАЗЫ'!AT172</f>
        <v>2.3458330601272048</v>
      </c>
      <c r="AU181" s="66">
        <f>[1]ВОВЛЕЧЁННОСТЬ!AU79/'АКТИВНОСТЬ БАЗЫ'!AU172</f>
        <v>2.3170172109859646</v>
      </c>
      <c r="AV181" s="66">
        <f>[1]ВОВЛЕЧЁННОСТЬ!AV79/'АКТИВНОСТЬ БАЗЫ'!AV172</f>
        <v>2.2699185738511347</v>
      </c>
      <c r="AW181" s="66">
        <f>[1]ВОВЛЕЧЁННОСТЬ!AW79/'АКТИВНОСТЬ БАЗЫ'!AW172</f>
        <v>2.2604745256153609</v>
      </c>
      <c r="AX181" s="66">
        <f>[1]ВОВЛЕЧЁННОСТЬ!AX79/'АКТИВНОСТЬ БАЗЫ'!AX172</f>
        <v>2.345694624755319</v>
      </c>
      <c r="AY181" s="66">
        <f>[1]ВОВЛЕЧЁННОСТЬ!AY79/'АКТИВНОСТЬ БАЗЫ'!AY172</f>
        <v>2.4151546216690463</v>
      </c>
      <c r="AZ181" s="66">
        <f>[1]ВОВЛЕЧЁННОСТЬ!AZ79/'АКТИВНОСТЬ БАЗЫ'!AZ172</f>
        <v>2.5117979861805884</v>
      </c>
      <c r="BA181" s="24"/>
      <c r="BB181" s="24"/>
      <c r="BC181" s="27">
        <f t="shared" si="37"/>
        <v>4.001539431241663E-2</v>
      </c>
    </row>
    <row r="182" spans="1:55" x14ac:dyDescent="0.35">
      <c r="A182" s="43" t="s">
        <v>93</v>
      </c>
      <c r="B182" s="23"/>
      <c r="C182" s="23"/>
      <c r="D182" s="23"/>
      <c r="E182" s="23"/>
      <c r="F182" s="23">
        <v>135</v>
      </c>
      <c r="G182" s="23">
        <v>8696</v>
      </c>
      <c r="H182" s="23">
        <v>15585</v>
      </c>
      <c r="I182" s="23">
        <v>16794</v>
      </c>
      <c r="J182" s="23">
        <v>12739</v>
      </c>
      <c r="K182" s="23">
        <v>11922</v>
      </c>
      <c r="L182" s="23">
        <v>13095</v>
      </c>
      <c r="M182" s="61">
        <v>12105</v>
      </c>
      <c r="N182" s="61">
        <v>10428</v>
      </c>
      <c r="O182" s="61">
        <v>11894</v>
      </c>
      <c r="P182" s="61">
        <v>16190</v>
      </c>
      <c r="Q182" s="61">
        <v>17498</v>
      </c>
      <c r="R182" s="61">
        <v>18230</v>
      </c>
      <c r="S182" s="61">
        <v>19411</v>
      </c>
      <c r="T182" s="61">
        <v>14861</v>
      </c>
      <c r="U182" s="61">
        <v>18219</v>
      </c>
      <c r="V182" s="61">
        <v>15671</v>
      </c>
      <c r="W182" s="61">
        <v>13790</v>
      </c>
      <c r="X182" s="61">
        <v>15719</v>
      </c>
      <c r="Y182" s="61">
        <v>17043</v>
      </c>
      <c r="Z182" s="61">
        <v>21221</v>
      </c>
      <c r="AA182" s="61">
        <v>22273</v>
      </c>
      <c r="AB182" s="61">
        <v>23868</v>
      </c>
      <c r="AC182" s="61">
        <v>22428</v>
      </c>
      <c r="AD182" s="61">
        <v>25099</v>
      </c>
      <c r="AE182" s="61">
        <v>35809</v>
      </c>
      <c r="AF182" s="61">
        <v>24829</v>
      </c>
      <c r="AG182" s="61">
        <v>24829</v>
      </c>
      <c r="AH182" s="61">
        <v>26116</v>
      </c>
      <c r="AI182" s="61">
        <v>27641</v>
      </c>
      <c r="AJ182" s="61">
        <v>25519</v>
      </c>
      <c r="AK182" s="61">
        <v>25753</v>
      </c>
      <c r="AL182" s="61">
        <v>29111</v>
      </c>
      <c r="AM182" s="61">
        <v>31068</v>
      </c>
      <c r="AN182" s="61">
        <v>33753</v>
      </c>
      <c r="AO182" s="61">
        <v>34543</v>
      </c>
      <c r="AP182" s="61">
        <v>39250</v>
      </c>
      <c r="AQ182" s="61">
        <v>53575</v>
      </c>
      <c r="AR182" s="61">
        <v>33460</v>
      </c>
      <c r="AS182" s="61">
        <v>38523</v>
      </c>
      <c r="AT182" s="61">
        <v>36406</v>
      </c>
      <c r="AU182" s="61">
        <v>37966</v>
      </c>
      <c r="AV182" s="61">
        <v>36732</v>
      </c>
      <c r="AW182" s="61">
        <v>36384</v>
      </c>
      <c r="AX182" s="61">
        <v>39439</v>
      </c>
      <c r="AY182" s="61">
        <v>41487</v>
      </c>
      <c r="AZ182" s="61">
        <v>54042</v>
      </c>
      <c r="BA182" s="24"/>
      <c r="BB182" s="24"/>
      <c r="BC182" s="27">
        <f t="shared" si="37"/>
        <v>0.30262491864921537</v>
      </c>
    </row>
    <row r="183" spans="1:55" x14ac:dyDescent="0.35">
      <c r="A183" s="41" t="s">
        <v>94</v>
      </c>
      <c r="B183" s="28"/>
      <c r="C183" s="28"/>
      <c r="D183" s="28"/>
      <c r="E183" s="28"/>
      <c r="F183" s="28">
        <v>0.12808349146110057</v>
      </c>
      <c r="G183" s="28">
        <v>0.18576433393147057</v>
      </c>
      <c r="H183" s="28">
        <v>0.2309230997184768</v>
      </c>
      <c r="I183" s="28">
        <v>0.2113995115933637</v>
      </c>
      <c r="J183" s="28">
        <v>0.17516431537551908</v>
      </c>
      <c r="K183" s="28">
        <v>0.16902966029603583</v>
      </c>
      <c r="L183" s="28">
        <v>0.1903647385483144</v>
      </c>
      <c r="M183" s="28">
        <f t="shared" ref="M183:AZ183" si="40">M182/M172</f>
        <v>0.1789145407786219</v>
      </c>
      <c r="N183" s="28">
        <f t="shared" si="40"/>
        <v>0.14800306565613558</v>
      </c>
      <c r="O183" s="28">
        <f t="shared" si="40"/>
        <v>0.15535121862020324</v>
      </c>
      <c r="P183" s="28">
        <f t="shared" si="40"/>
        <v>0.18117523304349772</v>
      </c>
      <c r="Q183" s="28">
        <f t="shared" si="40"/>
        <v>0.18237912093638931</v>
      </c>
      <c r="R183" s="28">
        <f t="shared" si="40"/>
        <v>0.1880932728023112</v>
      </c>
      <c r="S183" s="28">
        <f t="shared" si="40"/>
        <v>0.21998708024978184</v>
      </c>
      <c r="T183" s="28">
        <f t="shared" si="40"/>
        <v>0.16745732153924164</v>
      </c>
      <c r="U183" s="28">
        <f t="shared" si="40"/>
        <v>0.19158333070443861</v>
      </c>
      <c r="V183" s="28">
        <f t="shared" si="40"/>
        <v>0.1646632342124619</v>
      </c>
      <c r="W183" s="28">
        <f t="shared" si="40"/>
        <v>0.15338242164037996</v>
      </c>
      <c r="X183" s="28">
        <f t="shared" si="40"/>
        <v>0.1729148791058896</v>
      </c>
      <c r="Y183" s="28">
        <f t="shared" si="40"/>
        <v>0.18523590596367667</v>
      </c>
      <c r="Z183" s="28">
        <f t="shared" si="40"/>
        <v>0.224190753887762</v>
      </c>
      <c r="AA183" s="28">
        <f t="shared" si="40"/>
        <v>0.21764366749074138</v>
      </c>
      <c r="AB183" s="28">
        <f t="shared" si="40"/>
        <v>0.21586715867158671</v>
      </c>
      <c r="AC183" s="28">
        <f t="shared" si="40"/>
        <v>0.20304733968874766</v>
      </c>
      <c r="AD183" s="28">
        <f t="shared" si="40"/>
        <v>0.21584410446926894</v>
      </c>
      <c r="AE183" s="28">
        <f t="shared" si="40"/>
        <v>0.3021423086983302</v>
      </c>
      <c r="AF183" s="28">
        <f t="shared" si="40"/>
        <v>0.20127759267816175</v>
      </c>
      <c r="AG183" s="28">
        <f t="shared" si="40"/>
        <v>0.18906529602132116</v>
      </c>
      <c r="AH183" s="28">
        <f t="shared" si="40"/>
        <v>0.21298493708152896</v>
      </c>
      <c r="AI183" s="28">
        <f t="shared" si="40"/>
        <v>0.22229817760692283</v>
      </c>
      <c r="AJ183" s="28">
        <f t="shared" si="40"/>
        <v>0.21168634022115121</v>
      </c>
      <c r="AK183" s="28">
        <f t="shared" si="40"/>
        <v>0.21481778066948609</v>
      </c>
      <c r="AL183" s="28">
        <f t="shared" si="40"/>
        <v>0.23000466156265062</v>
      </c>
      <c r="AM183" s="28">
        <f t="shared" si="40"/>
        <v>0.23105412681649834</v>
      </c>
      <c r="AN183" s="28">
        <f t="shared" si="40"/>
        <v>0.24030842179457057</v>
      </c>
      <c r="AO183" s="28">
        <f t="shared" si="40"/>
        <v>0.23933844672168061</v>
      </c>
      <c r="AP183" s="28">
        <f t="shared" si="40"/>
        <v>0.25179948421201198</v>
      </c>
      <c r="AQ183" s="28">
        <f t="shared" si="40"/>
        <v>0.36317109544468545</v>
      </c>
      <c r="AR183" s="28">
        <f t="shared" si="40"/>
        <v>0.22146180677358079</v>
      </c>
      <c r="AS183" s="28">
        <f t="shared" si="40"/>
        <v>0.24559311984801444</v>
      </c>
      <c r="AT183" s="28">
        <f t="shared" si="40"/>
        <v>0.23871221559242017</v>
      </c>
      <c r="AU183" s="28">
        <f t="shared" si="40"/>
        <v>0.25544655712997727</v>
      </c>
      <c r="AV183" s="28">
        <f t="shared" si="40"/>
        <v>0.25739632531218026</v>
      </c>
      <c r="AW183" s="28">
        <f t="shared" si="40"/>
        <v>0.25646375503989627</v>
      </c>
      <c r="AX183" s="28">
        <f t="shared" si="40"/>
        <v>0.26529129642210908</v>
      </c>
      <c r="AY183" s="28">
        <f t="shared" si="40"/>
        <v>0.26092288727743851</v>
      </c>
      <c r="AZ183" s="28">
        <f t="shared" si="40"/>
        <v>0.31618485949484842</v>
      </c>
      <c r="BA183" s="24"/>
      <c r="BB183" s="24"/>
      <c r="BC183" s="27">
        <f>AZ183-AY183</f>
        <v>5.5261972217409916E-2</v>
      </c>
    </row>
    <row r="184" spans="1:55" x14ac:dyDescent="0.35">
      <c r="A184" s="22" t="s">
        <v>95</v>
      </c>
      <c r="B184" s="23"/>
      <c r="C184" s="23"/>
      <c r="D184" s="23"/>
      <c r="E184" s="23"/>
      <c r="F184" s="23">
        <v>970.51654648956355</v>
      </c>
      <c r="G184" s="23">
        <v>1608.7018202597624</v>
      </c>
      <c r="H184" s="23">
        <v>1942.1460530448946</v>
      </c>
      <c r="I184" s="23">
        <v>2252.5238073059595</v>
      </c>
      <c r="J184" s="23">
        <v>2046.8760996067435</v>
      </c>
      <c r="K184" s="23">
        <v>1960.9173637497886</v>
      </c>
      <c r="L184" s="23">
        <v>2000.7937442032892</v>
      </c>
      <c r="M184" s="61">
        <v>1986.0132803216163</v>
      </c>
      <c r="N184" s="61">
        <v>1994.290552811603</v>
      </c>
      <c r="O184" s="61">
        <v>2045.7521238995821</v>
      </c>
      <c r="P184" s="61">
        <v>2285.3325604010697</v>
      </c>
      <c r="Q184" s="61">
        <v>2349.8860588057505</v>
      </c>
      <c r="R184" s="61">
        <v>2401.5561662195651</v>
      </c>
      <c r="S184" s="61">
        <v>2106.5835175719935</v>
      </c>
      <c r="T184" s="61">
        <v>2055.7641282325767</v>
      </c>
      <c r="U184" s="61">
        <v>2150.9056834600487</v>
      </c>
      <c r="V184" s="61">
        <v>2142.6413694441544</v>
      </c>
      <c r="W184" s="61">
        <v>2077.4354593686758</v>
      </c>
      <c r="X184" s="61">
        <v>2122.966274283327</v>
      </c>
      <c r="Y184" s="61">
        <v>2147.6418774658464</v>
      </c>
      <c r="Z184" s="61">
        <v>2113.4838681119022</v>
      </c>
      <c r="AA184" s="61">
        <v>2172.008659917723</v>
      </c>
      <c r="AB184" s="61">
        <f>[1]ВОВЛЕЧЁННОСТЬ!AB66/'АКТИВНОСТЬ БАЗЫ'!AB172</f>
        <v>2264.3943353411496</v>
      </c>
      <c r="AC184" s="61">
        <f>[1]ВОВЛЕЧЁННОСТЬ!AC66/'АКТИВНОСТЬ БАЗЫ'!AC172</f>
        <v>2218.6307691680927</v>
      </c>
      <c r="AD184" s="61">
        <f>[1]ВОВЛЕЧЁННОСТЬ!AD66/'АКТИВНОСТЬ БАЗЫ'!AD172</f>
        <v>2382.0965681139978</v>
      </c>
      <c r="AE184" s="61">
        <f>[1]ВОВЛЕЧЁННОСТЬ!AE66/'АКТИВНОСТЬ БАЗЫ'!AE172</f>
        <v>2229.8798524262329</v>
      </c>
      <c r="AF184" s="61">
        <f>[1]ВОВЛЕЧЁННОСТЬ!AF66/'АКТИВНОСТЬ БАЗЫ'!AF172</f>
        <v>2349.7256629133326</v>
      </c>
      <c r="AG184" s="61">
        <f>[1]ВОВЛЕЧЁННОСТЬ!AG66/'АКТИВНОСТЬ БАЗЫ'!AG172</f>
        <v>3221.440006167903</v>
      </c>
      <c r="AH184" s="61">
        <f>[1]ВОВЛЕЧЁННОСТЬ!AH66/'АКТИВНОСТЬ БАЗЫ'!AH172</f>
        <v>2329.5433020983692</v>
      </c>
      <c r="AI184" s="61">
        <f>[1]ВОВЛЕЧЁННОСТЬ!AI66/'АКТИВНОСТЬ БАЗЫ'!AI172</f>
        <v>2227.4704758649523</v>
      </c>
      <c r="AJ184" s="61">
        <f>[1]ВОВЛЕЧЁННОСТЬ!AJ66/'АКТИВНОСТЬ БАЗЫ'!AJ172</f>
        <v>2248.7138509842312</v>
      </c>
      <c r="AK184" s="61">
        <f>[1]ВОВЛЕЧЁННОСТЬ!AK66/'АКТИВНОСТЬ БАЗЫ'!AK172</f>
        <v>2251.1475425623307</v>
      </c>
      <c r="AL184" s="61">
        <f>[1]ВОВЛЕЧЁННОСТЬ!AL66/'АКТИВНОСТЬ БАЗЫ'!AL172</f>
        <v>2308.5062389572313</v>
      </c>
      <c r="AM184" s="61">
        <f>[1]ВОВЛЕЧЁННОСТЬ!AM66/'АКТИВНОСТЬ БАЗЫ'!AM172</f>
        <v>2420.3104154259186</v>
      </c>
      <c r="AN184" s="61">
        <f>[1]ВОВЛЕЧЁННОСТЬ!AN66/'АКТИВНОСТЬ БАЗЫ'!AN172</f>
        <v>2472.2059725040408</v>
      </c>
      <c r="AO184" s="61">
        <f>[1]ВОВЛЕЧЁННОСТЬ!AO66/'АКТИВНОСТЬ БАЗЫ'!AO172</f>
        <v>2501.4479562382644</v>
      </c>
      <c r="AP184" s="61">
        <f>[1]ВОВЛЕЧЁННОСТЬ!AP66/'АКТИВНОСТЬ БАЗЫ'!AP172</f>
        <v>2733.5402220326164</v>
      </c>
      <c r="AQ184" s="61">
        <f>[1]ВОВЛЕЧЁННОСТЬ!AQ66/'АКТИВНОСТЬ БАЗЫ'!AQ172</f>
        <v>2423.9352007185466</v>
      </c>
      <c r="AR184" s="61">
        <f>[1]ВОВЛЕЧЁННОСТЬ!AR66/'АКТИВНОСТЬ БАЗЫ'!AR172</f>
        <v>2467.5914706758358</v>
      </c>
      <c r="AS184" s="61">
        <f>[1]ВОВЛЕЧЁННОСТЬ!AS66/'АКТИВНОСТЬ БАЗЫ'!AS172</f>
        <v>2557.2101382150622</v>
      </c>
      <c r="AT184" s="61">
        <f>[1]ВОВЛЕЧЁННОСТЬ!AT66/'АКТИВНОСТЬ БАЗЫ'!AT172</f>
        <v>2492.7803542062825</v>
      </c>
      <c r="AU184" s="61">
        <f>[1]ВОВЛЕЧЁННОСТЬ!AU66/'АКТИВНОСТЬ БАЗЫ'!AU172</f>
        <v>2433.3706561436088</v>
      </c>
      <c r="AV184" s="61">
        <f>[1]ВОВЛЕЧЁННОСТЬ!AV66/'АКТИВНОСТЬ БАЗЫ'!AV172</f>
        <v>2413.5312009305853</v>
      </c>
      <c r="AW184" s="61">
        <f>[1]ВОВЛЕЧЁННОСТЬ!AW66/'АКТИВНОСТЬ БАЗЫ'!AW172</f>
        <v>2418.1291375785941</v>
      </c>
      <c r="AX184" s="61">
        <f>[1]ВОВЛЕЧЁННОСТЬ!AX66/'АКТИВНОСТЬ БАЗЫ'!AX172</f>
        <v>2654.121607259372</v>
      </c>
      <c r="AY184" s="61">
        <f>[1]ВОВЛЕЧЁННОСТЬ!AY66/'АКТИВНОСТЬ БАЗЫ'!AY172</f>
        <v>2529.3817247690263</v>
      </c>
      <c r="AZ184" s="61">
        <f>[1]ВОВЛЕЧЁННОСТЬ!AZ66/'АКТИВНОСТЬ БАЗЫ'!AZ172</f>
        <v>2658.2045925262842</v>
      </c>
      <c r="BA184" s="24"/>
      <c r="BB184" s="24"/>
      <c r="BC184" s="27">
        <f t="shared" si="37"/>
        <v>5.0930575838260106E-2</v>
      </c>
    </row>
    <row r="185" spans="1:55" x14ac:dyDescent="0.35">
      <c r="A185" s="64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</row>
    <row r="186" spans="1:55" x14ac:dyDescent="0.3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</row>
    <row r="187" spans="1:55" ht="15.6" x14ac:dyDescent="0.35">
      <c r="A187" s="11" t="s">
        <v>96</v>
      </c>
      <c r="B187" s="12">
        <v>2019</v>
      </c>
      <c r="C187" s="13"/>
      <c r="D187" s="13"/>
      <c r="E187" s="13"/>
      <c r="F187" s="13"/>
      <c r="G187" s="14">
        <v>2020</v>
      </c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6"/>
      <c r="S187" s="12">
        <v>2021</v>
      </c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7"/>
      <c r="AE187" s="13">
        <v>2022</v>
      </c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7"/>
      <c r="AQ187" s="13">
        <v>2023</v>
      </c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7"/>
      <c r="BC187" s="18" t="s">
        <v>2</v>
      </c>
    </row>
    <row r="188" spans="1:55" x14ac:dyDescent="0.35">
      <c r="A188" s="19"/>
      <c r="B188" s="20">
        <v>43678</v>
      </c>
      <c r="C188" s="20">
        <v>43709</v>
      </c>
      <c r="D188" s="20">
        <v>43739</v>
      </c>
      <c r="E188" s="20">
        <v>43770</v>
      </c>
      <c r="F188" s="20">
        <v>43800</v>
      </c>
      <c r="G188" s="20">
        <v>43831</v>
      </c>
      <c r="H188" s="20">
        <v>43862</v>
      </c>
      <c r="I188" s="20">
        <v>43891</v>
      </c>
      <c r="J188" s="20">
        <v>43922</v>
      </c>
      <c r="K188" s="20">
        <v>43952</v>
      </c>
      <c r="L188" s="20">
        <v>43983</v>
      </c>
      <c r="M188" s="20">
        <v>44013</v>
      </c>
      <c r="N188" s="20">
        <v>44044</v>
      </c>
      <c r="O188" s="20">
        <v>44075</v>
      </c>
      <c r="P188" s="20">
        <v>44105</v>
      </c>
      <c r="Q188" s="20">
        <v>44136</v>
      </c>
      <c r="R188" s="20">
        <v>44166</v>
      </c>
      <c r="S188" s="20">
        <v>44197</v>
      </c>
      <c r="T188" s="20">
        <v>44228</v>
      </c>
      <c r="U188" s="20">
        <v>44256</v>
      </c>
      <c r="V188" s="20">
        <v>44287</v>
      </c>
      <c r="W188" s="20">
        <v>44317</v>
      </c>
      <c r="X188" s="20">
        <v>44348</v>
      </c>
      <c r="Y188" s="20">
        <v>44378</v>
      </c>
      <c r="Z188" s="20">
        <v>44409</v>
      </c>
      <c r="AA188" s="20">
        <v>44440</v>
      </c>
      <c r="AB188" s="59">
        <v>44470</v>
      </c>
      <c r="AC188" s="20">
        <v>44501</v>
      </c>
      <c r="AD188" s="20">
        <v>44531</v>
      </c>
      <c r="AE188" s="20">
        <v>44562</v>
      </c>
      <c r="AF188" s="20">
        <v>44593</v>
      </c>
      <c r="AG188" s="20">
        <v>44621</v>
      </c>
      <c r="AH188" s="20">
        <v>44652</v>
      </c>
      <c r="AI188" s="20">
        <v>44682</v>
      </c>
      <c r="AJ188" s="20">
        <v>44713</v>
      </c>
      <c r="AK188" s="20">
        <v>44743</v>
      </c>
      <c r="AL188" s="20">
        <v>44774</v>
      </c>
      <c r="AM188" s="20">
        <v>44805</v>
      </c>
      <c r="AN188" s="20">
        <v>44835</v>
      </c>
      <c r="AO188" s="20">
        <v>44866</v>
      </c>
      <c r="AP188" s="20">
        <v>44896</v>
      </c>
      <c r="AQ188" s="20">
        <v>44927</v>
      </c>
      <c r="AR188" s="20">
        <v>44958</v>
      </c>
      <c r="AS188" s="20">
        <v>44986</v>
      </c>
      <c r="AT188" s="20">
        <v>45017</v>
      </c>
      <c r="AU188" s="20">
        <v>45047</v>
      </c>
      <c r="AV188" s="20">
        <v>45078</v>
      </c>
      <c r="AW188" s="20">
        <v>45108</v>
      </c>
      <c r="AX188" s="20">
        <v>45139</v>
      </c>
      <c r="AY188" s="20">
        <v>45170</v>
      </c>
      <c r="AZ188" s="20">
        <v>45200</v>
      </c>
      <c r="BA188" s="20">
        <v>45231</v>
      </c>
      <c r="BB188" s="20">
        <v>45261</v>
      </c>
      <c r="BC188" s="21"/>
    </row>
    <row r="189" spans="1:55" x14ac:dyDescent="0.35">
      <c r="A189" s="60" t="s">
        <v>97</v>
      </c>
      <c r="B189" s="23">
        <v>781</v>
      </c>
      <c r="C189" s="23">
        <v>12922</v>
      </c>
      <c r="D189" s="23">
        <v>21588</v>
      </c>
      <c r="E189" s="23">
        <v>24401</v>
      </c>
      <c r="F189" s="23">
        <v>33527</v>
      </c>
      <c r="G189" s="23">
        <v>48903</v>
      </c>
      <c r="H189" s="23">
        <v>43909</v>
      </c>
      <c r="I189" s="23">
        <v>48779</v>
      </c>
      <c r="J189" s="23">
        <v>36543</v>
      </c>
      <c r="K189" s="23">
        <v>34381</v>
      </c>
      <c r="L189" s="23">
        <v>36437</v>
      </c>
      <c r="M189" s="23">
        <v>37744</v>
      </c>
      <c r="N189" s="23">
        <v>38096</v>
      </c>
      <c r="O189" s="23">
        <v>42786</v>
      </c>
      <c r="P189" s="23">
        <v>49956</v>
      </c>
      <c r="Q189" s="23">
        <v>52160</v>
      </c>
      <c r="R189" s="23">
        <v>50887</v>
      </c>
      <c r="S189" s="23">
        <v>43444</v>
      </c>
      <c r="T189" s="23">
        <v>43673</v>
      </c>
      <c r="U189" s="23">
        <v>51506</v>
      </c>
      <c r="V189" s="23">
        <v>51351</v>
      </c>
      <c r="W189" s="23">
        <v>47334</v>
      </c>
      <c r="X189" s="23">
        <v>47530</v>
      </c>
      <c r="Y189" s="23">
        <v>48647</v>
      </c>
      <c r="Z189" s="23">
        <v>48119</v>
      </c>
      <c r="AA189" s="23">
        <v>52485</v>
      </c>
      <c r="AB189" s="23">
        <v>56663</v>
      </c>
      <c r="AC189" s="23">
        <v>53411</v>
      </c>
      <c r="AD189" s="23">
        <v>58216</v>
      </c>
      <c r="AE189" s="23">
        <v>57048</v>
      </c>
      <c r="AF189" s="23">
        <v>59747</v>
      </c>
      <c r="AG189" s="23">
        <v>67917</v>
      </c>
      <c r="AH189" s="23">
        <v>56992</v>
      </c>
      <c r="AI189" s="23">
        <v>56658</v>
      </c>
      <c r="AJ189" s="23">
        <v>53298</v>
      </c>
      <c r="AK189" s="23">
        <v>54336</v>
      </c>
      <c r="AL189" s="23">
        <v>58749</v>
      </c>
      <c r="AM189" s="23">
        <v>64449</v>
      </c>
      <c r="AN189" s="23">
        <v>67494</v>
      </c>
      <c r="AO189" s="23">
        <v>67552</v>
      </c>
      <c r="AP189" s="23">
        <v>78938</v>
      </c>
      <c r="AQ189" s="23">
        <v>68775</v>
      </c>
      <c r="AR189" s="23">
        <v>69051</v>
      </c>
      <c r="AS189" s="23">
        <v>74453</v>
      </c>
      <c r="AT189" s="23">
        <v>69949</v>
      </c>
      <c r="AU189" s="23">
        <v>69088</v>
      </c>
      <c r="AV189" s="23">
        <v>64377</v>
      </c>
      <c r="AW189" s="23">
        <v>64179</v>
      </c>
      <c r="AX189" s="23">
        <v>67670</v>
      </c>
      <c r="AY189" s="23">
        <v>76404</v>
      </c>
      <c r="AZ189" s="23">
        <v>83462</v>
      </c>
      <c r="BA189" s="24"/>
      <c r="BB189" s="24"/>
      <c r="BC189" s="27">
        <f>AZ189/AY189-1</f>
        <v>9.2377362441756983E-2</v>
      </c>
    </row>
    <row r="190" spans="1:55" x14ac:dyDescent="0.35">
      <c r="A190" s="62" t="s">
        <v>98</v>
      </c>
      <c r="B190" s="28">
        <v>9.063479169084368E-2</v>
      </c>
      <c r="C190" s="28">
        <v>0.10387710314557425</v>
      </c>
      <c r="D190" s="28">
        <v>0.1148951797033418</v>
      </c>
      <c r="E190" s="28">
        <v>0.1126999302582293</v>
      </c>
      <c r="F190" s="28">
        <v>0.13279071609632445</v>
      </c>
      <c r="G190" s="28">
        <v>0.18270498877311225</v>
      </c>
      <c r="H190" s="28">
        <v>0.15462930029616534</v>
      </c>
      <c r="I190" s="28">
        <v>0.15874550081684988</v>
      </c>
      <c r="J190" s="28">
        <v>0.13744583859902509</v>
      </c>
      <c r="K190" s="28">
        <v>0.13037180289327494</v>
      </c>
      <c r="L190" s="28">
        <v>0.13057890926813884</v>
      </c>
      <c r="M190" s="28">
        <f t="shared" ref="M190:AZ190" si="41">M189/M76</f>
        <v>0.13295243597014347</v>
      </c>
      <c r="N190" s="28">
        <f t="shared" si="41"/>
        <v>0.13193876844219712</v>
      </c>
      <c r="O190" s="28">
        <f t="shared" si="41"/>
        <v>0.13868818981864151</v>
      </c>
      <c r="P190" s="28">
        <f t="shared" si="41"/>
        <v>0.14571186060010324</v>
      </c>
      <c r="Q190" s="28">
        <f t="shared" si="41"/>
        <v>0.15137004985692976</v>
      </c>
      <c r="R190" s="28">
        <f t="shared" si="41"/>
        <v>0.14585817473056639</v>
      </c>
      <c r="S190" s="28">
        <f t="shared" si="41"/>
        <v>0.13238422018124973</v>
      </c>
      <c r="T190" s="28">
        <f t="shared" si="41"/>
        <v>0.13021906428807833</v>
      </c>
      <c r="U190" s="28">
        <f t="shared" si="41"/>
        <v>0.14175117997550604</v>
      </c>
      <c r="V190" s="28">
        <f t="shared" si="41"/>
        <v>0.14089070825353797</v>
      </c>
      <c r="W190" s="28">
        <f t="shared" si="41"/>
        <v>0.13711216872669971</v>
      </c>
      <c r="X190" s="28">
        <f t="shared" si="41"/>
        <v>0.13723984199949182</v>
      </c>
      <c r="Y190" s="28">
        <f t="shared" si="41"/>
        <v>0.14049472209787583</v>
      </c>
      <c r="Z190" s="28">
        <f t="shared" si="41"/>
        <v>0.13834892139076332</v>
      </c>
      <c r="AA190" s="28">
        <f t="shared" si="41"/>
        <v>0.14416777684690499</v>
      </c>
      <c r="AB190" s="28">
        <f t="shared" si="41"/>
        <v>0.14752416732405954</v>
      </c>
      <c r="AC190" s="28">
        <f t="shared" si="41"/>
        <v>0.14394284436083943</v>
      </c>
      <c r="AD190" s="28">
        <f t="shared" si="41"/>
        <v>0.15103659944531359</v>
      </c>
      <c r="AE190" s="28">
        <f t="shared" si="41"/>
        <v>0.14706049154211415</v>
      </c>
      <c r="AF190" s="28">
        <f t="shared" si="41"/>
        <v>0.15234780391406896</v>
      </c>
      <c r="AG190" s="28">
        <f t="shared" si="41"/>
        <v>0.1656350599941469</v>
      </c>
      <c r="AH190" s="28">
        <f t="shared" si="41"/>
        <v>0.14836025885991264</v>
      </c>
      <c r="AI190" s="28">
        <f t="shared" si="41"/>
        <v>0.14489610638705966</v>
      </c>
      <c r="AJ190" s="28">
        <f t="shared" si="41"/>
        <v>0.1391251233378753</v>
      </c>
      <c r="AK190" s="28">
        <f t="shared" si="41"/>
        <v>0.14132444853658346</v>
      </c>
      <c r="AL190" s="28">
        <f t="shared" si="41"/>
        <v>0.14463428444816465</v>
      </c>
      <c r="AM190" s="28">
        <f t="shared" si="41"/>
        <v>0.15270357040466481</v>
      </c>
      <c r="AN190" s="28">
        <f t="shared" si="41"/>
        <v>0.15501180491121053</v>
      </c>
      <c r="AO190" s="28">
        <f t="shared" si="41"/>
        <v>0.15373131611047391</v>
      </c>
      <c r="AP190" s="28">
        <f t="shared" si="41"/>
        <v>0.16733476492197982</v>
      </c>
      <c r="AQ190" s="28">
        <f t="shared" si="41"/>
        <v>0.15627520796929711</v>
      </c>
      <c r="AR190" s="28">
        <f t="shared" si="41"/>
        <v>0.15492082437774557</v>
      </c>
      <c r="AS190" s="28">
        <f t="shared" si="41"/>
        <v>0.16036055440085292</v>
      </c>
      <c r="AT190" s="28">
        <f t="shared" si="41"/>
        <v>0.15546191406467041</v>
      </c>
      <c r="AU190" s="28">
        <f t="shared" si="41"/>
        <v>0.15388487590180841</v>
      </c>
      <c r="AV190" s="28">
        <f t="shared" si="41"/>
        <v>0.14903842814776744</v>
      </c>
      <c r="AW190" s="28">
        <f t="shared" si="41"/>
        <v>0.14777879348178985</v>
      </c>
      <c r="AX190" s="28">
        <f t="shared" si="41"/>
        <v>0.15026524580480841</v>
      </c>
      <c r="AY190" s="28">
        <f t="shared" si="41"/>
        <v>0.16094573842631116</v>
      </c>
      <c r="AZ190" s="28">
        <f t="shared" si="41"/>
        <v>0.16685225353098168</v>
      </c>
      <c r="BA190" s="24"/>
      <c r="BB190" s="24"/>
      <c r="BC190" s="27">
        <f>AZ190-AY190</f>
        <v>5.9065151046705233E-3</v>
      </c>
    </row>
    <row r="191" spans="1:55" ht="38.25" customHeight="1" x14ac:dyDescent="0.35">
      <c r="A191" s="22" t="s">
        <v>99</v>
      </c>
      <c r="B191" s="23">
        <v>1096975.6200000003</v>
      </c>
      <c r="C191" s="23">
        <v>41548287.799999945</v>
      </c>
      <c r="D191" s="23">
        <v>82080051.760000005</v>
      </c>
      <c r="E191" s="23">
        <v>86229633.709999412</v>
      </c>
      <c r="F191" s="23">
        <v>120602900.25000042</v>
      </c>
      <c r="G191" s="23">
        <v>160806295.15999955</v>
      </c>
      <c r="H191" s="23">
        <v>150876230.42000002</v>
      </c>
      <c r="I191" s="23">
        <v>190763729.22999984</v>
      </c>
      <c r="J191" s="23">
        <v>130613778.41000012</v>
      </c>
      <c r="K191" s="23">
        <v>117715304.49000013</v>
      </c>
      <c r="L191" s="23">
        <v>126447328.57999918</v>
      </c>
      <c r="M191" s="23">
        <v>128681480.55999933</v>
      </c>
      <c r="N191" s="23">
        <v>127796151.82999898</v>
      </c>
      <c r="O191" s="23">
        <v>147050854.5600006</v>
      </c>
      <c r="P191" s="23">
        <v>191676119.36000061</v>
      </c>
      <c r="Q191" s="23">
        <v>211031213.81</v>
      </c>
      <c r="R191" s="23">
        <v>207183479.97999948</v>
      </c>
      <c r="S191" s="23">
        <v>154259402.64999956</v>
      </c>
      <c r="T191" s="23">
        <v>149924974.41999996</v>
      </c>
      <c r="U191" s="23">
        <v>184054588.34999949</v>
      </c>
      <c r="V191" s="23">
        <v>183678079.17999989</v>
      </c>
      <c r="W191" s="23">
        <v>163215292.08999959</v>
      </c>
      <c r="X191" s="23">
        <v>170374462.28999966</v>
      </c>
      <c r="Y191" s="23">
        <v>176869785.66999975</v>
      </c>
      <c r="Z191" s="23">
        <v>171963338.39000002</v>
      </c>
      <c r="AA191" s="23">
        <v>192381877.62999955</v>
      </c>
      <c r="AB191" s="23">
        <v>218035282.41999912</v>
      </c>
      <c r="AC191" s="23">
        <v>202297594.15999982</v>
      </c>
      <c r="AD191" s="23">
        <v>230824046.04000035</v>
      </c>
      <c r="AE191" s="23">
        <v>213915619.64999968</v>
      </c>
      <c r="AF191" s="23">
        <v>236284948.74000037</v>
      </c>
      <c r="AG191" s="23">
        <v>380136588.03000021</v>
      </c>
      <c r="AH191" s="23">
        <v>220305737.9599995</v>
      </c>
      <c r="AI191" s="23">
        <v>207715926.90000036</v>
      </c>
      <c r="AJ191" s="23">
        <v>194732405.44000036</v>
      </c>
      <c r="AK191" s="23">
        <v>200123263.90999979</v>
      </c>
      <c r="AL191" s="23">
        <v>219878204.44939983</v>
      </c>
      <c r="AM191" s="23">
        <v>252879736.74399999</v>
      </c>
      <c r="AN191" s="23">
        <v>269913455.36999965</v>
      </c>
      <c r="AO191" s="23">
        <v>269940656.09000009</v>
      </c>
      <c r="AP191" s="23">
        <v>344244199.02999938</v>
      </c>
      <c r="AQ191" s="23">
        <v>271956966.12000024</v>
      </c>
      <c r="AR191" s="23">
        <v>273262596.56000018</v>
      </c>
      <c r="AS191" s="23">
        <v>306613992.69999975</v>
      </c>
      <c r="AT191" s="23">
        <v>281250045.43999952</v>
      </c>
      <c r="AU191" s="23">
        <v>273820235.57000005</v>
      </c>
      <c r="AV191" s="23">
        <v>251103013.82999995</v>
      </c>
      <c r="AW191" s="23">
        <v>251121695.46000069</v>
      </c>
      <c r="AX191" s="23">
        <v>287830733.21000063</v>
      </c>
      <c r="AY191" s="23">
        <v>307440785.9700011</v>
      </c>
      <c r="AZ191" s="23">
        <v>354456082.6699999</v>
      </c>
      <c r="BA191" s="24"/>
      <c r="BB191" s="24"/>
      <c r="BC191" s="27">
        <f t="shared" ref="BC191:BC194" si="42">AZ191/AY191-1</f>
        <v>0.15292472191567441</v>
      </c>
    </row>
    <row r="192" spans="1:55" x14ac:dyDescent="0.35">
      <c r="A192" s="41" t="s">
        <v>100</v>
      </c>
      <c r="B192" s="28">
        <v>9.2166835813092943E-2</v>
      </c>
      <c r="C192" s="28">
        <v>0.1745818778324188</v>
      </c>
      <c r="D192" s="28">
        <v>0.20694796916625893</v>
      </c>
      <c r="E192" s="28">
        <v>0.19366518832042301</v>
      </c>
      <c r="F192" s="28">
        <v>0.22489967514591244</v>
      </c>
      <c r="G192" s="28">
        <v>0.3027920687725929</v>
      </c>
      <c r="H192" s="28">
        <v>0.26052904146127071</v>
      </c>
      <c r="I192" s="28">
        <v>0.27019494363073293</v>
      </c>
      <c r="J192" s="28">
        <v>0.23640673904616805</v>
      </c>
      <c r="K192" s="28">
        <v>0.2252831055764129</v>
      </c>
      <c r="L192" s="28">
        <v>0.23057242631366673</v>
      </c>
      <c r="M192" s="28">
        <v>0.23280022452090837</v>
      </c>
      <c r="N192" s="28">
        <v>0.22982232596873997</v>
      </c>
      <c r="O192" s="28">
        <v>0.23993416344541602</v>
      </c>
      <c r="P192" s="28">
        <v>0.25601642369632988</v>
      </c>
      <c r="Q192" s="28">
        <v>0.27400306785669704</v>
      </c>
      <c r="R192" s="28">
        <v>0.26295329837507508</v>
      </c>
      <c r="S192" s="28">
        <v>0.23728447699480706</v>
      </c>
      <c r="T192" s="28">
        <v>0.22905744293691876</v>
      </c>
      <c r="U192" s="28">
        <v>0.24833466375041638</v>
      </c>
      <c r="V192" s="28">
        <v>0.24607550239320156</v>
      </c>
      <c r="W192" s="28">
        <v>0.24133966905701465</v>
      </c>
      <c r="X192" s="28">
        <v>0.24729515222041437</v>
      </c>
      <c r="Y192" s="28">
        <v>0.25424618182975889</v>
      </c>
      <c r="Z192" s="28">
        <v>0.24973155320254814</v>
      </c>
      <c r="AA192" s="28">
        <v>0.25848827392797402</v>
      </c>
      <c r="AB192" s="28">
        <f>AB191/[1]ВОВЛЕЧЁННОСТЬ!AB40</f>
        <v>0.26555713043711171</v>
      </c>
      <c r="AC192" s="28">
        <f>AC191/[1]ВОВЛЕЧЁННОСТЬ!AC40</f>
        <v>0.25973812736010199</v>
      </c>
      <c r="AD192" s="28">
        <f>AD191/[1]ВОВЛЕЧЁННОСТЬ!AD40</f>
        <v>0.27050085090481024</v>
      </c>
      <c r="AE192" s="28">
        <f>AE191/[1]ВОВЛЕЧЁННОСТЬ!AE40</f>
        <v>0.26629319164371157</v>
      </c>
      <c r="AF192" s="28">
        <f>AF191/[1]ВОВЛЕЧЁННОСТЬ!AF40</f>
        <v>0.27357842362363949</v>
      </c>
      <c r="AG192" s="28">
        <f>AG191/[1]ВОВЛЕЧЁННОСТЬ!AG40</f>
        <v>0.31764997424579899</v>
      </c>
      <c r="AH192" s="28">
        <f>AH191/[1]ВОВЛЕЧЁННОСТЬ!AH40</f>
        <v>0.26527140301079954</v>
      </c>
      <c r="AI192" s="28">
        <f>AI191/[1]ВОВЛЕЧЁННОСТЬ!AI40</f>
        <v>0.26143996612531145</v>
      </c>
      <c r="AJ192" s="28">
        <f>AJ191/[1]ВОВЛЕЧЁННОСТЬ!AJ40</f>
        <v>0.25032228409252755</v>
      </c>
      <c r="AK192" s="28">
        <f>AK191/[1]ВОВЛЕЧЁННОСТЬ!AK40</f>
        <v>0.25730163768038722</v>
      </c>
      <c r="AL192" s="28">
        <f>AL191/[1]ВОВЛЕЧЁННОСТЬ!AL40</f>
        <v>0.262181047016184</v>
      </c>
      <c r="AM192" s="28">
        <f>AM191/[1]ВОВЛЕЧЁННОСТЬ!AM40</f>
        <v>0.27621203417807305</v>
      </c>
      <c r="AN192" s="28">
        <f>AN191/[1]ВОВЛЕЧЁННОСТЬ!AN40</f>
        <v>0.2797740781327967</v>
      </c>
      <c r="AO192" s="28">
        <f>AO191/[1]ВОВЛЕЧЁННОСТЬ!AO40</f>
        <v>0.27686117300581992</v>
      </c>
      <c r="AP192" s="28">
        <f>AP191/[1]ВОВЛЕЧЁННОСТЬ!AP40</f>
        <v>0.30122225924355944</v>
      </c>
      <c r="AQ192" s="28">
        <f>AQ191/[1]ВОВЛЕЧЁННОСТЬ!AQ40</f>
        <v>0.28321320411421863</v>
      </c>
      <c r="AR192" s="28">
        <f>AR191/[1]ВОВЛЕЧЁННОСТЬ!AR40</f>
        <v>0.27769707737661598</v>
      </c>
      <c r="AS192" s="28">
        <f>AS191/[1]ВОВЛЕЧЁННОСТЬ!AS40</f>
        <v>0.29087949974898697</v>
      </c>
      <c r="AT192" s="28">
        <f>AT191/[1]ВОВЛЕЧЁННОСТЬ!AT40</f>
        <v>0.28151079996448386</v>
      </c>
      <c r="AU192" s="28">
        <f>AU191/[1]ВОВЛЕЧЁННОСТЬ!AU40</f>
        <v>0.28257340629140937</v>
      </c>
      <c r="AV192" s="28">
        <f>AV191/[1]ВОВЛЕЧЁННОСТЬ!AV40</f>
        <v>0.27365115030851733</v>
      </c>
      <c r="AW192" s="28">
        <f>AW191/[1]ВОВЛЕЧЁННОСТЬ!AW40</f>
        <v>0.27374336534550642</v>
      </c>
      <c r="AX192" s="28">
        <f>AX191/[1]ВОВЛЕЧЁННОСТЬ!AX40</f>
        <v>0.2766186199952928</v>
      </c>
      <c r="AY192" s="28">
        <f>AY191/[1]ВОВЛЕЧЁННОСТЬ!AY40</f>
        <v>0.2921333954974541</v>
      </c>
      <c r="AZ192" s="28">
        <f>AZ191/[1]ВОВЛЕЧЁННОСТЬ!AZ40</f>
        <v>0.30217969158330249</v>
      </c>
      <c r="BA192" s="24"/>
      <c r="BB192" s="24"/>
      <c r="BC192" s="27">
        <f>AZ192-AY192</f>
        <v>1.0046296085848394E-2</v>
      </c>
    </row>
    <row r="193" spans="1:68" x14ac:dyDescent="0.35">
      <c r="A193" s="22" t="s">
        <v>101</v>
      </c>
      <c r="B193" s="42">
        <v>1.8284250960307298</v>
      </c>
      <c r="C193" s="42">
        <v>3.582030645410927</v>
      </c>
      <c r="D193" s="42">
        <v>4.3224476561052434</v>
      </c>
      <c r="E193" s="42">
        <v>4.0357465958384564</v>
      </c>
      <c r="F193" s="42">
        <v>4.2925105139141584</v>
      </c>
      <c r="G193" s="42">
        <v>4.0311841809295954</v>
      </c>
      <c r="H193" s="42">
        <v>4.1358263681705347</v>
      </c>
      <c r="I193" s="42">
        <v>4.3822341581418236</v>
      </c>
      <c r="J193" s="42">
        <v>4.0485729141011957</v>
      </c>
      <c r="K193" s="42">
        <v>3.9306884616503299</v>
      </c>
      <c r="L193" s="42">
        <v>3.9327606553777752</v>
      </c>
      <c r="M193" s="42">
        <v>3.9682068673166597</v>
      </c>
      <c r="N193" s="42">
        <v>3.9421461570768583</v>
      </c>
      <c r="O193" s="42">
        <v>4.5355680386392274</v>
      </c>
      <c r="P193" s="42">
        <v>4.2862919369044761</v>
      </c>
      <c r="Q193" s="42">
        <v>4.4433857361963192</v>
      </c>
      <c r="R193" s="42">
        <v>4.3683652013284338</v>
      </c>
      <c r="S193" s="42">
        <v>4.0206012337722123</v>
      </c>
      <c r="T193" s="42">
        <v>3.9363680076935408</v>
      </c>
      <c r="U193" s="42">
        <v>4.1172484759057193</v>
      </c>
      <c r="V193" s="42">
        <v>4.0317812700823739</v>
      </c>
      <c r="W193" s="42">
        <v>3.9372544048675371</v>
      </c>
      <c r="X193" s="42">
        <v>3.9693035977277509</v>
      </c>
      <c r="Y193" s="42">
        <v>4.050033917816104</v>
      </c>
      <c r="Z193" s="42">
        <v>4.0090400881148822</v>
      </c>
      <c r="AA193" s="42">
        <v>4.1210060017147754</v>
      </c>
      <c r="AB193" s="42">
        <v>4.1828706563365863</v>
      </c>
      <c r="AC193" s="42">
        <v>4.1142835745445696</v>
      </c>
      <c r="AD193" s="42">
        <v>4.2559605606706059</v>
      </c>
      <c r="AE193" s="42">
        <v>4.1427920347777309</v>
      </c>
      <c r="AF193" s="42">
        <v>4.2522302375014647</v>
      </c>
      <c r="AG193" s="42">
        <v>4.5021570446280021</v>
      </c>
      <c r="AH193" s="42">
        <v>4.1052779337450866</v>
      </c>
      <c r="AI193" s="42">
        <v>4.066204243001871</v>
      </c>
      <c r="AJ193" s="42">
        <v>4.0239596232504038</v>
      </c>
      <c r="AK193" s="42">
        <v>4.0200235571260308</v>
      </c>
      <c r="AL193" s="42">
        <v>4.1262659789953871</v>
      </c>
      <c r="AM193" s="42">
        <v>4.2375987214696895</v>
      </c>
      <c r="AN193" s="42">
        <v>4.3066494799537738</v>
      </c>
      <c r="AO193" s="42">
        <v>4.5297261028971265</v>
      </c>
      <c r="AP193" s="42">
        <v>4.3039476553980371</v>
      </c>
      <c r="AQ193" s="42">
        <v>4.5994324659859638</v>
      </c>
      <c r="AR193" s="42">
        <v>4.2869473287859696</v>
      </c>
      <c r="AS193" s="42">
        <v>4.432124964742858</v>
      </c>
      <c r="AT193" s="42">
        <v>4.2663369026004663</v>
      </c>
      <c r="AU193" s="42">
        <v>4.2694968735525709</v>
      </c>
      <c r="AV193" s="42">
        <v>4.1928639110241237</v>
      </c>
      <c r="AW193" s="42">
        <v>4.1995668365041521</v>
      </c>
      <c r="AX193" s="42">
        <v>4.2940150731491062</v>
      </c>
      <c r="AY193" s="42">
        <v>4.3890241348620487</v>
      </c>
      <c r="AZ193" s="42">
        <v>4.5297261028971265</v>
      </c>
      <c r="BA193" s="24"/>
      <c r="BB193" s="24"/>
      <c r="BC193" s="27">
        <f t="shared" si="42"/>
        <v>3.2057688386236238E-2</v>
      </c>
    </row>
    <row r="194" spans="1:68" x14ac:dyDescent="0.35">
      <c r="A194" s="22" t="s">
        <v>102</v>
      </c>
      <c r="B194" s="23">
        <v>1404.5782586427661</v>
      </c>
      <c r="C194" s="23">
        <v>3215.3140225971169</v>
      </c>
      <c r="D194" s="23">
        <v>6171.3927496756969</v>
      </c>
      <c r="E194" s="23">
        <v>3533.8565513708199</v>
      </c>
      <c r="F194" s="23">
        <v>3597.187349002309</v>
      </c>
      <c r="G194" s="23">
        <v>3288.2705592703833</v>
      </c>
      <c r="H194" s="23">
        <v>3436.1117406454259</v>
      </c>
      <c r="I194" s="23">
        <v>3910.7757278746967</v>
      </c>
      <c r="J194" s="23">
        <v>3574.2489234600366</v>
      </c>
      <c r="K194" s="23">
        <v>3423.8476044908562</v>
      </c>
      <c r="L194" s="23">
        <v>3470.3002052858133</v>
      </c>
      <c r="M194" s="23">
        <v>3409.3228211106225</v>
      </c>
      <c r="N194" s="23">
        <v>3354.5818938995953</v>
      </c>
      <c r="O194" s="23">
        <v>3436.8918468658112</v>
      </c>
      <c r="P194" s="23">
        <v>3836.898858195224</v>
      </c>
      <c r="Q194" s="23">
        <v>4045.8438230444785</v>
      </c>
      <c r="R194" s="23">
        <v>4071.4422147110163</v>
      </c>
      <c r="S194" s="23">
        <v>3550.7642631893832</v>
      </c>
      <c r="T194" s="23">
        <v>3432.8984594600774</v>
      </c>
      <c r="U194" s="23">
        <v>3573.4591766007743</v>
      </c>
      <c r="V194" s="23">
        <v>3576.9133839652563</v>
      </c>
      <c r="W194" s="23">
        <v>3448.1618306080109</v>
      </c>
      <c r="X194" s="23">
        <v>3584.5668480959325</v>
      </c>
      <c r="Y194" s="23">
        <v>3635.7799179805488</v>
      </c>
      <c r="Z194" s="23">
        <v>3573.7097277582661</v>
      </c>
      <c r="AA194" s="23">
        <f t="shared" ref="AA194:AZ194" si="43">AA191/AA189</f>
        <v>3665.4639921882358</v>
      </c>
      <c r="AB194" s="23">
        <f t="shared" si="43"/>
        <v>3847.9304382048094</v>
      </c>
      <c r="AC194" s="23">
        <f t="shared" si="43"/>
        <v>3787.5642500608456</v>
      </c>
      <c r="AD194" s="23">
        <f t="shared" si="43"/>
        <v>3964.9588779716978</v>
      </c>
      <c r="AE194" s="23">
        <f t="shared" si="43"/>
        <v>3749.7479254312102</v>
      </c>
      <c r="AF194" s="23">
        <f t="shared" si="43"/>
        <v>3954.7583768222735</v>
      </c>
      <c r="AG194" s="23">
        <f t="shared" si="43"/>
        <v>5597.0756663280208</v>
      </c>
      <c r="AH194" s="23">
        <f t="shared" si="43"/>
        <v>3865.555480769222</v>
      </c>
      <c r="AI194" s="23">
        <f t="shared" si="43"/>
        <v>3666.1358837233993</v>
      </c>
      <c r="AJ194" s="23">
        <f t="shared" si="43"/>
        <v>3653.6531472100332</v>
      </c>
      <c r="AK194" s="23">
        <f t="shared" si="43"/>
        <v>3683.0694918654258</v>
      </c>
      <c r="AL194" s="23">
        <f t="shared" si="43"/>
        <v>3742.6714403547267</v>
      </c>
      <c r="AM194" s="23">
        <f t="shared" si="43"/>
        <v>3923.7185486819035</v>
      </c>
      <c r="AN194" s="23">
        <f t="shared" si="43"/>
        <v>3999.073330518263</v>
      </c>
      <c r="AO194" s="23">
        <f t="shared" si="43"/>
        <v>3996.0423983005699</v>
      </c>
      <c r="AP194" s="23">
        <f t="shared" si="43"/>
        <v>4360.9440197370013</v>
      </c>
      <c r="AQ194" s="23">
        <f t="shared" si="43"/>
        <v>3954.2997618320646</v>
      </c>
      <c r="AR194" s="23">
        <f t="shared" si="43"/>
        <v>3957.4024497834962</v>
      </c>
      <c r="AS194" s="23">
        <f t="shared" si="43"/>
        <v>4118.2221361127122</v>
      </c>
      <c r="AT194" s="23">
        <f t="shared" si="43"/>
        <v>4020.7872226908107</v>
      </c>
      <c r="AU194" s="23">
        <f t="shared" si="43"/>
        <v>3963.3544981762398</v>
      </c>
      <c r="AV194" s="23">
        <f t="shared" si="43"/>
        <v>3900.5081602124974</v>
      </c>
      <c r="AW194" s="23">
        <f t="shared" si="43"/>
        <v>3912.8327873603625</v>
      </c>
      <c r="AX194" s="23">
        <f t="shared" si="43"/>
        <v>4253.4466264223529</v>
      </c>
      <c r="AY194" s="23">
        <f t="shared" si="43"/>
        <v>4023.8833826763139</v>
      </c>
      <c r="AZ194" s="23">
        <f t="shared" si="43"/>
        <v>4246.9157541156446</v>
      </c>
      <c r="BA194" s="24"/>
      <c r="BB194" s="24"/>
      <c r="BC194" s="27">
        <f t="shared" si="42"/>
        <v>5.5427145925633248E-2</v>
      </c>
    </row>
    <row r="195" spans="1:68" x14ac:dyDescent="0.3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</row>
    <row r="196" spans="1:68" s="67" customFormat="1" ht="15.6" x14ac:dyDescent="0.35">
      <c r="A196" s="11" t="s">
        <v>103</v>
      </c>
      <c r="B196" s="12">
        <v>2019</v>
      </c>
      <c r="C196" s="13"/>
      <c r="D196" s="13"/>
      <c r="E196" s="13"/>
      <c r="F196" s="13"/>
      <c r="G196" s="14">
        <v>2020</v>
      </c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6"/>
      <c r="S196" s="12">
        <v>2021</v>
      </c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7"/>
      <c r="AE196" s="13">
        <v>2022</v>
      </c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7"/>
      <c r="AQ196" s="13">
        <v>2023</v>
      </c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7"/>
      <c r="BC196" s="18" t="s">
        <v>2</v>
      </c>
    </row>
    <row r="197" spans="1:68" s="68" customFormat="1" x14ac:dyDescent="0.35">
      <c r="A197" s="19"/>
      <c r="B197" s="20">
        <v>43678</v>
      </c>
      <c r="C197" s="20">
        <v>43709</v>
      </c>
      <c r="D197" s="20">
        <v>43739</v>
      </c>
      <c r="E197" s="20">
        <v>43770</v>
      </c>
      <c r="F197" s="20">
        <v>43800</v>
      </c>
      <c r="G197" s="20">
        <v>43831</v>
      </c>
      <c r="H197" s="20">
        <v>43862</v>
      </c>
      <c r="I197" s="20">
        <v>43891</v>
      </c>
      <c r="J197" s="20">
        <v>43922</v>
      </c>
      <c r="K197" s="20">
        <v>43952</v>
      </c>
      <c r="L197" s="20">
        <v>43983</v>
      </c>
      <c r="M197" s="20">
        <v>44013</v>
      </c>
      <c r="N197" s="20">
        <v>44044</v>
      </c>
      <c r="O197" s="20">
        <v>44075</v>
      </c>
      <c r="P197" s="20">
        <v>44105</v>
      </c>
      <c r="Q197" s="20">
        <v>44136</v>
      </c>
      <c r="R197" s="20">
        <v>44166</v>
      </c>
      <c r="S197" s="20">
        <v>44197</v>
      </c>
      <c r="T197" s="20">
        <v>44228</v>
      </c>
      <c r="U197" s="20">
        <v>44256</v>
      </c>
      <c r="V197" s="20">
        <v>44287</v>
      </c>
      <c r="W197" s="20">
        <v>44317</v>
      </c>
      <c r="X197" s="20">
        <v>44348</v>
      </c>
      <c r="Y197" s="20">
        <v>44378</v>
      </c>
      <c r="Z197" s="20">
        <v>44409</v>
      </c>
      <c r="AA197" s="20">
        <v>44440</v>
      </c>
      <c r="AB197" s="59">
        <v>44470</v>
      </c>
      <c r="AC197" s="20">
        <v>44501</v>
      </c>
      <c r="AD197" s="20">
        <v>44531</v>
      </c>
      <c r="AE197" s="20">
        <v>44562</v>
      </c>
      <c r="AF197" s="20">
        <v>44593</v>
      </c>
      <c r="AG197" s="20">
        <v>44621</v>
      </c>
      <c r="AH197" s="20">
        <v>44652</v>
      </c>
      <c r="AI197" s="20">
        <v>44682</v>
      </c>
      <c r="AJ197" s="20">
        <v>44713</v>
      </c>
      <c r="AK197" s="20">
        <v>44743</v>
      </c>
      <c r="AL197" s="20">
        <v>44774</v>
      </c>
      <c r="AM197" s="20">
        <v>44805</v>
      </c>
      <c r="AN197" s="20">
        <v>44835</v>
      </c>
      <c r="AO197" s="20">
        <v>44866</v>
      </c>
      <c r="AP197" s="20">
        <v>44896</v>
      </c>
      <c r="AQ197" s="20">
        <v>44927</v>
      </c>
      <c r="AR197" s="20">
        <v>44958</v>
      </c>
      <c r="AS197" s="20">
        <v>44986</v>
      </c>
      <c r="AT197" s="20">
        <v>45017</v>
      </c>
      <c r="AU197" s="20">
        <v>45047</v>
      </c>
      <c r="AV197" s="20">
        <v>45078</v>
      </c>
      <c r="AW197" s="20">
        <v>45108</v>
      </c>
      <c r="AX197" s="20">
        <v>45139</v>
      </c>
      <c r="AY197" s="20">
        <v>45170</v>
      </c>
      <c r="AZ197" s="20">
        <v>45200</v>
      </c>
      <c r="BA197" s="20">
        <v>45231</v>
      </c>
      <c r="BB197" s="20">
        <v>45261</v>
      </c>
      <c r="BC197" s="21"/>
    </row>
    <row r="198" spans="1:68" s="68" customFormat="1" x14ac:dyDescent="0.35">
      <c r="A198" s="22" t="s">
        <v>104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>
        <v>3224</v>
      </c>
      <c r="M198" s="23">
        <v>52357</v>
      </c>
      <c r="N198" s="23">
        <v>49771</v>
      </c>
      <c r="O198" s="23">
        <v>51561</v>
      </c>
      <c r="P198" s="23">
        <v>61599</v>
      </c>
      <c r="Q198" s="23">
        <v>70585</v>
      </c>
      <c r="R198" s="23">
        <v>66163</v>
      </c>
      <c r="S198" s="23">
        <v>59581</v>
      </c>
      <c r="T198" s="23">
        <v>58490</v>
      </c>
      <c r="U198" s="23">
        <v>64179</v>
      </c>
      <c r="V198" s="23">
        <v>63210</v>
      </c>
      <c r="W198" s="23">
        <v>57860</v>
      </c>
      <c r="X198" s="23">
        <v>57642</v>
      </c>
      <c r="Y198" s="23">
        <v>56496</v>
      </c>
      <c r="Z198" s="23">
        <v>53006</v>
      </c>
      <c r="AA198" s="23">
        <v>54200</v>
      </c>
      <c r="AB198" s="23">
        <v>55777</v>
      </c>
      <c r="AC198" s="23">
        <v>52683</v>
      </c>
      <c r="AD198" s="23">
        <v>53163</v>
      </c>
      <c r="AE198" s="23">
        <v>54597</v>
      </c>
      <c r="AF198" s="23">
        <v>55993</v>
      </c>
      <c r="AG198" s="23">
        <v>61179</v>
      </c>
      <c r="AH198" s="23">
        <v>55774</v>
      </c>
      <c r="AI198" s="23">
        <v>54918</v>
      </c>
      <c r="AJ198" s="23">
        <v>52447</v>
      </c>
      <c r="AK198" s="23">
        <v>51449</v>
      </c>
      <c r="AL198" s="23">
        <v>54134</v>
      </c>
      <c r="AM198" s="23">
        <v>56643</v>
      </c>
      <c r="AN198" s="23">
        <v>57641</v>
      </c>
      <c r="AO198" s="23">
        <v>58428</v>
      </c>
      <c r="AP198" s="23">
        <v>63479</v>
      </c>
      <c r="AQ198" s="23">
        <v>59434</v>
      </c>
      <c r="AR198" s="23">
        <v>58378</v>
      </c>
      <c r="AS198" s="23">
        <v>58870</v>
      </c>
      <c r="AT198" s="23">
        <v>56508</v>
      </c>
      <c r="AU198" s="23">
        <v>54010</v>
      </c>
      <c r="AV198" s="23">
        <v>52091</v>
      </c>
      <c r="AW198" s="23">
        <v>52348</v>
      </c>
      <c r="AX198" s="23">
        <v>53845</v>
      </c>
      <c r="AY198" s="23">
        <v>57237</v>
      </c>
      <c r="AZ198" s="23">
        <v>61025</v>
      </c>
      <c r="BA198" s="69"/>
      <c r="BB198" s="69"/>
      <c r="BC198" s="27">
        <f>AZ198/AY198-1</f>
        <v>6.6180966857102952E-2</v>
      </c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</row>
    <row r="199" spans="1:68" s="68" customFormat="1" x14ac:dyDescent="0.35">
      <c r="A199" s="22" t="s">
        <v>105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>
        <v>2006</v>
      </c>
      <c r="M199" s="23">
        <v>30717</v>
      </c>
      <c r="N199" s="23">
        <v>29975</v>
      </c>
      <c r="O199" s="23">
        <v>32289</v>
      </c>
      <c r="P199" s="23">
        <v>39602</v>
      </c>
      <c r="Q199" s="23">
        <v>41166</v>
      </c>
      <c r="R199" s="23">
        <v>38428</v>
      </c>
      <c r="S199" s="23">
        <v>32332</v>
      </c>
      <c r="T199" s="23">
        <v>32348</v>
      </c>
      <c r="U199" s="23">
        <v>35212</v>
      </c>
      <c r="V199" s="23">
        <v>34445</v>
      </c>
      <c r="W199" s="23">
        <v>30172</v>
      </c>
      <c r="X199" s="23">
        <v>30655</v>
      </c>
      <c r="Y199" s="23">
        <v>29722</v>
      </c>
      <c r="Z199" s="23">
        <v>27390</v>
      </c>
      <c r="AA199" s="23">
        <v>28510</v>
      </c>
      <c r="AB199" s="23">
        <v>29994</v>
      </c>
      <c r="AC199" s="23">
        <v>29006</v>
      </c>
      <c r="AD199" s="23">
        <v>29292</v>
      </c>
      <c r="AE199" s="23">
        <v>27987</v>
      </c>
      <c r="AF199" s="23">
        <v>29630</v>
      </c>
      <c r="AG199" s="23">
        <v>35706</v>
      </c>
      <c r="AH199" s="23">
        <v>29598</v>
      </c>
      <c r="AI199" s="23">
        <v>28198</v>
      </c>
      <c r="AJ199" s="23">
        <v>27387</v>
      </c>
      <c r="AK199" s="23">
        <v>26167</v>
      </c>
      <c r="AL199" s="23">
        <v>26566</v>
      </c>
      <c r="AM199" s="23">
        <v>27562</v>
      </c>
      <c r="AN199" s="23">
        <v>28696</v>
      </c>
      <c r="AO199" s="23">
        <v>29545</v>
      </c>
      <c r="AP199" s="23">
        <v>31293</v>
      </c>
      <c r="AQ199" s="23">
        <v>27670</v>
      </c>
      <c r="AR199" s="23">
        <v>28069</v>
      </c>
      <c r="AS199" s="23">
        <v>28994</v>
      </c>
      <c r="AT199" s="23">
        <v>27386</v>
      </c>
      <c r="AU199" s="23">
        <v>26402</v>
      </c>
      <c r="AV199" s="23">
        <v>25042</v>
      </c>
      <c r="AW199" s="23">
        <v>24267</v>
      </c>
      <c r="AX199" s="23">
        <v>25467</v>
      </c>
      <c r="AY199" s="23">
        <v>26059</v>
      </c>
      <c r="AZ199" s="23">
        <v>28498</v>
      </c>
      <c r="BA199" s="71"/>
      <c r="BB199" s="71"/>
      <c r="BC199" s="27">
        <f t="shared" ref="BC199:BC209" si="44">AZ199/AY199-1</f>
        <v>9.3595302966345661E-2</v>
      </c>
      <c r="BD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</row>
    <row r="200" spans="1:68" s="68" customFormat="1" x14ac:dyDescent="0.35">
      <c r="A200" s="22" t="s">
        <v>106</v>
      </c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>
        <v>3086</v>
      </c>
      <c r="M200" s="23">
        <v>47339</v>
      </c>
      <c r="N200" s="23">
        <v>49750</v>
      </c>
      <c r="O200" s="23">
        <v>54530</v>
      </c>
      <c r="P200" s="23">
        <v>63836</v>
      </c>
      <c r="Q200" s="23">
        <v>68659</v>
      </c>
      <c r="R200" s="23">
        <v>70029</v>
      </c>
      <c r="S200" s="23">
        <v>63476</v>
      </c>
      <c r="T200" s="23">
        <v>63674</v>
      </c>
      <c r="U200" s="23">
        <v>68442</v>
      </c>
      <c r="V200" s="23">
        <v>68398</v>
      </c>
      <c r="W200" s="23">
        <v>64437</v>
      </c>
      <c r="X200" s="23">
        <v>65269</v>
      </c>
      <c r="Y200" s="23">
        <v>65778</v>
      </c>
      <c r="Z200" s="23">
        <v>67555</v>
      </c>
      <c r="AA200" s="23">
        <v>72942</v>
      </c>
      <c r="AB200" s="23">
        <v>79404</v>
      </c>
      <c r="AC200" s="23">
        <v>79215</v>
      </c>
      <c r="AD200" s="23">
        <v>83439</v>
      </c>
      <c r="AE200" s="23">
        <v>84782</v>
      </c>
      <c r="AF200" s="23">
        <v>88966</v>
      </c>
      <c r="AG200" s="23">
        <v>94418</v>
      </c>
      <c r="AH200" s="23">
        <v>87245</v>
      </c>
      <c r="AI200" s="23">
        <v>88284</v>
      </c>
      <c r="AJ200" s="23">
        <v>85892</v>
      </c>
      <c r="AK200" s="23">
        <v>85763</v>
      </c>
      <c r="AL200" s="23">
        <v>90269</v>
      </c>
      <c r="AM200" s="23">
        <v>95917</v>
      </c>
      <c r="AN200" s="23">
        <v>100281</v>
      </c>
      <c r="AO200" s="23">
        <v>102839</v>
      </c>
      <c r="AP200" s="23">
        <v>111349</v>
      </c>
      <c r="AQ200" s="23">
        <v>105225</v>
      </c>
      <c r="AR200" s="23">
        <v>107870</v>
      </c>
      <c r="AS200" s="23">
        <v>111954</v>
      </c>
      <c r="AT200" s="23">
        <v>109158</v>
      </c>
      <c r="AU200" s="23">
        <v>106105</v>
      </c>
      <c r="AV200" s="23">
        <v>102081</v>
      </c>
      <c r="AW200" s="23">
        <v>101882</v>
      </c>
      <c r="AX200" s="23">
        <v>106510</v>
      </c>
      <c r="AY200" s="23">
        <v>112922</v>
      </c>
      <c r="AZ200" s="23">
        <v>121475</v>
      </c>
      <c r="BA200" s="71"/>
      <c r="BB200" s="71"/>
      <c r="BC200" s="27">
        <f t="shared" si="44"/>
        <v>7.5742547953454586E-2</v>
      </c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</row>
    <row r="201" spans="1:68" s="68" customFormat="1" x14ac:dyDescent="0.35">
      <c r="A201" s="22" t="s">
        <v>107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>
        <v>1241</v>
      </c>
      <c r="M201" s="23">
        <v>18701</v>
      </c>
      <c r="N201" s="23">
        <v>19484</v>
      </c>
      <c r="O201" s="23">
        <v>21147</v>
      </c>
      <c r="P201" s="23">
        <v>25433</v>
      </c>
      <c r="Q201" s="23">
        <v>27077</v>
      </c>
      <c r="R201" s="23">
        <v>26730</v>
      </c>
      <c r="S201" s="23">
        <v>24653</v>
      </c>
      <c r="T201" s="23">
        <v>24990</v>
      </c>
      <c r="U201" s="23">
        <v>27206</v>
      </c>
      <c r="V201" s="23">
        <v>27415</v>
      </c>
      <c r="W201" s="23">
        <v>26084</v>
      </c>
      <c r="X201" s="23">
        <v>26493</v>
      </c>
      <c r="Y201" s="23">
        <v>27280</v>
      </c>
      <c r="Z201" s="23">
        <v>27707</v>
      </c>
      <c r="AA201" s="23">
        <v>30030</v>
      </c>
      <c r="AB201" s="23">
        <v>31860</v>
      </c>
      <c r="AC201" s="23">
        <v>31988</v>
      </c>
      <c r="AD201" s="23">
        <v>33612</v>
      </c>
      <c r="AE201" s="23">
        <v>34588</v>
      </c>
      <c r="AF201" s="23">
        <v>35372</v>
      </c>
      <c r="AG201" s="23">
        <v>38049</v>
      </c>
      <c r="AH201" s="23">
        <v>36253</v>
      </c>
      <c r="AI201" s="23">
        <v>36708</v>
      </c>
      <c r="AJ201" s="23">
        <v>35089</v>
      </c>
      <c r="AK201" s="23">
        <v>34547</v>
      </c>
      <c r="AL201" s="23">
        <v>36770</v>
      </c>
      <c r="AM201" s="23">
        <v>39110</v>
      </c>
      <c r="AN201" s="23">
        <v>40789</v>
      </c>
      <c r="AO201" s="23">
        <v>42000</v>
      </c>
      <c r="AP201" s="23">
        <v>45136</v>
      </c>
      <c r="AQ201" s="23">
        <v>42802</v>
      </c>
      <c r="AR201" s="23">
        <v>43679</v>
      </c>
      <c r="AS201" s="23">
        <v>45498</v>
      </c>
      <c r="AT201" s="23">
        <v>43987</v>
      </c>
      <c r="AU201" s="23">
        <v>43122</v>
      </c>
      <c r="AV201" s="23">
        <v>41319</v>
      </c>
      <c r="AW201" s="23">
        <v>41321</v>
      </c>
      <c r="AX201" s="23">
        <v>43534</v>
      </c>
      <c r="AY201" s="23">
        <v>47548</v>
      </c>
      <c r="AZ201" s="23">
        <v>50823</v>
      </c>
      <c r="BA201" s="73"/>
      <c r="BB201" s="73"/>
      <c r="BC201" s="27">
        <f t="shared" si="44"/>
        <v>6.8877765626314424E-2</v>
      </c>
    </row>
    <row r="202" spans="1:68" s="68" customFormat="1" ht="15.75" customHeight="1" x14ac:dyDescent="0.35">
      <c r="A202" s="22" t="s">
        <v>108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23">
        <v>1064.7377264267989</v>
      </c>
      <c r="M202" s="23">
        <v>1906.3472530893671</v>
      </c>
      <c r="N202" s="23">
        <v>1904.9208563219545</v>
      </c>
      <c r="O202" s="23">
        <v>1957.1097406954871</v>
      </c>
      <c r="P202" s="23">
        <v>2142.2652031688826</v>
      </c>
      <c r="Q202" s="23">
        <v>2146.3355159028119</v>
      </c>
      <c r="R202" s="23">
        <v>2183.0032808367214</v>
      </c>
      <c r="S202" s="23">
        <v>1939.8280487068021</v>
      </c>
      <c r="T202" s="23">
        <v>1926.5168958796376</v>
      </c>
      <c r="U202" s="23">
        <v>1900.1759693980907</v>
      </c>
      <c r="V202" s="23">
        <v>1932.7814999208997</v>
      </c>
      <c r="W202" s="23">
        <v>1899.4797533702058</v>
      </c>
      <c r="X202" s="23">
        <v>1909.8483041879197</v>
      </c>
      <c r="Y202" s="23">
        <v>1900.5838280586249</v>
      </c>
      <c r="Z202" s="23">
        <v>1889.3756172886103</v>
      </c>
      <c r="AA202" s="23">
        <v>1941.9355581180828</v>
      </c>
      <c r="AB202" s="23">
        <f>[1]ВОВЛЕЧЁННОСТЬ!AB67/'АКТИВНОСТЬ БАЗЫ'!AB198</f>
        <v>2055.7142755974714</v>
      </c>
      <c r="AC202" s="23">
        <f>[1]ВОВЛЕЧЁННОСТЬ!AC67/'АКТИВНОСТЬ БАЗЫ'!AC198</f>
        <v>2012.147069642959</v>
      </c>
      <c r="AD202" s="23">
        <f>[1]ВОВЛЕЧЁННОСТЬ!AD67/'АКТИВНОСТЬ БАЗЫ'!AD198</f>
        <v>2126.705948874217</v>
      </c>
      <c r="AE202" s="23">
        <f>[1]ВОВЛЕЧЁННОСТЬ!AE67/'АКТИВНОСТЬ БАЗЫ'!AE198</f>
        <v>1970.3280533728953</v>
      </c>
      <c r="AF202" s="23">
        <f>[1]ВОВЛЕЧЁННОСТЬ!AF67/'АКТИВНОСТЬ БАЗЫ'!AF198</f>
        <v>2088.5833263086461</v>
      </c>
      <c r="AG202" s="23">
        <f>[1]ВОВЛЕЧЁННОСТЬ!AG67/'АКТИВНОСТЬ БАЗЫ'!AG198</f>
        <v>2994.2479944098468</v>
      </c>
      <c r="AH202" s="23">
        <f>[1]ВОВЛЕЧЁННОСТЬ!AH67/'АКТИВНОСТЬ БАЗЫ'!AH198</f>
        <v>2096.3673419514466</v>
      </c>
      <c r="AI202" s="23">
        <f>[1]ВОВЛЕЧЁННОСТЬ!AI67/'АКТИВНОСТЬ БАЗЫ'!AI198</f>
        <v>2004.9220301176297</v>
      </c>
      <c r="AJ202" s="23">
        <f>[1]ВОВЛЕЧЁННОСТЬ!AJ67/'АКТИВНОСТЬ БАЗЫ'!AJ198</f>
        <v>2005.4842707876523</v>
      </c>
      <c r="AK202" s="23">
        <f>[1]ВОВЛЕЧЁННОСТЬ!AK67/'АКТИВНОСТЬ БАЗЫ'!AK198</f>
        <v>2013.4967480417499</v>
      </c>
      <c r="AL202" s="23">
        <f>[1]ВОВЛЕЧЁННОСТЬ!AL67/'АКТИВНОСТЬ БАЗЫ'!AL198</f>
        <v>2056.9642061643326</v>
      </c>
      <c r="AM202" s="23">
        <f>[1]ВОВЛЕЧЁННОСТЬ!AM67/'АКТИВНОСТЬ БАЗЫ'!AM198</f>
        <v>2145.5255556026345</v>
      </c>
      <c r="AN202" s="23">
        <f>[1]ВОВЛЕЧЁННОСТЬ!AN67/'АКТИВНОСТЬ БАЗЫ'!AN198</f>
        <v>2237.339789212539</v>
      </c>
      <c r="AO202" s="23">
        <f>[1]ВОВЛЕЧЁННОСТЬ!AO67/'АКТИВНОСТЬ БАЗЫ'!AO198</f>
        <v>2201.0034339700151</v>
      </c>
      <c r="AP202" s="23">
        <f>[1]ВОВЛЕЧЁННОСТЬ!AP67/'АКТИВНОСТЬ БАЗЫ'!AP198</f>
        <v>2417.5572820932907</v>
      </c>
      <c r="AQ202" s="23">
        <f>[1]ВОВЛЕЧЁННОСТЬ!AQ67/'АКТИВНОСТЬ БАЗЫ'!AQ198</f>
        <v>2181.3409407073386</v>
      </c>
      <c r="AR202" s="23">
        <f>[1]ВОВЛЕЧЁННОСТЬ!AR67/'АКТИВНОСТЬ БАЗЫ'!AR198</f>
        <v>2221.1177697077674</v>
      </c>
      <c r="AS202" s="23">
        <f>[1]ВОВЛЕЧЁННОСТЬ!AS67/'АКТИВНОСТЬ БАЗЫ'!AS198</f>
        <v>2283.2470188551051</v>
      </c>
      <c r="AT202" s="23">
        <f>[1]ВОВЛЕЧЁННОСТЬ!AT67/'АКТИВНОСТЬ БАЗЫ'!AT198</f>
        <v>2274.5748938203437</v>
      </c>
      <c r="AU202" s="23">
        <f>[1]ВОВЛЕЧЁННОСТЬ!AU67/'АКТИВНОСТЬ БАЗЫ'!AU198</f>
        <v>2244.1369853730789</v>
      </c>
      <c r="AV202" s="23">
        <f>[1]ВОВЛЕЧЁННОСТЬ!AV67/'АКТИВНОСТЬ БАЗЫ'!AV198</f>
        <v>2211.358887523756</v>
      </c>
      <c r="AW202" s="23">
        <f>[1]ВОВЛЕЧЁННОСТЬ!AW67/'АКТИВНОСТЬ БАЗЫ'!AW198</f>
        <v>2220.9992505921905</v>
      </c>
      <c r="AX202" s="23">
        <f>[1]ВОВЛЕЧЁННОСТЬ!AX67/'АКТИВНОСТЬ БАЗЫ'!AX198</f>
        <v>2434.4607601448597</v>
      </c>
      <c r="AY202" s="23">
        <f>[1]ВОВЛЕЧЁННОСТЬ!AY67/'АКТИВНОСТЬ БАЗЫ'!AY198</f>
        <v>2301.689926446179</v>
      </c>
      <c r="AZ202" s="23">
        <f>[1]ВОВЛЕЧЁННОСТЬ!AZ67/'АКТИВНОСТЬ БАЗЫ'!AZ198</f>
        <v>2420.5393622285942</v>
      </c>
      <c r="BA202" s="69"/>
      <c r="BB202" s="69"/>
      <c r="BC202" s="27">
        <f t="shared" si="44"/>
        <v>5.1635728347614318E-2</v>
      </c>
      <c r="BD202" s="70"/>
      <c r="BE202" s="70"/>
      <c r="BF202" s="70"/>
      <c r="BG202" s="70"/>
      <c r="BH202" s="70"/>
      <c r="BI202" s="70"/>
      <c r="BJ202" s="70"/>
      <c r="BK202" s="70"/>
      <c r="BL202" s="70"/>
      <c r="BM202" s="70"/>
      <c r="BN202" s="70"/>
      <c r="BO202" s="70"/>
      <c r="BP202" s="70"/>
    </row>
    <row r="203" spans="1:68" s="68" customFormat="1" ht="15.75" customHeight="1" x14ac:dyDescent="0.35">
      <c r="A203" s="22" t="s">
        <v>109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>
        <v>1244.076191425723</v>
      </c>
      <c r="M203" s="23">
        <v>2172.8206624995928</v>
      </c>
      <c r="N203" s="23">
        <v>2117.8940210175142</v>
      </c>
      <c r="O203" s="23">
        <v>2172.99298553687</v>
      </c>
      <c r="P203" s="23">
        <v>2383.2833523559416</v>
      </c>
      <c r="Q203" s="23">
        <v>2417.351114997814</v>
      </c>
      <c r="R203" s="23">
        <v>2472.7921900697406</v>
      </c>
      <c r="S203" s="23">
        <v>2237.6757809600394</v>
      </c>
      <c r="T203" s="23">
        <v>2230.213656794856</v>
      </c>
      <c r="U203" s="23">
        <v>2211.3408340906512</v>
      </c>
      <c r="V203" s="23">
        <v>2270.481295979097</v>
      </c>
      <c r="W203" s="23">
        <v>2197.5595913429675</v>
      </c>
      <c r="X203" s="23">
        <v>2237.8363594845869</v>
      </c>
      <c r="Y203" s="23">
        <v>2230.4668565372453</v>
      </c>
      <c r="Z203" s="23">
        <v>2196.1292723621759</v>
      </c>
      <c r="AA203" s="23">
        <v>2248.7202809540522</v>
      </c>
      <c r="AB203" s="23">
        <f>[1]ВОВЛЕЧЁННОСТЬ!AB68/'АКТИВНОСТЬ БАЗЫ'!AB199</f>
        <v>2366.5689897979596</v>
      </c>
      <c r="AC203" s="23">
        <f>[1]ВОВЛЕЧЁННОСТЬ!AC68/'АКТИВНОСТЬ БАЗЫ'!AC199</f>
        <v>2320.4100393022136</v>
      </c>
      <c r="AD203" s="23">
        <f>[1]ВОВЛЕЧЁННОСТЬ!AD68/'АКТИВНОСТЬ БАЗЫ'!AD199</f>
        <v>2403.9144264645633</v>
      </c>
      <c r="AE203" s="23">
        <f>[1]ВОВЛЕЧЁННОСТЬ!AE68/'АКТИВНОСТЬ БАЗЫ'!AE199</f>
        <v>2266.358984528531</v>
      </c>
      <c r="AF203" s="23">
        <f>[1]ВОВЛЕЧЁННОСТЬ!AF68/'АКТИВНОСТЬ БАЗЫ'!AF199</f>
        <v>2512.6034326695917</v>
      </c>
      <c r="AG203" s="23">
        <f>[1]ВОВЛЕЧЁННОСТЬ!AG68/'АКТИВНОСТЬ БАЗЫ'!AG199</f>
        <v>3717.4875673556262</v>
      </c>
      <c r="AH203" s="23">
        <f>[1]ВОВЛЕЧЁННОСТЬ!AH68/'АКТИВНОСТЬ БАЗЫ'!AH199</f>
        <v>2449.7490475707818</v>
      </c>
      <c r="AI203" s="23">
        <f>[1]ВОВЛЕЧЁННОСТЬ!AI68/'АКТИВНОСТЬ БАЗЫ'!AI199</f>
        <v>2310.3333392439181</v>
      </c>
      <c r="AJ203" s="23">
        <f>[1]ВОВЛЕЧЁННОСТЬ!AJ68/'АКТИВНОСТЬ БАЗЫ'!AJ199</f>
        <v>2351.5532237923103</v>
      </c>
      <c r="AK203" s="23">
        <f>[1]ВОВЛЕЧЁННОСТЬ!AK68/'АКТИВНОСТЬ БАЗЫ'!AK199</f>
        <v>2383.4556127947417</v>
      </c>
      <c r="AL203" s="23">
        <f>[1]ВОВЛЕЧЁННОСТЬ!AL68/'АКТИВНОСТЬ БАЗЫ'!AL199</f>
        <v>2385.7523117066926</v>
      </c>
      <c r="AM203" s="23">
        <f>[1]ВОВЛЕЧЁННОСТЬ!AM68/'АКТИВНОСТЬ БАЗЫ'!AM199</f>
        <v>2511.0382044118714</v>
      </c>
      <c r="AN203" s="23">
        <f>[1]ВОВЛЕЧЁННОСТЬ!AN68/'АКТИВНОСТЬ БАЗЫ'!AN199</f>
        <v>2547.1138841650409</v>
      </c>
      <c r="AO203" s="23">
        <f>[1]ВОВЛЕЧЁННОСТЬ!AO68/'АКТИВНОСТЬ БАЗЫ'!AO199</f>
        <v>2492.3082721272631</v>
      </c>
      <c r="AP203" s="23">
        <f>[1]ВОВЛЕЧЁННОСТЬ!AP68/'АКТИВНОСТЬ БАЗЫ'!AP199</f>
        <v>2737.0646256351256</v>
      </c>
      <c r="AQ203" s="23">
        <f>[1]ВОВЛЕЧЁННОСТЬ!AQ68/'АКТИВНОСТЬ БАЗЫ'!AQ199</f>
        <v>2465.9807723165891</v>
      </c>
      <c r="AR203" s="23">
        <f>[1]ВОВЛЕЧЁННОСТЬ!AR68/'АКТИВНОСТЬ БАЗЫ'!AR199</f>
        <v>2486.1075460472412</v>
      </c>
      <c r="AS203" s="23">
        <f>[1]ВОВЛЕЧЁННОСТЬ!AS68/'АКТИВНОСТЬ БАЗЫ'!AS199</f>
        <v>2643.1880785679796</v>
      </c>
      <c r="AT203" s="23">
        <f>[1]ВОВЛЕЧЁННОСТЬ!AT68/'АКТИВНОСТЬ БАЗЫ'!AT199</f>
        <v>2607.5785642298988</v>
      </c>
      <c r="AU203" s="23">
        <f>[1]ВОВЛЕЧЁННОСТЬ!AU68/'АКТИВНОСТЬ БАЗЫ'!AU199</f>
        <v>2545.5905878342555</v>
      </c>
      <c r="AV203" s="23">
        <f>[1]ВОВЛЕЧЁННОСТЬ!AV68/'АКТИВНОСТЬ БАЗЫ'!AV199</f>
        <v>2607.0213601150067</v>
      </c>
      <c r="AW203" s="23">
        <f>[1]ВОВЛЕЧЁННОСТЬ!AW68/'АКТИВНОСТЬ БАЗЫ'!AW199</f>
        <v>2618.3552054230022</v>
      </c>
      <c r="AX203" s="23">
        <f>[1]ВОВЛЕЧЁННОСТЬ!AX68/'АКТИВНОСТЬ БАЗЫ'!AX199</f>
        <v>2990.8060014921275</v>
      </c>
      <c r="AY203" s="23">
        <f>[1]ВОВЛЕЧЁННОСТЬ!AY68/'АКТИВНОСТЬ БАЗЫ'!AY199</f>
        <v>2589.5317579339198</v>
      </c>
      <c r="AZ203" s="23">
        <f>[1]ВОВЛЕЧЁННОСТЬ!AZ68/'АКТИВНОСТЬ БАЗЫ'!AZ199</f>
        <v>2733.5186156923291</v>
      </c>
      <c r="BA203" s="74"/>
      <c r="BB203" s="74"/>
      <c r="BC203" s="27">
        <f t="shared" si="44"/>
        <v>5.5603433832103422E-2</v>
      </c>
      <c r="BD203" s="75"/>
      <c r="BE203" s="75"/>
      <c r="BF203" s="75"/>
      <c r="BG203" s="75"/>
      <c r="BH203" s="75"/>
      <c r="BI203" s="75"/>
      <c r="BJ203" s="75"/>
      <c r="BK203" s="75"/>
      <c r="BL203" s="75"/>
      <c r="BM203" s="75"/>
      <c r="BN203" s="75"/>
      <c r="BO203" s="75"/>
      <c r="BP203" s="75"/>
    </row>
    <row r="204" spans="1:68" s="68" customFormat="1" x14ac:dyDescent="0.35">
      <c r="A204" s="22" t="s">
        <v>110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>
        <v>1045.6172942320154</v>
      </c>
      <c r="M204" s="23">
        <v>2004.9598438919284</v>
      </c>
      <c r="N204" s="23">
        <v>2018.5893750753764</v>
      </c>
      <c r="O204" s="23">
        <v>2061.2880005501556</v>
      </c>
      <c r="P204" s="23">
        <v>2285.8036581239426</v>
      </c>
      <c r="Q204" s="23">
        <v>2373.5660440728821</v>
      </c>
      <c r="R204" s="23">
        <v>2438.4651832812119</v>
      </c>
      <c r="S204" s="23">
        <v>2143.7994879954622</v>
      </c>
      <c r="T204" s="23">
        <v>2089.0913897352143</v>
      </c>
      <c r="U204" s="23">
        <v>2092.841183922154</v>
      </c>
      <c r="V204" s="23">
        <v>2092.8786370946532</v>
      </c>
      <c r="W204" s="23">
        <v>2028.2628125145516</v>
      </c>
      <c r="X204" s="23">
        <v>2065.7817395700881</v>
      </c>
      <c r="Y204" s="23">
        <v>2089.6181668643035</v>
      </c>
      <c r="Z204" s="23">
        <v>2063.5111857005427</v>
      </c>
      <c r="AA204" s="23">
        <v>2124.4085137506527</v>
      </c>
      <c r="AB204" s="23">
        <f>[1]ВОВЛЕЧЁННОСТЬ!AB69/'АКТИВНОСТЬ БАЗЫ'!AB200</f>
        <v>2218.936411515796</v>
      </c>
      <c r="AC204" s="23">
        <f>[1]ВОВЛЕЧЁННОСТЬ!AC69/'АКТИВНОСТЬ БАЗЫ'!AC200</f>
        <v>2175.3747102190241</v>
      </c>
      <c r="AD204" s="23">
        <f>[1]ВОВЛЕЧЁННОСТЬ!AD69/'АКТИВНОСТЬ БАЗЫ'!AD200</f>
        <v>2346.1320915878669</v>
      </c>
      <c r="AE204" s="23">
        <f>[1]ВОВЛЕЧЁННОСТЬ!AE69/'АКТИВНОСТЬ БАЗЫ'!AE200</f>
        <v>2185.1159939609806</v>
      </c>
      <c r="AF204" s="23">
        <f>[1]ВОВЛЕЧЁННОСТЬ!AF69/'АКТИВНОСТЬ БАЗЫ'!AF200</f>
        <v>2300.9736528561475</v>
      </c>
      <c r="AG204" s="23">
        <f>[1]ВОВЛЕЧЁННОСТЬ!AG69/'АКТИВНОСТЬ БАЗЫ'!AG200</f>
        <v>3068.80097513186</v>
      </c>
      <c r="AH204" s="23">
        <f>[1]ВОВЛЕЧЁННОСТЬ!AH69/'АКТИВНОСТЬ БАЗЫ'!AH200</f>
        <v>2273.6166095478247</v>
      </c>
      <c r="AI204" s="23">
        <f>[1]ВОВЛЕЧЁННОСТЬ!AI69/'АКТИВНОСТЬ БАЗЫ'!AI200</f>
        <v>2192.6884442254536</v>
      </c>
      <c r="AJ204" s="23">
        <f>[1]ВОВЛЕЧЁННОСТЬ!AJ69/'АКТИВНОСТЬ БАЗЫ'!AJ200</f>
        <v>2205.3258238252693</v>
      </c>
      <c r="AK204" s="23">
        <f>[1]ВОВЛЕЧЁННОСТЬ!AK69/'АКТИВНОСТЬ БАЗЫ'!AK200</f>
        <v>2221.2083840933733</v>
      </c>
      <c r="AL204" s="23">
        <f>[1]ВОВЛЕЧЁННОСТЬ!AL69/'АКТИВНОСТЬ БАЗЫ'!AL200</f>
        <v>2271.0037162935223</v>
      </c>
      <c r="AM204" s="23">
        <f>[1]ВОВЛЕЧЁННОСТЬ!AM69/'АКТИВНОСТЬ БАЗЫ'!AM200</f>
        <v>2384.1689408446878</v>
      </c>
      <c r="AN204" s="23">
        <f>[1]ВОВЛЕЧЁННОСТЬ!AN69/'АКТИВНОСТЬ БАЗЫ'!AN200</f>
        <v>2431.5015138460922</v>
      </c>
      <c r="AO204" s="23">
        <f>[1]ВОВЛЕЧЁННОСТЬ!AO69/'АКТИВНОСТЬ БАЗЫ'!AO200</f>
        <v>2472.4976329019146</v>
      </c>
      <c r="AP204" s="23">
        <f>[1]ВОВЛЕЧЁННОСТЬ!AP69/'АКТИВНОСТЬ БАЗЫ'!AP200</f>
        <v>2704.4083678344678</v>
      </c>
      <c r="AQ204" s="23">
        <f>[1]ВОВЛЕЧЁННОСТЬ!AQ69/'АКТИВНОСТЬ БАЗЫ'!AQ200</f>
        <v>2389.5742770254215</v>
      </c>
      <c r="AR204" s="23">
        <f>[1]ВОВЛЕЧЁННОСТЬ!AR69/'АКТИВНОСТЬ БАЗЫ'!AR200</f>
        <v>2436.0287520163174</v>
      </c>
      <c r="AS204" s="23">
        <f>[1]ВОВЛЕЧЁННОСТЬ!AS69/'АКТИВНОСТЬ БАЗЫ'!AS200</f>
        <v>2526.4389646640589</v>
      </c>
      <c r="AT204" s="23">
        <f>[1]ВОВЛЕЧЁННОСТЬ!AT69/'АКТИВНОСТЬ БАЗЫ'!AT200</f>
        <v>2454.8546429945582</v>
      </c>
      <c r="AU204" s="23">
        <f>[1]ВОВЛЕЧЁННОСТЬ!AU69/'АКТИВНОСТЬ БАЗЫ'!AU200</f>
        <v>2409.6338238537282</v>
      </c>
      <c r="AV204" s="23">
        <f>[1]ВОВЛЕЧЁННОСТЬ!AV69/'АКТИВНОСТЬ БАЗЫ'!AV200</f>
        <v>2388.3374855262</v>
      </c>
      <c r="AW204" s="23">
        <f>[1]ВОВЛЕЧЁННОСТЬ!AW69/'АКТИВНОСТЬ БАЗЫ'!AW200</f>
        <v>2378.4928162972851</v>
      </c>
      <c r="AX204" s="23">
        <f>[1]ВОВЛЕЧЁННОСТЬ!AX69/'АКТИВНОСТЬ БАЗЫ'!AX200</f>
        <v>2642.8402801614875</v>
      </c>
      <c r="AY204" s="23">
        <f>[1]ВОВЛЕЧЁННОСТЬ!AY69/'АКТИВНОСТЬ БАЗЫ'!AY200</f>
        <v>2498.1391807619411</v>
      </c>
      <c r="AZ204" s="23">
        <f>[1]ВОВЛЕЧЁННОСТЬ!AZ69/'АКТИВНОСТЬ БАЗЫ'!AZ200</f>
        <v>2628.953029594566</v>
      </c>
      <c r="BA204" s="73"/>
      <c r="BB204" s="73"/>
      <c r="BC204" s="27">
        <f t="shared" si="44"/>
        <v>5.2364515892475705E-2</v>
      </c>
    </row>
    <row r="205" spans="1:68" s="68" customFormat="1" x14ac:dyDescent="0.35">
      <c r="A205" s="22" t="s">
        <v>111</v>
      </c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>
        <v>1176.7807896857373</v>
      </c>
      <c r="M205" s="23">
        <v>2151.6401299395752</v>
      </c>
      <c r="N205" s="23">
        <v>2121.1123994046393</v>
      </c>
      <c r="O205" s="23">
        <v>2200.5676374899517</v>
      </c>
      <c r="P205" s="23">
        <v>2467.321286517516</v>
      </c>
      <c r="Q205" s="23">
        <v>2505.4568319976356</v>
      </c>
      <c r="R205" s="23">
        <v>2530.7291223344555</v>
      </c>
      <c r="S205" s="23">
        <v>2222.0089530685918</v>
      </c>
      <c r="T205" s="23">
        <v>2174.6449543817525</v>
      </c>
      <c r="U205" s="23">
        <v>2193.5362026758803</v>
      </c>
      <c r="V205" s="23">
        <v>2169.5044238555538</v>
      </c>
      <c r="W205" s="23">
        <v>2099.3421637785614</v>
      </c>
      <c r="X205" s="23">
        <v>2155.8689472690899</v>
      </c>
      <c r="Y205" s="23">
        <v>2175.2512829912025</v>
      </c>
      <c r="Z205" s="23">
        <v>2144.4856949507348</v>
      </c>
      <c r="AA205" s="23">
        <v>2202.6648008658012</v>
      </c>
      <c r="AB205" s="23">
        <f>[1]ВОВЛЕЧЁННОСТЬ!AB70/'АКТИВНОСТЬ БАЗЫ'!AB201</f>
        <v>2290.7086086001259</v>
      </c>
      <c r="AC205" s="23">
        <f>[1]ВОВЛЕЧЁННОСТЬ!AC70/'АКТИВНОСТЬ БАЗЫ'!AC201</f>
        <v>2241.1289308490677</v>
      </c>
      <c r="AD205" s="23">
        <f>[1]ВОВЛЕЧЁННОСТЬ!AD70/'АКТИВНОСТЬ БАЗЫ'!AD201</f>
        <v>2384.7894915506363</v>
      </c>
      <c r="AE205" s="23">
        <f>[1]ВОВЛЕЧЁННОСТЬ!AE70/'АКТИВНОСТЬ БАЗЫ'!AE201</f>
        <v>2261.8169648432986</v>
      </c>
      <c r="AF205" s="23">
        <f>[1]ВОВЛЕЧЁННОСТЬ!AF70/'АКТИВНОСТЬ БАЗЫ'!AF201</f>
        <v>2388.4951277846885</v>
      </c>
      <c r="AG205" s="23">
        <f>[1]ВОВЛЕЧЁННОСТЬ!AG70/'АКТИВНОСТЬ БАЗЫ'!AG201</f>
        <v>3471.4804536255879</v>
      </c>
      <c r="AH205" s="23">
        <f>[1]ВОВЛЕЧЁННОСТЬ!AH70/'АКТИВНОСТЬ БАЗЫ'!AH201</f>
        <v>2390.3196143767418</v>
      </c>
      <c r="AI205" s="23">
        <f>[1]ВОВЛЕЧЁННОСТЬ!AI70/'АКТИВНОСТЬ БАЗЫ'!AI201</f>
        <v>2258.095499891032</v>
      </c>
      <c r="AJ205" s="23">
        <f>[1]ВОВЛЕЧЁННОСТЬ!AJ70/'АКТИВНОСТЬ БАЗЫ'!AJ201</f>
        <v>2315.1714109834998</v>
      </c>
      <c r="AK205" s="23">
        <f>[1]ВОВЛЕЧЁННОСТЬ!AK70/'АКТИВНОСТЬ БАЗЫ'!AK201</f>
        <v>2285.9978493067424</v>
      </c>
      <c r="AL205" s="23">
        <f>[1]ВОВЛЕЧЁННОСТЬ!AL70/'АКТИВНОСТЬ БАЗЫ'!AL201</f>
        <v>2360.4540785966819</v>
      </c>
      <c r="AM205" s="23">
        <f>[1]ВОВЛЕЧЁННОСТЬ!AM70/'АКТИВНОСТЬ БАЗЫ'!AM201</f>
        <v>2469.0017404755818</v>
      </c>
      <c r="AN205" s="23">
        <f>[1]ВОВЛЕЧЁННОСТЬ!AN70/'АКТИВНОСТЬ БАЗЫ'!AN201</f>
        <v>2535.0485660349609</v>
      </c>
      <c r="AO205" s="23">
        <f>[1]ВОВЛЕЧЁННОСТЬ!AO70/'АКТИВНОСТЬ БАЗЫ'!AO201</f>
        <v>2541.5942216666667</v>
      </c>
      <c r="AP205" s="23">
        <f>[1]ВОВЛЕЧЁННОСТЬ!AP70/'АКТИВНОСТЬ БАЗЫ'!AP201</f>
        <v>2768.0124661024456</v>
      </c>
      <c r="AQ205" s="23">
        <f>[1]ВОВЛЕЧЁННОСТЬ!AQ70/'АКТИВНОСТЬ БАЗЫ'!AQ201</f>
        <v>2479.6218636979584</v>
      </c>
      <c r="AR205" s="23">
        <f>[1]ВОВЛЕЧЁННОСТЬ!AR70/'АКТИВНОСТЬ БАЗЫ'!AR201</f>
        <v>2519.6127326632927</v>
      </c>
      <c r="AS205" s="23">
        <f>[1]ВОВЛЕЧЁННОСТЬ!AS70/'АКТИВНОСТЬ БАЗЫ'!AS201</f>
        <v>2599.2362059870766</v>
      </c>
      <c r="AT205" s="23">
        <f>[1]ВОВЛЕЧЁННОСТЬ!AT70/'АКТИВНОСТЬ БАЗЫ'!AT201</f>
        <v>2550.890506285948</v>
      </c>
      <c r="AU205" s="23">
        <f>[1]ВОВЛЕЧЁННОСТЬ!AU70/'АКТИВНОСТЬ БАЗЫ'!AU201</f>
        <v>2457.5533894531795</v>
      </c>
      <c r="AV205" s="23">
        <f>[1]ВОВЛЕЧЁННОСТЬ!AV70/'АКТИВНОСТЬ БАЗЫ'!AV201</f>
        <v>2434.1834918560467</v>
      </c>
      <c r="AW205" s="23">
        <f>[1]ВОВЛЕЧЁННОСТЬ!AW70/'АКТИВНОСТЬ БАЗЫ'!AW201</f>
        <v>2437.6758737687851</v>
      </c>
      <c r="AX205" s="23">
        <f>[1]ВОВЛЕЧЁННОСТЬ!AX70/'АКТИВНОСТЬ БАЗЫ'!AX201</f>
        <v>2607.8688799558959</v>
      </c>
      <c r="AY205" s="23">
        <f>[1]ВОВЛЕЧЁННОСТЬ!AY70/'АКТИВНОСТЬ БАЗЫ'!AY201</f>
        <v>2533.3844367796751</v>
      </c>
      <c r="AZ205" s="23">
        <f>[1]ВОВЛЕЧЁННОСТЬ!AZ70/'АКТИВНОСТЬ БАЗЫ'!AZ201</f>
        <v>2655.9363768372577</v>
      </c>
      <c r="BA205" s="69"/>
      <c r="BB205" s="69"/>
      <c r="BC205" s="27">
        <f t="shared" si="44"/>
        <v>4.837478997596012E-2</v>
      </c>
      <c r="BD205" s="70"/>
      <c r="BE205" s="70"/>
      <c r="BF205" s="70"/>
      <c r="BG205" s="70"/>
      <c r="BH205" s="70"/>
      <c r="BI205" s="70"/>
      <c r="BJ205" s="70"/>
      <c r="BK205" s="70"/>
      <c r="BL205" s="70"/>
      <c r="BM205" s="70"/>
      <c r="BN205" s="70"/>
      <c r="BO205" s="70"/>
      <c r="BP205" s="70"/>
    </row>
    <row r="206" spans="1:68" s="68" customFormat="1" x14ac:dyDescent="0.35">
      <c r="A206" s="22" t="s">
        <v>112</v>
      </c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42">
        <v>1.098014888337469</v>
      </c>
      <c r="M206" s="42">
        <v>1.8939396833279218</v>
      </c>
      <c r="N206" s="42">
        <v>1.9058487874465051</v>
      </c>
      <c r="O206" s="42">
        <v>1.980877019452687</v>
      </c>
      <c r="P206" s="42">
        <v>2.1276319420769818</v>
      </c>
      <c r="Q206" s="42">
        <v>2.1423956931359354</v>
      </c>
      <c r="R206" s="42">
        <v>2.05761528346659</v>
      </c>
      <c r="S206" s="42">
        <v>1.8980715328712174</v>
      </c>
      <c r="T206" s="42">
        <v>1.8796546418191145</v>
      </c>
      <c r="U206" s="42">
        <v>1.9564655105252498</v>
      </c>
      <c r="V206" s="42">
        <v>1.9466698307229868</v>
      </c>
      <c r="W206" s="42">
        <v>1.8927756653992396</v>
      </c>
      <c r="X206" s="42">
        <v>1.900905589674196</v>
      </c>
      <c r="Y206" s="42">
        <v>1.9007009345794392</v>
      </c>
      <c r="Z206" s="42">
        <v>1.8983888616383051</v>
      </c>
      <c r="AA206" s="42">
        <v>1.9396678966789669</v>
      </c>
      <c r="AB206" s="42">
        <f>[1]ВОВЛЕЧЁННОСТЬ!AB80/'АКТИВНОСТЬ БАЗЫ'!AB198</f>
        <v>1.9716729117736702</v>
      </c>
      <c r="AC206" s="42">
        <f>[1]ВОВЛЕЧЁННОСТЬ!AC80/'АКТИВНОСТЬ БАЗЫ'!AC198</f>
        <v>1.933014444887345</v>
      </c>
      <c r="AD206" s="42">
        <f>[1]ВОВЛЕЧЁННОСТЬ!AD80/'АКТИВНОСТЬ БАЗЫ'!AD198</f>
        <v>2.017079547805805</v>
      </c>
      <c r="AE206" s="42">
        <f>[1]ВОВЛЕЧЁННОСТЬ!AE80/'АКТИВНОСТЬ БАЗЫ'!AE198</f>
        <v>1.9428540029671959</v>
      </c>
      <c r="AF206" s="42">
        <f>[1]ВОВЛЕЧЁННОСТЬ!AF80/'АКТИВНОСТЬ БАЗЫ'!AF198</f>
        <v>2.0329505473898521</v>
      </c>
      <c r="AG206" s="42">
        <f>[1]ВОВЛЕЧЁННОСТЬ!AG80/'АКТИВНОСТЬ БАЗЫ'!AG198</f>
        <v>2.149691887739257</v>
      </c>
      <c r="AH206" s="42">
        <f>[1]ВОВЛЕЧЁННОСТЬ!AH80/'АКТИВНОСТЬ БАЗЫ'!AH198</f>
        <v>1.9531502133610643</v>
      </c>
      <c r="AI206" s="42">
        <f>[1]ВОВЛЕЧЁННОСТЬ!AI80/'АКТИВНОСТЬ БАЗЫ'!AI198</f>
        <v>1.9263629411122036</v>
      </c>
      <c r="AJ206" s="42">
        <f>[1]ВОВЛЕЧЁННОСТЬ!AJ80/'АКТИВНОСТЬ БАЗЫ'!AJ198</f>
        <v>1.8939119492058649</v>
      </c>
      <c r="AK206" s="42">
        <f>[1]ВОВЛЕЧЁННОСТЬ!AK80/'АКТИВНОСТЬ БАЗЫ'!AK198</f>
        <v>1.9024665202433477</v>
      </c>
      <c r="AL206" s="42">
        <f>[1]ВОВЛЕЧЁННОСТЬ!AL80/'АКТИВНОСТЬ БАЗЫ'!AL198</f>
        <v>1.9693353530128939</v>
      </c>
      <c r="AM206" s="42">
        <f>[1]ВОВЛЕЧЁННОСТЬ!AM80/'АКТИВНОСТЬ БАЗЫ'!AM198</f>
        <v>2.0416997687269389</v>
      </c>
      <c r="AN206" s="42">
        <f>[1]ВОВЛЕЧЁННОСТЬ!AN80/'АКТИВНОСТЬ БАЗЫ'!AN198</f>
        <v>2.0862753942506203</v>
      </c>
      <c r="AO206" s="42">
        <f>[1]ВОВЛЕЧЁННОСТЬ!AO80/'АКТИВНОСТЬ БАЗЫ'!AO198</f>
        <v>2.0855925241322653</v>
      </c>
      <c r="AP206" s="42">
        <f>[1]ВОВЛЕЧЁННОСТЬ!AP80/'АКТИВНОСТЬ БАЗЫ'!AP198</f>
        <v>2.2433245640290491</v>
      </c>
      <c r="AQ206" s="42">
        <f>[1]ВОВЛЕЧЁННОСТЬ!AQ80/'АКТИВНОСТЬ БАЗЫ'!AQ198</f>
        <v>2.0728539219975097</v>
      </c>
      <c r="AR206" s="42">
        <f>[1]ВОВЛЕЧЁННОСТЬ!AR80/'АКТИВНОСТЬ БАЗЫ'!AR198</f>
        <v>2.1029497413409159</v>
      </c>
      <c r="AS206" s="42">
        <f>[1]ВОВЛЕЧЁННОСТЬ!AS80/'АКТИВНОСТЬ БАЗЫ'!AS198</f>
        <v>2.1506709699337523</v>
      </c>
      <c r="AT206" s="42">
        <f>[1]ВОВЛЕЧЁННОСТЬ!AT80/'АКТИВНОСТЬ БАЗЫ'!AT198</f>
        <v>2.074892050683089</v>
      </c>
      <c r="AU206" s="42">
        <f>[1]ВОВЛЕЧЁННОСТЬ!AU80/'АКТИВНОСТЬ БАЗЫ'!AU198</f>
        <v>2.057193112386595</v>
      </c>
      <c r="AV206" s="42">
        <f>[1]ВОВЛЕЧЁННОСТЬ!AV80/'АКТИВНОСТЬ БАЗЫ'!AV198</f>
        <v>2.0118638536407443</v>
      </c>
      <c r="AW206" s="42">
        <f>[1]ВОВЛЕЧЁННОСТЬ!AW80/'АКТИВНОСТЬ БАЗЫ'!AW198</f>
        <v>2.0037632765339648</v>
      </c>
      <c r="AX206" s="42">
        <f>[1]ВОВЛЕЧЁННОСТЬ!AX80/'АКТИВНОСТЬ БАЗЫ'!AX198</f>
        <v>2.0627913455288329</v>
      </c>
      <c r="AY206" s="42">
        <f>[1]ВОВЛЕЧЁННОСТЬ!AY80/'АКТИВНОСТЬ БАЗЫ'!AY198</f>
        <v>2.1351223858692805</v>
      </c>
      <c r="AZ206" s="42">
        <f>[1]ВОВЛЕЧЁННОСТЬ!AZ80/'АКТИВНОСТЬ БАЗЫ'!AZ198</f>
        <v>2.2219418271200326</v>
      </c>
      <c r="BA206" s="76"/>
      <c r="BB206" s="76"/>
      <c r="BC206" s="27">
        <f t="shared" si="44"/>
        <v>4.0662512755869518E-2</v>
      </c>
      <c r="BD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7"/>
    </row>
    <row r="207" spans="1:68" s="68" customFormat="1" x14ac:dyDescent="0.35">
      <c r="A207" s="22" t="s">
        <v>113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42">
        <v>1.0902293120638085</v>
      </c>
      <c r="M207" s="42">
        <v>1.8087703877331771</v>
      </c>
      <c r="N207" s="42">
        <v>1.771209341117598</v>
      </c>
      <c r="O207" s="42">
        <v>1.8212084610858188</v>
      </c>
      <c r="P207" s="42">
        <v>1.9627544063431139</v>
      </c>
      <c r="Q207" s="42">
        <v>2.0439197395909248</v>
      </c>
      <c r="R207" s="42">
        <v>1.961044030394504</v>
      </c>
      <c r="S207" s="42">
        <v>1.8176728937275763</v>
      </c>
      <c r="T207" s="42">
        <v>1.8019042908371461</v>
      </c>
      <c r="U207" s="42">
        <v>1.8787061229126434</v>
      </c>
      <c r="V207" s="42">
        <v>1.8886340542894469</v>
      </c>
      <c r="W207" s="42">
        <v>1.8160214768659684</v>
      </c>
      <c r="X207" s="42">
        <v>1.8451802316098516</v>
      </c>
      <c r="Y207" s="42">
        <v>1.8533746046699415</v>
      </c>
      <c r="Z207" s="42">
        <v>1.8344651332603139</v>
      </c>
      <c r="AA207" s="42">
        <v>1.8551736232900737</v>
      </c>
      <c r="AB207" s="42">
        <f>[1]ВОВЛЕЧЁННОСТЬ!AB81/'АКТИВНОСТЬ БАЗЫ'!AB199</f>
        <v>1.8912782556511303</v>
      </c>
      <c r="AC207" s="42">
        <f>[1]ВОВЛЕЧЁННОСТЬ!AC81/'АКТИВНОСТЬ БАЗЫ'!AC199</f>
        <v>1.8822312624974142</v>
      </c>
      <c r="AD207" s="42">
        <f>[1]ВОВЛЕЧЁННОСТЬ!AD81/'АКТИВНОСТЬ БАЗЫ'!AD199</f>
        <v>1.9163252765260139</v>
      </c>
      <c r="AE207" s="42">
        <f>[1]ВОВЛЕЧЁННОСТЬ!AE81/'АКТИВНОСТЬ БАЗЫ'!AE199</f>
        <v>1.8568621145531854</v>
      </c>
      <c r="AF207" s="42">
        <f>[1]ВОВЛЕЧЁННОСТЬ!AF81/'АКТИВНОСТЬ БАЗЫ'!AF199</f>
        <v>1.949004387445157</v>
      </c>
      <c r="AG207" s="42">
        <f>[1]ВОВЛЕЧЁННОСТЬ!AG81/'АКТИВНОСТЬ БАЗЫ'!AG199</f>
        <v>2.2125413095838233</v>
      </c>
      <c r="AH207" s="42">
        <f>[1]ВОВЛЕЧЁННОСТЬ!AH81/'АКТИВНОСТЬ БАЗЫ'!AH199</f>
        <v>1.9202648827623487</v>
      </c>
      <c r="AI207" s="42">
        <f>[1]ВОВЛЕЧЁННОСТЬ!AI81/'АКТИВНОСТЬ БАЗЫ'!AI199</f>
        <v>1.8769061635576991</v>
      </c>
      <c r="AJ207" s="42">
        <f>[1]ВОВЛЕЧЁННОСТЬ!AJ81/'АКТИВНОСТЬ БАЗЫ'!AJ199</f>
        <v>1.8700113192390551</v>
      </c>
      <c r="AK207" s="42">
        <f>[1]ВОВЛЕЧЁННОСТЬ!AK81/'АКТИВНОСТЬ БАЗЫ'!AK199</f>
        <v>1.8850460503687851</v>
      </c>
      <c r="AL207" s="42">
        <f>[1]ВОВЛЕЧЁННОСТЬ!AL81/'АКТИВНОСТЬ БАЗЫ'!AL199</f>
        <v>1.9153805616201158</v>
      </c>
      <c r="AM207" s="42">
        <f>[1]ВОВЛЕЧЁННОСТЬ!AM81/'АКТИВНОСТЬ БАЗЫ'!AM199</f>
        <v>1.967564037442856</v>
      </c>
      <c r="AN207" s="42">
        <f>[1]ВОВЛЕЧЁННОСТЬ!AN81/'АКТИВНОСТЬ БАЗЫ'!AN199</f>
        <v>1.9953652076944521</v>
      </c>
      <c r="AO207" s="42">
        <f>[1]ВОВЛЕЧЁННОСТЬ!AO81/'АКТИВНОСТЬ БАЗЫ'!AO199</f>
        <v>2.0001015400236928</v>
      </c>
      <c r="AP207" s="42">
        <f>[1]ВОВЛЕЧЁННОСТЬ!AP81/'АКТИВНОСТЬ БАЗЫ'!AP199</f>
        <v>2.1078835522321286</v>
      </c>
      <c r="AQ207" s="42">
        <f>[1]ВОВЛЕЧЁННОСТЬ!AQ81/'АКТИВНОСТЬ БАЗЫ'!AQ199</f>
        <v>1.9945789663895916</v>
      </c>
      <c r="AR207" s="42">
        <f>[1]ВОВЛЕЧЁННОСТЬ!AR81/'АКТИВНОСТЬ БАЗЫ'!AR199</f>
        <v>1.9998931205244219</v>
      </c>
      <c r="AS207" s="42">
        <f>[1]ВОВЛЕЧЁННОСТЬ!AS81/'АКТИВНОСТЬ БАЗЫ'!AS199</f>
        <v>2.10240049665448</v>
      </c>
      <c r="AT207" s="42">
        <f>[1]ВОВЛЕЧЁННОСТЬ!AT81/'АКТИВНОСТЬ БАЗЫ'!AT199</f>
        <v>2.022858394800263</v>
      </c>
      <c r="AU207" s="42">
        <f>[1]ВОВЛЕЧЁННОСТЬ!AU81/'АКТИВНОСТЬ БАЗЫ'!AU199</f>
        <v>1.9898492538444057</v>
      </c>
      <c r="AV207" s="42">
        <f>[1]ВОВЛЕЧЁННОСТЬ!AV81/'АКТИВНОСТЬ БАЗЫ'!AV199</f>
        <v>2.0156137688683011</v>
      </c>
      <c r="AW207" s="42">
        <f>[1]ВОВЛЕЧЁННОСТЬ!AW81/'АКТИВНОСТЬ БАЗЫ'!AW199</f>
        <v>1.993777558000577</v>
      </c>
      <c r="AX207" s="42">
        <f>[1]ВОВЛЕЧЁННОСТЬ!AX81/'АКТИВНОСТЬ БАЗЫ'!AX199</f>
        <v>2.0969882593159777</v>
      </c>
      <c r="AY207" s="42">
        <f>[1]ВОВЛЕЧЁННОСТЬ!AY81/'АКТИВНОСТЬ БАЗЫ'!AY199</f>
        <v>2.0534939943973289</v>
      </c>
      <c r="AZ207" s="42">
        <f>[1]ВОВЛЕЧЁННОСТЬ!AZ81/'АКТИВНОСТЬ БАЗЫ'!AZ199</f>
        <v>2.152747561232367</v>
      </c>
      <c r="BA207" s="73"/>
      <c r="BB207" s="73"/>
      <c r="BC207" s="27">
        <f t="shared" si="44"/>
        <v>4.8333994209789566E-2</v>
      </c>
    </row>
    <row r="208" spans="1:68" s="68" customFormat="1" x14ac:dyDescent="0.35">
      <c r="A208" s="22" t="s">
        <v>114</v>
      </c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42">
        <v>1.1014257939079715</v>
      </c>
      <c r="M208" s="42">
        <v>2.061387017047255</v>
      </c>
      <c r="N208" s="42">
        <v>2.042532663316583</v>
      </c>
      <c r="O208" s="42">
        <v>2.1199339812947002</v>
      </c>
      <c r="P208" s="42">
        <v>2.3009900369697349</v>
      </c>
      <c r="Q208" s="42">
        <v>2.4025255246945045</v>
      </c>
      <c r="R208" s="42">
        <v>2.3790144083165545</v>
      </c>
      <c r="S208" s="42">
        <v>2.1442119856323649</v>
      </c>
      <c r="T208" s="42">
        <v>2.1061186669598264</v>
      </c>
      <c r="U208" s="42">
        <v>2.2236784430612784</v>
      </c>
      <c r="V208" s="42">
        <v>2.1757946138775988</v>
      </c>
      <c r="W208" s="42">
        <v>2.1051104179275884</v>
      </c>
      <c r="X208" s="42">
        <v>2.1080298457154241</v>
      </c>
      <c r="Y208" s="42">
        <v>2.1251178205479038</v>
      </c>
      <c r="Z208" s="42">
        <v>2.1034120346384428</v>
      </c>
      <c r="AA208" s="42">
        <v>2.1822132653341009</v>
      </c>
      <c r="AB208" s="42">
        <f>[1]ВОВЛЕЧЁННОСТЬ!AB82/'АКТИВНОСТЬ БАЗЫ'!AB200</f>
        <v>2.2360838244924688</v>
      </c>
      <c r="AC208" s="42">
        <f>[1]ВОВЛЕЧЁННОСТЬ!AC82/'АКТИВНОСТЬ БАЗЫ'!AC200</f>
        <v>2.1816070188726884</v>
      </c>
      <c r="AD208" s="42">
        <f>[1]ВОВЛЕЧЁННОСТЬ!AD82/'АКТИВНОСТЬ БАЗЫ'!AD200</f>
        <v>2.283488536535673</v>
      </c>
      <c r="AE208" s="42">
        <f>[1]ВОВЛЕЧЁННОСТЬ!AE82/'АКТИВНОСТЬ БАЗЫ'!AE200</f>
        <v>2.2256375173975607</v>
      </c>
      <c r="AF208" s="42">
        <f>[1]ВОВЛЕЧЁННОСТЬ!AF82/'АКТИВНОСТЬ БАЗЫ'!AF200</f>
        <v>2.3232021221590271</v>
      </c>
      <c r="AG208" s="42">
        <f>[1]ВОВЛЕЧЁННОСТЬ!AG82/'АКТИВНОСТЬ БАЗЫ'!AG200</f>
        <v>2.4233514795907558</v>
      </c>
      <c r="AH208" s="42">
        <f>[1]ВОВЛЕЧЁННОСТЬ!AH82/'АКТИВНОСТЬ БАЗЫ'!AH200</f>
        <v>2.2293885036391772</v>
      </c>
      <c r="AI208" s="42">
        <f>[1]ВОВЛЕЧЁННОСТЬ!AI82/'АКТИВНОСТЬ БАЗЫ'!AI200</f>
        <v>2.2250237868696479</v>
      </c>
      <c r="AJ208" s="42">
        <f>[1]ВОВЛЕЧЁННОСТЬ!AJ82/'АКТИВНОСТЬ БАЗЫ'!AJ200</f>
        <v>2.1810296651608998</v>
      </c>
      <c r="AK208" s="42">
        <f>[1]ВОВЛЕЧЁННОСТЬ!AK82/'АКТИВНОСТЬ БАЗЫ'!AK200</f>
        <v>2.1816750813287782</v>
      </c>
      <c r="AL208" s="42">
        <f>[1]ВОВЛЕЧЁННОСТЬ!AL82/'АКТИВНОСТЬ БАЗЫ'!AL200</f>
        <v>2.2647309707651573</v>
      </c>
      <c r="AM208" s="42">
        <f>[1]ВОВЛЕЧЁННОСТЬ!AM82/'АКТИВНОСТЬ БАЗЫ'!AM200</f>
        <v>2.3534722729026138</v>
      </c>
      <c r="AN208" s="42">
        <f>[1]ВОВЛЕЧЁННОСТЬ!AN82/'АКТИВНОСТЬ БАЗЫ'!AN200</f>
        <v>2.4026385855745356</v>
      </c>
      <c r="AO208" s="42">
        <f>[1]ВОВЛЕЧЁННОСТЬ!AO82/'АКТИВНОСТЬ БАЗЫ'!AO200</f>
        <v>2.4303620221900251</v>
      </c>
      <c r="AP208" s="42">
        <f>[1]ВОВЛЕЧЁННОСТЬ!AP82/'АКТИВНОСТЬ БАЗЫ'!AP200</f>
        <v>2.6294533403982072</v>
      </c>
      <c r="AQ208" s="42">
        <f>[1]ВОВЛЕЧЁННОСТЬ!AQ82/'АКТИВНОСТЬ БАЗЫ'!AQ200</f>
        <v>2.4049227845093846</v>
      </c>
      <c r="AR208" s="42">
        <f>[1]ВОВЛЕЧЁННОСТЬ!AR82/'АКТИВНОСТЬ БАЗЫ'!AR200</f>
        <v>2.426541207008436</v>
      </c>
      <c r="AS208" s="42">
        <f>[1]ВОВЛЕЧЁННОСТЬ!AS82/'АКТИВНОСТЬ БАЗЫ'!AS200</f>
        <v>2.5066366543401752</v>
      </c>
      <c r="AT208" s="42">
        <f>[1]ВОВЛЕЧЁННОСТЬ!AT82/'АКТИВНОСТЬ БАЗЫ'!AT200</f>
        <v>2.3921563238608257</v>
      </c>
      <c r="AU208" s="42">
        <f>[1]ВОВЛЕЧЁННОСТЬ!AU82/'АКТИВНОСТЬ БАЗЫ'!AU200</f>
        <v>2.3629517930352009</v>
      </c>
      <c r="AV208" s="42">
        <f>[1]ВОВЛЕЧЁННОСТЬ!AV82/'АКТИВНОСТЬ БАЗЫ'!AV200</f>
        <v>2.315602315808035</v>
      </c>
      <c r="AW208" s="42">
        <f>[1]ВОВЛЕЧЁННОСТЬ!AW82/'АКТИВНОСТЬ БАЗЫ'!AW200</f>
        <v>2.2938595630238905</v>
      </c>
      <c r="AX208" s="42">
        <f>[1]ВОВЛЕЧЁННОСТЬ!AX82/'АКТИВНОСТЬ БАЗЫ'!AX200</f>
        <v>2.3950239414139518</v>
      </c>
      <c r="AY208" s="42">
        <f>[1]ВОВЛЕЧЁННОСТЬ!AY82/'АКТИВНОСТЬ БАЗЫ'!AY200</f>
        <v>2.4593967517401394</v>
      </c>
      <c r="AZ208" s="42">
        <f>[1]ВОВЛЕЧЁННОСТЬ!AZ82/'АКТИВНОСТЬ БАЗЫ'!AZ200</f>
        <v>2.5607326610413663</v>
      </c>
      <c r="BA208" s="69"/>
      <c r="BB208" s="69"/>
      <c r="BC208" s="27">
        <f t="shared" si="44"/>
        <v>4.1203563121536613E-2</v>
      </c>
      <c r="BD208" s="70"/>
      <c r="BE208" s="70"/>
      <c r="BF208" s="70"/>
      <c r="BG208" s="70"/>
      <c r="BH208" s="70"/>
      <c r="BI208" s="70"/>
      <c r="BJ208" s="70"/>
      <c r="BK208" s="70"/>
      <c r="BL208" s="70"/>
      <c r="BM208" s="70"/>
      <c r="BN208" s="70"/>
      <c r="BO208" s="70"/>
      <c r="BP208" s="70"/>
    </row>
    <row r="209" spans="1:68" s="68" customFormat="1" x14ac:dyDescent="0.35">
      <c r="A209" s="22" t="s">
        <v>115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42">
        <v>1.0991136180499597</v>
      </c>
      <c r="M209" s="42">
        <v>2.0129404844660712</v>
      </c>
      <c r="N209" s="42">
        <v>2.0120611784027922</v>
      </c>
      <c r="O209" s="42">
        <v>2.0889487870619945</v>
      </c>
      <c r="P209" s="42">
        <v>2.3054299532103961</v>
      </c>
      <c r="Q209" s="42">
        <v>2.3298001994312516</v>
      </c>
      <c r="R209" s="42">
        <v>2.2432846988402546</v>
      </c>
      <c r="S209" s="42">
        <v>2.0517989696994281</v>
      </c>
      <c r="T209" s="42">
        <v>2.0368147258903559</v>
      </c>
      <c r="U209" s="42">
        <v>2.1500404322575903</v>
      </c>
      <c r="V209" s="42">
        <v>2.0980120372059092</v>
      </c>
      <c r="W209" s="42">
        <v>2.0299033890507592</v>
      </c>
      <c r="X209" s="42">
        <v>2.0355943079303969</v>
      </c>
      <c r="Y209" s="42">
        <v>2.0592375366568914</v>
      </c>
      <c r="Z209" s="42">
        <v>2.0478940339986287</v>
      </c>
      <c r="AA209" s="42">
        <v>2.1014652014652015</v>
      </c>
      <c r="AB209" s="42">
        <f>[1]ВОВЛЕЧЁННОСТЬ!AB83/'АКТИВНОСТЬ БАЗЫ'!AB201</f>
        <v>2.138543628374137</v>
      </c>
      <c r="AC209" s="42">
        <f>[1]ВОВЛЕЧЁННОСТЬ!AC83/'АКТИВНОСТЬ БАЗЫ'!AC201</f>
        <v>2.0779354758034261</v>
      </c>
      <c r="AD209" s="42">
        <f>[1]ВОВЛЕЧЁННОСТЬ!AD83/'АКТИВНОСТЬ БАЗЫ'!AD201</f>
        <v>2.1512852552659765</v>
      </c>
      <c r="AE209" s="42">
        <f>[1]ВОВЛЕЧЁННОСТЬ!AE83/'АКТИВНОСТЬ БАЗЫ'!AE201</f>
        <v>2.1025211055857524</v>
      </c>
      <c r="AF209" s="42">
        <f>[1]ВОВЛЕЧЁННОСТЬ!AF83/'АКТИВНОСТЬ БАЗЫ'!AF201</f>
        <v>2.1577801651023409</v>
      </c>
      <c r="AG209" s="42">
        <f>[1]ВОВЛЕЧЁННОСТЬ!AG83/'АКТИВНОСТЬ БАЗЫ'!AG201</f>
        <v>2.293174590659413</v>
      </c>
      <c r="AH209" s="42">
        <f>[1]ВОВЛЕЧЁННОСТЬ!AH83/'АКТИВНОСТЬ БАЗЫ'!AH201</f>
        <v>2.0999641408986842</v>
      </c>
      <c r="AI209" s="42">
        <f>[1]ВОВЛЕЧЁННОСТЬ!AI83/'АКТИВНОСТЬ БАЗЫ'!AI201</f>
        <v>2.0732265446224258</v>
      </c>
      <c r="AJ209" s="42">
        <f>[1]ВОВЛЕЧЁННОСТЬ!AJ83/'АКТИВНОСТЬ БАЗЫ'!AJ201</f>
        <v>2.0524380860098606</v>
      </c>
      <c r="AK209" s="42">
        <f>[1]ВОВЛЕЧЁННОСТЬ!AK83/'АКТИВНОСТЬ БАЗЫ'!AK201</f>
        <v>2.0391640373983271</v>
      </c>
      <c r="AL209" s="42">
        <f>[1]ВОВЛЕЧЁННОСТЬ!AL83/'АКТИВНОСТЬ БАЗЫ'!AL201</f>
        <v>2.1159641011694315</v>
      </c>
      <c r="AM209" s="42">
        <f>[1]ВОВЛЕЧЁННОСТЬ!AM83/'АКТИВНОСТЬ БАЗЫ'!AM201</f>
        <v>2.1848120685246739</v>
      </c>
      <c r="AN209" s="42">
        <f>[1]ВОВЛЕЧЁННОСТЬ!AN83/'АКТИВНОСТЬ БАЗЫ'!AN201</f>
        <v>2.2420750692588687</v>
      </c>
      <c r="AO209" s="42">
        <f>[1]ВОВЛЕЧЁННОСТЬ!AO83/'АКТИВНОСТЬ БАЗЫ'!AO201</f>
        <v>2.2625000000000002</v>
      </c>
      <c r="AP209" s="42">
        <f>[1]ВОВЛЕЧЁННОСТЬ!AP83/'АКТИВНОСТЬ БАЗЫ'!AP201</f>
        <v>2.428084012761432</v>
      </c>
      <c r="AQ209" s="42">
        <f>[1]ВОВЛЕЧЁННОСТЬ!AQ83/'АКТИВНОСТЬ БАЗЫ'!AQ201</f>
        <v>2.2149899537404796</v>
      </c>
      <c r="AR209" s="42">
        <f>[1]ВОВЛЕЧЁННОСТЬ!AR83/'АКТИВНОСТЬ БАЗЫ'!AR201</f>
        <v>2.2352160076924839</v>
      </c>
      <c r="AS209" s="42">
        <f>[1]ВОВЛЕЧЁННОСТЬ!AS83/'АКТИВНОСТЬ БАЗЫ'!AS201</f>
        <v>2.2954415578706757</v>
      </c>
      <c r="AT209" s="42">
        <f>[1]ВОВЛЕЧЁННОСТЬ!AT83/'АКТИВНОСТЬ БАЗЫ'!AT201</f>
        <v>2.196967285788983</v>
      </c>
      <c r="AU209" s="42">
        <f>[1]ВОВЛЕЧЁННОСТЬ!AU83/'АКТИВНОСТЬ БАЗЫ'!AU201</f>
        <v>2.1715133806409721</v>
      </c>
      <c r="AV209" s="42">
        <f>[1]ВОВЛЕЧЁННОСТЬ!AV83/'АКТИВНОСТЬ БАЗЫ'!AV201</f>
        <v>2.1187105205837509</v>
      </c>
      <c r="AW209" s="42">
        <f>[1]ВОВЛЕЧЁННОСТЬ!AW83/'АКТИВНОСТЬ БАЗЫ'!AW201</f>
        <v>2.1050797415357807</v>
      </c>
      <c r="AX209" s="42">
        <f>[1]ВОВЛЕЧЁННОСТЬ!AX83/'АКТИВНОСТЬ БАЗЫ'!AX201</f>
        <v>2.1607249506133139</v>
      </c>
      <c r="AY209" s="42">
        <f>[1]ВОВЛЕЧЁННОСТЬ!AY83/'АКТИВНОСТЬ БАЗЫ'!AY201</f>
        <v>2.2437957432489273</v>
      </c>
      <c r="AZ209" s="42">
        <f>[1]ВОВЛЕЧЁННОСТЬ!AZ83/'АКТИВНОСТЬ БАЗЫ'!AZ201</f>
        <v>2.3266434488322218</v>
      </c>
      <c r="BA209" s="78"/>
      <c r="BB209" s="78"/>
      <c r="BC209" s="27">
        <f t="shared" si="44"/>
        <v>3.6923015756922029E-2</v>
      </c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</row>
    <row r="210" spans="1:68" s="67" customFormat="1" x14ac:dyDescent="0.35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27"/>
      <c r="BD210" s="81"/>
      <c r="BE210" s="81"/>
      <c r="BF210" s="81"/>
      <c r="BG210" s="81"/>
    </row>
    <row r="211" spans="1:68" s="68" customFormat="1" x14ac:dyDescent="0.35">
      <c r="A211" s="82">
        <v>1</v>
      </c>
      <c r="B211" s="69">
        <f t="shared" ref="B211:BB211" si="45">B75</f>
        <v>43678</v>
      </c>
      <c r="C211" s="69">
        <f t="shared" si="45"/>
        <v>43709</v>
      </c>
      <c r="D211" s="69">
        <f t="shared" si="45"/>
        <v>43739</v>
      </c>
      <c r="E211" s="69">
        <f t="shared" si="45"/>
        <v>43770</v>
      </c>
      <c r="F211" s="69">
        <f t="shared" si="45"/>
        <v>43800</v>
      </c>
      <c r="G211" s="69">
        <f t="shared" si="45"/>
        <v>43831</v>
      </c>
      <c r="H211" s="69">
        <f t="shared" si="45"/>
        <v>43862</v>
      </c>
      <c r="I211" s="69">
        <f t="shared" si="45"/>
        <v>43891</v>
      </c>
      <c r="J211" s="69">
        <f t="shared" si="45"/>
        <v>43922</v>
      </c>
      <c r="K211" s="69">
        <f t="shared" si="45"/>
        <v>43952</v>
      </c>
      <c r="L211" s="69">
        <f t="shared" si="45"/>
        <v>43983</v>
      </c>
      <c r="M211" s="69">
        <f t="shared" si="45"/>
        <v>44013</v>
      </c>
      <c r="N211" s="69">
        <f t="shared" si="45"/>
        <v>44044</v>
      </c>
      <c r="O211" s="69">
        <f t="shared" si="45"/>
        <v>44075</v>
      </c>
      <c r="P211" s="69">
        <f t="shared" si="45"/>
        <v>44105</v>
      </c>
      <c r="Q211" s="69">
        <f t="shared" si="45"/>
        <v>44136</v>
      </c>
      <c r="R211" s="69">
        <f t="shared" si="45"/>
        <v>44166</v>
      </c>
      <c r="S211" s="69">
        <f t="shared" si="45"/>
        <v>44197</v>
      </c>
      <c r="T211" s="69">
        <f t="shared" si="45"/>
        <v>44228</v>
      </c>
      <c r="U211" s="69">
        <f t="shared" si="45"/>
        <v>44256</v>
      </c>
      <c r="V211" s="69">
        <f t="shared" si="45"/>
        <v>44287</v>
      </c>
      <c r="W211" s="69">
        <f t="shared" si="45"/>
        <v>44317</v>
      </c>
      <c r="X211" s="69">
        <f t="shared" si="45"/>
        <v>44348</v>
      </c>
      <c r="Y211" s="69">
        <f t="shared" si="45"/>
        <v>44378</v>
      </c>
      <c r="Z211" s="69">
        <f t="shared" si="45"/>
        <v>44409</v>
      </c>
      <c r="AA211" s="69">
        <f t="shared" si="45"/>
        <v>44440</v>
      </c>
      <c r="AB211" s="69">
        <f t="shared" si="45"/>
        <v>44470</v>
      </c>
      <c r="AC211" s="69">
        <f t="shared" si="45"/>
        <v>44501</v>
      </c>
      <c r="AD211" s="69">
        <f t="shared" si="45"/>
        <v>44531</v>
      </c>
      <c r="AE211" s="69">
        <f t="shared" si="45"/>
        <v>44562</v>
      </c>
      <c r="AF211" s="69">
        <f t="shared" si="45"/>
        <v>44593</v>
      </c>
      <c r="AG211" s="69">
        <f t="shared" si="45"/>
        <v>44621</v>
      </c>
      <c r="AH211" s="69">
        <f t="shared" si="45"/>
        <v>44652</v>
      </c>
      <c r="AI211" s="69">
        <f t="shared" si="45"/>
        <v>44682</v>
      </c>
      <c r="AJ211" s="69">
        <f t="shared" si="45"/>
        <v>44713</v>
      </c>
      <c r="AK211" s="69">
        <f t="shared" si="45"/>
        <v>44743</v>
      </c>
      <c r="AL211" s="69">
        <f t="shared" si="45"/>
        <v>44774</v>
      </c>
      <c r="AM211" s="69">
        <f t="shared" si="45"/>
        <v>44805</v>
      </c>
      <c r="AN211" s="69">
        <f t="shared" si="45"/>
        <v>44835</v>
      </c>
      <c r="AO211" s="69">
        <f t="shared" si="45"/>
        <v>44866</v>
      </c>
      <c r="AP211" s="69">
        <f t="shared" si="45"/>
        <v>44896</v>
      </c>
      <c r="AQ211" s="69">
        <f t="shared" si="45"/>
        <v>44927</v>
      </c>
      <c r="AR211" s="69">
        <f t="shared" si="45"/>
        <v>44958</v>
      </c>
      <c r="AS211" s="69">
        <f t="shared" si="45"/>
        <v>44986</v>
      </c>
      <c r="AT211" s="69">
        <f t="shared" si="45"/>
        <v>45017</v>
      </c>
      <c r="AU211" s="69">
        <f t="shared" si="45"/>
        <v>45047</v>
      </c>
      <c r="AV211" s="69">
        <f t="shared" si="45"/>
        <v>45078</v>
      </c>
      <c r="AW211" s="69">
        <f t="shared" si="45"/>
        <v>45108</v>
      </c>
      <c r="AX211" s="69">
        <f t="shared" si="45"/>
        <v>45139</v>
      </c>
      <c r="AY211" s="69">
        <f t="shared" si="45"/>
        <v>45170</v>
      </c>
      <c r="AZ211" s="69">
        <f t="shared" si="45"/>
        <v>45200</v>
      </c>
      <c r="BA211" s="69">
        <f t="shared" si="45"/>
        <v>45231</v>
      </c>
      <c r="BB211" s="69">
        <f t="shared" si="45"/>
        <v>45261</v>
      </c>
      <c r="BC211" s="83"/>
      <c r="BD211" s="70"/>
      <c r="BE211" s="70"/>
      <c r="BF211" s="84"/>
      <c r="BG211" s="84"/>
      <c r="BH211" s="70"/>
      <c r="BI211" s="70"/>
      <c r="BJ211" s="70"/>
      <c r="BK211" s="70"/>
      <c r="BL211" s="70"/>
      <c r="BM211" s="70"/>
      <c r="BN211" s="70"/>
      <c r="BO211" s="70"/>
      <c r="BP211" s="70"/>
    </row>
    <row r="212" spans="1:68" s="68" customFormat="1" x14ac:dyDescent="0.35">
      <c r="A212" s="69" t="str">
        <f t="shared" ref="A212:BB212" si="46">A90</f>
        <v>Доля участников с повторными покупками в текущем месяце, %</v>
      </c>
      <c r="B212" s="71">
        <f t="shared" si="46"/>
        <v>0.19148195427643031</v>
      </c>
      <c r="C212" s="71">
        <f t="shared" si="46"/>
        <v>0.44603165671197859</v>
      </c>
      <c r="D212" s="71">
        <f t="shared" si="46"/>
        <v>0.5143246422165807</v>
      </c>
      <c r="E212" s="71">
        <f t="shared" si="46"/>
        <v>0.52576519654708953</v>
      </c>
      <c r="F212" s="71">
        <f t="shared" si="46"/>
        <v>0.546518536121673</v>
      </c>
      <c r="G212" s="71">
        <f t="shared" si="46"/>
        <v>0.53492664228258879</v>
      </c>
      <c r="H212" s="71">
        <f t="shared" si="46"/>
        <v>0.54904688286854275</v>
      </c>
      <c r="I212" s="71">
        <f t="shared" si="46"/>
        <v>0.56847870657840782</v>
      </c>
      <c r="J212" s="71">
        <f t="shared" si="46"/>
        <v>0.51851642895829575</v>
      </c>
      <c r="K212" s="71">
        <f t="shared" si="46"/>
        <v>0.5031909447699221</v>
      </c>
      <c r="L212" s="71">
        <f t="shared" si="46"/>
        <v>0.50056980669576623</v>
      </c>
      <c r="M212" s="71">
        <f t="shared" si="46"/>
        <v>0.50738487658995879</v>
      </c>
      <c r="N212" s="71">
        <f t="shared" si="46"/>
        <v>0.50225116021334071</v>
      </c>
      <c r="O212" s="71">
        <f t="shared" si="46"/>
        <v>0.52030599179916048</v>
      </c>
      <c r="P212" s="71">
        <f t="shared" si="46"/>
        <v>0.54076379429531474</v>
      </c>
      <c r="Q212" s="71">
        <f t="shared" si="46"/>
        <v>0.54038469351627749</v>
      </c>
      <c r="R212" s="71">
        <f t="shared" si="46"/>
        <v>0.53269605595047009</v>
      </c>
      <c r="S212" s="71">
        <f t="shared" si="46"/>
        <v>0.49880852982941559</v>
      </c>
      <c r="T212" s="71">
        <f t="shared" si="46"/>
        <v>0.49701682564009292</v>
      </c>
      <c r="U212" s="71">
        <f t="shared" si="46"/>
        <v>0.5220074032282479</v>
      </c>
      <c r="V212" s="71">
        <f t="shared" si="46"/>
        <v>0.51819334163753794</v>
      </c>
      <c r="W212" s="71">
        <f t="shared" si="46"/>
        <v>0.50482444578979846</v>
      </c>
      <c r="X212" s="71">
        <f t="shared" si="46"/>
        <v>0.50254671871751633</v>
      </c>
      <c r="Y212" s="71">
        <f t="shared" si="46"/>
        <v>0.50250249093875898</v>
      </c>
      <c r="Z212" s="71">
        <f t="shared" si="46"/>
        <v>0.50086685508425599</v>
      </c>
      <c r="AA212" s="71">
        <f t="shared" si="46"/>
        <v>0.5184271607312082</v>
      </c>
      <c r="AB212" s="71">
        <f t="shared" si="46"/>
        <v>0.52378720778561438</v>
      </c>
      <c r="AC212" s="71">
        <f t="shared" si="46"/>
        <v>0.51241183969039794</v>
      </c>
      <c r="AD212" s="71">
        <f t="shared" si="46"/>
        <v>0.5275410371961613</v>
      </c>
      <c r="AE212" s="71">
        <f t="shared" si="46"/>
        <v>0.51615530957254296</v>
      </c>
      <c r="AF212" s="71">
        <f t="shared" si="46"/>
        <v>0.5309568432459999</v>
      </c>
      <c r="AG212" s="71">
        <f t="shared" si="46"/>
        <v>0.54334211296458879</v>
      </c>
      <c r="AH212" s="71">
        <f t="shared" si="46"/>
        <v>0.50877530938757665</v>
      </c>
      <c r="AI212" s="71">
        <f t="shared" si="46"/>
        <v>0.50474266351256314</v>
      </c>
      <c r="AJ212" s="71">
        <f t="shared" si="46"/>
        <v>0.49784909186779225</v>
      </c>
      <c r="AK212" s="71">
        <f t="shared" si="46"/>
        <v>0.4978919415205591</v>
      </c>
      <c r="AL212" s="71">
        <f t="shared" si="46"/>
        <v>0.50907703291563067</v>
      </c>
      <c r="AM212" s="71">
        <f t="shared" si="46"/>
        <v>0.52249362046946712</v>
      </c>
      <c r="AN212" s="71">
        <f t="shared" si="46"/>
        <v>0.53042635480877887</v>
      </c>
      <c r="AO212" s="71">
        <f t="shared" si="46"/>
        <v>0.52795756185482545</v>
      </c>
      <c r="AP212" s="71">
        <f t="shared" si="46"/>
        <v>0.55385734000089037</v>
      </c>
      <c r="AQ212" s="71">
        <f t="shared" si="46"/>
        <v>0.52614357550404578</v>
      </c>
      <c r="AR212" s="71">
        <f t="shared" si="46"/>
        <v>0.52827348233636517</v>
      </c>
      <c r="AS212" s="71">
        <f t="shared" si="46"/>
        <v>0.54104483237666523</v>
      </c>
      <c r="AT212" s="71">
        <f t="shared" si="46"/>
        <v>0.52759349517605558</v>
      </c>
      <c r="AU212" s="71">
        <f t="shared" si="46"/>
        <v>0.52257333074957846</v>
      </c>
      <c r="AV212" s="71">
        <f t="shared" si="46"/>
        <v>0.51340320269291051</v>
      </c>
      <c r="AW212" s="71">
        <f t="shared" si="46"/>
        <v>0.50902505462926928</v>
      </c>
      <c r="AX212" s="71">
        <f t="shared" si="46"/>
        <v>0.52118968683452616</v>
      </c>
      <c r="AY212" s="71">
        <f t="shared" si="46"/>
        <v>0.53491012577967179</v>
      </c>
      <c r="AZ212" s="71">
        <f t="shared" si="46"/>
        <v>0.55061323630838743</v>
      </c>
      <c r="BA212" s="71">
        <f t="shared" si="46"/>
        <v>0</v>
      </c>
      <c r="BB212" s="71">
        <f t="shared" si="46"/>
        <v>0</v>
      </c>
      <c r="BC212" s="85"/>
      <c r="BD212" s="72"/>
      <c r="BE212" s="72"/>
      <c r="BF212" s="86"/>
      <c r="BG212" s="86"/>
      <c r="BH212" s="72"/>
      <c r="BI212" s="72"/>
      <c r="BJ212" s="72"/>
      <c r="BK212" s="72"/>
      <c r="BL212" s="72"/>
      <c r="BM212" s="72"/>
      <c r="BN212" s="72"/>
      <c r="BO212" s="72"/>
      <c r="BP212" s="72"/>
    </row>
    <row r="213" spans="1:68" s="68" customFormat="1" x14ac:dyDescent="0.35">
      <c r="A213" s="74" t="str">
        <f t="shared" ref="A213:BB213" si="47">+A92</f>
        <v>% выручки от активных карт с повторными покупками в текущем месяце</v>
      </c>
      <c r="B213" s="74">
        <f t="shared" si="47"/>
        <v>0.32856986503715285</v>
      </c>
      <c r="C213" s="74">
        <f t="shared" si="47"/>
        <v>0.65937712326521181</v>
      </c>
      <c r="D213" s="74">
        <f t="shared" si="47"/>
        <v>0.7365066685683811</v>
      </c>
      <c r="E213" s="74">
        <f t="shared" si="47"/>
        <v>0.73957511472628235</v>
      </c>
      <c r="F213" s="74">
        <f t="shared" si="47"/>
        <v>0.76200145298008404</v>
      </c>
      <c r="G213" s="74">
        <f t="shared" si="47"/>
        <v>0.75011506248371851</v>
      </c>
      <c r="H213" s="74">
        <f t="shared" si="47"/>
        <v>0.76822262600225133</v>
      </c>
      <c r="I213" s="74">
        <f t="shared" si="47"/>
        <v>0.78802647167526219</v>
      </c>
      <c r="J213" s="74">
        <f t="shared" si="47"/>
        <v>0.73839057509928308</v>
      </c>
      <c r="K213" s="74">
        <f t="shared" si="47"/>
        <v>0.7208440316885274</v>
      </c>
      <c r="L213" s="74">
        <f t="shared" si="47"/>
        <v>0.72343354644580227</v>
      </c>
      <c r="M213" s="74">
        <f t="shared" si="47"/>
        <v>0.728959317248286</v>
      </c>
      <c r="N213" s="74">
        <f t="shared" si="47"/>
        <v>0.72260066855352223</v>
      </c>
      <c r="O213" s="74">
        <f t="shared" si="47"/>
        <v>0.73967769451965226</v>
      </c>
      <c r="P213" s="74">
        <f t="shared" si="47"/>
        <v>0.76899476636324171</v>
      </c>
      <c r="Q213" s="74">
        <f t="shared" si="47"/>
        <v>0.77452293316718313</v>
      </c>
      <c r="R213" s="74">
        <f t="shared" si="47"/>
        <v>0.76715838454359564</v>
      </c>
      <c r="S213" s="74">
        <f t="shared" si="47"/>
        <v>0.73148341686844309</v>
      </c>
      <c r="T213" s="74">
        <f t="shared" si="47"/>
        <v>0.7226907420446107</v>
      </c>
      <c r="U213" s="74">
        <f t="shared" si="47"/>
        <v>0.75076131030731652</v>
      </c>
      <c r="V213" s="74">
        <f t="shared" si="47"/>
        <v>0.74755962054927516</v>
      </c>
      <c r="W213" s="74">
        <f t="shared" si="47"/>
        <v>0.73549113938373067</v>
      </c>
      <c r="X213" s="74">
        <f t="shared" si="47"/>
        <v>0.73713503128072144</v>
      </c>
      <c r="Y213" s="74">
        <f t="shared" si="47"/>
        <v>0.74075625390273181</v>
      </c>
      <c r="Z213" s="74">
        <f t="shared" si="47"/>
        <v>0.73588468702235943</v>
      </c>
      <c r="AA213" s="74">
        <f t="shared" si="47"/>
        <v>0.75278603772829988</v>
      </c>
      <c r="AB213" s="74">
        <f t="shared" si="47"/>
        <v>0.76333254690770935</v>
      </c>
      <c r="AC213" s="74">
        <f t="shared" si="47"/>
        <v>0.7516153887964222</v>
      </c>
      <c r="AD213" s="74">
        <f t="shared" si="47"/>
        <v>0.76527916629404569</v>
      </c>
      <c r="AE213" s="74">
        <f t="shared" si="47"/>
        <v>0.7560485984499864</v>
      </c>
      <c r="AF213" s="74">
        <f t="shared" si="47"/>
        <v>0.76994755476099286</v>
      </c>
      <c r="AG213" s="74">
        <f t="shared" si="47"/>
        <v>0.79909702184540266</v>
      </c>
      <c r="AH213" s="74">
        <f t="shared" si="47"/>
        <v>0.75086462960282607</v>
      </c>
      <c r="AI213" s="74">
        <f t="shared" si="47"/>
        <v>0.74387332874961376</v>
      </c>
      <c r="AJ213" s="74">
        <f t="shared" si="47"/>
        <v>0.73690696949820855</v>
      </c>
      <c r="AK213" s="74">
        <f t="shared" si="47"/>
        <v>0.73809093770826684</v>
      </c>
      <c r="AL213" s="74">
        <f t="shared" si="47"/>
        <v>0.75100414761123979</v>
      </c>
      <c r="AM213" s="74">
        <f t="shared" si="47"/>
        <v>0.76278234538890088</v>
      </c>
      <c r="AN213" s="74">
        <f t="shared" si="47"/>
        <v>0.76955357109641609</v>
      </c>
      <c r="AO213" s="74">
        <f t="shared" si="47"/>
        <v>0.76864818450608408</v>
      </c>
      <c r="AP213" s="74">
        <f t="shared" si="47"/>
        <v>0.79349597207461764</v>
      </c>
      <c r="AQ213" s="74">
        <f t="shared" si="47"/>
        <v>0.76867608863373194</v>
      </c>
      <c r="AR213" s="74">
        <f t="shared" si="47"/>
        <v>0.76613947792173787</v>
      </c>
      <c r="AS213" s="74">
        <f t="shared" si="47"/>
        <v>0.7836638543119353</v>
      </c>
      <c r="AT213" s="74">
        <f t="shared" si="47"/>
        <v>0.77006226975411018</v>
      </c>
      <c r="AU213" s="74">
        <f t="shared" si="47"/>
        <v>0.77011517898874771</v>
      </c>
      <c r="AV213" s="74">
        <f t="shared" si="47"/>
        <v>0.7584466295700022</v>
      </c>
      <c r="AW213" s="74">
        <f t="shared" si="47"/>
        <v>0.75692569340804405</v>
      </c>
      <c r="AX213" s="74">
        <f t="shared" si="47"/>
        <v>0.770970608682645</v>
      </c>
      <c r="AY213" s="74">
        <f t="shared" si="47"/>
        <v>0.77843305830313181</v>
      </c>
      <c r="AZ213" s="74">
        <f t="shared" si="47"/>
        <v>0.79380539413575768</v>
      </c>
      <c r="BA213" s="74">
        <f t="shared" si="47"/>
        <v>0</v>
      </c>
      <c r="BB213" s="74">
        <f t="shared" si="47"/>
        <v>0</v>
      </c>
      <c r="BC213" s="85"/>
      <c r="BD213" s="72"/>
      <c r="BE213" s="72"/>
      <c r="BF213" s="86"/>
      <c r="BG213" s="86"/>
      <c r="BH213" s="72"/>
      <c r="BI213" s="72"/>
      <c r="BJ213" s="72"/>
      <c r="BK213" s="72"/>
      <c r="BL213" s="72"/>
      <c r="BM213" s="72"/>
      <c r="BN213" s="72"/>
      <c r="BO213" s="72"/>
      <c r="BP213" s="72"/>
    </row>
    <row r="214" spans="1:68" s="68" customFormat="1" x14ac:dyDescent="0.35">
      <c r="A214" s="69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85"/>
      <c r="BD214" s="72"/>
      <c r="BE214" s="72"/>
      <c r="BF214" s="86"/>
      <c r="BG214" s="86"/>
      <c r="BH214" s="72"/>
      <c r="BI214" s="72"/>
      <c r="BJ214" s="72"/>
      <c r="BK214" s="72"/>
      <c r="BL214" s="72"/>
      <c r="BM214" s="72"/>
      <c r="BN214" s="72"/>
      <c r="BO214" s="72"/>
      <c r="BP214" s="72"/>
    </row>
    <row r="215" spans="1:68" s="68" customFormat="1" x14ac:dyDescent="0.35">
      <c r="A215" s="82">
        <v>3</v>
      </c>
      <c r="B215" s="69">
        <v>43678</v>
      </c>
      <c r="C215" s="69">
        <v>43709</v>
      </c>
      <c r="D215" s="69">
        <v>43739</v>
      </c>
      <c r="E215" s="69">
        <v>43770</v>
      </c>
      <c r="F215" s="69">
        <v>43800</v>
      </c>
      <c r="G215" s="69">
        <v>43831</v>
      </c>
      <c r="H215" s="69">
        <v>43862</v>
      </c>
      <c r="I215" s="69">
        <v>43891</v>
      </c>
      <c r="J215" s="69">
        <v>43922</v>
      </c>
      <c r="K215" s="69">
        <v>43952</v>
      </c>
      <c r="L215" s="69">
        <v>43983</v>
      </c>
      <c r="M215" s="69">
        <v>44013</v>
      </c>
      <c r="N215" s="69">
        <v>44044</v>
      </c>
      <c r="O215" s="69">
        <v>44075</v>
      </c>
      <c r="P215" s="69">
        <v>44105</v>
      </c>
      <c r="Q215" s="69">
        <v>44136</v>
      </c>
      <c r="R215" s="69">
        <v>44166</v>
      </c>
      <c r="S215" s="69">
        <v>44197</v>
      </c>
      <c r="T215" s="69">
        <v>44228</v>
      </c>
      <c r="U215" s="69">
        <v>44256</v>
      </c>
      <c r="V215" s="69">
        <v>44287</v>
      </c>
      <c r="W215" s="69">
        <v>44317</v>
      </c>
      <c r="X215" s="69">
        <v>44348</v>
      </c>
      <c r="Y215" s="69">
        <v>44378</v>
      </c>
      <c r="Z215" s="69">
        <v>44409</v>
      </c>
      <c r="AA215" s="69">
        <v>44440</v>
      </c>
      <c r="AB215" s="69">
        <v>44470</v>
      </c>
      <c r="AC215" s="69">
        <v>44501</v>
      </c>
      <c r="AD215" s="69">
        <v>44531</v>
      </c>
      <c r="AE215" s="69">
        <v>44562</v>
      </c>
      <c r="AF215" s="69">
        <v>44593</v>
      </c>
      <c r="AG215" s="69">
        <v>44621</v>
      </c>
      <c r="AH215" s="69">
        <v>44652</v>
      </c>
      <c r="AI215" s="69">
        <v>44682</v>
      </c>
      <c r="AJ215" s="69">
        <v>44713</v>
      </c>
      <c r="AK215" s="69">
        <v>44743</v>
      </c>
      <c r="AL215" s="69">
        <v>44774</v>
      </c>
      <c r="AM215" s="69">
        <v>44805</v>
      </c>
      <c r="AN215" s="69">
        <v>44835</v>
      </c>
      <c r="AO215" s="69">
        <v>44866</v>
      </c>
      <c r="AP215" s="69">
        <v>44896</v>
      </c>
      <c r="AQ215" s="69">
        <v>44927</v>
      </c>
      <c r="AR215" s="69">
        <v>44958</v>
      </c>
      <c r="AS215" s="69">
        <v>44986</v>
      </c>
      <c r="AT215" s="69">
        <v>45017</v>
      </c>
      <c r="AU215" s="69">
        <v>45047</v>
      </c>
      <c r="AV215" s="69">
        <v>45078</v>
      </c>
      <c r="AW215" s="69">
        <v>45108</v>
      </c>
      <c r="AX215" s="69">
        <v>45139</v>
      </c>
      <c r="AY215" s="69">
        <v>45170</v>
      </c>
      <c r="AZ215" s="69">
        <v>45200</v>
      </c>
      <c r="BA215" s="69">
        <v>45231</v>
      </c>
      <c r="BB215" s="69">
        <v>45261</v>
      </c>
      <c r="BC215" s="83"/>
      <c r="BD215" s="70"/>
      <c r="BE215" s="70"/>
      <c r="BF215" s="84"/>
      <c r="BG215" s="84"/>
      <c r="BH215" s="70"/>
      <c r="BI215" s="70"/>
      <c r="BJ215" s="70"/>
      <c r="BK215" s="70"/>
      <c r="BL215" s="70"/>
      <c r="BM215" s="70"/>
      <c r="BN215" s="70"/>
      <c r="BO215" s="70"/>
      <c r="BP215" s="70"/>
    </row>
    <row r="216" spans="1:68" s="68" customFormat="1" x14ac:dyDescent="0.35">
      <c r="A216" s="83" t="str">
        <f t="shared" ref="A216:BB216" si="48">+A93</f>
        <v>Частота покупок с картой средняя</v>
      </c>
      <c r="B216" s="87">
        <f t="shared" si="48"/>
        <v>1.3168155970755484</v>
      </c>
      <c r="C216" s="87">
        <f t="shared" si="48"/>
        <v>1.9518798684855745</v>
      </c>
      <c r="D216" s="87">
        <f t="shared" si="48"/>
        <v>2.2324248375405151</v>
      </c>
      <c r="E216" s="87">
        <f t="shared" si="48"/>
        <v>2.2196158887031263</v>
      </c>
      <c r="F216" s="87">
        <f t="shared" si="48"/>
        <v>2.3085987008871989</v>
      </c>
      <c r="G216" s="87">
        <f t="shared" si="48"/>
        <v>2.2563765359914219</v>
      </c>
      <c r="H216" s="87">
        <f t="shared" si="48"/>
        <v>2.2946017614970966</v>
      </c>
      <c r="I216" s="87">
        <f t="shared" si="48"/>
        <v>2.4248790997077565</v>
      </c>
      <c r="J216" s="87">
        <f t="shared" si="48"/>
        <v>2.1850890654149366</v>
      </c>
      <c r="K216" s="87">
        <f t="shared" si="48"/>
        <v>2.1148929715791671</v>
      </c>
      <c r="L216" s="87">
        <f t="shared" si="48"/>
        <v>2.1051777151826605</v>
      </c>
      <c r="M216" s="87">
        <f t="shared" si="48"/>
        <v>2.1400960227693022</v>
      </c>
      <c r="N216" s="87">
        <f t="shared" si="48"/>
        <v>2.0344704578513539</v>
      </c>
      <c r="O216" s="87">
        <f t="shared" si="48"/>
        <v>2.1923210320740343</v>
      </c>
      <c r="P216" s="87">
        <f t="shared" si="48"/>
        <v>2.3213151285873042</v>
      </c>
      <c r="Q216" s="87">
        <f t="shared" si="48"/>
        <v>2.3626757906589355</v>
      </c>
      <c r="R216" s="87">
        <f t="shared" si="48"/>
        <v>2.3096365512497132</v>
      </c>
      <c r="S216" s="87">
        <f t="shared" si="48"/>
        <v>2.1276427174052155</v>
      </c>
      <c r="T216" s="87">
        <f t="shared" si="48"/>
        <v>2.1016366460831115</v>
      </c>
      <c r="U216" s="87">
        <f t="shared" si="48"/>
        <v>2.2216372418158552</v>
      </c>
      <c r="V216" s="87">
        <f t="shared" si="48"/>
        <v>2.1923648874816859</v>
      </c>
      <c r="W216" s="87">
        <f t="shared" si="48"/>
        <v>2.1292447446708049</v>
      </c>
      <c r="X216" s="87">
        <f t="shared" si="48"/>
        <v>2.1302233720634773</v>
      </c>
      <c r="Y216" s="87">
        <f t="shared" si="48"/>
        <v>2.1517523212661187</v>
      </c>
      <c r="Z216" s="87">
        <f t="shared" si="48"/>
        <v>2.1371126106569984</v>
      </c>
      <c r="AA216" s="87">
        <f t="shared" si="48"/>
        <v>2.2069907019543749</v>
      </c>
      <c r="AB216" s="87">
        <f t="shared" si="48"/>
        <v>2.2427511045502002</v>
      </c>
      <c r="AC216" s="87">
        <f t="shared" si="48"/>
        <v>2.1916956154984275</v>
      </c>
      <c r="AD216" s="87">
        <f t="shared" si="48"/>
        <v>2.2731065293701014</v>
      </c>
      <c r="AE216" s="87">
        <f t="shared" si="48"/>
        <v>2.2093926098545582</v>
      </c>
      <c r="AF216" s="87">
        <f t="shared" si="48"/>
        <v>2.2867393383056034</v>
      </c>
      <c r="AG216" s="87">
        <f t="shared" si="48"/>
        <v>2.3973831821285727</v>
      </c>
      <c r="AH216" s="87">
        <f t="shared" si="48"/>
        <v>2.200488876625033</v>
      </c>
      <c r="AI216" s="87">
        <f t="shared" si="48"/>
        <v>2.1641710888050638</v>
      </c>
      <c r="AJ216" s="87">
        <f t="shared" si="48"/>
        <v>2.1273786590236341</v>
      </c>
      <c r="AK216" s="87">
        <f t="shared" si="48"/>
        <v>2.1296436457837529</v>
      </c>
      <c r="AL216" s="87">
        <f t="shared" si="48"/>
        <v>2.1904749009084417</v>
      </c>
      <c r="AM216" s="87">
        <f t="shared" si="48"/>
        <v>2.2587708178830619</v>
      </c>
      <c r="AN216" s="87">
        <f t="shared" si="48"/>
        <v>2.2992223457323178</v>
      </c>
      <c r="AO216" s="87">
        <f t="shared" si="48"/>
        <v>2.2978453219728001</v>
      </c>
      <c r="AP216" s="87">
        <f t="shared" si="48"/>
        <v>2.4611001469038891</v>
      </c>
      <c r="AQ216" s="87">
        <f t="shared" si="48"/>
        <v>2.2906593893507905</v>
      </c>
      <c r="AR216" s="87">
        <f t="shared" si="48"/>
        <v>2.293649796508106</v>
      </c>
      <c r="AS216" s="87">
        <f t="shared" si="48"/>
        <v>2.3725556500856153</v>
      </c>
      <c r="AT216" s="87">
        <f t="shared" si="48"/>
        <v>2.2876831065268268</v>
      </c>
      <c r="AU216" s="87">
        <f t="shared" si="48"/>
        <v>2.2731608008749129</v>
      </c>
      <c r="AV216" s="87">
        <f t="shared" si="48"/>
        <v>2.2248089473525812</v>
      </c>
      <c r="AW216" s="87">
        <f t="shared" si="48"/>
        <v>2.2082820044624456</v>
      </c>
      <c r="AX216" s="87">
        <f t="shared" si="48"/>
        <v>2.2714966791536115</v>
      </c>
      <c r="AY216" s="87">
        <f t="shared" si="48"/>
        <v>2.3432367358374111</v>
      </c>
      <c r="AZ216" s="87">
        <f t="shared" si="48"/>
        <v>2.4321301840208709</v>
      </c>
      <c r="BA216" s="87">
        <f t="shared" si="48"/>
        <v>0</v>
      </c>
      <c r="BB216" s="87">
        <f t="shared" si="48"/>
        <v>0</v>
      </c>
      <c r="BC216" s="87"/>
      <c r="BD216" s="77"/>
      <c r="BE216" s="77"/>
      <c r="BF216" s="88"/>
      <c r="BG216" s="88"/>
      <c r="BH216" s="77"/>
      <c r="BI216" s="77"/>
      <c r="BJ216" s="77"/>
      <c r="BK216" s="77"/>
      <c r="BL216" s="77"/>
      <c r="BM216" s="77"/>
      <c r="BN216" s="77"/>
      <c r="BO216" s="77"/>
      <c r="BP216" s="77"/>
    </row>
    <row r="217" spans="1:68" s="68" customFormat="1" x14ac:dyDescent="0.35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F217" s="81"/>
      <c r="BG217" s="81"/>
    </row>
    <row r="218" spans="1:68" s="68" customFormat="1" x14ac:dyDescent="0.35">
      <c r="A218" s="90">
        <v>2</v>
      </c>
      <c r="B218" s="83">
        <v>43678</v>
      </c>
      <c r="C218" s="83">
        <v>43709</v>
      </c>
      <c r="D218" s="83">
        <v>43739</v>
      </c>
      <c r="E218" s="83">
        <v>43770</v>
      </c>
      <c r="F218" s="83">
        <v>43800</v>
      </c>
      <c r="G218" s="83">
        <v>43831</v>
      </c>
      <c r="H218" s="83">
        <v>43862</v>
      </c>
      <c r="I218" s="83">
        <v>43891</v>
      </c>
      <c r="J218" s="83">
        <v>43922</v>
      </c>
      <c r="K218" s="83">
        <v>43952</v>
      </c>
      <c r="L218" s="83">
        <v>43983</v>
      </c>
      <c r="M218" s="83">
        <v>44013</v>
      </c>
      <c r="N218" s="83">
        <v>44044</v>
      </c>
      <c r="O218" s="83">
        <v>44075</v>
      </c>
      <c r="P218" s="83">
        <v>44105</v>
      </c>
      <c r="Q218" s="83">
        <v>44136</v>
      </c>
      <c r="R218" s="83">
        <v>44166</v>
      </c>
      <c r="S218" s="83">
        <v>44197</v>
      </c>
      <c r="T218" s="83">
        <v>44228</v>
      </c>
      <c r="U218" s="83">
        <v>44256</v>
      </c>
      <c r="V218" s="83">
        <v>44287</v>
      </c>
      <c r="W218" s="83">
        <v>44317</v>
      </c>
      <c r="X218" s="83">
        <v>44348</v>
      </c>
      <c r="Y218" s="83">
        <v>44378</v>
      </c>
      <c r="Z218" s="83">
        <v>44409</v>
      </c>
      <c r="AA218" s="83">
        <v>44440</v>
      </c>
      <c r="AB218" s="83">
        <v>44470</v>
      </c>
      <c r="AC218" s="83">
        <v>44501</v>
      </c>
      <c r="AD218" s="83">
        <v>44531</v>
      </c>
      <c r="AE218" s="83">
        <v>44562</v>
      </c>
      <c r="AF218" s="83">
        <v>44593</v>
      </c>
      <c r="AG218" s="83">
        <v>44621</v>
      </c>
      <c r="AH218" s="83">
        <v>44652</v>
      </c>
      <c r="AI218" s="83">
        <v>44682</v>
      </c>
      <c r="AJ218" s="83">
        <v>44713</v>
      </c>
      <c r="AK218" s="83">
        <v>44743</v>
      </c>
      <c r="AL218" s="83">
        <v>44774</v>
      </c>
      <c r="AM218" s="83">
        <v>44805</v>
      </c>
      <c r="AN218" s="83">
        <v>44835</v>
      </c>
      <c r="AO218" s="83">
        <v>44866</v>
      </c>
      <c r="AP218" s="83">
        <v>44896</v>
      </c>
      <c r="AQ218" s="83">
        <v>44927</v>
      </c>
      <c r="AR218" s="83">
        <v>44958</v>
      </c>
      <c r="AS218" s="83">
        <v>44986</v>
      </c>
      <c r="AT218" s="83">
        <v>45017</v>
      </c>
      <c r="AU218" s="83">
        <v>45047</v>
      </c>
      <c r="AV218" s="83">
        <v>45078</v>
      </c>
      <c r="AW218" s="83">
        <v>45108</v>
      </c>
      <c r="AX218" s="83">
        <v>45139</v>
      </c>
      <c r="AY218" s="83">
        <v>45170</v>
      </c>
      <c r="AZ218" s="83">
        <v>45200</v>
      </c>
      <c r="BA218" s="83">
        <v>45231</v>
      </c>
      <c r="BB218" s="83">
        <v>45261</v>
      </c>
      <c r="BC218" s="83"/>
      <c r="BD218" s="70"/>
      <c r="BE218" s="70"/>
      <c r="BF218" s="84"/>
      <c r="BG218" s="84"/>
      <c r="BH218" s="70"/>
      <c r="BI218" s="70"/>
      <c r="BJ218" s="70"/>
      <c r="BK218" s="70"/>
      <c r="BL218" s="70"/>
      <c r="BM218" s="70"/>
      <c r="BN218" s="70"/>
      <c r="BO218" s="70"/>
      <c r="BP218" s="70"/>
    </row>
    <row r="219" spans="1:68" s="68" customFormat="1" x14ac:dyDescent="0.35">
      <c r="A219" s="91" t="str">
        <f t="shared" ref="A219:BB219" si="49">+A131</f>
        <v>Redemption Rate. Коэффициент списания бонусов – доля списанных бонусов от  начисленных бонусов</v>
      </c>
      <c r="B219" s="91">
        <f t="shared" si="49"/>
        <v>3.6103314546666265E-2</v>
      </c>
      <c r="C219" s="91">
        <f t="shared" si="49"/>
        <v>0.16971372148026007</v>
      </c>
      <c r="D219" s="91">
        <f t="shared" si="49"/>
        <v>0.36681641860857578</v>
      </c>
      <c r="E219" s="91">
        <f t="shared" si="49"/>
        <v>0.63843622025326208</v>
      </c>
      <c r="F219" s="91">
        <f t="shared" si="49"/>
        <v>0.67815389103098223</v>
      </c>
      <c r="G219" s="91">
        <f t="shared" si="49"/>
        <v>0.53180015271955849</v>
      </c>
      <c r="H219" s="91">
        <f t="shared" si="49"/>
        <v>0.64872981266595942</v>
      </c>
      <c r="I219" s="91">
        <f t="shared" si="49"/>
        <v>0.62643923621028941</v>
      </c>
      <c r="J219" s="91">
        <f t="shared" si="49"/>
        <v>0.59859039969056405</v>
      </c>
      <c r="K219" s="91">
        <f t="shared" si="49"/>
        <v>0.61219829920392377</v>
      </c>
      <c r="L219" s="91">
        <f t="shared" si="49"/>
        <v>0.79518491079132048</v>
      </c>
      <c r="M219" s="91">
        <f t="shared" si="49"/>
        <v>0.88841964453008371</v>
      </c>
      <c r="N219" s="91">
        <f t="shared" si="49"/>
        <v>0.53803168899125875</v>
      </c>
      <c r="O219" s="91">
        <f t="shared" si="49"/>
        <v>0.59742257534045295</v>
      </c>
      <c r="P219" s="91">
        <f t="shared" si="49"/>
        <v>0.56160579138250843</v>
      </c>
      <c r="Q219" s="91">
        <f t="shared" si="49"/>
        <v>0.61885746516321638</v>
      </c>
      <c r="R219" s="91">
        <f t="shared" si="49"/>
        <v>0.48661961348844479</v>
      </c>
      <c r="S219" s="91">
        <f t="shared" si="49"/>
        <v>0.78342095257212541</v>
      </c>
      <c r="T219" s="91">
        <f t="shared" si="49"/>
        <v>0.49922021418695972</v>
      </c>
      <c r="U219" s="91">
        <f t="shared" si="49"/>
        <v>0.56362274565429016</v>
      </c>
      <c r="V219" s="91">
        <f t="shared" si="49"/>
        <v>0.47393383057334093</v>
      </c>
      <c r="W219" s="91">
        <f t="shared" si="49"/>
        <v>0.56576823439394341</v>
      </c>
      <c r="X219" s="91">
        <f t="shared" si="49"/>
        <v>0.59107036265470037</v>
      </c>
      <c r="Y219" s="91">
        <f t="shared" si="49"/>
        <v>0.40475119281897287</v>
      </c>
      <c r="Z219" s="91">
        <f t="shared" si="49"/>
        <v>0.65227814221272895</v>
      </c>
      <c r="AA219" s="91">
        <f t="shared" si="49"/>
        <v>0.84862939537892979</v>
      </c>
      <c r="AB219" s="91">
        <f t="shared" si="49"/>
        <v>0.46155328612717555</v>
      </c>
      <c r="AC219" s="91">
        <f t="shared" si="49"/>
        <v>0.65554224754313373</v>
      </c>
      <c r="AD219" s="91">
        <f t="shared" si="49"/>
        <v>0.39230448260531847</v>
      </c>
      <c r="AE219" s="91">
        <f t="shared" si="49"/>
        <v>0.75066585790036777</v>
      </c>
      <c r="AF219" s="91">
        <f t="shared" si="49"/>
        <v>0.40267706407327059</v>
      </c>
      <c r="AG219" s="91">
        <f t="shared" si="49"/>
        <v>0.73944141824131782</v>
      </c>
      <c r="AH219" s="91">
        <f t="shared" si="49"/>
        <v>0.45255977619722698</v>
      </c>
      <c r="AI219" s="91">
        <f t="shared" si="49"/>
        <v>0.55909911809527246</v>
      </c>
      <c r="AJ219" s="91">
        <f t="shared" si="49"/>
        <v>0.46265102749771808</v>
      </c>
      <c r="AK219" s="91">
        <f t="shared" si="49"/>
        <v>0.60979851709342914</v>
      </c>
      <c r="AL219" s="91">
        <f t="shared" si="49"/>
        <v>0.55020292025331841</v>
      </c>
      <c r="AM219" s="91">
        <f t="shared" si="49"/>
        <v>0.57656021581850658</v>
      </c>
      <c r="AN219" s="91">
        <f t="shared" si="49"/>
        <v>0.58752648810750696</v>
      </c>
      <c r="AO219" s="91">
        <f t="shared" si="49"/>
        <v>0.56134273320370709</v>
      </c>
      <c r="AP219" s="91">
        <f t="shared" si="49"/>
        <v>0.44813527682229037</v>
      </c>
      <c r="AQ219" s="91">
        <f t="shared" si="49"/>
        <v>0.99930176085617484</v>
      </c>
      <c r="AR219" s="91">
        <f t="shared" si="49"/>
        <v>0.43943894893678448</v>
      </c>
      <c r="AS219" s="91">
        <f t="shared" si="49"/>
        <v>0.68436983698840181</v>
      </c>
      <c r="AT219" s="91">
        <f t="shared" si="49"/>
        <v>0.54920804734344786</v>
      </c>
      <c r="AU219" s="91">
        <f t="shared" si="49"/>
        <v>0.68992531343718233</v>
      </c>
      <c r="AV219" s="91">
        <f t="shared" si="49"/>
        <v>0.7542437721058497</v>
      </c>
      <c r="AW219" s="91">
        <f t="shared" si="49"/>
        <v>0.61499025304625188</v>
      </c>
      <c r="AX219" s="91">
        <f t="shared" si="49"/>
        <v>0.62123165445131978</v>
      </c>
      <c r="AY219" s="91">
        <f t="shared" si="49"/>
        <v>0.62409754214820312</v>
      </c>
      <c r="AZ219" s="91">
        <f t="shared" si="49"/>
        <v>0.75920896628168122</v>
      </c>
      <c r="BA219" s="91">
        <f t="shared" si="49"/>
        <v>0</v>
      </c>
      <c r="BB219" s="91">
        <f t="shared" si="49"/>
        <v>0</v>
      </c>
      <c r="BC219" s="89"/>
      <c r="BF219" s="81"/>
      <c r="BG219" s="81"/>
    </row>
    <row r="220" spans="1:68" s="68" customFormat="1" x14ac:dyDescent="0.35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9"/>
      <c r="BF220" s="81"/>
      <c r="BG220" s="81"/>
    </row>
    <row r="221" spans="1:68" s="68" customFormat="1" x14ac:dyDescent="0.35">
      <c r="A221" s="90">
        <v>4</v>
      </c>
      <c r="B221" s="83">
        <v>43678</v>
      </c>
      <c r="C221" s="83">
        <v>43709</v>
      </c>
      <c r="D221" s="83">
        <v>43739</v>
      </c>
      <c r="E221" s="83">
        <v>43770</v>
      </c>
      <c r="F221" s="83">
        <v>43800</v>
      </c>
      <c r="G221" s="83">
        <v>43831</v>
      </c>
      <c r="H221" s="83">
        <v>43862</v>
      </c>
      <c r="I221" s="83">
        <v>43891</v>
      </c>
      <c r="J221" s="83">
        <v>43922</v>
      </c>
      <c r="K221" s="83">
        <v>43952</v>
      </c>
      <c r="L221" s="83">
        <v>43983</v>
      </c>
      <c r="M221" s="83">
        <v>44013</v>
      </c>
      <c r="N221" s="83">
        <v>44044</v>
      </c>
      <c r="O221" s="83">
        <v>44075</v>
      </c>
      <c r="P221" s="83">
        <v>44105</v>
      </c>
      <c r="Q221" s="83">
        <v>44136</v>
      </c>
      <c r="R221" s="83">
        <v>44166</v>
      </c>
      <c r="S221" s="83">
        <v>44197</v>
      </c>
      <c r="T221" s="83">
        <v>44228</v>
      </c>
      <c r="U221" s="83">
        <v>44256</v>
      </c>
      <c r="V221" s="83">
        <v>44287</v>
      </c>
      <c r="W221" s="83">
        <v>44317</v>
      </c>
      <c r="X221" s="83">
        <v>44348</v>
      </c>
      <c r="Y221" s="83">
        <v>44378</v>
      </c>
      <c r="Z221" s="83">
        <v>44409</v>
      </c>
      <c r="AA221" s="83">
        <v>44440</v>
      </c>
      <c r="AB221" s="83">
        <v>44470</v>
      </c>
      <c r="AC221" s="83">
        <v>44501</v>
      </c>
      <c r="AD221" s="83">
        <v>44531</v>
      </c>
      <c r="AE221" s="83">
        <v>44562</v>
      </c>
      <c r="AF221" s="83">
        <v>44593</v>
      </c>
      <c r="AG221" s="83">
        <v>44621</v>
      </c>
      <c r="AH221" s="83">
        <v>44652</v>
      </c>
      <c r="AI221" s="83">
        <v>44682</v>
      </c>
      <c r="AJ221" s="83">
        <v>44713</v>
      </c>
      <c r="AK221" s="83">
        <v>44743</v>
      </c>
      <c r="AL221" s="83">
        <v>44774</v>
      </c>
      <c r="AM221" s="83">
        <v>44805</v>
      </c>
      <c r="AN221" s="83">
        <v>44835</v>
      </c>
      <c r="AO221" s="83">
        <v>44866</v>
      </c>
      <c r="AP221" s="83">
        <v>44896</v>
      </c>
      <c r="AQ221" s="83">
        <v>44927</v>
      </c>
      <c r="AR221" s="83">
        <v>44958</v>
      </c>
      <c r="AS221" s="83">
        <v>44986</v>
      </c>
      <c r="AT221" s="83">
        <v>45017</v>
      </c>
      <c r="AU221" s="83">
        <v>45047</v>
      </c>
      <c r="AV221" s="83">
        <v>45078</v>
      </c>
      <c r="AW221" s="83">
        <v>45108</v>
      </c>
      <c r="AX221" s="83">
        <v>45139</v>
      </c>
      <c r="AY221" s="83">
        <v>45170</v>
      </c>
      <c r="AZ221" s="83">
        <v>45200</v>
      </c>
      <c r="BA221" s="83">
        <v>45231</v>
      </c>
      <c r="BB221" s="83">
        <v>45261</v>
      </c>
      <c r="BC221" s="83"/>
      <c r="BD221" s="70"/>
      <c r="BE221" s="70"/>
      <c r="BF221" s="84"/>
      <c r="BG221" s="84"/>
      <c r="BH221" s="70"/>
      <c r="BI221" s="70"/>
      <c r="BJ221" s="70"/>
      <c r="BK221" s="70"/>
      <c r="BL221" s="70"/>
      <c r="BM221" s="70"/>
      <c r="BN221" s="70"/>
      <c r="BO221" s="70"/>
      <c r="BP221" s="70"/>
    </row>
    <row r="222" spans="1:68" s="68" customFormat="1" x14ac:dyDescent="0.35">
      <c r="A222" s="92" t="str">
        <f t="shared" ref="A222:BB222" si="50">+A96</f>
        <v>Выручка от 1 участника, руб.</v>
      </c>
      <c r="B222" s="92">
        <f t="shared" si="50"/>
        <v>1380.255746779625</v>
      </c>
      <c r="C222" s="92">
        <f t="shared" si="50"/>
        <v>1912.4967090042062</v>
      </c>
      <c r="D222" s="92">
        <f t="shared" si="50"/>
        <v>2109.6895801333785</v>
      </c>
      <c r="E222" s="92">
        <f t="shared" si="50"/>
        <v>2058.9634423208336</v>
      </c>
      <c r="F222" s="92">
        <f t="shared" si="50"/>
        <v>2123.9385236850158</v>
      </c>
      <c r="G222" s="92">
        <f t="shared" si="50"/>
        <v>1984.1275754405658</v>
      </c>
      <c r="H222" s="92">
        <f t="shared" si="50"/>
        <v>2039.3994504212997</v>
      </c>
      <c r="I222" s="92">
        <f t="shared" si="50"/>
        <v>2296.4204621222352</v>
      </c>
      <c r="J222" s="92">
        <f t="shared" si="50"/>
        <v>2074.9483210341323</v>
      </c>
      <c r="K222" s="92">
        <f t="shared" si="50"/>
        <v>1972.968546650784</v>
      </c>
      <c r="L222" s="92">
        <f t="shared" si="50"/>
        <v>1956.2137379677745</v>
      </c>
      <c r="M222" s="92">
        <f t="shared" si="50"/>
        <v>1937.1963799486487</v>
      </c>
      <c r="N222" s="92">
        <f t="shared" si="50"/>
        <v>1917.2233264528454</v>
      </c>
      <c r="O222" s="92">
        <f t="shared" si="50"/>
        <v>1986.6129191423197</v>
      </c>
      <c r="P222" s="92">
        <f t="shared" si="50"/>
        <v>2183.7726794636596</v>
      </c>
      <c r="Q222" s="92">
        <f t="shared" si="50"/>
        <v>2235.0829353775284</v>
      </c>
      <c r="R222" s="92">
        <f t="shared" si="50"/>
        <v>2258.3977216808039</v>
      </c>
      <c r="S222" s="92">
        <f t="shared" si="50"/>
        <v>1981.0194243766866</v>
      </c>
      <c r="T222" s="92">
        <f t="shared" si="50"/>
        <v>1951.6013950700844</v>
      </c>
      <c r="U222" s="92">
        <f t="shared" si="50"/>
        <v>2039.755736180869</v>
      </c>
      <c r="V222" s="92">
        <f t="shared" si="50"/>
        <v>2047.9643651124618</v>
      </c>
      <c r="W222" s="92">
        <f t="shared" si="50"/>
        <v>1959.0022169277038</v>
      </c>
      <c r="X222" s="92">
        <f t="shared" si="50"/>
        <v>1989.3046161731052</v>
      </c>
      <c r="Y222" s="92">
        <f t="shared" si="50"/>
        <v>2009.1074151420196</v>
      </c>
      <c r="Z222" s="92">
        <f t="shared" si="50"/>
        <v>1979.8014302102561</v>
      </c>
      <c r="AA222" s="92">
        <f t="shared" si="50"/>
        <v>2044.3549985304392</v>
      </c>
      <c r="AB222" s="92">
        <f t="shared" si="50"/>
        <v>2137.6294166256625</v>
      </c>
      <c r="AC222" s="92">
        <f t="shared" si="50"/>
        <v>2099.0094018708714</v>
      </c>
      <c r="AD222" s="92">
        <f t="shared" si="50"/>
        <v>2213.8706915938283</v>
      </c>
      <c r="AE222" s="92">
        <f t="shared" si="50"/>
        <v>2070.7993684297358</v>
      </c>
      <c r="AF222" s="92">
        <f t="shared" si="50"/>
        <v>2202.2890026901246</v>
      </c>
      <c r="AG222" s="92">
        <f t="shared" si="50"/>
        <v>2918.5330991610567</v>
      </c>
      <c r="AH222" s="92">
        <f t="shared" si="50"/>
        <v>2161.9172110343466</v>
      </c>
      <c r="AI222" s="92">
        <f t="shared" si="50"/>
        <v>2031.8577259254523</v>
      </c>
      <c r="AJ222" s="92">
        <f t="shared" si="50"/>
        <v>2030.6420044949807</v>
      </c>
      <c r="AK222" s="92">
        <f t="shared" si="50"/>
        <v>2022.9477338436373</v>
      </c>
      <c r="AL222" s="92">
        <f t="shared" si="50"/>
        <v>2064.6748186449686</v>
      </c>
      <c r="AM222" s="92">
        <f t="shared" si="50"/>
        <v>2169.2242100518179</v>
      </c>
      <c r="AN222" s="92">
        <f t="shared" si="50"/>
        <v>2215.7291307083869</v>
      </c>
      <c r="AO222" s="92">
        <f t="shared" si="50"/>
        <v>2218.8624372803897</v>
      </c>
      <c r="AP222" s="92">
        <f t="shared" si="50"/>
        <v>2422.5883711686811</v>
      </c>
      <c r="AQ222" s="92">
        <f t="shared" si="50"/>
        <v>2181.9569450724757</v>
      </c>
      <c r="AR222" s="92">
        <f t="shared" si="50"/>
        <v>2207.7439766623738</v>
      </c>
      <c r="AS222" s="92">
        <f t="shared" si="50"/>
        <v>2270.3572629311743</v>
      </c>
      <c r="AT222" s="92">
        <f t="shared" si="50"/>
        <v>2220.4451046465902</v>
      </c>
      <c r="AU222" s="92">
        <f t="shared" si="50"/>
        <v>2158.3783241008641</v>
      </c>
      <c r="AV222" s="92">
        <f t="shared" si="50"/>
        <v>2124.3309393007048</v>
      </c>
      <c r="AW222" s="92">
        <f t="shared" si="50"/>
        <v>2112.3204490537441</v>
      </c>
      <c r="AX222" s="92">
        <f t="shared" si="50"/>
        <v>2310.5646425676773</v>
      </c>
      <c r="AY222" s="92">
        <f t="shared" si="50"/>
        <v>2216.8875327088244</v>
      </c>
      <c r="AZ222" s="92">
        <f t="shared" si="50"/>
        <v>2344.9870519676551</v>
      </c>
      <c r="BA222" s="92">
        <f t="shared" si="50"/>
        <v>0</v>
      </c>
      <c r="BB222" s="92">
        <f t="shared" si="50"/>
        <v>0</v>
      </c>
      <c r="BC222" s="89"/>
      <c r="BF222" s="81"/>
      <c r="BG222" s="81"/>
    </row>
    <row r="223" spans="1:68" s="68" customFormat="1" x14ac:dyDescent="0.35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9"/>
      <c r="BF223" s="81"/>
      <c r="BG223" s="81"/>
    </row>
    <row r="224" spans="1:68" s="68" customFormat="1" x14ac:dyDescent="0.35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9"/>
      <c r="BF224" s="81"/>
      <c r="BG224" s="81"/>
    </row>
    <row r="225" spans="1:68" s="68" customFormat="1" x14ac:dyDescent="0.35">
      <c r="A225" s="89"/>
      <c r="B225" s="83">
        <f t="shared" ref="B225:BB225" si="51">B75</f>
        <v>43678</v>
      </c>
      <c r="C225" s="83">
        <f t="shared" si="51"/>
        <v>43709</v>
      </c>
      <c r="D225" s="83">
        <f t="shared" si="51"/>
        <v>43739</v>
      </c>
      <c r="E225" s="83">
        <f t="shared" si="51"/>
        <v>43770</v>
      </c>
      <c r="F225" s="83">
        <f t="shared" si="51"/>
        <v>43800</v>
      </c>
      <c r="G225" s="83">
        <f t="shared" si="51"/>
        <v>43831</v>
      </c>
      <c r="H225" s="83">
        <f t="shared" si="51"/>
        <v>43862</v>
      </c>
      <c r="I225" s="83">
        <f t="shared" si="51"/>
        <v>43891</v>
      </c>
      <c r="J225" s="83">
        <f t="shared" si="51"/>
        <v>43922</v>
      </c>
      <c r="K225" s="83">
        <f t="shared" si="51"/>
        <v>43952</v>
      </c>
      <c r="L225" s="83">
        <f t="shared" si="51"/>
        <v>43983</v>
      </c>
      <c r="M225" s="83">
        <f t="shared" si="51"/>
        <v>44013</v>
      </c>
      <c r="N225" s="83">
        <f t="shared" si="51"/>
        <v>44044</v>
      </c>
      <c r="O225" s="83">
        <f t="shared" si="51"/>
        <v>44075</v>
      </c>
      <c r="P225" s="83">
        <f t="shared" si="51"/>
        <v>44105</v>
      </c>
      <c r="Q225" s="83">
        <f t="shared" si="51"/>
        <v>44136</v>
      </c>
      <c r="R225" s="83">
        <f t="shared" si="51"/>
        <v>44166</v>
      </c>
      <c r="S225" s="83">
        <f t="shared" si="51"/>
        <v>44197</v>
      </c>
      <c r="T225" s="83">
        <f t="shared" si="51"/>
        <v>44228</v>
      </c>
      <c r="U225" s="83">
        <f t="shared" si="51"/>
        <v>44256</v>
      </c>
      <c r="V225" s="83">
        <f t="shared" si="51"/>
        <v>44287</v>
      </c>
      <c r="W225" s="83">
        <f t="shared" si="51"/>
        <v>44317</v>
      </c>
      <c r="X225" s="83">
        <f t="shared" si="51"/>
        <v>44348</v>
      </c>
      <c r="Y225" s="83">
        <f t="shared" si="51"/>
        <v>44378</v>
      </c>
      <c r="Z225" s="83">
        <f t="shared" si="51"/>
        <v>44409</v>
      </c>
      <c r="AA225" s="83">
        <f t="shared" si="51"/>
        <v>44440</v>
      </c>
      <c r="AB225" s="83">
        <f t="shared" si="51"/>
        <v>44470</v>
      </c>
      <c r="AC225" s="83">
        <f t="shared" si="51"/>
        <v>44501</v>
      </c>
      <c r="AD225" s="83">
        <f t="shared" si="51"/>
        <v>44531</v>
      </c>
      <c r="AE225" s="83">
        <f t="shared" si="51"/>
        <v>44562</v>
      </c>
      <c r="AF225" s="83">
        <f t="shared" si="51"/>
        <v>44593</v>
      </c>
      <c r="AG225" s="83">
        <f t="shared" si="51"/>
        <v>44621</v>
      </c>
      <c r="AH225" s="83">
        <f t="shared" si="51"/>
        <v>44652</v>
      </c>
      <c r="AI225" s="83">
        <f t="shared" si="51"/>
        <v>44682</v>
      </c>
      <c r="AJ225" s="83">
        <f t="shared" si="51"/>
        <v>44713</v>
      </c>
      <c r="AK225" s="83">
        <f t="shared" si="51"/>
        <v>44743</v>
      </c>
      <c r="AL225" s="83">
        <f t="shared" si="51"/>
        <v>44774</v>
      </c>
      <c r="AM225" s="83">
        <f t="shared" si="51"/>
        <v>44805</v>
      </c>
      <c r="AN225" s="83">
        <f t="shared" si="51"/>
        <v>44835</v>
      </c>
      <c r="AO225" s="83">
        <f t="shared" si="51"/>
        <v>44866</v>
      </c>
      <c r="AP225" s="83">
        <f t="shared" si="51"/>
        <v>44896</v>
      </c>
      <c r="AQ225" s="83">
        <f t="shared" si="51"/>
        <v>44927</v>
      </c>
      <c r="AR225" s="83">
        <f t="shared" si="51"/>
        <v>44958</v>
      </c>
      <c r="AS225" s="83">
        <f t="shared" si="51"/>
        <v>44986</v>
      </c>
      <c r="AT225" s="83">
        <f t="shared" si="51"/>
        <v>45017</v>
      </c>
      <c r="AU225" s="83">
        <f t="shared" si="51"/>
        <v>45047</v>
      </c>
      <c r="AV225" s="83">
        <f t="shared" si="51"/>
        <v>45078</v>
      </c>
      <c r="AW225" s="83">
        <f t="shared" si="51"/>
        <v>45108</v>
      </c>
      <c r="AX225" s="83">
        <f t="shared" si="51"/>
        <v>45139</v>
      </c>
      <c r="AY225" s="83">
        <f t="shared" si="51"/>
        <v>45170</v>
      </c>
      <c r="AZ225" s="83">
        <f t="shared" si="51"/>
        <v>45200</v>
      </c>
      <c r="BA225" s="83">
        <f t="shared" si="51"/>
        <v>45231</v>
      </c>
      <c r="BB225" s="83">
        <f t="shared" si="51"/>
        <v>45261</v>
      </c>
      <c r="BC225" s="83"/>
      <c r="BD225" s="70"/>
      <c r="BE225" s="70"/>
      <c r="BF225" s="84"/>
      <c r="BG225" s="84"/>
      <c r="BH225" s="70"/>
      <c r="BI225" s="70"/>
      <c r="BJ225" s="70"/>
      <c r="BK225" s="70"/>
      <c r="BL225" s="70"/>
      <c r="BM225" s="70"/>
      <c r="BN225" s="70"/>
      <c r="BO225" s="70"/>
      <c r="BP225" s="70"/>
    </row>
    <row r="226" spans="1:68" s="68" customFormat="1" x14ac:dyDescent="0.35">
      <c r="A226" s="83" t="s">
        <v>116</v>
      </c>
      <c r="B226" s="87">
        <f t="shared" ref="B226:BB226" si="52">B152</f>
        <v>1066.0260333839146</v>
      </c>
      <c r="C226" s="87">
        <f t="shared" si="52"/>
        <v>1429.0056447866921</v>
      </c>
      <c r="D226" s="87">
        <f t="shared" si="52"/>
        <v>1573.5254592686213</v>
      </c>
      <c r="E226" s="87">
        <f t="shared" si="52"/>
        <v>1526.10228745052</v>
      </c>
      <c r="F226" s="87">
        <f t="shared" si="52"/>
        <v>1546.7703601314684</v>
      </c>
      <c r="G226" s="87">
        <f t="shared" si="52"/>
        <v>1473.8811672884513</v>
      </c>
      <c r="H226" s="87">
        <f t="shared" si="52"/>
        <v>1510.1015656909981</v>
      </c>
      <c r="I226" s="87">
        <f t="shared" si="52"/>
        <v>1599.3088598959166</v>
      </c>
      <c r="J226" s="87">
        <f t="shared" si="52"/>
        <v>1510.1511308795389</v>
      </c>
      <c r="K226" s="87">
        <f t="shared" si="52"/>
        <v>1468.3959599120135</v>
      </c>
      <c r="L226" s="87">
        <f t="shared" si="52"/>
        <v>1457.6231025105476</v>
      </c>
      <c r="M226" s="87">
        <f t="shared" si="52"/>
        <v>1462.1496224504785</v>
      </c>
      <c r="N226" s="87">
        <f t="shared" si="52"/>
        <v>1446.7397946811484</v>
      </c>
      <c r="O226" s="87">
        <f t="shared" si="52"/>
        <v>1480.5099456339824</v>
      </c>
      <c r="P226" s="87">
        <f t="shared" si="52"/>
        <v>1549.283750573871</v>
      </c>
      <c r="Q226" s="87">
        <f t="shared" si="52"/>
        <v>1525.623782913736</v>
      </c>
      <c r="R226" s="87">
        <f t="shared" si="52"/>
        <v>1570.7241911121653</v>
      </c>
      <c r="S226" s="87">
        <f t="shared" si="52"/>
        <v>1434.1401636030084</v>
      </c>
      <c r="T226" s="87">
        <f t="shared" si="52"/>
        <v>1434.65533423958</v>
      </c>
      <c r="U226" s="87">
        <f t="shared" si="52"/>
        <v>1480.0095400563548</v>
      </c>
      <c r="V226" s="87">
        <f t="shared" si="52"/>
        <v>1488.6196403112117</v>
      </c>
      <c r="W226" s="87">
        <f t="shared" si="52"/>
        <v>1421.7852863793591</v>
      </c>
      <c r="X226" s="87">
        <f t="shared" si="52"/>
        <v>1437.9547743545413</v>
      </c>
      <c r="Y226" s="87">
        <f t="shared" si="52"/>
        <v>1458.3795739457482</v>
      </c>
      <c r="Z226" s="87">
        <f t="shared" si="52"/>
        <v>1452.3262869885323</v>
      </c>
      <c r="AA226" s="87">
        <f t="shared" si="52"/>
        <v>1488.313162784219</v>
      </c>
      <c r="AB226" s="87">
        <f t="shared" si="52"/>
        <v>1537.910942098453</v>
      </c>
      <c r="AC226" s="87">
        <f t="shared" si="52"/>
        <v>1516.628470169976</v>
      </c>
      <c r="AD226" s="87">
        <f t="shared" si="52"/>
        <v>1568.8563464602769</v>
      </c>
      <c r="AE226" s="87">
        <f t="shared" si="52"/>
        <v>1477.5491629195442</v>
      </c>
      <c r="AF226" s="87">
        <f t="shared" si="52"/>
        <v>1538.5748289360381</v>
      </c>
      <c r="AG226" s="87">
        <f t="shared" si="52"/>
        <v>1781.603472764426</v>
      </c>
      <c r="AH226" s="87">
        <f t="shared" si="52"/>
        <v>1489.7032001257467</v>
      </c>
      <c r="AI226" s="87">
        <f t="shared" si="52"/>
        <v>1396.9202247961409</v>
      </c>
      <c r="AJ226" s="87">
        <f t="shared" si="52"/>
        <v>1403.6668973683452</v>
      </c>
      <c r="AK226" s="87">
        <f t="shared" si="52"/>
        <v>1393.5317257863378</v>
      </c>
      <c r="AL226" s="87">
        <f t="shared" si="52"/>
        <v>1418.1507362433613</v>
      </c>
      <c r="AM226" s="87">
        <f t="shared" si="52"/>
        <v>1464.7182578444501</v>
      </c>
      <c r="AN226" s="87">
        <f t="shared" si="52"/>
        <v>1477.9186525771331</v>
      </c>
      <c r="AO226" s="87">
        <f t="shared" si="52"/>
        <v>1471.7236183218099</v>
      </c>
      <c r="AP226" s="87">
        <f t="shared" si="52"/>
        <v>1560.8825852839102</v>
      </c>
      <c r="AQ226" s="87">
        <f t="shared" si="52"/>
        <v>1449.6158205838958</v>
      </c>
      <c r="AR226" s="87">
        <f t="shared" si="52"/>
        <v>1459.3400353354382</v>
      </c>
      <c r="AS226" s="87">
        <f t="shared" si="52"/>
        <v>1476.8777266377474</v>
      </c>
      <c r="AT226" s="87">
        <f t="shared" si="52"/>
        <v>1453.5535740604537</v>
      </c>
      <c r="AU226" s="87">
        <f t="shared" si="52"/>
        <v>1427.4421407201953</v>
      </c>
      <c r="AV226" s="87">
        <f t="shared" si="52"/>
        <v>1399.7922332723788</v>
      </c>
      <c r="AW226" s="87">
        <f t="shared" si="52"/>
        <v>1389.0804170129149</v>
      </c>
      <c r="AX226" s="87">
        <f t="shared" si="52"/>
        <v>1488.2403362861335</v>
      </c>
      <c r="AY226" s="87">
        <f t="shared" si="52"/>
        <v>1436.2292529128017</v>
      </c>
      <c r="AZ226" s="87">
        <f t="shared" si="52"/>
        <v>1498.9916209141177</v>
      </c>
      <c r="BA226" s="87">
        <f t="shared" si="52"/>
        <v>0</v>
      </c>
      <c r="BB226" s="87">
        <f t="shared" si="52"/>
        <v>0</v>
      </c>
      <c r="BC226" s="87"/>
      <c r="BD226" s="77"/>
      <c r="BE226" s="77"/>
      <c r="BF226" s="88"/>
      <c r="BG226" s="88"/>
      <c r="BH226" s="77"/>
      <c r="BI226" s="77"/>
      <c r="BJ226" s="77"/>
      <c r="BK226" s="77"/>
      <c r="BL226" s="77"/>
      <c r="BM226" s="77"/>
      <c r="BN226" s="77"/>
      <c r="BO226" s="77"/>
      <c r="BP226" s="77"/>
    </row>
    <row r="227" spans="1:68" s="68" customFormat="1" x14ac:dyDescent="0.35">
      <c r="A227" s="83" t="s">
        <v>117</v>
      </c>
      <c r="B227" s="87">
        <f t="shared" ref="B227:BB227" si="53">B168</f>
        <v>1493.0812146690521</v>
      </c>
      <c r="C227" s="87">
        <f t="shared" si="53"/>
        <v>2051.6179207694354</v>
      </c>
      <c r="D227" s="87">
        <f t="shared" si="53"/>
        <v>2158.2832490514747</v>
      </c>
      <c r="E227" s="87">
        <f t="shared" si="53"/>
        <v>2109.8536520305088</v>
      </c>
      <c r="F227" s="87">
        <f t="shared" si="53"/>
        <v>2213.5611085230234</v>
      </c>
      <c r="G227" s="87">
        <f t="shared" si="53"/>
        <v>1886.5250862197133</v>
      </c>
      <c r="H227" s="87">
        <f t="shared" si="53"/>
        <v>2075.9718156619679</v>
      </c>
      <c r="I227" s="87">
        <f t="shared" si="53"/>
        <v>2425.0765488109932</v>
      </c>
      <c r="J227" s="87">
        <f t="shared" si="53"/>
        <v>2176.261395025102</v>
      </c>
      <c r="K227" s="87">
        <f t="shared" si="53"/>
        <v>2097.0333052778064</v>
      </c>
      <c r="L227" s="87">
        <f t="shared" si="53"/>
        <v>2075.1286267569267</v>
      </c>
      <c r="M227" s="87">
        <f t="shared" si="53"/>
        <v>2053.6146946496187</v>
      </c>
      <c r="N227" s="87">
        <f t="shared" si="53"/>
        <v>2028.7210612353817</v>
      </c>
      <c r="O227" s="87">
        <f t="shared" si="53"/>
        <v>2090.493383499776</v>
      </c>
      <c r="P227" s="87">
        <f t="shared" si="53"/>
        <v>2319.7306520299162</v>
      </c>
      <c r="Q227" s="87">
        <f t="shared" si="53"/>
        <v>2330.3333675068197</v>
      </c>
      <c r="R227" s="87">
        <f t="shared" si="53"/>
        <v>2362.3973949605734</v>
      </c>
      <c r="S227" s="87">
        <f t="shared" si="53"/>
        <v>2086.0924070927404</v>
      </c>
      <c r="T227" s="87">
        <f t="shared" si="53"/>
        <v>2067.3569095500784</v>
      </c>
      <c r="U227" s="87">
        <f t="shared" si="53"/>
        <v>2142.4468537780467</v>
      </c>
      <c r="V227" s="87">
        <f t="shared" si="53"/>
        <v>2181.8997281303245</v>
      </c>
      <c r="W227" s="87">
        <f t="shared" si="53"/>
        <v>2119.9930028448157</v>
      </c>
      <c r="X227" s="87">
        <f t="shared" si="53"/>
        <v>2147.9246647728642</v>
      </c>
      <c r="Y227" s="87">
        <f t="shared" si="53"/>
        <v>2132.6352560454325</v>
      </c>
      <c r="Z227" s="87">
        <f t="shared" si="53"/>
        <v>2098.1719816741952</v>
      </c>
      <c r="AA227" s="87">
        <f t="shared" si="53"/>
        <v>2157.583738901134</v>
      </c>
      <c r="AB227" s="87">
        <f t="shared" si="53"/>
        <v>2282.6369472415909</v>
      </c>
      <c r="AC227" s="87">
        <f t="shared" si="53"/>
        <v>2234.1808310667093</v>
      </c>
      <c r="AD227" s="87">
        <f t="shared" si="53"/>
        <v>2343.2406291027037</v>
      </c>
      <c r="AE227" s="87">
        <f t="shared" si="53"/>
        <v>2174.7127966985445</v>
      </c>
      <c r="AF227" s="87">
        <f t="shared" si="53"/>
        <v>2355.6183234667878</v>
      </c>
      <c r="AG227" s="87">
        <f t="shared" si="53"/>
        <v>3457.1116173686573</v>
      </c>
      <c r="AH227" s="87">
        <f t="shared" si="53"/>
        <v>2332.7419106256693</v>
      </c>
      <c r="AI227" s="87">
        <f t="shared" si="53"/>
        <v>2207.0070776456951</v>
      </c>
      <c r="AJ227" s="87">
        <f t="shared" si="53"/>
        <v>2220.5419550358761</v>
      </c>
      <c r="AK227" s="87">
        <f t="shared" si="53"/>
        <v>2232.1523498318761</v>
      </c>
      <c r="AL227" s="87">
        <f t="shared" si="53"/>
        <v>2264.1373940614717</v>
      </c>
      <c r="AM227" s="87">
        <f t="shared" si="53"/>
        <v>2369.7316068579948</v>
      </c>
      <c r="AN227" s="87">
        <f t="shared" si="53"/>
        <v>2450.6165778494683</v>
      </c>
      <c r="AO227" s="87">
        <f t="shared" si="53"/>
        <v>2407.8167671428573</v>
      </c>
      <c r="AP227" s="87">
        <f t="shared" si="53"/>
        <v>2651.8442588300522</v>
      </c>
      <c r="AQ227" s="87">
        <f t="shared" si="53"/>
        <v>2375.7863486194487</v>
      </c>
      <c r="AR227" s="87">
        <f t="shared" si="53"/>
        <v>2413.1084795654183</v>
      </c>
      <c r="AS227" s="87">
        <f t="shared" si="53"/>
        <v>2516.479922381724</v>
      </c>
      <c r="AT227" s="87">
        <f t="shared" si="53"/>
        <v>2490.450192060981</v>
      </c>
      <c r="AU227" s="87">
        <f t="shared" si="53"/>
        <v>2448.6559660589669</v>
      </c>
      <c r="AV227" s="87">
        <f t="shared" si="53"/>
        <v>2438.4042370568536</v>
      </c>
      <c r="AW227" s="87">
        <f t="shared" si="53"/>
        <v>2445.7411289291485</v>
      </c>
      <c r="AX227" s="87">
        <f t="shared" si="53"/>
        <v>2728.4412582886198</v>
      </c>
      <c r="AY227" s="87">
        <f t="shared" si="53"/>
        <v>2502.4557942773808</v>
      </c>
      <c r="AZ227" s="87">
        <f t="shared" si="53"/>
        <v>2646.669134555606</v>
      </c>
      <c r="BA227" s="87">
        <f t="shared" si="53"/>
        <v>0</v>
      </c>
      <c r="BB227" s="87">
        <f t="shared" si="53"/>
        <v>0</v>
      </c>
      <c r="BC227" s="87"/>
      <c r="BD227" s="77"/>
      <c r="BE227" s="77"/>
      <c r="BF227" s="88"/>
      <c r="BG227" s="88"/>
      <c r="BH227" s="77"/>
      <c r="BI227" s="77"/>
      <c r="BJ227" s="77"/>
      <c r="BK227" s="77"/>
      <c r="BL227" s="77"/>
      <c r="BM227" s="77"/>
      <c r="BN227" s="77"/>
      <c r="BO227" s="77"/>
      <c r="BP227" s="77"/>
    </row>
    <row r="228" spans="1:68" s="68" customFormat="1" x14ac:dyDescent="0.35">
      <c r="A228" s="83" t="s">
        <v>118</v>
      </c>
      <c r="B228" s="87">
        <f t="shared" ref="B228:BB228" si="54">+B184</f>
        <v>0</v>
      </c>
      <c r="C228" s="87">
        <f t="shared" si="54"/>
        <v>0</v>
      </c>
      <c r="D228" s="87">
        <f t="shared" si="54"/>
        <v>0</v>
      </c>
      <c r="E228" s="87">
        <f t="shared" si="54"/>
        <v>0</v>
      </c>
      <c r="F228" s="87">
        <f t="shared" si="54"/>
        <v>970.51654648956355</v>
      </c>
      <c r="G228" s="87">
        <f t="shared" si="54"/>
        <v>1608.7018202597624</v>
      </c>
      <c r="H228" s="87">
        <f t="shared" si="54"/>
        <v>1942.1460530448946</v>
      </c>
      <c r="I228" s="87">
        <f t="shared" si="54"/>
        <v>2252.5238073059595</v>
      </c>
      <c r="J228" s="87">
        <f t="shared" si="54"/>
        <v>2046.8760996067435</v>
      </c>
      <c r="K228" s="87">
        <f t="shared" si="54"/>
        <v>1960.9173637497886</v>
      </c>
      <c r="L228" s="87">
        <f t="shared" si="54"/>
        <v>2000.7937442032892</v>
      </c>
      <c r="M228" s="87">
        <f t="shared" si="54"/>
        <v>1986.0132803216163</v>
      </c>
      <c r="N228" s="87">
        <f t="shared" si="54"/>
        <v>1994.290552811603</v>
      </c>
      <c r="O228" s="87">
        <f t="shared" si="54"/>
        <v>2045.7521238995821</v>
      </c>
      <c r="P228" s="87">
        <f t="shared" si="54"/>
        <v>2285.3325604010697</v>
      </c>
      <c r="Q228" s="87">
        <f t="shared" si="54"/>
        <v>2349.8860588057505</v>
      </c>
      <c r="R228" s="87">
        <f t="shared" si="54"/>
        <v>2401.5561662195651</v>
      </c>
      <c r="S228" s="87">
        <f t="shared" si="54"/>
        <v>2106.5835175719935</v>
      </c>
      <c r="T228" s="87">
        <f t="shared" si="54"/>
        <v>2055.7641282325767</v>
      </c>
      <c r="U228" s="87">
        <f t="shared" si="54"/>
        <v>2150.9056834600487</v>
      </c>
      <c r="V228" s="87">
        <f t="shared" si="54"/>
        <v>2142.6413694441544</v>
      </c>
      <c r="W228" s="87">
        <f t="shared" si="54"/>
        <v>2077.4354593686758</v>
      </c>
      <c r="X228" s="87">
        <f t="shared" si="54"/>
        <v>2122.966274283327</v>
      </c>
      <c r="Y228" s="87">
        <f t="shared" si="54"/>
        <v>2147.6418774658464</v>
      </c>
      <c r="Z228" s="87">
        <f t="shared" si="54"/>
        <v>2113.4838681119022</v>
      </c>
      <c r="AA228" s="87">
        <f t="shared" si="54"/>
        <v>2172.008659917723</v>
      </c>
      <c r="AB228" s="87">
        <f t="shared" si="54"/>
        <v>2264.3943353411496</v>
      </c>
      <c r="AC228" s="87">
        <f t="shared" si="54"/>
        <v>2218.6307691680927</v>
      </c>
      <c r="AD228" s="87">
        <f t="shared" si="54"/>
        <v>2382.0965681139978</v>
      </c>
      <c r="AE228" s="87">
        <f t="shared" si="54"/>
        <v>2229.8798524262329</v>
      </c>
      <c r="AF228" s="87">
        <f t="shared" si="54"/>
        <v>2349.7256629133326</v>
      </c>
      <c r="AG228" s="87">
        <f t="shared" si="54"/>
        <v>3221.440006167903</v>
      </c>
      <c r="AH228" s="87">
        <f t="shared" si="54"/>
        <v>2329.5433020983692</v>
      </c>
      <c r="AI228" s="87">
        <f t="shared" si="54"/>
        <v>2227.4704758649523</v>
      </c>
      <c r="AJ228" s="87">
        <f t="shared" si="54"/>
        <v>2248.7138509842312</v>
      </c>
      <c r="AK228" s="87">
        <f t="shared" si="54"/>
        <v>2251.1475425623307</v>
      </c>
      <c r="AL228" s="87">
        <f t="shared" si="54"/>
        <v>2308.5062389572313</v>
      </c>
      <c r="AM228" s="87">
        <f t="shared" si="54"/>
        <v>2420.3104154259186</v>
      </c>
      <c r="AN228" s="87">
        <f t="shared" si="54"/>
        <v>2472.2059725040408</v>
      </c>
      <c r="AO228" s="87">
        <f t="shared" si="54"/>
        <v>2501.4479562382644</v>
      </c>
      <c r="AP228" s="87">
        <f t="shared" si="54"/>
        <v>2733.5402220326164</v>
      </c>
      <c r="AQ228" s="87">
        <f t="shared" si="54"/>
        <v>2423.9352007185466</v>
      </c>
      <c r="AR228" s="87">
        <f t="shared" si="54"/>
        <v>2467.5914706758358</v>
      </c>
      <c r="AS228" s="87">
        <f t="shared" si="54"/>
        <v>2557.2101382150622</v>
      </c>
      <c r="AT228" s="87">
        <f t="shared" si="54"/>
        <v>2492.7803542062825</v>
      </c>
      <c r="AU228" s="87">
        <f t="shared" si="54"/>
        <v>2433.3706561436088</v>
      </c>
      <c r="AV228" s="87">
        <f t="shared" si="54"/>
        <v>2413.5312009305853</v>
      </c>
      <c r="AW228" s="87">
        <f t="shared" si="54"/>
        <v>2418.1291375785941</v>
      </c>
      <c r="AX228" s="87">
        <f t="shared" si="54"/>
        <v>2654.121607259372</v>
      </c>
      <c r="AY228" s="87">
        <f t="shared" si="54"/>
        <v>2529.3817247690263</v>
      </c>
      <c r="AZ228" s="87">
        <f t="shared" si="54"/>
        <v>2658.2045925262842</v>
      </c>
      <c r="BA228" s="87">
        <f t="shared" si="54"/>
        <v>0</v>
      </c>
      <c r="BB228" s="87">
        <f t="shared" si="54"/>
        <v>0</v>
      </c>
      <c r="BC228" s="87"/>
      <c r="BD228" s="77"/>
      <c r="BE228" s="77"/>
      <c r="BF228" s="88"/>
      <c r="BG228" s="88"/>
      <c r="BH228" s="77"/>
      <c r="BI228" s="77"/>
      <c r="BJ228" s="77"/>
      <c r="BK228" s="77"/>
      <c r="BL228" s="77"/>
      <c r="BM228" s="77"/>
      <c r="BN228" s="77"/>
      <c r="BO228" s="77"/>
      <c r="BP228" s="77"/>
    </row>
    <row r="229" spans="1:68" s="68" customFormat="1" x14ac:dyDescent="0.35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9"/>
      <c r="BF229" s="81"/>
      <c r="BG229" s="81"/>
    </row>
    <row r="230" spans="1:68" s="68" customFormat="1" x14ac:dyDescent="0.35">
      <c r="A230" s="89"/>
      <c r="B230" s="83">
        <f t="shared" ref="B230:BB230" si="55">B75</f>
        <v>43678</v>
      </c>
      <c r="C230" s="83">
        <f t="shared" si="55"/>
        <v>43709</v>
      </c>
      <c r="D230" s="83">
        <f t="shared" si="55"/>
        <v>43739</v>
      </c>
      <c r="E230" s="83">
        <f t="shared" si="55"/>
        <v>43770</v>
      </c>
      <c r="F230" s="83">
        <f t="shared" si="55"/>
        <v>43800</v>
      </c>
      <c r="G230" s="83">
        <f t="shared" si="55"/>
        <v>43831</v>
      </c>
      <c r="H230" s="83">
        <f t="shared" si="55"/>
        <v>43862</v>
      </c>
      <c r="I230" s="83">
        <f t="shared" si="55"/>
        <v>43891</v>
      </c>
      <c r="J230" s="83">
        <f t="shared" si="55"/>
        <v>43922</v>
      </c>
      <c r="K230" s="83">
        <f t="shared" si="55"/>
        <v>43952</v>
      </c>
      <c r="L230" s="83">
        <f t="shared" si="55"/>
        <v>43983</v>
      </c>
      <c r="M230" s="83">
        <f t="shared" si="55"/>
        <v>44013</v>
      </c>
      <c r="N230" s="83">
        <f t="shared" si="55"/>
        <v>44044</v>
      </c>
      <c r="O230" s="83">
        <f t="shared" si="55"/>
        <v>44075</v>
      </c>
      <c r="P230" s="83">
        <f t="shared" si="55"/>
        <v>44105</v>
      </c>
      <c r="Q230" s="83">
        <f t="shared" si="55"/>
        <v>44136</v>
      </c>
      <c r="R230" s="83">
        <f t="shared" si="55"/>
        <v>44166</v>
      </c>
      <c r="S230" s="83">
        <f t="shared" si="55"/>
        <v>44197</v>
      </c>
      <c r="T230" s="83">
        <f t="shared" si="55"/>
        <v>44228</v>
      </c>
      <c r="U230" s="83">
        <f t="shared" si="55"/>
        <v>44256</v>
      </c>
      <c r="V230" s="83">
        <f t="shared" si="55"/>
        <v>44287</v>
      </c>
      <c r="W230" s="83">
        <f t="shared" si="55"/>
        <v>44317</v>
      </c>
      <c r="X230" s="83">
        <f t="shared" si="55"/>
        <v>44348</v>
      </c>
      <c r="Y230" s="83">
        <f t="shared" si="55"/>
        <v>44378</v>
      </c>
      <c r="Z230" s="83">
        <f t="shared" si="55"/>
        <v>44409</v>
      </c>
      <c r="AA230" s="83">
        <f t="shared" si="55"/>
        <v>44440</v>
      </c>
      <c r="AB230" s="83">
        <f t="shared" si="55"/>
        <v>44470</v>
      </c>
      <c r="AC230" s="83">
        <f t="shared" si="55"/>
        <v>44501</v>
      </c>
      <c r="AD230" s="83">
        <f t="shared" si="55"/>
        <v>44531</v>
      </c>
      <c r="AE230" s="83">
        <f t="shared" si="55"/>
        <v>44562</v>
      </c>
      <c r="AF230" s="83">
        <f t="shared" si="55"/>
        <v>44593</v>
      </c>
      <c r="AG230" s="83">
        <f t="shared" si="55"/>
        <v>44621</v>
      </c>
      <c r="AH230" s="83">
        <f t="shared" si="55"/>
        <v>44652</v>
      </c>
      <c r="AI230" s="83">
        <f t="shared" si="55"/>
        <v>44682</v>
      </c>
      <c r="AJ230" s="83">
        <f t="shared" si="55"/>
        <v>44713</v>
      </c>
      <c r="AK230" s="83">
        <f t="shared" si="55"/>
        <v>44743</v>
      </c>
      <c r="AL230" s="83">
        <f t="shared" si="55"/>
        <v>44774</v>
      </c>
      <c r="AM230" s="83">
        <f t="shared" si="55"/>
        <v>44805</v>
      </c>
      <c r="AN230" s="83">
        <f t="shared" si="55"/>
        <v>44835</v>
      </c>
      <c r="AO230" s="83">
        <f t="shared" si="55"/>
        <v>44866</v>
      </c>
      <c r="AP230" s="83">
        <f t="shared" si="55"/>
        <v>44896</v>
      </c>
      <c r="AQ230" s="83">
        <f t="shared" si="55"/>
        <v>44927</v>
      </c>
      <c r="AR230" s="83">
        <f t="shared" si="55"/>
        <v>44958</v>
      </c>
      <c r="AS230" s="83">
        <f t="shared" si="55"/>
        <v>44986</v>
      </c>
      <c r="AT230" s="83">
        <f t="shared" si="55"/>
        <v>45017</v>
      </c>
      <c r="AU230" s="83">
        <f t="shared" si="55"/>
        <v>45047</v>
      </c>
      <c r="AV230" s="83">
        <f t="shared" si="55"/>
        <v>45078</v>
      </c>
      <c r="AW230" s="83">
        <f t="shared" si="55"/>
        <v>45108</v>
      </c>
      <c r="AX230" s="83">
        <f t="shared" si="55"/>
        <v>45139</v>
      </c>
      <c r="AY230" s="83">
        <f t="shared" si="55"/>
        <v>45170</v>
      </c>
      <c r="AZ230" s="83">
        <f t="shared" si="55"/>
        <v>45200</v>
      </c>
      <c r="BA230" s="83">
        <f t="shared" si="55"/>
        <v>45231</v>
      </c>
      <c r="BB230" s="83">
        <f t="shared" si="55"/>
        <v>45261</v>
      </c>
      <c r="BC230" s="83"/>
      <c r="BD230" s="70"/>
      <c r="BE230" s="70"/>
      <c r="BF230" s="84"/>
      <c r="BG230" s="84"/>
      <c r="BH230" s="70"/>
      <c r="BI230" s="70"/>
      <c r="BJ230" s="70"/>
      <c r="BK230" s="70"/>
      <c r="BL230" s="70"/>
      <c r="BM230" s="70"/>
      <c r="BN230" s="70"/>
      <c r="BO230" s="70"/>
      <c r="BP230" s="70"/>
    </row>
    <row r="231" spans="1:68" s="68" customFormat="1" x14ac:dyDescent="0.35">
      <c r="A231" s="83" t="s">
        <v>116</v>
      </c>
      <c r="B231" s="87">
        <f t="shared" ref="B231:BB231" si="56">B149</f>
        <v>1.2452200303490137</v>
      </c>
      <c r="C231" s="87">
        <f t="shared" si="56"/>
        <v>1.5879261081485783</v>
      </c>
      <c r="D231" s="87">
        <f t="shared" si="56"/>
        <v>1.7523553588365475</v>
      </c>
      <c r="E231" s="87">
        <f t="shared" si="56"/>
        <v>1.7574659456245005</v>
      </c>
      <c r="F231" s="87">
        <f t="shared" si="56"/>
        <v>1.8280372135872864</v>
      </c>
      <c r="G231" s="87">
        <f t="shared" si="56"/>
        <v>1.8113762371107311</v>
      </c>
      <c r="H231" s="87">
        <f t="shared" si="56"/>
        <v>1.8318448236012255</v>
      </c>
      <c r="I231" s="87">
        <f t="shared" si="56"/>
        <v>1.8859393492775953</v>
      </c>
      <c r="J231" s="87">
        <f t="shared" si="56"/>
        <v>1.7795372971810348</v>
      </c>
      <c r="K231" s="87">
        <f t="shared" si="56"/>
        <v>1.7676759133964817</v>
      </c>
      <c r="L231" s="87">
        <f t="shared" si="56"/>
        <v>1.7581168448125339</v>
      </c>
      <c r="M231" s="87">
        <f t="shared" si="56"/>
        <v>1.8</v>
      </c>
      <c r="N231" s="87">
        <f t="shared" si="56"/>
        <v>1.8</v>
      </c>
      <c r="O231" s="87">
        <f t="shared" si="56"/>
        <v>1.8072897120426814</v>
      </c>
      <c r="P231" s="87">
        <f t="shared" si="56"/>
        <v>1.8313320869915044</v>
      </c>
      <c r="Q231" s="87">
        <f t="shared" si="56"/>
        <v>1.7827078279822619</v>
      </c>
      <c r="R231" s="87">
        <f t="shared" si="56"/>
        <v>1.7923385051000933</v>
      </c>
      <c r="S231" s="87">
        <f t="shared" si="56"/>
        <v>1.7276517889182592</v>
      </c>
      <c r="T231" s="87">
        <f t="shared" si="56"/>
        <v>1.722137769072607</v>
      </c>
      <c r="U231" s="87">
        <f t="shared" si="56"/>
        <v>1.7969445346581583</v>
      </c>
      <c r="V231" s="87">
        <f t="shared" si="56"/>
        <v>1.7770059817809809</v>
      </c>
      <c r="W231" s="87">
        <f t="shared" si="56"/>
        <v>1.7491375754196528</v>
      </c>
      <c r="X231" s="87">
        <f t="shared" si="56"/>
        <v>1.7395872488236546</v>
      </c>
      <c r="Y231" s="87">
        <f t="shared" si="56"/>
        <v>1.7558120747536039</v>
      </c>
      <c r="Z231" s="87">
        <f t="shared" si="56"/>
        <v>1.7534289607815376</v>
      </c>
      <c r="AA231" s="87">
        <f t="shared" si="56"/>
        <v>1.781302628302261</v>
      </c>
      <c r="AB231" s="87">
        <f t="shared" si="56"/>
        <v>1.7889205770982122</v>
      </c>
      <c r="AC231" s="87">
        <f t="shared" si="56"/>
        <v>1.7526464153483676</v>
      </c>
      <c r="AD231" s="87">
        <f t="shared" si="56"/>
        <v>1.7932316564230975</v>
      </c>
      <c r="AE231" s="87">
        <f t="shared" si="56"/>
        <v>1.7536855628713666</v>
      </c>
      <c r="AF231" s="87">
        <f t="shared" si="56"/>
        <v>1.7764501412122529</v>
      </c>
      <c r="AG231" s="87">
        <f t="shared" si="56"/>
        <v>1.7735448087963412</v>
      </c>
      <c r="AH231" s="87">
        <f t="shared" si="56"/>
        <v>1.7117845541234413</v>
      </c>
      <c r="AI231" s="87">
        <f t="shared" si="56"/>
        <v>1.6915297401865954</v>
      </c>
      <c r="AJ231" s="87">
        <f t="shared" si="56"/>
        <v>1.6842845667528208</v>
      </c>
      <c r="AK231" s="87">
        <f t="shared" si="56"/>
        <v>1.685640114435687</v>
      </c>
      <c r="AL231" s="87">
        <f t="shared" si="56"/>
        <v>1.7153718793871697</v>
      </c>
      <c r="AM231" s="87">
        <f t="shared" si="56"/>
        <v>1.7314016394945808</v>
      </c>
      <c r="AN231" s="87">
        <f t="shared" si="56"/>
        <v>1.7473488742720744</v>
      </c>
      <c r="AO231" s="87">
        <f t="shared" si="56"/>
        <v>1.7292943085711017</v>
      </c>
      <c r="AP231" s="87">
        <f t="shared" si="56"/>
        <v>1.798273078456621</v>
      </c>
      <c r="AQ231" s="87">
        <f t="shared" si="56"/>
        <v>1.7255397023221166</v>
      </c>
      <c r="AR231" s="87">
        <f t="shared" si="56"/>
        <v>1.7155018730972202</v>
      </c>
      <c r="AS231" s="87">
        <f t="shared" si="56"/>
        <v>1.7675404883330772</v>
      </c>
      <c r="AT231" s="87">
        <f t="shared" si="56"/>
        <v>1.7309766015321417</v>
      </c>
      <c r="AU231" s="87">
        <f t="shared" si="56"/>
        <v>1.7464256020935272</v>
      </c>
      <c r="AV231" s="87">
        <f t="shared" si="56"/>
        <v>1.7173761936843006</v>
      </c>
      <c r="AW231" s="87">
        <f t="shared" si="56"/>
        <v>1.7079923660896632</v>
      </c>
      <c r="AX231" s="87">
        <f t="shared" si="56"/>
        <v>1.7294516357109837</v>
      </c>
      <c r="AY231" s="87">
        <f t="shared" si="56"/>
        <v>1.7600751649417439</v>
      </c>
      <c r="AZ231" s="87">
        <f t="shared" si="56"/>
        <v>1.7947626532728096</v>
      </c>
      <c r="BA231" s="87">
        <f t="shared" si="56"/>
        <v>0</v>
      </c>
      <c r="BB231" s="87">
        <f t="shared" si="56"/>
        <v>0</v>
      </c>
      <c r="BC231" s="87"/>
      <c r="BD231" s="77"/>
      <c r="BE231" s="77"/>
      <c r="BF231" s="88"/>
      <c r="BG231" s="88"/>
      <c r="BH231" s="77"/>
      <c r="BI231" s="77"/>
      <c r="BJ231" s="77"/>
      <c r="BK231" s="77"/>
      <c r="BL231" s="77"/>
      <c r="BM231" s="77"/>
      <c r="BN231" s="77"/>
      <c r="BO231" s="77"/>
      <c r="BP231" s="77"/>
    </row>
    <row r="232" spans="1:68" s="68" customFormat="1" x14ac:dyDescent="0.35">
      <c r="A232" s="83" t="s">
        <v>117</v>
      </c>
      <c r="B232" s="87">
        <f t="shared" ref="B232:BB232" si="57">B165</f>
        <v>1.2958855098389983</v>
      </c>
      <c r="C232" s="87">
        <f t="shared" si="57"/>
        <v>1.9848084261072128</v>
      </c>
      <c r="D232" s="87">
        <f t="shared" si="57"/>
        <v>2.3202038160523468</v>
      </c>
      <c r="E232" s="87">
        <f t="shared" si="57"/>
        <v>2.1949176904920416</v>
      </c>
      <c r="F232" s="87">
        <f t="shared" si="57"/>
        <v>2.2568484206811363</v>
      </c>
      <c r="G232" s="87">
        <f t="shared" si="57"/>
        <v>1.9849301479705712</v>
      </c>
      <c r="H232" s="87">
        <f t="shared" si="57"/>
        <v>2.1180180276969027</v>
      </c>
      <c r="I232" s="87">
        <f t="shared" si="57"/>
        <v>2.2665024829423879</v>
      </c>
      <c r="J232" s="87">
        <f t="shared" si="57"/>
        <v>2.0273412218680931</v>
      </c>
      <c r="K232" s="87">
        <f t="shared" si="57"/>
        <v>1.9556517543624521</v>
      </c>
      <c r="L232" s="87">
        <f t="shared" si="57"/>
        <v>1.9356947948308707</v>
      </c>
      <c r="M232" s="87">
        <f t="shared" si="57"/>
        <v>1.9536248295030496</v>
      </c>
      <c r="N232" s="87">
        <f t="shared" si="57"/>
        <v>1.9409282136894825</v>
      </c>
      <c r="O232" s="87">
        <f t="shared" si="57"/>
        <v>2.0140576299217607</v>
      </c>
      <c r="P232" s="87">
        <f t="shared" si="57"/>
        <v>2.1745940170940172</v>
      </c>
      <c r="Q232" s="87">
        <f t="shared" si="57"/>
        <v>2.2287270054355184</v>
      </c>
      <c r="R232" s="87">
        <f t="shared" si="57"/>
        <v>2.1336660095285032</v>
      </c>
      <c r="S232" s="87">
        <f t="shared" si="57"/>
        <v>1.9565142005062941</v>
      </c>
      <c r="T232" s="87">
        <f t="shared" si="57"/>
        <v>1.9320927309545424</v>
      </c>
      <c r="U232" s="87">
        <f t="shared" si="57"/>
        <v>2.0216195306455771</v>
      </c>
      <c r="V232" s="87">
        <f t="shared" si="57"/>
        <v>2.0182447482202908</v>
      </c>
      <c r="W232" s="87">
        <f t="shared" si="57"/>
        <v>1.9485281708816509</v>
      </c>
      <c r="X232" s="87">
        <f t="shared" si="57"/>
        <v>1.9675244950528419</v>
      </c>
      <c r="Y232" s="87">
        <f t="shared" si="57"/>
        <v>1.9673429666038409</v>
      </c>
      <c r="Z232" s="87">
        <f t="shared" si="57"/>
        <v>1.9524445317101904</v>
      </c>
      <c r="AA232" s="87">
        <f t="shared" si="57"/>
        <v>2.0130829692097989</v>
      </c>
      <c r="AB232" s="87">
        <f t="shared" si="57"/>
        <v>2.0497215152521115</v>
      </c>
      <c r="AC232" s="87">
        <f t="shared" si="57"/>
        <v>2.0166806316467936</v>
      </c>
      <c r="AD232" s="87">
        <f t="shared" si="57"/>
        <v>2.086434573829532</v>
      </c>
      <c r="AE232" s="87">
        <f t="shared" si="57"/>
        <v>2.0099196255977212</v>
      </c>
      <c r="AF232" s="87">
        <f t="shared" si="57"/>
        <v>2.1117524707388218</v>
      </c>
      <c r="AG232" s="87">
        <f t="shared" si="57"/>
        <v>2.3037107558298588</v>
      </c>
      <c r="AH232" s="87">
        <f t="shared" si="57"/>
        <v>2.0413377827580685</v>
      </c>
      <c r="AI232" s="87">
        <f t="shared" si="57"/>
        <v>1.9988540774694001</v>
      </c>
      <c r="AJ232" s="87">
        <f t="shared" si="57"/>
        <v>1.9712591001937882</v>
      </c>
      <c r="AK232" s="87">
        <f t="shared" si="57"/>
        <v>1.9799327505043711</v>
      </c>
      <c r="AL232" s="87">
        <f t="shared" si="57"/>
        <v>2.040777982221992</v>
      </c>
      <c r="AM232" s="87">
        <f t="shared" si="57"/>
        <v>2.1105603180519319</v>
      </c>
      <c r="AN232" s="87">
        <f t="shared" si="57"/>
        <v>2.1529701409270623</v>
      </c>
      <c r="AO232" s="87">
        <f t="shared" si="57"/>
        <v>2.1543452380952379</v>
      </c>
      <c r="AP232" s="87">
        <f t="shared" si="57"/>
        <v>2.3107845855281397</v>
      </c>
      <c r="AQ232" s="87">
        <f t="shared" si="57"/>
        <v>2.1417286914765907</v>
      </c>
      <c r="AR232" s="87">
        <f t="shared" si="57"/>
        <v>2.1645050451278824</v>
      </c>
      <c r="AS232" s="87">
        <f t="shared" si="57"/>
        <v>2.2364674742464707</v>
      </c>
      <c r="AT232" s="87">
        <f t="shared" si="57"/>
        <v>2.1504726792631437</v>
      </c>
      <c r="AU232" s="87">
        <f t="shared" si="57"/>
        <v>2.1265511909248023</v>
      </c>
      <c r="AV232" s="87">
        <f t="shared" si="57"/>
        <v>2.0979517942066579</v>
      </c>
      <c r="AW232" s="87">
        <f t="shared" si="57"/>
        <v>2.0849145142204266</v>
      </c>
      <c r="AX232" s="87">
        <f t="shared" si="57"/>
        <v>2.1651924014922814</v>
      </c>
      <c r="AY232" s="87">
        <f t="shared" si="57"/>
        <v>2.207017499748567</v>
      </c>
      <c r="AZ232" s="87">
        <f t="shared" si="57"/>
        <v>2.3104010510140642</v>
      </c>
      <c r="BA232" s="87">
        <f t="shared" si="57"/>
        <v>0</v>
      </c>
      <c r="BB232" s="87">
        <f t="shared" si="57"/>
        <v>0</v>
      </c>
      <c r="BC232" s="87"/>
      <c r="BD232" s="77"/>
      <c r="BE232" s="77"/>
      <c r="BF232" s="88"/>
      <c r="BG232" s="88"/>
      <c r="BH232" s="77"/>
      <c r="BI232" s="77"/>
      <c r="BJ232" s="77"/>
      <c r="BK232" s="77"/>
      <c r="BL232" s="77"/>
      <c r="BM232" s="77"/>
      <c r="BN232" s="77"/>
      <c r="BO232" s="77"/>
      <c r="BP232" s="77"/>
    </row>
    <row r="233" spans="1:68" s="68" customFormat="1" x14ac:dyDescent="0.35">
      <c r="A233" s="83" t="s">
        <v>118</v>
      </c>
      <c r="B233" s="87"/>
      <c r="C233" s="87"/>
      <c r="D233" s="87"/>
      <c r="E233" s="87"/>
      <c r="F233" s="87">
        <f t="shared" ref="F233:BB233" si="58">F181</f>
        <v>1.150853889943074</v>
      </c>
      <c r="G233" s="87">
        <f t="shared" si="58"/>
        <v>1.797936426557293</v>
      </c>
      <c r="H233" s="87">
        <f t="shared" si="58"/>
        <v>2.1534894058379019</v>
      </c>
      <c r="I233" s="87">
        <f t="shared" si="58"/>
        <v>2.3002819667178569</v>
      </c>
      <c r="J233" s="87">
        <f t="shared" si="58"/>
        <v>2.0649698869730222</v>
      </c>
      <c r="K233" s="87">
        <f t="shared" si="58"/>
        <v>1.9862899109624002</v>
      </c>
      <c r="L233" s="87">
        <f t="shared" si="58"/>
        <v>2.0207009841689807</v>
      </c>
      <c r="M233" s="87">
        <f t="shared" si="58"/>
        <v>2.050193620857844</v>
      </c>
      <c r="N233" s="87">
        <f t="shared" si="58"/>
        <v>2.0367452950694029</v>
      </c>
      <c r="O233" s="87">
        <f t="shared" si="58"/>
        <v>2.1115174629711868</v>
      </c>
      <c r="P233" s="87">
        <f t="shared" si="58"/>
        <v>2.2981725808798021</v>
      </c>
      <c r="Q233" s="87">
        <f t="shared" si="58"/>
        <v>2.384092638337346</v>
      </c>
      <c r="R233" s="87">
        <f t="shared" si="58"/>
        <v>2.3426227816756087</v>
      </c>
      <c r="S233" s="87">
        <f t="shared" si="58"/>
        <v>2.1207883314255924</v>
      </c>
      <c r="T233" s="87">
        <f t="shared" si="58"/>
        <v>2.0888726125415515</v>
      </c>
      <c r="U233" s="87">
        <f t="shared" si="58"/>
        <v>2.2047172886631543</v>
      </c>
      <c r="V233" s="87">
        <f t="shared" si="58"/>
        <v>2.1555952506041818</v>
      </c>
      <c r="W233" s="87">
        <f t="shared" si="58"/>
        <v>2.0861344070473606</v>
      </c>
      <c r="X233" s="87">
        <f t="shared" si="58"/>
        <v>2.0920291289903856</v>
      </c>
      <c r="Y233" s="87">
        <f t="shared" si="58"/>
        <v>2.1100133685480453</v>
      </c>
      <c r="Z233" s="87">
        <f t="shared" si="58"/>
        <v>2.0901686105476673</v>
      </c>
      <c r="AA233" s="87">
        <f t="shared" si="58"/>
        <v>2.1831107028738383</v>
      </c>
      <c r="AB233" s="87">
        <f t="shared" si="58"/>
        <v>2.2325446783879603</v>
      </c>
      <c r="AC233" s="87">
        <f t="shared" si="58"/>
        <v>2.1748825334745647</v>
      </c>
      <c r="AD233" s="87">
        <f t="shared" si="58"/>
        <v>2.2682077345785712</v>
      </c>
      <c r="AE233" s="87">
        <f t="shared" si="58"/>
        <v>2.2125095977792215</v>
      </c>
      <c r="AF233" s="87">
        <f t="shared" si="58"/>
        <v>2.2995209027456895</v>
      </c>
      <c r="AG233" s="87">
        <f t="shared" si="58"/>
        <v>2.4126023224823911</v>
      </c>
      <c r="AH233" s="87">
        <f t="shared" si="58"/>
        <v>2.2112804704001827</v>
      </c>
      <c r="AI233" s="87">
        <f t="shared" si="58"/>
        <v>2.1959595309710314</v>
      </c>
      <c r="AJ233" s="87">
        <f t="shared" si="58"/>
        <v>2.1547643735846238</v>
      </c>
      <c r="AK233" s="87">
        <f t="shared" si="58"/>
        <v>2.1518647347830804</v>
      </c>
      <c r="AL233" s="87">
        <f t="shared" si="58"/>
        <v>2.2328648067821786</v>
      </c>
      <c r="AM233" s="87">
        <f t="shared" si="58"/>
        <v>2.3157769481340451</v>
      </c>
      <c r="AN233" s="87">
        <f t="shared" si="58"/>
        <v>2.3665321059114177</v>
      </c>
      <c r="AO233" s="87">
        <f t="shared" si="58"/>
        <v>2.390183402966874</v>
      </c>
      <c r="AP233" s="87">
        <f t="shared" si="58"/>
        <v>2.5814098205006482</v>
      </c>
      <c r="AQ233" s="87">
        <f t="shared" si="58"/>
        <v>2.3581141540130153</v>
      </c>
      <c r="AR233" s="87">
        <f t="shared" si="58"/>
        <v>2.3786427687358938</v>
      </c>
      <c r="AS233" s="87">
        <f t="shared" si="58"/>
        <v>2.4549621629892195</v>
      </c>
      <c r="AT233" s="87">
        <f t="shared" si="58"/>
        <v>2.3458330601272048</v>
      </c>
      <c r="AU233" s="87">
        <f t="shared" si="58"/>
        <v>2.3170172109859646</v>
      </c>
      <c r="AV233" s="87">
        <f t="shared" si="58"/>
        <v>2.2699185738511347</v>
      </c>
      <c r="AW233" s="87">
        <f t="shared" si="58"/>
        <v>2.2604745256153609</v>
      </c>
      <c r="AX233" s="87">
        <f t="shared" si="58"/>
        <v>2.345694624755319</v>
      </c>
      <c r="AY233" s="87">
        <f t="shared" si="58"/>
        <v>2.4151546216690463</v>
      </c>
      <c r="AZ233" s="87">
        <f t="shared" si="58"/>
        <v>2.5117979861805884</v>
      </c>
      <c r="BA233" s="87">
        <f t="shared" si="58"/>
        <v>0</v>
      </c>
      <c r="BB233" s="87">
        <f t="shared" si="58"/>
        <v>0</v>
      </c>
      <c r="BC233" s="87"/>
      <c r="BD233" s="77"/>
      <c r="BE233" s="77"/>
      <c r="BF233" s="88"/>
      <c r="BG233" s="88"/>
      <c r="BH233" s="77"/>
      <c r="BI233" s="77"/>
      <c r="BJ233" s="77"/>
      <c r="BK233" s="77"/>
      <c r="BL233" s="77"/>
      <c r="BM233" s="77"/>
      <c r="BN233" s="77"/>
      <c r="BO233" s="77"/>
      <c r="BP233" s="77"/>
    </row>
    <row r="234" spans="1:68" s="68" customFormat="1" x14ac:dyDescent="0.35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9"/>
      <c r="BF234" s="81"/>
      <c r="BG234" s="81"/>
    </row>
    <row r="235" spans="1:68" s="68" customFormat="1" x14ac:dyDescent="0.35">
      <c r="A235" s="89"/>
      <c r="B235" s="93">
        <f t="shared" ref="B235:BB235" si="59">IF(AND(B76&lt;&gt;"",C76="",B79&lt;&gt;"",C79="",B89&lt;&gt;"",C89=""),1,0)</f>
        <v>0</v>
      </c>
      <c r="C235" s="93">
        <f t="shared" si="59"/>
        <v>0</v>
      </c>
      <c r="D235" s="93">
        <f t="shared" si="59"/>
        <v>0</v>
      </c>
      <c r="E235" s="93">
        <f t="shared" si="59"/>
        <v>0</v>
      </c>
      <c r="F235" s="93">
        <f t="shared" si="59"/>
        <v>0</v>
      </c>
      <c r="G235" s="93">
        <f t="shared" si="59"/>
        <v>0</v>
      </c>
      <c r="H235" s="93">
        <f t="shared" si="59"/>
        <v>0</v>
      </c>
      <c r="I235" s="93">
        <f t="shared" si="59"/>
        <v>0</v>
      </c>
      <c r="J235" s="93">
        <f t="shared" si="59"/>
        <v>0</v>
      </c>
      <c r="K235" s="93">
        <f t="shared" si="59"/>
        <v>0</v>
      </c>
      <c r="L235" s="93">
        <f t="shared" si="59"/>
        <v>0</v>
      </c>
      <c r="M235" s="93">
        <f t="shared" si="59"/>
        <v>0</v>
      </c>
      <c r="N235" s="93">
        <f t="shared" si="59"/>
        <v>0</v>
      </c>
      <c r="O235" s="93">
        <f t="shared" si="59"/>
        <v>0</v>
      </c>
      <c r="P235" s="93">
        <f t="shared" si="59"/>
        <v>0</v>
      </c>
      <c r="Q235" s="93">
        <f t="shared" si="59"/>
        <v>0</v>
      </c>
      <c r="R235" s="93">
        <f t="shared" si="59"/>
        <v>0</v>
      </c>
      <c r="S235" s="93">
        <f t="shared" si="59"/>
        <v>0</v>
      </c>
      <c r="T235" s="93">
        <f t="shared" si="59"/>
        <v>0</v>
      </c>
      <c r="U235" s="93">
        <f t="shared" si="59"/>
        <v>0</v>
      </c>
      <c r="V235" s="93">
        <f t="shared" si="59"/>
        <v>0</v>
      </c>
      <c r="W235" s="93">
        <f t="shared" si="59"/>
        <v>0</v>
      </c>
      <c r="X235" s="93">
        <f t="shared" si="59"/>
        <v>0</v>
      </c>
      <c r="Y235" s="93">
        <f t="shared" si="59"/>
        <v>0</v>
      </c>
      <c r="Z235" s="93">
        <f t="shared" si="59"/>
        <v>0</v>
      </c>
      <c r="AA235" s="93">
        <f t="shared" si="59"/>
        <v>0</v>
      </c>
      <c r="AB235" s="93">
        <f t="shared" si="59"/>
        <v>0</v>
      </c>
      <c r="AC235" s="93">
        <f t="shared" si="59"/>
        <v>0</v>
      </c>
      <c r="AD235" s="93">
        <f t="shared" si="59"/>
        <v>0</v>
      </c>
      <c r="AE235" s="93">
        <f t="shared" si="59"/>
        <v>0</v>
      </c>
      <c r="AF235" s="93">
        <f t="shared" si="59"/>
        <v>0</v>
      </c>
      <c r="AG235" s="93">
        <f t="shared" si="59"/>
        <v>0</v>
      </c>
      <c r="AH235" s="93">
        <f t="shared" si="59"/>
        <v>0</v>
      </c>
      <c r="AI235" s="93">
        <f t="shared" si="59"/>
        <v>0</v>
      </c>
      <c r="AJ235" s="93">
        <f t="shared" si="59"/>
        <v>0</v>
      </c>
      <c r="AK235" s="93">
        <f t="shared" si="59"/>
        <v>0</v>
      </c>
      <c r="AL235" s="93">
        <f t="shared" si="59"/>
        <v>0</v>
      </c>
      <c r="AM235" s="93">
        <f t="shared" si="59"/>
        <v>0</v>
      </c>
      <c r="AN235" s="93">
        <f t="shared" si="59"/>
        <v>0</v>
      </c>
      <c r="AO235" s="93">
        <f t="shared" si="59"/>
        <v>0</v>
      </c>
      <c r="AP235" s="93">
        <f t="shared" si="59"/>
        <v>0</v>
      </c>
      <c r="AQ235" s="93">
        <f t="shared" si="59"/>
        <v>0</v>
      </c>
      <c r="AR235" s="93">
        <f t="shared" si="59"/>
        <v>0</v>
      </c>
      <c r="AS235" s="93">
        <f t="shared" si="59"/>
        <v>0</v>
      </c>
      <c r="AT235" s="93">
        <f t="shared" si="59"/>
        <v>0</v>
      </c>
      <c r="AU235" s="93">
        <f t="shared" si="59"/>
        <v>0</v>
      </c>
      <c r="AV235" s="93">
        <f t="shared" si="59"/>
        <v>0</v>
      </c>
      <c r="AW235" s="93">
        <f t="shared" si="59"/>
        <v>0</v>
      </c>
      <c r="AX235" s="93">
        <f t="shared" si="59"/>
        <v>0</v>
      </c>
      <c r="AY235" s="93">
        <f t="shared" si="59"/>
        <v>0</v>
      </c>
      <c r="AZ235" s="93">
        <f t="shared" si="59"/>
        <v>1</v>
      </c>
      <c r="BA235" s="93">
        <f t="shared" si="59"/>
        <v>0</v>
      </c>
      <c r="BB235" s="93">
        <f t="shared" si="59"/>
        <v>0</v>
      </c>
      <c r="BC235" s="89"/>
      <c r="BF235" s="81"/>
      <c r="BG235" s="81"/>
    </row>
    <row r="236" spans="1:68" s="68" customFormat="1" x14ac:dyDescent="0.35">
      <c r="A236" s="89"/>
      <c r="B236" s="83">
        <v>43678</v>
      </c>
      <c r="C236" s="83">
        <v>43709</v>
      </c>
      <c r="D236" s="83">
        <v>43739</v>
      </c>
      <c r="E236" s="83">
        <v>43770</v>
      </c>
      <c r="F236" s="83">
        <v>43800</v>
      </c>
      <c r="G236" s="83">
        <v>43831</v>
      </c>
      <c r="H236" s="83">
        <v>43862</v>
      </c>
      <c r="I236" s="83">
        <v>43891</v>
      </c>
      <c r="J236" s="83">
        <v>43922</v>
      </c>
      <c r="K236" s="83">
        <v>43952</v>
      </c>
      <c r="L236" s="83">
        <v>43983</v>
      </c>
      <c r="M236" s="83">
        <v>44013</v>
      </c>
      <c r="N236" s="83">
        <v>44044</v>
      </c>
      <c r="O236" s="83">
        <v>44075</v>
      </c>
      <c r="P236" s="83">
        <v>44105</v>
      </c>
      <c r="Q236" s="83">
        <v>44136</v>
      </c>
      <c r="R236" s="83">
        <v>44166</v>
      </c>
      <c r="S236" s="83">
        <v>44197</v>
      </c>
      <c r="T236" s="83">
        <v>44228</v>
      </c>
      <c r="U236" s="83">
        <v>44256</v>
      </c>
      <c r="V236" s="83">
        <v>44287</v>
      </c>
      <c r="W236" s="83">
        <v>44317</v>
      </c>
      <c r="X236" s="83">
        <v>44348</v>
      </c>
      <c r="Y236" s="83">
        <v>44378</v>
      </c>
      <c r="Z236" s="83">
        <v>44409</v>
      </c>
      <c r="AA236" s="83">
        <v>44440</v>
      </c>
      <c r="AB236" s="83">
        <v>44470</v>
      </c>
      <c r="AC236" s="83">
        <v>44501</v>
      </c>
      <c r="AD236" s="83">
        <v>44531</v>
      </c>
      <c r="AE236" s="83">
        <v>44562</v>
      </c>
      <c r="AF236" s="83">
        <v>44593</v>
      </c>
      <c r="AG236" s="83">
        <v>44621</v>
      </c>
      <c r="AH236" s="83">
        <v>44652</v>
      </c>
      <c r="AI236" s="83">
        <v>44682</v>
      </c>
      <c r="AJ236" s="83">
        <v>44713</v>
      </c>
      <c r="AK236" s="83">
        <v>44743</v>
      </c>
      <c r="AL236" s="83">
        <v>44774</v>
      </c>
      <c r="AM236" s="83">
        <v>44805</v>
      </c>
      <c r="AN236" s="83">
        <v>44835</v>
      </c>
      <c r="AO236" s="83">
        <v>44866</v>
      </c>
      <c r="AP236" s="83">
        <v>44896</v>
      </c>
      <c r="AQ236" s="83">
        <v>44927</v>
      </c>
      <c r="AR236" s="83">
        <v>44958</v>
      </c>
      <c r="AS236" s="83">
        <v>44986</v>
      </c>
      <c r="AT236" s="83">
        <v>45017</v>
      </c>
      <c r="AU236" s="83">
        <v>45047</v>
      </c>
      <c r="AV236" s="83">
        <v>45078</v>
      </c>
      <c r="AW236" s="83">
        <v>45108</v>
      </c>
      <c r="AX236" s="83">
        <v>45139</v>
      </c>
      <c r="AY236" s="83">
        <v>45170</v>
      </c>
      <c r="AZ236" s="83">
        <v>45200</v>
      </c>
      <c r="BA236" s="83">
        <v>45231</v>
      </c>
      <c r="BB236" s="83">
        <v>45261</v>
      </c>
      <c r="BC236" s="83"/>
      <c r="BD236" s="70"/>
      <c r="BE236" s="70"/>
      <c r="BF236" s="84"/>
      <c r="BG236" s="84"/>
      <c r="BH236" s="70"/>
      <c r="BI236" s="70"/>
      <c r="BJ236" s="70"/>
      <c r="BK236" s="70"/>
      <c r="BL236" s="70"/>
      <c r="BM236" s="70"/>
      <c r="BN236" s="70"/>
      <c r="BO236" s="70"/>
      <c r="BP236" s="70"/>
    </row>
    <row r="237" spans="1:68" s="68" customFormat="1" x14ac:dyDescent="0.35">
      <c r="A237" s="83" t="s">
        <v>116</v>
      </c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7">
        <f t="shared" ref="L237:BB237" si="60">+L226*L$235</f>
        <v>0</v>
      </c>
      <c r="M237" s="87">
        <f t="shared" si="60"/>
        <v>0</v>
      </c>
      <c r="N237" s="87">
        <f t="shared" si="60"/>
        <v>0</v>
      </c>
      <c r="O237" s="87">
        <f t="shared" si="60"/>
        <v>0</v>
      </c>
      <c r="P237" s="87">
        <f t="shared" si="60"/>
        <v>0</v>
      </c>
      <c r="Q237" s="87">
        <f t="shared" si="60"/>
        <v>0</v>
      </c>
      <c r="R237" s="87">
        <f t="shared" si="60"/>
        <v>0</v>
      </c>
      <c r="S237" s="87">
        <f t="shared" si="60"/>
        <v>0</v>
      </c>
      <c r="T237" s="87">
        <f t="shared" si="60"/>
        <v>0</v>
      </c>
      <c r="U237" s="87">
        <f t="shared" si="60"/>
        <v>0</v>
      </c>
      <c r="V237" s="87">
        <f t="shared" si="60"/>
        <v>0</v>
      </c>
      <c r="W237" s="87">
        <f t="shared" si="60"/>
        <v>0</v>
      </c>
      <c r="X237" s="87">
        <f t="shared" si="60"/>
        <v>0</v>
      </c>
      <c r="Y237" s="87">
        <f t="shared" si="60"/>
        <v>0</v>
      </c>
      <c r="Z237" s="87">
        <f t="shared" si="60"/>
        <v>0</v>
      </c>
      <c r="AA237" s="87">
        <f t="shared" si="60"/>
        <v>0</v>
      </c>
      <c r="AB237" s="87">
        <f t="shared" si="60"/>
        <v>0</v>
      </c>
      <c r="AC237" s="87">
        <f t="shared" si="60"/>
        <v>0</v>
      </c>
      <c r="AD237" s="87">
        <f t="shared" si="60"/>
        <v>0</v>
      </c>
      <c r="AE237" s="87">
        <f t="shared" si="60"/>
        <v>0</v>
      </c>
      <c r="AF237" s="87">
        <f t="shared" si="60"/>
        <v>0</v>
      </c>
      <c r="AG237" s="87">
        <f t="shared" si="60"/>
        <v>0</v>
      </c>
      <c r="AH237" s="87">
        <f t="shared" si="60"/>
        <v>0</v>
      </c>
      <c r="AI237" s="87">
        <f t="shared" si="60"/>
        <v>0</v>
      </c>
      <c r="AJ237" s="87">
        <f t="shared" si="60"/>
        <v>0</v>
      </c>
      <c r="AK237" s="87">
        <f t="shared" si="60"/>
        <v>0</v>
      </c>
      <c r="AL237" s="87">
        <f t="shared" si="60"/>
        <v>0</v>
      </c>
      <c r="AM237" s="87">
        <f t="shared" si="60"/>
        <v>0</v>
      </c>
      <c r="AN237" s="87">
        <f t="shared" si="60"/>
        <v>0</v>
      </c>
      <c r="AO237" s="87">
        <f t="shared" si="60"/>
        <v>0</v>
      </c>
      <c r="AP237" s="87">
        <f t="shared" si="60"/>
        <v>0</v>
      </c>
      <c r="AQ237" s="87">
        <f t="shared" si="60"/>
        <v>0</v>
      </c>
      <c r="AR237" s="87">
        <f t="shared" si="60"/>
        <v>0</v>
      </c>
      <c r="AS237" s="87">
        <f t="shared" si="60"/>
        <v>0</v>
      </c>
      <c r="AT237" s="87">
        <f t="shared" si="60"/>
        <v>0</v>
      </c>
      <c r="AU237" s="87">
        <f t="shared" si="60"/>
        <v>0</v>
      </c>
      <c r="AV237" s="87">
        <f t="shared" si="60"/>
        <v>0</v>
      </c>
      <c r="AW237" s="87">
        <f t="shared" si="60"/>
        <v>0</v>
      </c>
      <c r="AX237" s="87">
        <f t="shared" si="60"/>
        <v>0</v>
      </c>
      <c r="AY237" s="87">
        <f t="shared" si="60"/>
        <v>0</v>
      </c>
      <c r="AZ237" s="87">
        <f t="shared" si="60"/>
        <v>1498.9916209141177</v>
      </c>
      <c r="BA237" s="87">
        <f t="shared" si="60"/>
        <v>0</v>
      </c>
      <c r="BB237" s="87">
        <f t="shared" si="60"/>
        <v>0</v>
      </c>
      <c r="BC237" s="83"/>
      <c r="BD237" s="70"/>
      <c r="BE237" s="70"/>
      <c r="BF237" s="84"/>
      <c r="BG237" s="84"/>
      <c r="BH237" s="70"/>
      <c r="BI237" s="70"/>
      <c r="BJ237" s="70"/>
      <c r="BK237" s="70"/>
      <c r="BL237" s="70"/>
      <c r="BM237" s="70"/>
      <c r="BN237" s="70"/>
      <c r="BO237" s="70"/>
      <c r="BP237" s="70"/>
    </row>
    <row r="238" spans="1:68" s="68" customFormat="1" x14ac:dyDescent="0.35">
      <c r="A238" s="83" t="s">
        <v>119</v>
      </c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>
        <f t="shared" ref="L238:BB241" si="61">+L202*L$235</f>
        <v>0</v>
      </c>
      <c r="M238" s="87">
        <f t="shared" si="61"/>
        <v>0</v>
      </c>
      <c r="N238" s="87">
        <f t="shared" si="61"/>
        <v>0</v>
      </c>
      <c r="O238" s="87">
        <f t="shared" si="61"/>
        <v>0</v>
      </c>
      <c r="P238" s="87">
        <f t="shared" si="61"/>
        <v>0</v>
      </c>
      <c r="Q238" s="87">
        <f t="shared" si="61"/>
        <v>0</v>
      </c>
      <c r="R238" s="87">
        <f t="shared" si="61"/>
        <v>0</v>
      </c>
      <c r="S238" s="87">
        <f t="shared" si="61"/>
        <v>0</v>
      </c>
      <c r="T238" s="87">
        <f t="shared" si="61"/>
        <v>0</v>
      </c>
      <c r="U238" s="87">
        <f t="shared" si="61"/>
        <v>0</v>
      </c>
      <c r="V238" s="87">
        <f t="shared" si="61"/>
        <v>0</v>
      </c>
      <c r="W238" s="87">
        <f t="shared" si="61"/>
        <v>0</v>
      </c>
      <c r="X238" s="87">
        <f t="shared" si="61"/>
        <v>0</v>
      </c>
      <c r="Y238" s="87">
        <f t="shared" si="61"/>
        <v>0</v>
      </c>
      <c r="Z238" s="87">
        <f t="shared" si="61"/>
        <v>0</v>
      </c>
      <c r="AA238" s="87">
        <f t="shared" si="61"/>
        <v>0</v>
      </c>
      <c r="AB238" s="87">
        <f t="shared" si="61"/>
        <v>0</v>
      </c>
      <c r="AC238" s="87">
        <f t="shared" si="61"/>
        <v>0</v>
      </c>
      <c r="AD238" s="87">
        <f t="shared" si="61"/>
        <v>0</v>
      </c>
      <c r="AE238" s="87">
        <f t="shared" si="61"/>
        <v>0</v>
      </c>
      <c r="AF238" s="87">
        <f t="shared" si="61"/>
        <v>0</v>
      </c>
      <c r="AG238" s="87">
        <f t="shared" si="61"/>
        <v>0</v>
      </c>
      <c r="AH238" s="87">
        <f t="shared" si="61"/>
        <v>0</v>
      </c>
      <c r="AI238" s="87">
        <f t="shared" si="61"/>
        <v>0</v>
      </c>
      <c r="AJ238" s="87">
        <f t="shared" si="61"/>
        <v>0</v>
      </c>
      <c r="AK238" s="87">
        <f t="shared" si="61"/>
        <v>0</v>
      </c>
      <c r="AL238" s="87">
        <f t="shared" si="61"/>
        <v>0</v>
      </c>
      <c r="AM238" s="87">
        <f t="shared" si="61"/>
        <v>0</v>
      </c>
      <c r="AN238" s="87">
        <f t="shared" si="61"/>
        <v>0</v>
      </c>
      <c r="AO238" s="87">
        <f t="shared" si="61"/>
        <v>0</v>
      </c>
      <c r="AP238" s="87">
        <f t="shared" si="61"/>
        <v>0</v>
      </c>
      <c r="AQ238" s="87">
        <f t="shared" si="61"/>
        <v>0</v>
      </c>
      <c r="AR238" s="87">
        <f t="shared" si="61"/>
        <v>0</v>
      </c>
      <c r="AS238" s="87">
        <f t="shared" si="61"/>
        <v>0</v>
      </c>
      <c r="AT238" s="87">
        <f t="shared" si="61"/>
        <v>0</v>
      </c>
      <c r="AU238" s="87">
        <f t="shared" si="61"/>
        <v>0</v>
      </c>
      <c r="AV238" s="87">
        <f t="shared" si="61"/>
        <v>0</v>
      </c>
      <c r="AW238" s="87">
        <f t="shared" si="61"/>
        <v>0</v>
      </c>
      <c r="AX238" s="87">
        <f t="shared" si="61"/>
        <v>0</v>
      </c>
      <c r="AY238" s="87">
        <f t="shared" si="61"/>
        <v>0</v>
      </c>
      <c r="AZ238" s="87">
        <f t="shared" si="61"/>
        <v>2420.5393622285942</v>
      </c>
      <c r="BA238" s="87">
        <f t="shared" si="61"/>
        <v>0</v>
      </c>
      <c r="BB238" s="87">
        <f t="shared" si="61"/>
        <v>0</v>
      </c>
      <c r="BC238" s="87"/>
      <c r="BD238" s="77"/>
      <c r="BE238" s="77"/>
      <c r="BF238" s="88"/>
      <c r="BG238" s="88"/>
      <c r="BH238" s="77"/>
      <c r="BI238" s="77"/>
      <c r="BJ238" s="77"/>
      <c r="BK238" s="77"/>
      <c r="BL238" s="77"/>
      <c r="BM238" s="77"/>
      <c r="BN238" s="77"/>
      <c r="BO238" s="77"/>
      <c r="BP238" s="77"/>
    </row>
    <row r="239" spans="1:68" s="68" customFormat="1" x14ac:dyDescent="0.35">
      <c r="A239" s="83" t="s">
        <v>120</v>
      </c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>
        <f t="shared" si="61"/>
        <v>0</v>
      </c>
      <c r="M239" s="87">
        <f t="shared" si="61"/>
        <v>0</v>
      </c>
      <c r="N239" s="87">
        <f t="shared" si="61"/>
        <v>0</v>
      </c>
      <c r="O239" s="87">
        <f t="shared" si="61"/>
        <v>0</v>
      </c>
      <c r="P239" s="87">
        <f t="shared" si="61"/>
        <v>0</v>
      </c>
      <c r="Q239" s="87">
        <f t="shared" si="61"/>
        <v>0</v>
      </c>
      <c r="R239" s="87">
        <f t="shared" si="61"/>
        <v>0</v>
      </c>
      <c r="S239" s="87">
        <f t="shared" si="61"/>
        <v>0</v>
      </c>
      <c r="T239" s="87">
        <f t="shared" si="61"/>
        <v>0</v>
      </c>
      <c r="U239" s="87">
        <f t="shared" si="61"/>
        <v>0</v>
      </c>
      <c r="V239" s="87">
        <f t="shared" si="61"/>
        <v>0</v>
      </c>
      <c r="W239" s="87">
        <f t="shared" si="61"/>
        <v>0</v>
      </c>
      <c r="X239" s="87">
        <f t="shared" si="61"/>
        <v>0</v>
      </c>
      <c r="Y239" s="87">
        <f t="shared" si="61"/>
        <v>0</v>
      </c>
      <c r="Z239" s="87">
        <f t="shared" si="61"/>
        <v>0</v>
      </c>
      <c r="AA239" s="87">
        <f t="shared" si="61"/>
        <v>0</v>
      </c>
      <c r="AB239" s="87">
        <f t="shared" si="61"/>
        <v>0</v>
      </c>
      <c r="AC239" s="87">
        <f t="shared" si="61"/>
        <v>0</v>
      </c>
      <c r="AD239" s="87">
        <f t="shared" si="61"/>
        <v>0</v>
      </c>
      <c r="AE239" s="87">
        <f t="shared" si="61"/>
        <v>0</v>
      </c>
      <c r="AF239" s="87">
        <f t="shared" si="61"/>
        <v>0</v>
      </c>
      <c r="AG239" s="87">
        <f t="shared" si="61"/>
        <v>0</v>
      </c>
      <c r="AH239" s="87">
        <f t="shared" si="61"/>
        <v>0</v>
      </c>
      <c r="AI239" s="87">
        <f t="shared" si="61"/>
        <v>0</v>
      </c>
      <c r="AJ239" s="87">
        <f t="shared" si="61"/>
        <v>0</v>
      </c>
      <c r="AK239" s="87">
        <f t="shared" si="61"/>
        <v>0</v>
      </c>
      <c r="AL239" s="87">
        <f t="shared" si="61"/>
        <v>0</v>
      </c>
      <c r="AM239" s="87">
        <f t="shared" si="61"/>
        <v>0</v>
      </c>
      <c r="AN239" s="87">
        <f t="shared" si="61"/>
        <v>0</v>
      </c>
      <c r="AO239" s="87">
        <f t="shared" si="61"/>
        <v>0</v>
      </c>
      <c r="AP239" s="87">
        <f t="shared" si="61"/>
        <v>0</v>
      </c>
      <c r="AQ239" s="87">
        <f t="shared" si="61"/>
        <v>0</v>
      </c>
      <c r="AR239" s="87">
        <f t="shared" si="61"/>
        <v>0</v>
      </c>
      <c r="AS239" s="87">
        <f t="shared" si="61"/>
        <v>0</v>
      </c>
      <c r="AT239" s="87">
        <f t="shared" si="61"/>
        <v>0</v>
      </c>
      <c r="AU239" s="87">
        <f t="shared" si="61"/>
        <v>0</v>
      </c>
      <c r="AV239" s="87">
        <f t="shared" si="61"/>
        <v>0</v>
      </c>
      <c r="AW239" s="87">
        <f t="shared" si="61"/>
        <v>0</v>
      </c>
      <c r="AX239" s="87">
        <f t="shared" si="61"/>
        <v>0</v>
      </c>
      <c r="AY239" s="87">
        <f t="shared" si="61"/>
        <v>0</v>
      </c>
      <c r="AZ239" s="87">
        <f t="shared" si="61"/>
        <v>2733.5186156923291</v>
      </c>
      <c r="BA239" s="87">
        <f t="shared" si="61"/>
        <v>0</v>
      </c>
      <c r="BB239" s="87">
        <f t="shared" si="61"/>
        <v>0</v>
      </c>
      <c r="BC239" s="87"/>
      <c r="BD239" s="77"/>
      <c r="BE239" s="77"/>
      <c r="BF239" s="88"/>
      <c r="BG239" s="88"/>
      <c r="BH239" s="77"/>
      <c r="BI239" s="77"/>
      <c r="BJ239" s="77"/>
      <c r="BK239" s="77"/>
      <c r="BL239" s="77"/>
      <c r="BM239" s="77"/>
      <c r="BN239" s="77"/>
      <c r="BO239" s="77"/>
      <c r="BP239" s="77"/>
    </row>
    <row r="240" spans="1:68" s="68" customFormat="1" x14ac:dyDescent="0.35">
      <c r="A240" s="89" t="s">
        <v>121</v>
      </c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>
        <f t="shared" si="61"/>
        <v>0</v>
      </c>
      <c r="M240" s="87">
        <f t="shared" si="61"/>
        <v>0</v>
      </c>
      <c r="N240" s="87">
        <f t="shared" si="61"/>
        <v>0</v>
      </c>
      <c r="O240" s="87">
        <f t="shared" si="61"/>
        <v>0</v>
      </c>
      <c r="P240" s="87">
        <f t="shared" si="61"/>
        <v>0</v>
      </c>
      <c r="Q240" s="87">
        <f t="shared" si="61"/>
        <v>0</v>
      </c>
      <c r="R240" s="87">
        <f t="shared" si="61"/>
        <v>0</v>
      </c>
      <c r="S240" s="87">
        <f t="shared" si="61"/>
        <v>0</v>
      </c>
      <c r="T240" s="87">
        <f t="shared" si="61"/>
        <v>0</v>
      </c>
      <c r="U240" s="87">
        <f t="shared" si="61"/>
        <v>0</v>
      </c>
      <c r="V240" s="87">
        <f t="shared" si="61"/>
        <v>0</v>
      </c>
      <c r="W240" s="87">
        <f t="shared" si="61"/>
        <v>0</v>
      </c>
      <c r="X240" s="87">
        <f t="shared" si="61"/>
        <v>0</v>
      </c>
      <c r="Y240" s="87">
        <f t="shared" si="61"/>
        <v>0</v>
      </c>
      <c r="Z240" s="87">
        <f t="shared" si="61"/>
        <v>0</v>
      </c>
      <c r="AA240" s="87">
        <f t="shared" si="61"/>
        <v>0</v>
      </c>
      <c r="AB240" s="87">
        <f t="shared" si="61"/>
        <v>0</v>
      </c>
      <c r="AC240" s="87">
        <f t="shared" si="61"/>
        <v>0</v>
      </c>
      <c r="AD240" s="87">
        <f t="shared" si="61"/>
        <v>0</v>
      </c>
      <c r="AE240" s="87">
        <f t="shared" si="61"/>
        <v>0</v>
      </c>
      <c r="AF240" s="87">
        <f t="shared" si="61"/>
        <v>0</v>
      </c>
      <c r="AG240" s="87">
        <f t="shared" si="61"/>
        <v>0</v>
      </c>
      <c r="AH240" s="87">
        <f t="shared" si="61"/>
        <v>0</v>
      </c>
      <c r="AI240" s="87">
        <f t="shared" si="61"/>
        <v>0</v>
      </c>
      <c r="AJ240" s="87">
        <f t="shared" si="61"/>
        <v>0</v>
      </c>
      <c r="AK240" s="87">
        <f t="shared" si="61"/>
        <v>0</v>
      </c>
      <c r="AL240" s="87">
        <f t="shared" si="61"/>
        <v>0</v>
      </c>
      <c r="AM240" s="87">
        <f t="shared" si="61"/>
        <v>0</v>
      </c>
      <c r="AN240" s="87">
        <f t="shared" si="61"/>
        <v>0</v>
      </c>
      <c r="AO240" s="87">
        <f t="shared" si="61"/>
        <v>0</v>
      </c>
      <c r="AP240" s="87">
        <f t="shared" si="61"/>
        <v>0</v>
      </c>
      <c r="AQ240" s="87">
        <f t="shared" si="61"/>
        <v>0</v>
      </c>
      <c r="AR240" s="87">
        <f t="shared" si="61"/>
        <v>0</v>
      </c>
      <c r="AS240" s="87">
        <f t="shared" si="61"/>
        <v>0</v>
      </c>
      <c r="AT240" s="87">
        <f t="shared" si="61"/>
        <v>0</v>
      </c>
      <c r="AU240" s="87">
        <f t="shared" si="61"/>
        <v>0</v>
      </c>
      <c r="AV240" s="87">
        <f t="shared" si="61"/>
        <v>0</v>
      </c>
      <c r="AW240" s="87">
        <f t="shared" si="61"/>
        <v>0</v>
      </c>
      <c r="AX240" s="87">
        <f t="shared" si="61"/>
        <v>0</v>
      </c>
      <c r="AY240" s="87">
        <f t="shared" si="61"/>
        <v>0</v>
      </c>
      <c r="AZ240" s="87">
        <f t="shared" si="61"/>
        <v>2628.953029594566</v>
      </c>
      <c r="BA240" s="87">
        <f t="shared" si="61"/>
        <v>0</v>
      </c>
      <c r="BB240" s="87">
        <f t="shared" si="61"/>
        <v>0</v>
      </c>
      <c r="BC240" s="89"/>
      <c r="BF240" s="81"/>
      <c r="BG240" s="81"/>
    </row>
    <row r="241" spans="1:68" s="68" customFormat="1" x14ac:dyDescent="0.35">
      <c r="A241" s="89" t="s">
        <v>122</v>
      </c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>
        <f t="shared" si="61"/>
        <v>0</v>
      </c>
      <c r="M241" s="87">
        <f t="shared" si="61"/>
        <v>0</v>
      </c>
      <c r="N241" s="87">
        <f t="shared" si="61"/>
        <v>0</v>
      </c>
      <c r="O241" s="87">
        <f t="shared" si="61"/>
        <v>0</v>
      </c>
      <c r="P241" s="87">
        <f t="shared" si="61"/>
        <v>0</v>
      </c>
      <c r="Q241" s="87">
        <f t="shared" si="61"/>
        <v>0</v>
      </c>
      <c r="R241" s="87">
        <f t="shared" si="61"/>
        <v>0</v>
      </c>
      <c r="S241" s="87">
        <f t="shared" si="61"/>
        <v>0</v>
      </c>
      <c r="T241" s="87">
        <f t="shared" si="61"/>
        <v>0</v>
      </c>
      <c r="U241" s="87">
        <f t="shared" si="61"/>
        <v>0</v>
      </c>
      <c r="V241" s="87">
        <f t="shared" si="61"/>
        <v>0</v>
      </c>
      <c r="W241" s="87">
        <f t="shared" si="61"/>
        <v>0</v>
      </c>
      <c r="X241" s="87">
        <f t="shared" si="61"/>
        <v>0</v>
      </c>
      <c r="Y241" s="87">
        <f t="shared" si="61"/>
        <v>0</v>
      </c>
      <c r="Z241" s="87">
        <f t="shared" si="61"/>
        <v>0</v>
      </c>
      <c r="AA241" s="87">
        <f t="shared" si="61"/>
        <v>0</v>
      </c>
      <c r="AB241" s="87">
        <f t="shared" si="61"/>
        <v>0</v>
      </c>
      <c r="AC241" s="87">
        <f t="shared" si="61"/>
        <v>0</v>
      </c>
      <c r="AD241" s="87">
        <f t="shared" si="61"/>
        <v>0</v>
      </c>
      <c r="AE241" s="87">
        <f t="shared" si="61"/>
        <v>0</v>
      </c>
      <c r="AF241" s="87">
        <f t="shared" si="61"/>
        <v>0</v>
      </c>
      <c r="AG241" s="87">
        <f t="shared" si="61"/>
        <v>0</v>
      </c>
      <c r="AH241" s="87">
        <f t="shared" si="61"/>
        <v>0</v>
      </c>
      <c r="AI241" s="87">
        <f t="shared" si="61"/>
        <v>0</v>
      </c>
      <c r="AJ241" s="87">
        <f t="shared" si="61"/>
        <v>0</v>
      </c>
      <c r="AK241" s="87">
        <f t="shared" si="61"/>
        <v>0</v>
      </c>
      <c r="AL241" s="87">
        <f t="shared" si="61"/>
        <v>0</v>
      </c>
      <c r="AM241" s="87">
        <f t="shared" si="61"/>
        <v>0</v>
      </c>
      <c r="AN241" s="87">
        <f t="shared" si="61"/>
        <v>0</v>
      </c>
      <c r="AO241" s="87">
        <f t="shared" si="61"/>
        <v>0</v>
      </c>
      <c r="AP241" s="87">
        <f t="shared" si="61"/>
        <v>0</v>
      </c>
      <c r="AQ241" s="87">
        <f t="shared" si="61"/>
        <v>0</v>
      </c>
      <c r="AR241" s="87">
        <f t="shared" si="61"/>
        <v>0</v>
      </c>
      <c r="AS241" s="87">
        <f t="shared" si="61"/>
        <v>0</v>
      </c>
      <c r="AT241" s="87">
        <f t="shared" si="61"/>
        <v>0</v>
      </c>
      <c r="AU241" s="87">
        <f t="shared" si="61"/>
        <v>0</v>
      </c>
      <c r="AV241" s="87">
        <f t="shared" si="61"/>
        <v>0</v>
      </c>
      <c r="AW241" s="87">
        <f t="shared" si="61"/>
        <v>0</v>
      </c>
      <c r="AX241" s="87">
        <f t="shared" si="61"/>
        <v>0</v>
      </c>
      <c r="AY241" s="87">
        <f t="shared" si="61"/>
        <v>0</v>
      </c>
      <c r="AZ241" s="87">
        <f t="shared" si="61"/>
        <v>2655.9363768372577</v>
      </c>
      <c r="BA241" s="87">
        <f t="shared" si="61"/>
        <v>0</v>
      </c>
      <c r="BB241" s="87">
        <f t="shared" si="61"/>
        <v>0</v>
      </c>
      <c r="BC241" s="89"/>
      <c r="BF241" s="81"/>
      <c r="BG241" s="81"/>
    </row>
    <row r="242" spans="1:68" s="68" customFormat="1" x14ac:dyDescent="0.35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9"/>
      <c r="BF242" s="81"/>
      <c r="BG242" s="81"/>
    </row>
    <row r="243" spans="1:68" s="68" customFormat="1" x14ac:dyDescent="0.35">
      <c r="A243" s="89"/>
      <c r="B243" s="93">
        <f t="shared" ref="B243:BB243" si="62">IF(AND(B76&lt;&gt;"",C76="",B79&lt;&gt;"",C79="",B89&lt;&gt;"",C89=""),1,0)</f>
        <v>0</v>
      </c>
      <c r="C243" s="93">
        <f t="shared" si="62"/>
        <v>0</v>
      </c>
      <c r="D243" s="93">
        <f t="shared" si="62"/>
        <v>0</v>
      </c>
      <c r="E243" s="93">
        <f t="shared" si="62"/>
        <v>0</v>
      </c>
      <c r="F243" s="93">
        <f t="shared" si="62"/>
        <v>0</v>
      </c>
      <c r="G243" s="93">
        <f t="shared" si="62"/>
        <v>0</v>
      </c>
      <c r="H243" s="93">
        <f t="shared" si="62"/>
        <v>0</v>
      </c>
      <c r="I243" s="93">
        <f t="shared" si="62"/>
        <v>0</v>
      </c>
      <c r="J243" s="93">
        <f t="shared" si="62"/>
        <v>0</v>
      </c>
      <c r="K243" s="93">
        <f t="shared" si="62"/>
        <v>0</v>
      </c>
      <c r="L243" s="93">
        <f t="shared" si="62"/>
        <v>0</v>
      </c>
      <c r="M243" s="93">
        <f t="shared" si="62"/>
        <v>0</v>
      </c>
      <c r="N243" s="93">
        <f t="shared" si="62"/>
        <v>0</v>
      </c>
      <c r="O243" s="93">
        <f t="shared" si="62"/>
        <v>0</v>
      </c>
      <c r="P243" s="93">
        <f t="shared" si="62"/>
        <v>0</v>
      </c>
      <c r="Q243" s="93">
        <f t="shared" si="62"/>
        <v>0</v>
      </c>
      <c r="R243" s="93">
        <f t="shared" si="62"/>
        <v>0</v>
      </c>
      <c r="S243" s="93">
        <f t="shared" si="62"/>
        <v>0</v>
      </c>
      <c r="T243" s="93">
        <f t="shared" si="62"/>
        <v>0</v>
      </c>
      <c r="U243" s="93">
        <f t="shared" si="62"/>
        <v>0</v>
      </c>
      <c r="V243" s="93">
        <f t="shared" si="62"/>
        <v>0</v>
      </c>
      <c r="W243" s="93">
        <f t="shared" si="62"/>
        <v>0</v>
      </c>
      <c r="X243" s="93">
        <f t="shared" si="62"/>
        <v>0</v>
      </c>
      <c r="Y243" s="93">
        <f t="shared" si="62"/>
        <v>0</v>
      </c>
      <c r="Z243" s="93">
        <f t="shared" si="62"/>
        <v>0</v>
      </c>
      <c r="AA243" s="93">
        <f t="shared" si="62"/>
        <v>0</v>
      </c>
      <c r="AB243" s="93">
        <f t="shared" si="62"/>
        <v>0</v>
      </c>
      <c r="AC243" s="93">
        <f t="shared" si="62"/>
        <v>0</v>
      </c>
      <c r="AD243" s="93">
        <f t="shared" si="62"/>
        <v>0</v>
      </c>
      <c r="AE243" s="93">
        <f t="shared" si="62"/>
        <v>0</v>
      </c>
      <c r="AF243" s="93">
        <f t="shared" si="62"/>
        <v>0</v>
      </c>
      <c r="AG243" s="93">
        <f t="shared" si="62"/>
        <v>0</v>
      </c>
      <c r="AH243" s="93">
        <f t="shared" si="62"/>
        <v>0</v>
      </c>
      <c r="AI243" s="93">
        <f t="shared" si="62"/>
        <v>0</v>
      </c>
      <c r="AJ243" s="93">
        <f t="shared" si="62"/>
        <v>0</v>
      </c>
      <c r="AK243" s="93">
        <f t="shared" si="62"/>
        <v>0</v>
      </c>
      <c r="AL243" s="93">
        <f t="shared" si="62"/>
        <v>0</v>
      </c>
      <c r="AM243" s="93">
        <f t="shared" si="62"/>
        <v>0</v>
      </c>
      <c r="AN243" s="93">
        <f t="shared" si="62"/>
        <v>0</v>
      </c>
      <c r="AO243" s="93">
        <f t="shared" si="62"/>
        <v>0</v>
      </c>
      <c r="AP243" s="93">
        <f t="shared" si="62"/>
        <v>0</v>
      </c>
      <c r="AQ243" s="93">
        <f t="shared" si="62"/>
        <v>0</v>
      </c>
      <c r="AR243" s="93">
        <f t="shared" si="62"/>
        <v>0</v>
      </c>
      <c r="AS243" s="93">
        <f t="shared" si="62"/>
        <v>0</v>
      </c>
      <c r="AT243" s="93">
        <f t="shared" si="62"/>
        <v>0</v>
      </c>
      <c r="AU243" s="93">
        <f t="shared" si="62"/>
        <v>0</v>
      </c>
      <c r="AV243" s="93">
        <f t="shared" si="62"/>
        <v>0</v>
      </c>
      <c r="AW243" s="93">
        <f t="shared" si="62"/>
        <v>0</v>
      </c>
      <c r="AX243" s="93">
        <f t="shared" si="62"/>
        <v>0</v>
      </c>
      <c r="AY243" s="93">
        <f t="shared" si="62"/>
        <v>0</v>
      </c>
      <c r="AZ243" s="93">
        <f t="shared" si="62"/>
        <v>1</v>
      </c>
      <c r="BA243" s="93">
        <f t="shared" si="62"/>
        <v>0</v>
      </c>
      <c r="BB243" s="93">
        <f t="shared" si="62"/>
        <v>0</v>
      </c>
      <c r="BC243" s="89"/>
      <c r="BF243" s="81"/>
      <c r="BG243" s="81"/>
    </row>
    <row r="244" spans="1:68" s="68" customFormat="1" x14ac:dyDescent="0.35">
      <c r="A244" s="89"/>
      <c r="B244" s="83">
        <v>43678</v>
      </c>
      <c r="C244" s="83">
        <v>43709</v>
      </c>
      <c r="D244" s="83">
        <v>43739</v>
      </c>
      <c r="E244" s="83">
        <v>43770</v>
      </c>
      <c r="F244" s="83">
        <v>43800</v>
      </c>
      <c r="G244" s="83">
        <v>43831</v>
      </c>
      <c r="H244" s="83">
        <v>43862</v>
      </c>
      <c r="I244" s="83">
        <v>43891</v>
      </c>
      <c r="J244" s="83">
        <v>43922</v>
      </c>
      <c r="K244" s="83">
        <v>43952</v>
      </c>
      <c r="L244" s="83">
        <v>43983</v>
      </c>
      <c r="M244" s="83">
        <v>44013</v>
      </c>
      <c r="N244" s="83">
        <v>44044</v>
      </c>
      <c r="O244" s="83">
        <v>44075</v>
      </c>
      <c r="P244" s="83">
        <v>44105</v>
      </c>
      <c r="Q244" s="83">
        <v>44136</v>
      </c>
      <c r="R244" s="83">
        <v>44166</v>
      </c>
      <c r="S244" s="83">
        <v>44197</v>
      </c>
      <c r="T244" s="83">
        <v>44228</v>
      </c>
      <c r="U244" s="83">
        <v>44256</v>
      </c>
      <c r="V244" s="83">
        <v>44287</v>
      </c>
      <c r="W244" s="83">
        <v>44317</v>
      </c>
      <c r="X244" s="83">
        <v>44348</v>
      </c>
      <c r="Y244" s="83">
        <v>44378</v>
      </c>
      <c r="Z244" s="83">
        <v>44409</v>
      </c>
      <c r="AA244" s="83">
        <v>44440</v>
      </c>
      <c r="AB244" s="83">
        <v>44470</v>
      </c>
      <c r="AC244" s="83">
        <v>44501</v>
      </c>
      <c r="AD244" s="83">
        <v>44531</v>
      </c>
      <c r="AE244" s="83">
        <v>44562</v>
      </c>
      <c r="AF244" s="83">
        <v>44593</v>
      </c>
      <c r="AG244" s="83">
        <v>44621</v>
      </c>
      <c r="AH244" s="83">
        <v>44652</v>
      </c>
      <c r="AI244" s="83">
        <v>44682</v>
      </c>
      <c r="AJ244" s="83">
        <v>44713</v>
      </c>
      <c r="AK244" s="83">
        <v>44743</v>
      </c>
      <c r="AL244" s="83">
        <v>44774</v>
      </c>
      <c r="AM244" s="83">
        <v>44805</v>
      </c>
      <c r="AN244" s="83">
        <v>44835</v>
      </c>
      <c r="AO244" s="83">
        <v>44866</v>
      </c>
      <c r="AP244" s="83">
        <v>44896</v>
      </c>
      <c r="AQ244" s="83">
        <v>44927</v>
      </c>
      <c r="AR244" s="83">
        <v>44958</v>
      </c>
      <c r="AS244" s="83">
        <v>44986</v>
      </c>
      <c r="AT244" s="83">
        <v>45017</v>
      </c>
      <c r="AU244" s="83">
        <v>45047</v>
      </c>
      <c r="AV244" s="83">
        <v>45078</v>
      </c>
      <c r="AW244" s="83">
        <v>45108</v>
      </c>
      <c r="AX244" s="83">
        <v>45139</v>
      </c>
      <c r="AY244" s="83">
        <v>45170</v>
      </c>
      <c r="AZ244" s="83">
        <v>45200</v>
      </c>
      <c r="BA244" s="83">
        <v>45231</v>
      </c>
      <c r="BB244" s="83">
        <v>45261</v>
      </c>
      <c r="BC244" s="83"/>
      <c r="BD244" s="70"/>
      <c r="BE244" s="70"/>
      <c r="BF244" s="84"/>
      <c r="BG244" s="84"/>
      <c r="BH244" s="70"/>
      <c r="BI244" s="70"/>
      <c r="BJ244" s="70"/>
      <c r="BK244" s="70"/>
      <c r="BL244" s="70"/>
      <c r="BM244" s="70"/>
      <c r="BN244" s="70"/>
      <c r="BO244" s="70"/>
      <c r="BP244" s="70"/>
    </row>
    <row r="245" spans="1:68" s="68" customFormat="1" x14ac:dyDescent="0.35">
      <c r="A245" s="83" t="s">
        <v>116</v>
      </c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7">
        <f t="shared" ref="L245:BB245" si="63">+L$243*L231</f>
        <v>0</v>
      </c>
      <c r="M245" s="87">
        <f t="shared" si="63"/>
        <v>0</v>
      </c>
      <c r="N245" s="87">
        <f t="shared" si="63"/>
        <v>0</v>
      </c>
      <c r="O245" s="87">
        <f t="shared" si="63"/>
        <v>0</v>
      </c>
      <c r="P245" s="87">
        <f t="shared" si="63"/>
        <v>0</v>
      </c>
      <c r="Q245" s="87">
        <f t="shared" si="63"/>
        <v>0</v>
      </c>
      <c r="R245" s="87">
        <f t="shared" si="63"/>
        <v>0</v>
      </c>
      <c r="S245" s="87">
        <f t="shared" si="63"/>
        <v>0</v>
      </c>
      <c r="T245" s="87">
        <f t="shared" si="63"/>
        <v>0</v>
      </c>
      <c r="U245" s="87">
        <f t="shared" si="63"/>
        <v>0</v>
      </c>
      <c r="V245" s="87">
        <f t="shared" si="63"/>
        <v>0</v>
      </c>
      <c r="W245" s="87">
        <f t="shared" si="63"/>
        <v>0</v>
      </c>
      <c r="X245" s="87">
        <f t="shared" si="63"/>
        <v>0</v>
      </c>
      <c r="Y245" s="87">
        <f t="shared" si="63"/>
        <v>0</v>
      </c>
      <c r="Z245" s="87">
        <f t="shared" si="63"/>
        <v>0</v>
      </c>
      <c r="AA245" s="87">
        <f t="shared" si="63"/>
        <v>0</v>
      </c>
      <c r="AB245" s="87">
        <f t="shared" si="63"/>
        <v>0</v>
      </c>
      <c r="AC245" s="87">
        <f t="shared" si="63"/>
        <v>0</v>
      </c>
      <c r="AD245" s="87">
        <f t="shared" si="63"/>
        <v>0</v>
      </c>
      <c r="AE245" s="87">
        <f t="shared" si="63"/>
        <v>0</v>
      </c>
      <c r="AF245" s="87">
        <f t="shared" si="63"/>
        <v>0</v>
      </c>
      <c r="AG245" s="87">
        <f t="shared" si="63"/>
        <v>0</v>
      </c>
      <c r="AH245" s="87">
        <f t="shared" si="63"/>
        <v>0</v>
      </c>
      <c r="AI245" s="87">
        <f t="shared" si="63"/>
        <v>0</v>
      </c>
      <c r="AJ245" s="87">
        <f t="shared" si="63"/>
        <v>0</v>
      </c>
      <c r="AK245" s="87">
        <f t="shared" si="63"/>
        <v>0</v>
      </c>
      <c r="AL245" s="87">
        <f t="shared" si="63"/>
        <v>0</v>
      </c>
      <c r="AM245" s="87">
        <f t="shared" si="63"/>
        <v>0</v>
      </c>
      <c r="AN245" s="87">
        <f t="shared" si="63"/>
        <v>0</v>
      </c>
      <c r="AO245" s="87">
        <f t="shared" si="63"/>
        <v>0</v>
      </c>
      <c r="AP245" s="87">
        <f t="shared" si="63"/>
        <v>0</v>
      </c>
      <c r="AQ245" s="87">
        <f t="shared" si="63"/>
        <v>0</v>
      </c>
      <c r="AR245" s="87">
        <f t="shared" si="63"/>
        <v>0</v>
      </c>
      <c r="AS245" s="87">
        <f t="shared" si="63"/>
        <v>0</v>
      </c>
      <c r="AT245" s="87">
        <f t="shared" si="63"/>
        <v>0</v>
      </c>
      <c r="AU245" s="87">
        <f t="shared" si="63"/>
        <v>0</v>
      </c>
      <c r="AV245" s="87">
        <f t="shared" si="63"/>
        <v>0</v>
      </c>
      <c r="AW245" s="87">
        <f t="shared" si="63"/>
        <v>0</v>
      </c>
      <c r="AX245" s="87">
        <f t="shared" si="63"/>
        <v>0</v>
      </c>
      <c r="AY245" s="87">
        <f t="shared" si="63"/>
        <v>0</v>
      </c>
      <c r="AZ245" s="87">
        <f t="shared" si="63"/>
        <v>1.7947626532728096</v>
      </c>
      <c r="BA245" s="87">
        <f t="shared" si="63"/>
        <v>0</v>
      </c>
      <c r="BB245" s="87">
        <f t="shared" si="63"/>
        <v>0</v>
      </c>
      <c r="BC245" s="83"/>
      <c r="BD245" s="70"/>
      <c r="BE245" s="70"/>
      <c r="BF245" s="84"/>
      <c r="BG245" s="84"/>
      <c r="BH245" s="70"/>
      <c r="BI245" s="70"/>
      <c r="BJ245" s="70"/>
      <c r="BK245" s="70"/>
      <c r="BL245" s="70"/>
      <c r="BM245" s="70"/>
      <c r="BN245" s="70"/>
      <c r="BO245" s="70"/>
      <c r="BP245" s="70"/>
    </row>
    <row r="246" spans="1:68" s="68" customFormat="1" x14ac:dyDescent="0.35">
      <c r="A246" s="83" t="s">
        <v>119</v>
      </c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>
        <f t="shared" ref="L246:BB249" si="64">+L206*L$243</f>
        <v>0</v>
      </c>
      <c r="M246" s="87">
        <f t="shared" si="64"/>
        <v>0</v>
      </c>
      <c r="N246" s="87">
        <f t="shared" si="64"/>
        <v>0</v>
      </c>
      <c r="O246" s="87">
        <f t="shared" si="64"/>
        <v>0</v>
      </c>
      <c r="P246" s="87">
        <f t="shared" si="64"/>
        <v>0</v>
      </c>
      <c r="Q246" s="87">
        <f t="shared" si="64"/>
        <v>0</v>
      </c>
      <c r="R246" s="87">
        <f t="shared" si="64"/>
        <v>0</v>
      </c>
      <c r="S246" s="87">
        <f t="shared" si="64"/>
        <v>0</v>
      </c>
      <c r="T246" s="87">
        <f t="shared" si="64"/>
        <v>0</v>
      </c>
      <c r="U246" s="87">
        <f t="shared" si="64"/>
        <v>0</v>
      </c>
      <c r="V246" s="87">
        <f t="shared" si="64"/>
        <v>0</v>
      </c>
      <c r="W246" s="87">
        <f t="shared" si="64"/>
        <v>0</v>
      </c>
      <c r="X246" s="87">
        <f t="shared" si="64"/>
        <v>0</v>
      </c>
      <c r="Y246" s="87">
        <f t="shared" si="64"/>
        <v>0</v>
      </c>
      <c r="Z246" s="87">
        <f t="shared" si="64"/>
        <v>0</v>
      </c>
      <c r="AA246" s="87">
        <f t="shared" si="64"/>
        <v>0</v>
      </c>
      <c r="AB246" s="87">
        <f t="shared" si="64"/>
        <v>0</v>
      </c>
      <c r="AC246" s="87">
        <f t="shared" si="64"/>
        <v>0</v>
      </c>
      <c r="AD246" s="87">
        <f t="shared" si="64"/>
        <v>0</v>
      </c>
      <c r="AE246" s="87">
        <f t="shared" si="64"/>
        <v>0</v>
      </c>
      <c r="AF246" s="87">
        <f t="shared" si="64"/>
        <v>0</v>
      </c>
      <c r="AG246" s="87">
        <f t="shared" si="64"/>
        <v>0</v>
      </c>
      <c r="AH246" s="87">
        <f t="shared" si="64"/>
        <v>0</v>
      </c>
      <c r="AI246" s="87">
        <f t="shared" si="64"/>
        <v>0</v>
      </c>
      <c r="AJ246" s="87">
        <f t="shared" si="64"/>
        <v>0</v>
      </c>
      <c r="AK246" s="87">
        <f t="shared" si="64"/>
        <v>0</v>
      </c>
      <c r="AL246" s="87">
        <f t="shared" si="64"/>
        <v>0</v>
      </c>
      <c r="AM246" s="87">
        <f t="shared" si="64"/>
        <v>0</v>
      </c>
      <c r="AN246" s="87">
        <f t="shared" si="64"/>
        <v>0</v>
      </c>
      <c r="AO246" s="87">
        <f t="shared" si="64"/>
        <v>0</v>
      </c>
      <c r="AP246" s="87">
        <f t="shared" si="64"/>
        <v>0</v>
      </c>
      <c r="AQ246" s="87">
        <f t="shared" si="64"/>
        <v>0</v>
      </c>
      <c r="AR246" s="87">
        <f t="shared" si="64"/>
        <v>0</v>
      </c>
      <c r="AS246" s="87">
        <f t="shared" si="64"/>
        <v>0</v>
      </c>
      <c r="AT246" s="87">
        <f t="shared" si="64"/>
        <v>0</v>
      </c>
      <c r="AU246" s="87">
        <f t="shared" si="64"/>
        <v>0</v>
      </c>
      <c r="AV246" s="87">
        <f t="shared" si="64"/>
        <v>0</v>
      </c>
      <c r="AW246" s="87">
        <f t="shared" si="64"/>
        <v>0</v>
      </c>
      <c r="AX246" s="87">
        <f t="shared" si="64"/>
        <v>0</v>
      </c>
      <c r="AY246" s="87">
        <f t="shared" si="64"/>
        <v>0</v>
      </c>
      <c r="AZ246" s="87">
        <f t="shared" si="64"/>
        <v>2.2219418271200326</v>
      </c>
      <c r="BA246" s="87">
        <f t="shared" si="64"/>
        <v>0</v>
      </c>
      <c r="BB246" s="87">
        <f t="shared" si="64"/>
        <v>0</v>
      </c>
      <c r="BC246" s="87"/>
      <c r="BD246" s="77"/>
      <c r="BE246" s="77"/>
      <c r="BF246" s="88"/>
      <c r="BG246" s="88"/>
      <c r="BH246" s="77"/>
      <c r="BI246" s="77"/>
      <c r="BJ246" s="77"/>
      <c r="BK246" s="77"/>
      <c r="BL246" s="77"/>
      <c r="BM246" s="77"/>
      <c r="BN246" s="77"/>
      <c r="BO246" s="77"/>
      <c r="BP246" s="77"/>
    </row>
    <row r="247" spans="1:68" s="68" customFormat="1" x14ac:dyDescent="0.35">
      <c r="A247" s="83" t="s">
        <v>120</v>
      </c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>
        <f t="shared" si="64"/>
        <v>0</v>
      </c>
      <c r="M247" s="87">
        <f t="shared" si="64"/>
        <v>0</v>
      </c>
      <c r="N247" s="87">
        <f t="shared" si="64"/>
        <v>0</v>
      </c>
      <c r="O247" s="87">
        <f t="shared" si="64"/>
        <v>0</v>
      </c>
      <c r="P247" s="87">
        <f t="shared" si="64"/>
        <v>0</v>
      </c>
      <c r="Q247" s="87">
        <f t="shared" si="64"/>
        <v>0</v>
      </c>
      <c r="R247" s="87">
        <f t="shared" si="64"/>
        <v>0</v>
      </c>
      <c r="S247" s="87">
        <f t="shared" si="64"/>
        <v>0</v>
      </c>
      <c r="T247" s="87">
        <f t="shared" si="64"/>
        <v>0</v>
      </c>
      <c r="U247" s="87">
        <f t="shared" si="64"/>
        <v>0</v>
      </c>
      <c r="V247" s="87">
        <f t="shared" si="64"/>
        <v>0</v>
      </c>
      <c r="W247" s="87">
        <f t="shared" si="64"/>
        <v>0</v>
      </c>
      <c r="X247" s="87">
        <f t="shared" si="64"/>
        <v>0</v>
      </c>
      <c r="Y247" s="87">
        <f t="shared" si="64"/>
        <v>0</v>
      </c>
      <c r="Z247" s="87">
        <f t="shared" si="64"/>
        <v>0</v>
      </c>
      <c r="AA247" s="87">
        <f t="shared" si="64"/>
        <v>0</v>
      </c>
      <c r="AB247" s="87">
        <f t="shared" si="64"/>
        <v>0</v>
      </c>
      <c r="AC247" s="87">
        <f t="shared" si="64"/>
        <v>0</v>
      </c>
      <c r="AD247" s="87">
        <f t="shared" si="64"/>
        <v>0</v>
      </c>
      <c r="AE247" s="87">
        <f t="shared" si="64"/>
        <v>0</v>
      </c>
      <c r="AF247" s="87">
        <f t="shared" si="64"/>
        <v>0</v>
      </c>
      <c r="AG247" s="87">
        <f t="shared" si="64"/>
        <v>0</v>
      </c>
      <c r="AH247" s="87">
        <f t="shared" si="64"/>
        <v>0</v>
      </c>
      <c r="AI247" s="87">
        <f t="shared" si="64"/>
        <v>0</v>
      </c>
      <c r="AJ247" s="87">
        <f t="shared" si="64"/>
        <v>0</v>
      </c>
      <c r="AK247" s="87">
        <f t="shared" si="64"/>
        <v>0</v>
      </c>
      <c r="AL247" s="87">
        <f t="shared" si="64"/>
        <v>0</v>
      </c>
      <c r="AM247" s="87">
        <f t="shared" si="64"/>
        <v>0</v>
      </c>
      <c r="AN247" s="87">
        <f t="shared" si="64"/>
        <v>0</v>
      </c>
      <c r="AO247" s="87">
        <f t="shared" si="64"/>
        <v>0</v>
      </c>
      <c r="AP247" s="87">
        <f t="shared" si="64"/>
        <v>0</v>
      </c>
      <c r="AQ247" s="87">
        <f t="shared" si="64"/>
        <v>0</v>
      </c>
      <c r="AR247" s="87">
        <f t="shared" si="64"/>
        <v>0</v>
      </c>
      <c r="AS247" s="87">
        <f t="shared" si="64"/>
        <v>0</v>
      </c>
      <c r="AT247" s="87">
        <f t="shared" si="64"/>
        <v>0</v>
      </c>
      <c r="AU247" s="87">
        <f t="shared" si="64"/>
        <v>0</v>
      </c>
      <c r="AV247" s="87">
        <f t="shared" si="64"/>
        <v>0</v>
      </c>
      <c r="AW247" s="87">
        <f t="shared" si="64"/>
        <v>0</v>
      </c>
      <c r="AX247" s="87">
        <f t="shared" si="64"/>
        <v>0</v>
      </c>
      <c r="AY247" s="87">
        <f t="shared" si="64"/>
        <v>0</v>
      </c>
      <c r="AZ247" s="87">
        <f t="shared" si="64"/>
        <v>2.152747561232367</v>
      </c>
      <c r="BA247" s="87">
        <f t="shared" si="64"/>
        <v>0</v>
      </c>
      <c r="BB247" s="87">
        <f t="shared" si="64"/>
        <v>0</v>
      </c>
      <c r="BC247" s="87"/>
      <c r="BD247" s="77"/>
      <c r="BE247" s="77"/>
      <c r="BF247" s="88"/>
      <c r="BG247" s="88"/>
      <c r="BH247" s="77"/>
      <c r="BI247" s="77"/>
      <c r="BJ247" s="77"/>
      <c r="BK247" s="77"/>
      <c r="BL247" s="77"/>
      <c r="BM247" s="77"/>
      <c r="BN247" s="77"/>
      <c r="BO247" s="77"/>
      <c r="BP247" s="77"/>
    </row>
    <row r="248" spans="1:68" s="68" customFormat="1" x14ac:dyDescent="0.35">
      <c r="A248" s="89" t="s">
        <v>121</v>
      </c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>
        <f t="shared" si="64"/>
        <v>0</v>
      </c>
      <c r="M248" s="87">
        <f t="shared" si="64"/>
        <v>0</v>
      </c>
      <c r="N248" s="87">
        <f t="shared" si="64"/>
        <v>0</v>
      </c>
      <c r="O248" s="87">
        <f t="shared" si="64"/>
        <v>0</v>
      </c>
      <c r="P248" s="87">
        <f t="shared" si="64"/>
        <v>0</v>
      </c>
      <c r="Q248" s="87">
        <f t="shared" si="64"/>
        <v>0</v>
      </c>
      <c r="R248" s="87">
        <f t="shared" si="64"/>
        <v>0</v>
      </c>
      <c r="S248" s="87">
        <f t="shared" si="64"/>
        <v>0</v>
      </c>
      <c r="T248" s="87">
        <f t="shared" si="64"/>
        <v>0</v>
      </c>
      <c r="U248" s="87">
        <f t="shared" si="64"/>
        <v>0</v>
      </c>
      <c r="V248" s="87">
        <f t="shared" si="64"/>
        <v>0</v>
      </c>
      <c r="W248" s="87">
        <f t="shared" si="64"/>
        <v>0</v>
      </c>
      <c r="X248" s="87">
        <f t="shared" si="64"/>
        <v>0</v>
      </c>
      <c r="Y248" s="87">
        <f t="shared" si="64"/>
        <v>0</v>
      </c>
      <c r="Z248" s="87">
        <f t="shared" si="64"/>
        <v>0</v>
      </c>
      <c r="AA248" s="87">
        <f t="shared" si="64"/>
        <v>0</v>
      </c>
      <c r="AB248" s="87">
        <f t="shared" si="64"/>
        <v>0</v>
      </c>
      <c r="AC248" s="87">
        <f t="shared" si="64"/>
        <v>0</v>
      </c>
      <c r="AD248" s="87">
        <f t="shared" si="64"/>
        <v>0</v>
      </c>
      <c r="AE248" s="87">
        <f t="shared" si="64"/>
        <v>0</v>
      </c>
      <c r="AF248" s="87">
        <f t="shared" si="64"/>
        <v>0</v>
      </c>
      <c r="AG248" s="87">
        <f t="shared" si="64"/>
        <v>0</v>
      </c>
      <c r="AH248" s="87">
        <f t="shared" si="64"/>
        <v>0</v>
      </c>
      <c r="AI248" s="87">
        <f t="shared" si="64"/>
        <v>0</v>
      </c>
      <c r="AJ248" s="87">
        <f t="shared" si="64"/>
        <v>0</v>
      </c>
      <c r="AK248" s="87">
        <f t="shared" si="64"/>
        <v>0</v>
      </c>
      <c r="AL248" s="87">
        <f t="shared" si="64"/>
        <v>0</v>
      </c>
      <c r="AM248" s="87">
        <f t="shared" si="64"/>
        <v>0</v>
      </c>
      <c r="AN248" s="87">
        <f t="shared" si="64"/>
        <v>0</v>
      </c>
      <c r="AO248" s="87">
        <f t="shared" si="64"/>
        <v>0</v>
      </c>
      <c r="AP248" s="87">
        <f t="shared" si="64"/>
        <v>0</v>
      </c>
      <c r="AQ248" s="87">
        <f t="shared" si="64"/>
        <v>0</v>
      </c>
      <c r="AR248" s="87">
        <f t="shared" si="64"/>
        <v>0</v>
      </c>
      <c r="AS248" s="87">
        <f t="shared" si="64"/>
        <v>0</v>
      </c>
      <c r="AT248" s="87">
        <f t="shared" si="64"/>
        <v>0</v>
      </c>
      <c r="AU248" s="87">
        <f t="shared" si="64"/>
        <v>0</v>
      </c>
      <c r="AV248" s="87">
        <f t="shared" si="64"/>
        <v>0</v>
      </c>
      <c r="AW248" s="87">
        <f t="shared" si="64"/>
        <v>0</v>
      </c>
      <c r="AX248" s="87">
        <f t="shared" si="64"/>
        <v>0</v>
      </c>
      <c r="AY248" s="87">
        <f t="shared" si="64"/>
        <v>0</v>
      </c>
      <c r="AZ248" s="87">
        <f t="shared" si="64"/>
        <v>2.5607326610413663</v>
      </c>
      <c r="BA248" s="87">
        <f t="shared" si="64"/>
        <v>0</v>
      </c>
      <c r="BB248" s="87">
        <f t="shared" si="64"/>
        <v>0</v>
      </c>
      <c r="BC248" s="89"/>
      <c r="BF248" s="81"/>
      <c r="BG248" s="81"/>
    </row>
    <row r="249" spans="1:68" s="68" customFormat="1" x14ac:dyDescent="0.35">
      <c r="A249" s="89" t="s">
        <v>122</v>
      </c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>
        <f t="shared" si="64"/>
        <v>0</v>
      </c>
      <c r="M249" s="87">
        <f t="shared" si="64"/>
        <v>0</v>
      </c>
      <c r="N249" s="87">
        <f t="shared" si="64"/>
        <v>0</v>
      </c>
      <c r="O249" s="87">
        <f t="shared" si="64"/>
        <v>0</v>
      </c>
      <c r="P249" s="87">
        <f t="shared" si="64"/>
        <v>0</v>
      </c>
      <c r="Q249" s="87">
        <f t="shared" si="64"/>
        <v>0</v>
      </c>
      <c r="R249" s="87">
        <f t="shared" si="64"/>
        <v>0</v>
      </c>
      <c r="S249" s="87">
        <f t="shared" si="64"/>
        <v>0</v>
      </c>
      <c r="T249" s="87">
        <f t="shared" si="64"/>
        <v>0</v>
      </c>
      <c r="U249" s="87">
        <f t="shared" si="64"/>
        <v>0</v>
      </c>
      <c r="V249" s="87">
        <f t="shared" si="64"/>
        <v>0</v>
      </c>
      <c r="W249" s="87">
        <f t="shared" si="64"/>
        <v>0</v>
      </c>
      <c r="X249" s="87">
        <f t="shared" si="64"/>
        <v>0</v>
      </c>
      <c r="Y249" s="87">
        <f t="shared" si="64"/>
        <v>0</v>
      </c>
      <c r="Z249" s="87">
        <f t="shared" si="64"/>
        <v>0</v>
      </c>
      <c r="AA249" s="87">
        <f t="shared" si="64"/>
        <v>0</v>
      </c>
      <c r="AB249" s="87">
        <f t="shared" si="64"/>
        <v>0</v>
      </c>
      <c r="AC249" s="87">
        <f t="shared" si="64"/>
        <v>0</v>
      </c>
      <c r="AD249" s="87">
        <f t="shared" si="64"/>
        <v>0</v>
      </c>
      <c r="AE249" s="87">
        <f t="shared" si="64"/>
        <v>0</v>
      </c>
      <c r="AF249" s="87">
        <f t="shared" si="64"/>
        <v>0</v>
      </c>
      <c r="AG249" s="87">
        <f t="shared" si="64"/>
        <v>0</v>
      </c>
      <c r="AH249" s="87">
        <f t="shared" si="64"/>
        <v>0</v>
      </c>
      <c r="AI249" s="87">
        <f t="shared" si="64"/>
        <v>0</v>
      </c>
      <c r="AJ249" s="87">
        <f t="shared" si="64"/>
        <v>0</v>
      </c>
      <c r="AK249" s="87">
        <f t="shared" si="64"/>
        <v>0</v>
      </c>
      <c r="AL249" s="87">
        <f t="shared" si="64"/>
        <v>0</v>
      </c>
      <c r="AM249" s="87">
        <f t="shared" si="64"/>
        <v>0</v>
      </c>
      <c r="AN249" s="87">
        <f t="shared" si="64"/>
        <v>0</v>
      </c>
      <c r="AO249" s="87">
        <f t="shared" si="64"/>
        <v>0</v>
      </c>
      <c r="AP249" s="87">
        <f t="shared" si="64"/>
        <v>0</v>
      </c>
      <c r="AQ249" s="87">
        <f t="shared" si="64"/>
        <v>0</v>
      </c>
      <c r="AR249" s="87">
        <f t="shared" si="64"/>
        <v>0</v>
      </c>
      <c r="AS249" s="87">
        <f t="shared" si="64"/>
        <v>0</v>
      </c>
      <c r="AT249" s="87">
        <f t="shared" si="64"/>
        <v>0</v>
      </c>
      <c r="AU249" s="87">
        <f t="shared" si="64"/>
        <v>0</v>
      </c>
      <c r="AV249" s="87">
        <f t="shared" si="64"/>
        <v>0</v>
      </c>
      <c r="AW249" s="87">
        <f t="shared" si="64"/>
        <v>0</v>
      </c>
      <c r="AX249" s="87">
        <f t="shared" si="64"/>
        <v>0</v>
      </c>
      <c r="AY249" s="87">
        <f t="shared" si="64"/>
        <v>0</v>
      </c>
      <c r="AZ249" s="87">
        <f t="shared" si="64"/>
        <v>2.3266434488322218</v>
      </c>
      <c r="BA249" s="87">
        <f t="shared" si="64"/>
        <v>0</v>
      </c>
      <c r="BB249" s="87">
        <f t="shared" si="64"/>
        <v>0</v>
      </c>
      <c r="BC249" s="89"/>
      <c r="BF249" s="81"/>
      <c r="BG249" s="81"/>
    </row>
    <row r="250" spans="1:68" s="68" customFormat="1" x14ac:dyDescent="0.35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9"/>
      <c r="BF250" s="81"/>
      <c r="BG250" s="81"/>
    </row>
    <row r="251" spans="1:68" s="68" customFormat="1" x14ac:dyDescent="0.35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3" t="s">
        <v>116</v>
      </c>
      <c r="AV251" s="94">
        <f>+MAX(L237:BB237)</f>
        <v>1498.9916209141177</v>
      </c>
      <c r="AW251" s="89"/>
      <c r="AX251" s="89"/>
      <c r="AY251" s="89"/>
      <c r="AZ251" s="89"/>
      <c r="BA251" s="89"/>
      <c r="BB251" s="89"/>
      <c r="BC251" s="89"/>
      <c r="BF251" s="81"/>
      <c r="BG251" s="81"/>
    </row>
    <row r="252" spans="1:68" s="68" customFormat="1" x14ac:dyDescent="0.35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3" t="s">
        <v>119</v>
      </c>
      <c r="AV252" s="94">
        <f>+MAX(L238:BB238)</f>
        <v>2420.5393622285942</v>
      </c>
      <c r="AW252" s="89"/>
      <c r="AX252" s="89"/>
      <c r="AY252" s="89"/>
      <c r="AZ252" s="89"/>
      <c r="BA252" s="89"/>
      <c r="BB252" s="89"/>
      <c r="BC252" s="89"/>
      <c r="BF252" s="81"/>
      <c r="BG252" s="81"/>
    </row>
    <row r="253" spans="1:68" s="68" customFormat="1" x14ac:dyDescent="0.35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3" t="s">
        <v>120</v>
      </c>
      <c r="AV253" s="94">
        <f>+MAX(L239:BB239)</f>
        <v>2733.5186156923291</v>
      </c>
      <c r="AW253" s="89"/>
      <c r="AX253" s="89"/>
      <c r="AY253" s="89"/>
      <c r="AZ253" s="89"/>
      <c r="BA253" s="89"/>
      <c r="BB253" s="89"/>
      <c r="BC253" s="89"/>
      <c r="BF253" s="81"/>
      <c r="BG253" s="81"/>
    </row>
    <row r="254" spans="1:68" s="68" customFormat="1" x14ac:dyDescent="0.35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 t="s">
        <v>121</v>
      </c>
      <c r="AV254" s="94">
        <f>+MAX(L240:BB240)</f>
        <v>2628.953029594566</v>
      </c>
      <c r="AW254" s="89"/>
      <c r="AX254" s="89"/>
      <c r="AY254" s="89"/>
      <c r="AZ254" s="89"/>
      <c r="BA254" s="89"/>
      <c r="BB254" s="89"/>
      <c r="BC254" s="89"/>
      <c r="BF254" s="81"/>
      <c r="BG254" s="81"/>
    </row>
    <row r="255" spans="1:68" s="68" customFormat="1" x14ac:dyDescent="0.35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 t="s">
        <v>122</v>
      </c>
      <c r="AV255" s="94">
        <f>+MAX(L241:BB241)</f>
        <v>2655.9363768372577</v>
      </c>
      <c r="AW255" s="89"/>
      <c r="AX255" s="89"/>
      <c r="AY255" s="89"/>
      <c r="AZ255" s="89"/>
      <c r="BA255" s="89"/>
      <c r="BB255" s="89"/>
      <c r="BC255" s="89"/>
      <c r="BF255" s="81"/>
      <c r="BG255" s="81"/>
    </row>
    <row r="256" spans="1:68" s="68" customFormat="1" x14ac:dyDescent="0.35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9"/>
      <c r="BF256" s="81"/>
      <c r="BG256" s="81"/>
    </row>
    <row r="257" spans="1:55" s="68" customFormat="1" x14ac:dyDescent="0.35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9"/>
    </row>
    <row r="258" spans="1:55" s="68" customFormat="1" x14ac:dyDescent="0.35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  <c r="AS258" s="89"/>
      <c r="AT258" s="89"/>
      <c r="AU258" s="83" t="s">
        <v>116</v>
      </c>
      <c r="AV258" s="94">
        <f>+MAX(L245:BB245)</f>
        <v>1.7947626532728096</v>
      </c>
      <c r="AW258" s="89"/>
      <c r="AX258" s="89"/>
      <c r="AY258" s="89"/>
      <c r="AZ258" s="89"/>
      <c r="BA258" s="89"/>
      <c r="BB258" s="89"/>
      <c r="BC258" s="89"/>
    </row>
    <row r="259" spans="1:55" s="68" customFormat="1" x14ac:dyDescent="0.35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  <c r="AS259" s="89"/>
      <c r="AT259" s="89"/>
      <c r="AU259" s="83" t="s">
        <v>119</v>
      </c>
      <c r="AV259" s="94">
        <f>+MAX(L246:BB246)</f>
        <v>2.2219418271200326</v>
      </c>
      <c r="AW259" s="89"/>
      <c r="AX259" s="89"/>
      <c r="AY259" s="89"/>
      <c r="AZ259" s="89"/>
      <c r="BA259" s="89"/>
      <c r="BB259" s="89"/>
      <c r="BC259" s="89"/>
    </row>
    <row r="260" spans="1:55" s="68" customFormat="1" x14ac:dyDescent="0.35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  <c r="AS260" s="89"/>
      <c r="AT260" s="89"/>
      <c r="AU260" s="83" t="s">
        <v>120</v>
      </c>
      <c r="AV260" s="94">
        <f>+MAX(L247:BB247)</f>
        <v>2.152747561232367</v>
      </c>
      <c r="AW260" s="89"/>
      <c r="AX260" s="89"/>
      <c r="AY260" s="89"/>
      <c r="AZ260" s="89"/>
      <c r="BA260" s="89"/>
      <c r="BB260" s="89"/>
      <c r="BC260" s="89"/>
    </row>
    <row r="261" spans="1:55" s="68" customFormat="1" x14ac:dyDescent="0.35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  <c r="AS261" s="89"/>
      <c r="AT261" s="89"/>
      <c r="AU261" s="89" t="s">
        <v>121</v>
      </c>
      <c r="AV261" s="94">
        <f>+MAX(L248:BB248)</f>
        <v>2.5607326610413663</v>
      </c>
      <c r="AW261" s="89"/>
      <c r="AX261" s="89"/>
      <c r="AY261" s="89"/>
      <c r="AZ261" s="89"/>
      <c r="BA261" s="89"/>
      <c r="BB261" s="89"/>
      <c r="BC261" s="89"/>
    </row>
    <row r="262" spans="1:55" s="68" customFormat="1" x14ac:dyDescent="0.35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  <c r="AS262" s="89"/>
      <c r="AT262" s="89"/>
      <c r="AU262" s="89" t="s">
        <v>122</v>
      </c>
      <c r="AV262" s="94">
        <f>+MAX(L249:BB249)</f>
        <v>2.3266434488322218</v>
      </c>
      <c r="AW262" s="89"/>
      <c r="AX262" s="89"/>
      <c r="AY262" s="89"/>
      <c r="AZ262" s="89"/>
      <c r="BA262" s="89"/>
      <c r="BB262" s="89"/>
      <c r="BC262" s="89"/>
    </row>
    <row r="263" spans="1:55" s="68" customFormat="1" x14ac:dyDescent="0.35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  <c r="AS263" s="89"/>
      <c r="AT263" s="89"/>
      <c r="AU263" s="89"/>
      <c r="AV263" s="89"/>
      <c r="AW263" s="89"/>
      <c r="AX263" s="89"/>
      <c r="AY263" s="89"/>
      <c r="AZ263" s="89"/>
      <c r="BA263" s="89"/>
      <c r="BB263" s="89"/>
      <c r="BC263" s="89"/>
    </row>
    <row r="264" spans="1:55" s="68" customFormat="1" x14ac:dyDescent="0.35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  <c r="AS264" s="89"/>
      <c r="AT264" s="89"/>
      <c r="AU264" s="89"/>
      <c r="AV264" s="89"/>
      <c r="AW264" s="89"/>
      <c r="AX264" s="89"/>
      <c r="AY264" s="89"/>
      <c r="AZ264" s="89"/>
      <c r="BA264" s="89"/>
      <c r="BB264" s="89"/>
      <c r="BC264" s="89"/>
    </row>
    <row r="265" spans="1:55" s="68" customFormat="1" x14ac:dyDescent="0.35">
      <c r="A265" s="90">
        <v>5</v>
      </c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3">
        <v>44075</v>
      </c>
      <c r="P265" s="83">
        <v>44105</v>
      </c>
      <c r="Q265" s="83">
        <v>44136</v>
      </c>
      <c r="R265" s="83">
        <v>44166</v>
      </c>
      <c r="S265" s="83">
        <v>44197</v>
      </c>
      <c r="T265" s="83">
        <v>44228</v>
      </c>
      <c r="U265" s="83">
        <v>44256</v>
      </c>
      <c r="V265" s="83">
        <v>44287</v>
      </c>
      <c r="W265" s="83">
        <v>44317</v>
      </c>
      <c r="X265" s="83">
        <v>44348</v>
      </c>
      <c r="Y265" s="83">
        <v>44378</v>
      </c>
      <c r="Z265" s="83">
        <v>44409</v>
      </c>
      <c r="AA265" s="83">
        <v>44440</v>
      </c>
      <c r="AB265" s="83">
        <v>44470</v>
      </c>
      <c r="AC265" s="83">
        <v>44501</v>
      </c>
      <c r="AD265" s="83">
        <v>44531</v>
      </c>
      <c r="AE265" s="83">
        <v>44562</v>
      </c>
      <c r="AF265" s="83">
        <v>44593</v>
      </c>
      <c r="AG265" s="83">
        <v>44621</v>
      </c>
      <c r="AH265" s="83">
        <v>44652</v>
      </c>
      <c r="AI265" s="83">
        <v>44682</v>
      </c>
      <c r="AJ265" s="83">
        <v>44713</v>
      </c>
      <c r="AK265" s="83">
        <v>44743</v>
      </c>
      <c r="AL265" s="83">
        <v>44774</v>
      </c>
      <c r="AM265" s="83">
        <v>44805</v>
      </c>
      <c r="AN265" s="83">
        <v>44835</v>
      </c>
      <c r="AO265" s="83">
        <v>44866</v>
      </c>
      <c r="AP265" s="83">
        <v>44896</v>
      </c>
      <c r="AQ265" s="83">
        <v>44927</v>
      </c>
      <c r="AR265" s="83">
        <v>44958</v>
      </c>
      <c r="AS265" s="83">
        <v>44986</v>
      </c>
      <c r="AT265" s="83">
        <v>45017</v>
      </c>
      <c r="AU265" s="83">
        <v>45047</v>
      </c>
      <c r="AV265" s="83">
        <v>45078</v>
      </c>
      <c r="AW265" s="83">
        <v>45108</v>
      </c>
      <c r="AX265" s="83">
        <v>45139</v>
      </c>
      <c r="AY265" s="83">
        <v>45170</v>
      </c>
      <c r="AZ265" s="83">
        <v>45200</v>
      </c>
      <c r="BA265" s="83">
        <v>45231</v>
      </c>
      <c r="BB265" s="83">
        <v>45261</v>
      </c>
      <c r="BC265" s="89"/>
    </row>
    <row r="266" spans="1:55" s="68" customFormat="1" x14ac:dyDescent="0.35">
      <c r="A266" s="83" t="str">
        <f>A84</f>
        <v>% покупающих 2 и более месяца подряд (Постоянные)</v>
      </c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95">
        <f t="shared" ref="O266:BB266" si="65">O84</f>
        <v>0.62193481467075085</v>
      </c>
      <c r="P266" s="95">
        <f t="shared" si="65"/>
        <v>0.61982376670234895</v>
      </c>
      <c r="Q266" s="95">
        <f t="shared" si="65"/>
        <v>0.65960601997759627</v>
      </c>
      <c r="R266" s="95">
        <f t="shared" si="65"/>
        <v>0.6495729190552626</v>
      </c>
      <c r="S266" s="95">
        <f t="shared" si="65"/>
        <v>0.66126594467434163</v>
      </c>
      <c r="T266" s="95">
        <f t="shared" si="65"/>
        <v>0.63040541950796258</v>
      </c>
      <c r="U266" s="95">
        <f t="shared" si="65"/>
        <v>0.62058868049153038</v>
      </c>
      <c r="V266" s="95">
        <f t="shared" si="65"/>
        <v>0.6519724315040305</v>
      </c>
      <c r="W266" s="95">
        <f t="shared" si="65"/>
        <v>0.66715813927889667</v>
      </c>
      <c r="X266" s="95">
        <f t="shared" si="65"/>
        <v>0.63474220969716566</v>
      </c>
      <c r="Y266" s="95">
        <f t="shared" si="65"/>
        <v>0.62668842327186614</v>
      </c>
      <c r="Z266" s="95">
        <f t="shared" si="65"/>
        <v>0.62648465105848328</v>
      </c>
      <c r="AA266" s="95">
        <f t="shared" si="65"/>
        <v>0.61955748444603154</v>
      </c>
      <c r="AB266" s="95">
        <f t="shared" si="65"/>
        <v>0.62379163379702307</v>
      </c>
      <c r="AC266" s="95">
        <f t="shared" si="65"/>
        <v>0.65285117919888314</v>
      </c>
      <c r="AD266" s="95">
        <f t="shared" si="65"/>
        <v>0.63063539874897201</v>
      </c>
      <c r="AE266" s="95">
        <f t="shared" si="65"/>
        <v>0.64248998510009747</v>
      </c>
      <c r="AF266" s="95">
        <f t="shared" si="65"/>
        <v>0.64308790718429276</v>
      </c>
      <c r="AG266" s="95">
        <f t="shared" si="65"/>
        <v>0.63305775046336943</v>
      </c>
      <c r="AH266" s="95">
        <f t="shared" si="65"/>
        <v>0.65638845647227873</v>
      </c>
      <c r="AI266" s="95">
        <f t="shared" si="65"/>
        <v>0.61886835880058821</v>
      </c>
      <c r="AJ266" s="95">
        <f t="shared" si="65"/>
        <v>0.63081123692879559</v>
      </c>
      <c r="AK266" s="95">
        <f t="shared" si="65"/>
        <v>0.61895510004499621</v>
      </c>
      <c r="AL266" s="95">
        <f t="shared" si="65"/>
        <v>0.60007878086609712</v>
      </c>
      <c r="AM266" s="95">
        <f t="shared" si="65"/>
        <v>0.61565727527111525</v>
      </c>
      <c r="AN266" s="95">
        <f t="shared" si="65"/>
        <v>0.63022838139509252</v>
      </c>
      <c r="AO266" s="95">
        <f t="shared" si="65"/>
        <v>0.64288282629672111</v>
      </c>
      <c r="AP266" s="95">
        <f t="shared" si="65"/>
        <v>0.63182239256195716</v>
      </c>
      <c r="AQ266" s="95">
        <f t="shared" si="65"/>
        <v>0.67627684400200871</v>
      </c>
      <c r="AR266" s="95">
        <f t="shared" si="65"/>
        <v>0.63920236562131216</v>
      </c>
      <c r="AS266" s="95">
        <f t="shared" si="65"/>
        <v>0.63635482516126951</v>
      </c>
      <c r="AT266" s="95">
        <f t="shared" si="65"/>
        <v>0.66206386142244689</v>
      </c>
      <c r="AU266" s="95">
        <f t="shared" si="65"/>
        <v>0.64759588292026671</v>
      </c>
      <c r="AV266" s="95">
        <f t="shared" si="65"/>
        <v>0.6514565376931073</v>
      </c>
      <c r="AW266" s="95">
        <f t="shared" si="65"/>
        <v>0.62456739835732267</v>
      </c>
      <c r="AX266" s="95">
        <f t="shared" si="65"/>
        <v>0.61890761807268779</v>
      </c>
      <c r="AY266" s="95">
        <f t="shared" si="65"/>
        <v>0.61623823777855957</v>
      </c>
      <c r="AZ266" s="95">
        <f t="shared" si="65"/>
        <v>0.63467908799216333</v>
      </c>
      <c r="BA266" s="95">
        <f t="shared" si="65"/>
        <v>0</v>
      </c>
      <c r="BB266" s="95">
        <f t="shared" si="65"/>
        <v>0</v>
      </c>
      <c r="BC266" s="89"/>
    </row>
    <row r="267" spans="1:55" s="68" customFormat="1" x14ac:dyDescent="0.35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  <c r="AS267" s="89"/>
      <c r="AT267" s="89"/>
      <c r="AU267" s="89"/>
      <c r="AV267" s="89"/>
      <c r="AW267" s="89"/>
      <c r="AX267" s="89"/>
      <c r="AY267" s="89"/>
      <c r="AZ267" s="89"/>
      <c r="BA267" s="89"/>
      <c r="BB267" s="89"/>
      <c r="BC267" s="89"/>
    </row>
    <row r="268" spans="1:55" s="68" customFormat="1" x14ac:dyDescent="0.35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  <c r="AS268" s="89"/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</row>
    <row r="269" spans="1:55" s="68" customFormat="1" x14ac:dyDescent="0.35">
      <c r="A269" s="90">
        <v>6</v>
      </c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3">
        <v>44075</v>
      </c>
      <c r="P269" s="83">
        <v>44105</v>
      </c>
      <c r="Q269" s="83">
        <v>44136</v>
      </c>
      <c r="R269" s="83">
        <v>44166</v>
      </c>
      <c r="S269" s="83">
        <v>44197</v>
      </c>
      <c r="T269" s="83">
        <v>44228</v>
      </c>
      <c r="U269" s="83">
        <v>44256</v>
      </c>
      <c r="V269" s="83">
        <v>44287</v>
      </c>
      <c r="W269" s="83">
        <v>44317</v>
      </c>
      <c r="X269" s="83">
        <v>44348</v>
      </c>
      <c r="Y269" s="83">
        <v>44378</v>
      </c>
      <c r="Z269" s="83">
        <v>44409</v>
      </c>
      <c r="AA269" s="83">
        <v>44440</v>
      </c>
      <c r="AB269" s="83">
        <v>44470</v>
      </c>
      <c r="AC269" s="83">
        <v>44501</v>
      </c>
      <c r="AD269" s="83">
        <v>44531</v>
      </c>
      <c r="AE269" s="83">
        <v>44562</v>
      </c>
      <c r="AF269" s="83">
        <v>44593</v>
      </c>
      <c r="AG269" s="83">
        <v>44621</v>
      </c>
      <c r="AH269" s="83">
        <v>44652</v>
      </c>
      <c r="AI269" s="83">
        <v>44682</v>
      </c>
      <c r="AJ269" s="83">
        <v>44713</v>
      </c>
      <c r="AK269" s="83">
        <v>44743</v>
      </c>
      <c r="AL269" s="83">
        <v>44774</v>
      </c>
      <c r="AM269" s="83">
        <v>44805</v>
      </c>
      <c r="AN269" s="83">
        <v>44835</v>
      </c>
      <c r="AO269" s="83">
        <v>44866</v>
      </c>
      <c r="AP269" s="83">
        <v>44896</v>
      </c>
      <c r="AQ269" s="83">
        <v>44927</v>
      </c>
      <c r="AR269" s="83">
        <v>44958</v>
      </c>
      <c r="AS269" s="83">
        <v>44986</v>
      </c>
      <c r="AT269" s="83">
        <v>45017</v>
      </c>
      <c r="AU269" s="83">
        <v>45047</v>
      </c>
      <c r="AV269" s="83">
        <v>45078</v>
      </c>
      <c r="AW269" s="83">
        <v>45108</v>
      </c>
      <c r="AX269" s="83">
        <v>45139</v>
      </c>
      <c r="AY269" s="83">
        <v>45170</v>
      </c>
      <c r="AZ269" s="83">
        <v>45200</v>
      </c>
      <c r="BA269" s="83">
        <v>45231</v>
      </c>
      <c r="BB269" s="83">
        <v>45261</v>
      </c>
      <c r="BC269" s="89"/>
    </row>
    <row r="270" spans="1:55" s="68" customFormat="1" x14ac:dyDescent="0.35">
      <c r="A270" s="91" t="str">
        <f>A98</f>
        <v>% перекрестных участников с покупкой</v>
      </c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95">
        <f t="shared" ref="O270:BB270" si="66">O98</f>
        <v>9.4666212865269606E-2</v>
      </c>
      <c r="P270" s="95">
        <f t="shared" si="66"/>
        <v>9.7383335132029139E-2</v>
      </c>
      <c r="Q270" s="95">
        <f t="shared" si="66"/>
        <v>0.10142896113016779</v>
      </c>
      <c r="R270" s="95">
        <f t="shared" si="66"/>
        <v>9.9461132767713831E-2</v>
      </c>
      <c r="S270" s="95">
        <f t="shared" si="66"/>
        <v>9.9090094647221225E-2</v>
      </c>
      <c r="T270" s="95">
        <f t="shared" si="66"/>
        <v>9.6952421276100917E-2</v>
      </c>
      <c r="U270" s="95">
        <f t="shared" si="66"/>
        <v>9.702632411828653E-2</v>
      </c>
      <c r="V270" s="95">
        <f t="shared" si="66"/>
        <v>9.7118038598089304E-2</v>
      </c>
      <c r="W270" s="95">
        <f t="shared" si="66"/>
        <v>0.1014306777397667</v>
      </c>
      <c r="X270" s="95">
        <f t="shared" si="66"/>
        <v>0.10315654524035019</v>
      </c>
      <c r="Y270" s="95">
        <f t="shared" si="66"/>
        <v>0.10322450217325381</v>
      </c>
      <c r="Z270" s="95">
        <f t="shared" si="66"/>
        <v>0.10264541745613254</v>
      </c>
      <c r="AA270" s="95">
        <f t="shared" si="66"/>
        <v>0.11196659845353037</v>
      </c>
      <c r="AB270" s="95">
        <f t="shared" si="66"/>
        <v>0.11149643445727987</v>
      </c>
      <c r="AC270" s="95">
        <f t="shared" si="66"/>
        <v>0.11113925892787362</v>
      </c>
      <c r="AD270" s="95">
        <f t="shared" si="66"/>
        <v>0.12510020936947874</v>
      </c>
      <c r="AE270" s="95">
        <f t="shared" si="66"/>
        <v>0.12855419388433759</v>
      </c>
      <c r="AF270" s="95">
        <f t="shared" si="66"/>
        <v>0.13267801364186907</v>
      </c>
      <c r="AG270" s="95">
        <f t="shared" si="66"/>
        <v>0.13405033655253146</v>
      </c>
      <c r="AH270" s="95">
        <f t="shared" si="66"/>
        <v>0.13686723277087356</v>
      </c>
      <c r="AI270" s="95">
        <f>AI98</f>
        <v>0.13798606227223323</v>
      </c>
      <c r="AJ270" s="95">
        <f t="shared" si="66"/>
        <v>0.13912251301247214</v>
      </c>
      <c r="AK270" s="95">
        <f t="shared" si="66"/>
        <v>0.14006819653711405</v>
      </c>
      <c r="AL270" s="95">
        <f t="shared" si="66"/>
        <v>0.1384672197739974</v>
      </c>
      <c r="AM270" s="95">
        <f t="shared" si="66"/>
        <v>0.13884275197664747</v>
      </c>
      <c r="AN270" s="95">
        <f t="shared" si="66"/>
        <v>0.13989279119546544</v>
      </c>
      <c r="AO270" s="95">
        <f t="shared" si="66"/>
        <v>0.14155834107087589</v>
      </c>
      <c r="AP270" s="95">
        <f t="shared" si="66"/>
        <v>0.1954076105965824</v>
      </c>
      <c r="AQ270" s="95">
        <f t="shared" si="66"/>
        <v>0.19472424895873336</v>
      </c>
      <c r="AR270" s="95">
        <f t="shared" si="66"/>
        <v>0.193081724318964</v>
      </c>
      <c r="AS270" s="95">
        <f t="shared" si="66"/>
        <v>0.18808059704707239</v>
      </c>
      <c r="AT270" s="95">
        <f t="shared" si="66"/>
        <v>0.18944621874326303</v>
      </c>
      <c r="AU270" s="95">
        <f t="shared" si="66"/>
        <v>0.18823990609387495</v>
      </c>
      <c r="AV270" s="95">
        <f t="shared" si="66"/>
        <v>0.18769576963947132</v>
      </c>
      <c r="AW270" s="95">
        <f t="shared" si="66"/>
        <v>0.1863474030085818</v>
      </c>
      <c r="AX270" s="95">
        <f t="shared" si="66"/>
        <v>0.18502143949975242</v>
      </c>
      <c r="AY270" s="95">
        <f t="shared" si="66"/>
        <v>0.18469663105963738</v>
      </c>
      <c r="AZ270" s="95">
        <f t="shared" si="66"/>
        <v>0.18136601261457574</v>
      </c>
      <c r="BA270" s="95">
        <f t="shared" si="66"/>
        <v>0</v>
      </c>
      <c r="BB270" s="95">
        <f t="shared" si="66"/>
        <v>0</v>
      </c>
      <c r="BC270" s="89"/>
    </row>
    <row r="271" spans="1:55" s="68" customFormat="1" x14ac:dyDescent="0.35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89"/>
      <c r="AY271" s="89"/>
      <c r="AZ271" s="89"/>
      <c r="BA271" s="89"/>
      <c r="BB271" s="89"/>
      <c r="BC271" s="89"/>
    </row>
    <row r="272" spans="1:55" s="68" customFormat="1" x14ac:dyDescent="0.35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89"/>
      <c r="AY272" s="89"/>
      <c r="AZ272" s="89"/>
      <c r="BA272" s="89"/>
      <c r="BB272" s="89"/>
      <c r="BC272" s="89"/>
    </row>
    <row r="273" spans="1:55" s="68" customFormat="1" x14ac:dyDescent="0.35">
      <c r="A273" s="90">
        <v>7</v>
      </c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3">
        <v>44075</v>
      </c>
      <c r="P273" s="83">
        <v>44105</v>
      </c>
      <c r="Q273" s="83">
        <v>44136</v>
      </c>
      <c r="R273" s="83">
        <v>44166</v>
      </c>
      <c r="S273" s="83">
        <v>44197</v>
      </c>
      <c r="T273" s="83">
        <v>44228</v>
      </c>
      <c r="U273" s="83">
        <v>44256</v>
      </c>
      <c r="V273" s="83">
        <v>44287</v>
      </c>
      <c r="W273" s="83">
        <v>44317</v>
      </c>
      <c r="X273" s="83">
        <v>44348</v>
      </c>
      <c r="Y273" s="83">
        <v>44378</v>
      </c>
      <c r="Z273" s="83">
        <v>44409</v>
      </c>
      <c r="AA273" s="83">
        <v>44440</v>
      </c>
      <c r="AB273" s="83">
        <v>44470</v>
      </c>
      <c r="AC273" s="83">
        <v>44501</v>
      </c>
      <c r="AD273" s="83">
        <v>44531</v>
      </c>
      <c r="AE273" s="83">
        <v>44562</v>
      </c>
      <c r="AF273" s="83">
        <v>44593</v>
      </c>
      <c r="AG273" s="83">
        <v>44621</v>
      </c>
      <c r="AH273" s="83">
        <v>44652</v>
      </c>
      <c r="AI273" s="83">
        <v>44682</v>
      </c>
      <c r="AJ273" s="83">
        <v>44713</v>
      </c>
      <c r="AK273" s="83">
        <v>44743</v>
      </c>
      <c r="AL273" s="83">
        <v>44774</v>
      </c>
      <c r="AM273" s="83">
        <v>44805</v>
      </c>
      <c r="AN273" s="83">
        <v>44835</v>
      </c>
      <c r="AO273" s="83">
        <v>44866</v>
      </c>
      <c r="AP273" s="83">
        <v>44896</v>
      </c>
      <c r="AQ273" s="83">
        <v>44927</v>
      </c>
      <c r="AR273" s="83">
        <v>44958</v>
      </c>
      <c r="AS273" s="83">
        <v>44986</v>
      </c>
      <c r="AT273" s="83">
        <v>45017</v>
      </c>
      <c r="AU273" s="83">
        <v>45047</v>
      </c>
      <c r="AV273" s="83">
        <v>45078</v>
      </c>
      <c r="AW273" s="83">
        <v>45108</v>
      </c>
      <c r="AX273" s="83">
        <v>45139</v>
      </c>
      <c r="AY273" s="83">
        <v>45170</v>
      </c>
      <c r="AZ273" s="83">
        <v>45200</v>
      </c>
      <c r="BA273" s="83">
        <v>45231</v>
      </c>
      <c r="BB273" s="83">
        <v>45261</v>
      </c>
      <c r="BC273" s="89"/>
    </row>
    <row r="274" spans="1:55" s="68" customFormat="1" x14ac:dyDescent="0.35">
      <c r="A274" s="83" t="str">
        <f>A78</f>
        <v>Activity rate БАЗЫ 12 мес. Коэффициент активности базы – доля купивших от клиентов с покупкой в течение года, %</v>
      </c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95">
        <f t="shared" ref="O274:BB274" si="67">O78</f>
        <v>0.45421017296514193</v>
      </c>
      <c r="P274" s="95">
        <f t="shared" si="67"/>
        <v>0.49021194698680104</v>
      </c>
      <c r="Q274" s="95">
        <f t="shared" si="67"/>
        <v>0.47679111798638196</v>
      </c>
      <c r="R274" s="95">
        <f t="shared" si="67"/>
        <v>0.47271855171002763</v>
      </c>
      <c r="S274" s="95">
        <f t="shared" si="67"/>
        <v>0.43880027437887015</v>
      </c>
      <c r="T274" s="95">
        <f t="shared" si="67"/>
        <v>0.44245514511873352</v>
      </c>
      <c r="U274" s="95">
        <f t="shared" si="67"/>
        <v>0.47257146350123358</v>
      </c>
      <c r="V274" s="95">
        <f t="shared" si="67"/>
        <v>0.46526417912353041</v>
      </c>
      <c r="W274" s="95">
        <f t="shared" si="67"/>
        <v>0.43497231819086712</v>
      </c>
      <c r="X274" s="95">
        <f t="shared" si="67"/>
        <v>0.43170338902766769</v>
      </c>
      <c r="Y274" s="95">
        <f t="shared" si="67"/>
        <v>0.42566020942794552</v>
      </c>
      <c r="Z274" s="95">
        <f t="shared" si="67"/>
        <v>0.4228033152368148</v>
      </c>
      <c r="AA274" s="95">
        <f t="shared" si="67"/>
        <v>0.43502133552882355</v>
      </c>
      <c r="AB274" s="95">
        <f t="shared" si="67"/>
        <v>0.45353994317953705</v>
      </c>
      <c r="AC274" s="95">
        <f t="shared" si="67"/>
        <v>0.43572412448757436</v>
      </c>
      <c r="AD274" s="95">
        <f t="shared" si="67"/>
        <v>0.44885969284373411</v>
      </c>
      <c r="AE274" s="95">
        <f t="shared" si="67"/>
        <v>0.44740648131702354</v>
      </c>
      <c r="AF274" s="95">
        <f t="shared" si="67"/>
        <v>0.44791538176884177</v>
      </c>
      <c r="AG274" s="95">
        <f t="shared" si="67"/>
        <v>0.46831902434678724</v>
      </c>
      <c r="AH274" s="95">
        <f t="shared" si="67"/>
        <v>0.43294154242172539</v>
      </c>
      <c r="AI274" s="95">
        <f t="shared" si="67"/>
        <v>0.43656579775903109</v>
      </c>
      <c r="AJ274" s="95">
        <f t="shared" si="67"/>
        <v>0.42482733841670328</v>
      </c>
      <c r="AK274" s="95">
        <f t="shared" si="67"/>
        <v>0.4222641521867343</v>
      </c>
      <c r="AL274" s="95">
        <f t="shared" si="67"/>
        <v>0.44010301827956871</v>
      </c>
      <c r="AM274" s="95">
        <f t="shared" si="67"/>
        <v>0.45137958287924762</v>
      </c>
      <c r="AN274" s="95">
        <f t="shared" si="67"/>
        <v>0.45932346071806079</v>
      </c>
      <c r="AO274" s="95">
        <f t="shared" si="67"/>
        <v>0.45520383459526764</v>
      </c>
      <c r="AP274" s="95">
        <f t="shared" si="67"/>
        <v>0.47951521632399147</v>
      </c>
      <c r="AQ274" s="95">
        <f t="shared" si="67"/>
        <v>0.44160015573291805</v>
      </c>
      <c r="AR274" s="95">
        <f t="shared" si="67"/>
        <v>0.44169022682161369</v>
      </c>
      <c r="AS274" s="95">
        <f t="shared" si="67"/>
        <v>0.45540997049499354</v>
      </c>
      <c r="AT274" s="95">
        <f t="shared" si="67"/>
        <v>0.43634898375994274</v>
      </c>
      <c r="AU274" s="95">
        <f t="shared" si="67"/>
        <v>0.43266609293822528</v>
      </c>
      <c r="AV274" s="95">
        <f t="shared" si="67"/>
        <v>0.41345950442176316</v>
      </c>
      <c r="AW274" s="95">
        <f t="shared" si="67"/>
        <v>0.41197239547513459</v>
      </c>
      <c r="AX274" s="95">
        <f t="shared" si="67"/>
        <v>0.42354641839712653</v>
      </c>
      <c r="AY274" s="95">
        <f t="shared" si="67"/>
        <v>0.44157976348941025</v>
      </c>
      <c r="AZ274" s="95">
        <f t="shared" si="67"/>
        <v>0.45901475373431533</v>
      </c>
      <c r="BA274" s="95">
        <f t="shared" si="67"/>
        <v>0</v>
      </c>
      <c r="BB274" s="95">
        <f t="shared" si="67"/>
        <v>0</v>
      </c>
      <c r="BC274" s="89"/>
    </row>
    <row r="275" spans="1:55" s="68" customFormat="1" x14ac:dyDescent="0.35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89"/>
      <c r="AN275" s="89"/>
      <c r="AO275" s="89"/>
      <c r="AP275" s="89"/>
      <c r="AQ275" s="89"/>
      <c r="AR275" s="89"/>
      <c r="AS275" s="89"/>
      <c r="AT275" s="89"/>
      <c r="AU275" s="89"/>
      <c r="AV275" s="89"/>
      <c r="AW275" s="89"/>
      <c r="AX275" s="89"/>
      <c r="AY275" s="89"/>
      <c r="AZ275" s="89"/>
      <c r="BA275" s="89"/>
      <c r="BB275" s="89"/>
      <c r="BC275" s="89"/>
    </row>
    <row r="276" spans="1:55" s="68" customFormat="1" x14ac:dyDescent="0.35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  <c r="AG276" s="89"/>
      <c r="AH276" s="89"/>
      <c r="AI276" s="89"/>
      <c r="AJ276" s="89"/>
      <c r="AK276" s="89"/>
      <c r="AL276" s="89"/>
      <c r="AM276" s="89"/>
      <c r="AN276" s="89"/>
      <c r="AO276" s="89"/>
      <c r="AP276" s="89"/>
      <c r="AQ276" s="89"/>
      <c r="AR276" s="89"/>
      <c r="AS276" s="89"/>
      <c r="AT276" s="89"/>
      <c r="AU276" s="89"/>
      <c r="AV276" s="89"/>
      <c r="AW276" s="89"/>
      <c r="AX276" s="89"/>
      <c r="AY276" s="89"/>
      <c r="AZ276" s="89"/>
      <c r="BA276" s="89"/>
      <c r="BB276" s="89"/>
      <c r="BC276" s="89"/>
    </row>
    <row r="277" spans="1:55" s="68" customFormat="1" x14ac:dyDescent="0.35">
      <c r="A277" s="90">
        <v>8</v>
      </c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3">
        <v>44075</v>
      </c>
      <c r="P277" s="83">
        <v>44105</v>
      </c>
      <c r="Q277" s="83">
        <v>44136</v>
      </c>
      <c r="R277" s="83">
        <v>44166</v>
      </c>
      <c r="S277" s="83">
        <v>44197</v>
      </c>
      <c r="T277" s="83">
        <v>44228</v>
      </c>
      <c r="U277" s="83">
        <v>44256</v>
      </c>
      <c r="V277" s="83">
        <v>44287</v>
      </c>
      <c r="W277" s="83">
        <v>44317</v>
      </c>
      <c r="X277" s="83">
        <v>44348</v>
      </c>
      <c r="Y277" s="83">
        <v>44378</v>
      </c>
      <c r="Z277" s="83">
        <v>44409</v>
      </c>
      <c r="AA277" s="83">
        <v>44440</v>
      </c>
      <c r="AB277" s="83">
        <v>44470</v>
      </c>
      <c r="AC277" s="83">
        <v>44501</v>
      </c>
      <c r="AD277" s="83">
        <v>44531</v>
      </c>
      <c r="AE277" s="83">
        <v>44562</v>
      </c>
      <c r="AF277" s="83">
        <v>44593</v>
      </c>
      <c r="AG277" s="83">
        <v>44621</v>
      </c>
      <c r="AH277" s="83">
        <v>44652</v>
      </c>
      <c r="AI277" s="83">
        <v>44682</v>
      </c>
      <c r="AJ277" s="83">
        <v>44713</v>
      </c>
      <c r="AK277" s="83">
        <v>44743</v>
      </c>
      <c r="AL277" s="83">
        <v>44774</v>
      </c>
      <c r="AM277" s="83">
        <v>44805</v>
      </c>
      <c r="AN277" s="83">
        <v>44835</v>
      </c>
      <c r="AO277" s="83">
        <v>44866</v>
      </c>
      <c r="AP277" s="83">
        <v>44896</v>
      </c>
      <c r="AQ277" s="83">
        <v>44927</v>
      </c>
      <c r="AR277" s="83">
        <v>44958</v>
      </c>
      <c r="AS277" s="83">
        <v>44986</v>
      </c>
      <c r="AT277" s="83">
        <v>45017</v>
      </c>
      <c r="AU277" s="83">
        <v>45047</v>
      </c>
      <c r="AV277" s="83">
        <v>45078</v>
      </c>
      <c r="AW277" s="83">
        <v>45108</v>
      </c>
      <c r="AX277" s="83">
        <v>45139</v>
      </c>
      <c r="AY277" s="83">
        <v>45170</v>
      </c>
      <c r="AZ277" s="83">
        <v>45200</v>
      </c>
      <c r="BA277" s="83">
        <v>45231</v>
      </c>
      <c r="BB277" s="83">
        <v>45261</v>
      </c>
      <c r="BC277" s="89"/>
    </row>
    <row r="278" spans="1:55" s="68" customFormat="1" x14ac:dyDescent="0.35">
      <c r="A278" s="91" t="str">
        <f>A132</f>
        <v>Redemption Rate бонусов Campaign. Коэффициент списания бонусов – доля списанных бонусов от  начисленных бонусов Campaign</v>
      </c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95">
        <f t="shared" ref="O278:BB279" si="68">O132</f>
        <v>8.8187780413354788E-2</v>
      </c>
      <c r="P278" s="95">
        <f t="shared" si="68"/>
        <v>0.28252700591835778</v>
      </c>
      <c r="Q278" s="95">
        <f t="shared" si="68"/>
        <v>0.10918198430102456</v>
      </c>
      <c r="R278" s="95">
        <f t="shared" si="68"/>
        <v>0.22419590027783615</v>
      </c>
      <c r="S278" s="95">
        <f t="shared" si="68"/>
        <v>0.22983756280882517</v>
      </c>
      <c r="T278" s="95">
        <f t="shared" si="68"/>
        <v>0.17626263247701501</v>
      </c>
      <c r="U278" s="95">
        <f t="shared" si="68"/>
        <v>0.25131160617776338</v>
      </c>
      <c r="V278" s="95">
        <f t="shared" si="68"/>
        <v>0.16239151977053981</v>
      </c>
      <c r="W278" s="95">
        <f t="shared" si="68"/>
        <v>0.13010048524759502</v>
      </c>
      <c r="X278" s="95">
        <f t="shared" si="68"/>
        <v>0.23439426725833451</v>
      </c>
      <c r="Y278" s="95">
        <f t="shared" si="68"/>
        <v>0.15267205044989812</v>
      </c>
      <c r="Z278" s="95">
        <f t="shared" si="68"/>
        <v>0.26755883225492516</v>
      </c>
      <c r="AA278" s="95">
        <f t="shared" si="68"/>
        <v>0.33036524823036412</v>
      </c>
      <c r="AB278" s="95">
        <f t="shared" si="68"/>
        <v>0.13309696344711636</v>
      </c>
      <c r="AC278" s="95">
        <f t="shared" si="68"/>
        <v>0.35262994556303845</v>
      </c>
      <c r="AD278" s="95">
        <f t="shared" si="68"/>
        <v>0.14981091092550106</v>
      </c>
      <c r="AE278" s="95">
        <f t="shared" si="68"/>
        <v>0.23698242227595265</v>
      </c>
      <c r="AF278" s="95">
        <f t="shared" si="68"/>
        <v>0.14226039748841704</v>
      </c>
      <c r="AG278" s="95">
        <f t="shared" si="68"/>
        <v>1.6978634398419925</v>
      </c>
      <c r="AH278" s="95">
        <f t="shared" si="68"/>
        <v>0.13285092003396393</v>
      </c>
      <c r="AI278" s="95">
        <f t="shared" si="68"/>
        <v>0.22017967115726411</v>
      </c>
      <c r="AJ278" s="95">
        <f t="shared" si="68"/>
        <v>0.16054798097908832</v>
      </c>
      <c r="AK278" s="95">
        <f t="shared" si="68"/>
        <v>0.27265700033036022</v>
      </c>
      <c r="AL278" s="95">
        <f t="shared" si="68"/>
        <v>0.22800735109741269</v>
      </c>
      <c r="AM278" s="95">
        <f t="shared" si="68"/>
        <v>0.23997047827476187</v>
      </c>
      <c r="AN278" s="95">
        <f t="shared" si="68"/>
        <v>0.21890459983904029</v>
      </c>
      <c r="AO278" s="95">
        <f t="shared" si="68"/>
        <v>0.16308151737980214</v>
      </c>
      <c r="AP278" s="95">
        <f t="shared" si="68"/>
        <v>0.2204504398694922</v>
      </c>
      <c r="AQ278" s="95">
        <f t="shared" si="68"/>
        <v>0.22652205424133773</v>
      </c>
      <c r="AR278" s="95">
        <f t="shared" si="68"/>
        <v>0.12975473972967708</v>
      </c>
      <c r="AS278" s="95">
        <f t="shared" si="68"/>
        <v>0.32748754438013739</v>
      </c>
      <c r="AT278" s="95">
        <f t="shared" si="68"/>
        <v>9.9568237374618951E-2</v>
      </c>
      <c r="AU278" s="95">
        <f t="shared" si="68"/>
        <v>0.22457166805713907</v>
      </c>
      <c r="AV278" s="95">
        <f t="shared" si="68"/>
        <v>0.19267695926698544</v>
      </c>
      <c r="AW278" s="95">
        <f t="shared" si="68"/>
        <v>0.19361017913401066</v>
      </c>
      <c r="AX278" s="95">
        <f t="shared" si="68"/>
        <v>0.20204207787836251</v>
      </c>
      <c r="AY278" s="95">
        <f t="shared" si="68"/>
        <v>0.19987884838686498</v>
      </c>
      <c r="AZ278" s="95">
        <f t="shared" si="68"/>
        <v>0.25129310594780718</v>
      </c>
      <c r="BA278" s="95">
        <f t="shared" si="68"/>
        <v>0</v>
      </c>
      <c r="BB278" s="95">
        <f t="shared" si="68"/>
        <v>0</v>
      </c>
      <c r="BC278" s="89"/>
    </row>
    <row r="279" spans="1:55" s="68" customFormat="1" x14ac:dyDescent="0.35">
      <c r="A279" s="91" t="str">
        <f>A133</f>
        <v>Redemption Rate без учета бонусов Campaign. Коэффициент списания бонусов – доля списанных бонусов от  начисленных бонусов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95">
        <f t="shared" si="68"/>
        <v>0.74068187487343906</v>
      </c>
      <c r="P279" s="95">
        <f t="shared" si="68"/>
        <v>0.68205042181829456</v>
      </c>
      <c r="Q279" s="95">
        <f t="shared" si="68"/>
        <v>0.78484310634264687</v>
      </c>
      <c r="R279" s="95">
        <f t="shared" si="68"/>
        <v>0.60342011412599006</v>
      </c>
      <c r="S279" s="95">
        <f t="shared" si="68"/>
        <v>1.1633529705861094</v>
      </c>
      <c r="T279" s="95">
        <f t="shared" si="68"/>
        <v>0.71574562578890244</v>
      </c>
      <c r="U279" s="95">
        <f t="shared" si="68"/>
        <v>0.759584438495856</v>
      </c>
      <c r="V279" s="95">
        <f t="shared" si="68"/>
        <v>0.67408158241395455</v>
      </c>
      <c r="W279" s="95">
        <f t="shared" si="68"/>
        <v>0.77254056984486486</v>
      </c>
      <c r="X279" s="95">
        <f t="shared" si="68"/>
        <v>0.80594361124216918</v>
      </c>
      <c r="Y279" s="95">
        <f t="shared" si="68"/>
        <v>0.55949389309087538</v>
      </c>
      <c r="Z279" s="95">
        <f t="shared" si="68"/>
        <v>0.87516472483287189</v>
      </c>
      <c r="AA279" s="95">
        <f t="shared" si="68"/>
        <v>1.067231109518044</v>
      </c>
      <c r="AB279" s="95">
        <f t="shared" si="68"/>
        <v>0.89633132388952408</v>
      </c>
      <c r="AC279" s="95">
        <f t="shared" si="68"/>
        <v>0.80544230664745231</v>
      </c>
      <c r="AD279" s="95">
        <f t="shared" si="68"/>
        <v>0.57109597536636414</v>
      </c>
      <c r="AE279" s="95">
        <f t="shared" si="68"/>
        <v>1.3901747574935606</v>
      </c>
      <c r="AF279" s="95">
        <f t="shared" si="68"/>
        <v>0.7136831777876449</v>
      </c>
      <c r="AG279" s="95">
        <f t="shared" si="68"/>
        <v>0.68533725852445593</v>
      </c>
      <c r="AH279" s="95">
        <f t="shared" si="68"/>
        <v>0.84863196401574104</v>
      </c>
      <c r="AI279" s="95">
        <f t="shared" si="68"/>
        <v>0.88638557696530584</v>
      </c>
      <c r="AJ279" s="95">
        <f t="shared" si="68"/>
        <v>0.85818583014852878</v>
      </c>
      <c r="AK279" s="95">
        <f t="shared" si="68"/>
        <v>0.85833608415856533</v>
      </c>
      <c r="AL279" s="95">
        <f t="shared" si="68"/>
        <v>0.84781846360393087</v>
      </c>
      <c r="AM279" s="95">
        <f t="shared" si="68"/>
        <v>0.822739233627651</v>
      </c>
      <c r="AN279" s="95">
        <f t="shared" si="68"/>
        <v>0.88435567174872554</v>
      </c>
      <c r="AO279" s="95">
        <f t="shared" si="68"/>
        <v>0.83437879117468761</v>
      </c>
      <c r="AP279" s="95">
        <f t="shared" si="68"/>
        <v>0.55727578031733493</v>
      </c>
      <c r="AQ279" s="95">
        <f t="shared" si="68"/>
        <v>1.4387281231238833</v>
      </c>
      <c r="AR279" s="95">
        <f t="shared" si="68"/>
        <v>0.67047226131895332</v>
      </c>
      <c r="AS279" s="95">
        <f t="shared" si="68"/>
        <v>0.7871994965603516</v>
      </c>
      <c r="AT279" s="95">
        <f t="shared" si="68"/>
        <v>0.84279221410174099</v>
      </c>
      <c r="AU279" s="95">
        <f t="shared" si="68"/>
        <v>0.94756722700936902</v>
      </c>
      <c r="AV279" s="95">
        <f t="shared" si="68"/>
        <v>1.0114931358249419</v>
      </c>
      <c r="AW279" s="95">
        <f t="shared" si="68"/>
        <v>0.81924703260132492</v>
      </c>
      <c r="AX279" s="95">
        <f t="shared" si="68"/>
        <v>0.8198379007290264</v>
      </c>
      <c r="AY279" s="95">
        <f t="shared" si="68"/>
        <v>0.82293463303020642</v>
      </c>
      <c r="AZ279" s="95">
        <f t="shared" si="68"/>
        <v>0.8771332194977578</v>
      </c>
      <c r="BA279" s="95">
        <f t="shared" si="68"/>
        <v>0</v>
      </c>
      <c r="BB279" s="95">
        <f t="shared" si="68"/>
        <v>0</v>
      </c>
      <c r="BC279" s="89"/>
    </row>
    <row r="280" spans="1:55" s="68" customFormat="1" x14ac:dyDescent="0.35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  <c r="AD280" s="89"/>
      <c r="AE280" s="89"/>
      <c r="AF280" s="89"/>
      <c r="AG280" s="89"/>
      <c r="AH280" s="89"/>
      <c r="AI280" s="89"/>
      <c r="AJ280" s="89"/>
      <c r="AK280" s="89"/>
      <c r="AL280" s="89"/>
      <c r="AM280" s="89"/>
      <c r="AN280" s="89"/>
      <c r="AO280" s="89"/>
      <c r="AP280" s="89"/>
      <c r="AQ280" s="89"/>
      <c r="AR280" s="89"/>
      <c r="AS280" s="89"/>
      <c r="AT280" s="89"/>
      <c r="AU280" s="89"/>
      <c r="AV280" s="89"/>
      <c r="AW280" s="89"/>
      <c r="AX280" s="89"/>
      <c r="AY280" s="89"/>
      <c r="AZ280" s="89"/>
      <c r="BA280" s="89"/>
      <c r="BB280" s="89"/>
      <c r="BC280" s="89"/>
    </row>
    <row r="281" spans="1:55" s="68" customFormat="1" x14ac:dyDescent="0.35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89"/>
      <c r="AF281" s="89"/>
      <c r="AG281" s="89"/>
      <c r="AH281" s="89"/>
      <c r="AI281" s="89"/>
      <c r="AJ281" s="89"/>
      <c r="AK281" s="89"/>
      <c r="AL281" s="89"/>
      <c r="AM281" s="89"/>
      <c r="AN281" s="89"/>
      <c r="AO281" s="89"/>
      <c r="AP281" s="89"/>
      <c r="AQ281" s="89"/>
      <c r="AR281" s="89"/>
      <c r="AS281" s="89"/>
      <c r="AT281" s="89"/>
      <c r="AU281" s="89"/>
      <c r="AV281" s="89"/>
      <c r="AW281" s="89"/>
      <c r="AX281" s="89"/>
      <c r="AY281" s="89"/>
      <c r="AZ281" s="89"/>
      <c r="BA281" s="89"/>
      <c r="BB281" s="89"/>
      <c r="BC281" s="89"/>
    </row>
    <row r="282" spans="1:55" s="68" customFormat="1" x14ac:dyDescent="0.35">
      <c r="A282" s="90">
        <v>11</v>
      </c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3">
        <v>44075</v>
      </c>
      <c r="P282" s="83">
        <v>44105</v>
      </c>
      <c r="Q282" s="83">
        <v>44136</v>
      </c>
      <c r="R282" s="83">
        <v>44166</v>
      </c>
      <c r="S282" s="83">
        <v>44197</v>
      </c>
      <c r="T282" s="83">
        <v>44228</v>
      </c>
      <c r="U282" s="83">
        <v>44256</v>
      </c>
      <c r="V282" s="83">
        <v>44287</v>
      </c>
      <c r="W282" s="83">
        <v>44317</v>
      </c>
      <c r="X282" s="83">
        <v>44348</v>
      </c>
      <c r="Y282" s="83">
        <v>44378</v>
      </c>
      <c r="Z282" s="83">
        <v>44409</v>
      </c>
      <c r="AA282" s="83">
        <v>44440</v>
      </c>
      <c r="AB282" s="83">
        <v>44470</v>
      </c>
      <c r="AC282" s="83">
        <v>44501</v>
      </c>
      <c r="AD282" s="83">
        <v>44531</v>
      </c>
      <c r="AE282" s="83">
        <v>44562</v>
      </c>
      <c r="AF282" s="83">
        <v>44593</v>
      </c>
      <c r="AG282" s="83">
        <v>44621</v>
      </c>
      <c r="AH282" s="83">
        <v>44652</v>
      </c>
      <c r="AI282" s="83">
        <v>44682</v>
      </c>
      <c r="AJ282" s="83">
        <v>44713</v>
      </c>
      <c r="AK282" s="83">
        <v>44743</v>
      </c>
      <c r="AL282" s="83">
        <v>44774</v>
      </c>
      <c r="AM282" s="83">
        <v>44805</v>
      </c>
      <c r="AN282" s="83">
        <v>44835</v>
      </c>
      <c r="AO282" s="83">
        <v>44866</v>
      </c>
      <c r="AP282" s="83">
        <v>44896</v>
      </c>
      <c r="AQ282" s="83">
        <v>44927</v>
      </c>
      <c r="AR282" s="83">
        <v>44958</v>
      </c>
      <c r="AS282" s="83">
        <v>44986</v>
      </c>
      <c r="AT282" s="83">
        <v>45017</v>
      </c>
      <c r="AU282" s="83">
        <v>45047</v>
      </c>
      <c r="AV282" s="83">
        <v>45078</v>
      </c>
      <c r="AW282" s="83">
        <v>45108</v>
      </c>
      <c r="AX282" s="83">
        <v>45139</v>
      </c>
      <c r="AY282" s="83">
        <v>45170</v>
      </c>
      <c r="AZ282" s="83">
        <v>45200</v>
      </c>
      <c r="BA282" s="83">
        <v>45231</v>
      </c>
      <c r="BB282" s="83">
        <v>45261</v>
      </c>
      <c r="BC282" s="89"/>
    </row>
    <row r="283" spans="1:55" s="68" customFormat="1" x14ac:dyDescent="0.35">
      <c r="A283" s="91" t="str">
        <f>A88</f>
        <v>Customer Churn Rate (CCR). Отток месяца</v>
      </c>
      <c r="B283" s="89">
        <f t="shared" ref="B283:BB283" si="69">B88</f>
        <v>0</v>
      </c>
      <c r="C283" s="89">
        <f t="shared" si="69"/>
        <v>0.34118602761982131</v>
      </c>
      <c r="D283" s="89">
        <f t="shared" si="69"/>
        <v>0.33409969693802904</v>
      </c>
      <c r="E283" s="89">
        <f t="shared" si="69"/>
        <v>0.25610320767670963</v>
      </c>
      <c r="F283" s="89">
        <f t="shared" si="69"/>
        <v>0.14739068785708018</v>
      </c>
      <c r="G283" s="89">
        <f t="shared" si="69"/>
        <v>0.15851156527249682</v>
      </c>
      <c r="H283" s="89">
        <f t="shared" si="69"/>
        <v>0.11538475907958201</v>
      </c>
      <c r="I283" s="89">
        <f t="shared" si="69"/>
        <v>7.3534228050837605E-2</v>
      </c>
      <c r="J283" s="89">
        <f t="shared" si="69"/>
        <v>0.22166897727790469</v>
      </c>
      <c r="K283" s="89">
        <f t="shared" si="69"/>
        <v>9.5203707047000055E-2</v>
      </c>
      <c r="L283" s="89">
        <f t="shared" si="69"/>
        <v>4.1977134406461523E-2</v>
      </c>
      <c r="M283" s="89">
        <f t="shared" si="69"/>
        <v>7.6468775309809986E-2</v>
      </c>
      <c r="N283" s="89">
        <f t="shared" si="69"/>
        <v>7.0217090362146031E-2</v>
      </c>
      <c r="O283" s="95">
        <f t="shared" si="69"/>
        <v>2.3737618618826627E-2</v>
      </c>
      <c r="P283" s="95">
        <f t="shared" si="69"/>
        <v>0</v>
      </c>
      <c r="Q283" s="95">
        <f t="shared" si="69"/>
        <v>9.0336336669184836E-2</v>
      </c>
      <c r="R283" s="95">
        <f t="shared" si="69"/>
        <v>6.6282437475695469E-2</v>
      </c>
      <c r="S283" s="95">
        <f t="shared" si="69"/>
        <v>0.12218527860582436</v>
      </c>
      <c r="T283" s="95">
        <f t="shared" si="69"/>
        <v>4.5873125186643347E-2</v>
      </c>
      <c r="U283" s="95">
        <f t="shared" si="69"/>
        <v>0</v>
      </c>
      <c r="V283" s="95">
        <f t="shared" si="69"/>
        <v>6.465577740776926E-2</v>
      </c>
      <c r="W283" s="95">
        <f t="shared" si="69"/>
        <v>0.10639442045248769</v>
      </c>
      <c r="X283" s="95">
        <f t="shared" si="69"/>
        <v>5.247363283230163E-2</v>
      </c>
      <c r="Y283" s="95">
        <f t="shared" si="69"/>
        <v>5.6946016493035503E-2</v>
      </c>
      <c r="Z283" s="95">
        <f t="shared" si="69"/>
        <v>4.7187766241642719E-2</v>
      </c>
      <c r="AA283" s="95">
        <f t="shared" si="69"/>
        <v>1.1572443496286755E-2</v>
      </c>
      <c r="AB283" s="95">
        <f t="shared" si="69"/>
        <v>5.6420046421557183E-3</v>
      </c>
      <c r="AC283" s="95">
        <f t="shared" si="69"/>
        <v>8.165209988205982E-2</v>
      </c>
      <c r="AD283" s="95">
        <f t="shared" si="69"/>
        <v>1.4509900096211633E-2</v>
      </c>
      <c r="AE283" s="95">
        <f t="shared" si="69"/>
        <v>3.9595997332938983E-2</v>
      </c>
      <c r="AF283" s="95">
        <f t="shared" si="69"/>
        <v>3.7417315852155845E-2</v>
      </c>
      <c r="AG283" s="95">
        <f t="shared" si="69"/>
        <v>8.2667176643080251E-3</v>
      </c>
      <c r="AH283" s="95">
        <f t="shared" si="69"/>
        <v>9.9687835333138228E-2</v>
      </c>
      <c r="AI283" s="95">
        <f t="shared" si="69"/>
        <v>3.282606092475257E-2</v>
      </c>
      <c r="AJ283" s="95">
        <f t="shared" si="69"/>
        <v>6.4210728214308552E-2</v>
      </c>
      <c r="AK283" s="95">
        <f t="shared" si="69"/>
        <v>4.5725070087237078E-2</v>
      </c>
      <c r="AL283" s="95">
        <f t="shared" si="69"/>
        <v>1.0039612252488446E-3</v>
      </c>
      <c r="AM283" s="95">
        <f t="shared" si="69"/>
        <v>1.4042689381816392E-2</v>
      </c>
      <c r="AN283" s="95">
        <f t="shared" si="69"/>
        <v>2.5781122276112241E-2</v>
      </c>
      <c r="AO283" s="95">
        <f t="shared" si="69"/>
        <v>5.0650877789312189E-2</v>
      </c>
      <c r="AP283" s="95">
        <f t="shared" si="69"/>
        <v>0</v>
      </c>
      <c r="AQ283" s="95">
        <f t="shared" si="69"/>
        <v>0.11457231465837957</v>
      </c>
      <c r="AR283" s="95">
        <f t="shared" si="69"/>
        <v>3.7533317124490727E-2</v>
      </c>
      <c r="AS283" s="95">
        <f t="shared" si="69"/>
        <v>8.2271750299516729E-3</v>
      </c>
      <c r="AT283" s="95">
        <f t="shared" si="69"/>
        <v>7.4574883961359945E-2</v>
      </c>
      <c r="AU283" s="95">
        <f t="shared" si="69"/>
        <v>3.9358318720371245E-2</v>
      </c>
      <c r="AV283" s="95">
        <f t="shared" si="69"/>
        <v>7.5060306174951394E-2</v>
      </c>
      <c r="AW283" s="95">
        <f t="shared" si="69"/>
        <v>3.9534759890635235E-2</v>
      </c>
      <c r="AX283" s="95">
        <f t="shared" si="69"/>
        <v>1.0923551259409013E-2</v>
      </c>
      <c r="AY283" s="95">
        <f t="shared" si="69"/>
        <v>0</v>
      </c>
      <c r="AZ283" s="95">
        <f t="shared" si="69"/>
        <v>0</v>
      </c>
      <c r="BA283" s="95">
        <f t="shared" si="69"/>
        <v>0</v>
      </c>
      <c r="BB283" s="95">
        <f t="shared" si="69"/>
        <v>0</v>
      </c>
      <c r="BC283" s="89"/>
    </row>
    <row r="284" spans="1:55" s="68" customFormat="1" x14ac:dyDescent="0.35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89"/>
      <c r="AE284" s="89"/>
      <c r="AF284" s="89"/>
      <c r="AG284" s="89"/>
      <c r="AH284" s="89"/>
      <c r="AI284" s="89"/>
      <c r="AJ284" s="89"/>
      <c r="AK284" s="89"/>
      <c r="AL284" s="89"/>
      <c r="AM284" s="89"/>
      <c r="AN284" s="89"/>
      <c r="AO284" s="89"/>
      <c r="AP284" s="89"/>
      <c r="AQ284" s="89"/>
      <c r="AR284" s="89"/>
      <c r="AS284" s="89"/>
      <c r="AT284" s="89"/>
      <c r="AU284" s="89"/>
      <c r="AV284" s="89"/>
      <c r="AW284" s="89"/>
      <c r="AX284" s="89"/>
      <c r="AY284" s="89"/>
      <c r="AZ284" s="89"/>
      <c r="BA284" s="89"/>
      <c r="BB284" s="89"/>
      <c r="BC284" s="89"/>
    </row>
    <row r="285" spans="1:55" s="68" customFormat="1" x14ac:dyDescent="0.35">
      <c r="A285" s="90">
        <v>12</v>
      </c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3">
        <v>44075</v>
      </c>
      <c r="P285" s="83">
        <v>44105</v>
      </c>
      <c r="Q285" s="83">
        <v>44136</v>
      </c>
      <c r="R285" s="83">
        <v>44166</v>
      </c>
      <c r="S285" s="83">
        <v>44197</v>
      </c>
      <c r="T285" s="83">
        <v>44228</v>
      </c>
      <c r="U285" s="83">
        <v>44256</v>
      </c>
      <c r="V285" s="83">
        <v>44287</v>
      </c>
      <c r="W285" s="83">
        <v>44317</v>
      </c>
      <c r="X285" s="83">
        <v>44348</v>
      </c>
      <c r="Y285" s="83">
        <v>44378</v>
      </c>
      <c r="Z285" s="83">
        <v>44409</v>
      </c>
      <c r="AA285" s="83">
        <v>44440</v>
      </c>
      <c r="AB285" s="83">
        <v>44470</v>
      </c>
      <c r="AC285" s="83">
        <v>44501</v>
      </c>
      <c r="AD285" s="83">
        <v>44531</v>
      </c>
      <c r="AE285" s="83">
        <v>44562</v>
      </c>
      <c r="AF285" s="83">
        <v>44593</v>
      </c>
      <c r="AG285" s="83">
        <v>44621</v>
      </c>
      <c r="AH285" s="83">
        <v>44652</v>
      </c>
      <c r="AI285" s="83">
        <v>44682</v>
      </c>
      <c r="AJ285" s="83">
        <v>44713</v>
      </c>
      <c r="AK285" s="83">
        <v>44743</v>
      </c>
      <c r="AL285" s="83">
        <v>44774</v>
      </c>
      <c r="AM285" s="83">
        <v>44805</v>
      </c>
      <c r="AN285" s="83">
        <v>44835</v>
      </c>
      <c r="AO285" s="83">
        <v>44866</v>
      </c>
      <c r="AP285" s="83">
        <v>44896</v>
      </c>
      <c r="AQ285" s="83">
        <v>44927</v>
      </c>
      <c r="AR285" s="83">
        <v>44958</v>
      </c>
      <c r="AS285" s="83">
        <v>44986</v>
      </c>
      <c r="AT285" s="83">
        <v>45017</v>
      </c>
      <c r="AU285" s="83">
        <v>45047</v>
      </c>
      <c r="AV285" s="83">
        <v>45078</v>
      </c>
      <c r="AW285" s="83">
        <v>45108</v>
      </c>
      <c r="AX285" s="83">
        <v>45139</v>
      </c>
      <c r="AY285" s="83">
        <v>45170</v>
      </c>
      <c r="AZ285" s="83">
        <v>45200</v>
      </c>
      <c r="BA285" s="83">
        <v>45231</v>
      </c>
      <c r="BB285" s="83">
        <v>45261</v>
      </c>
      <c r="BC285" s="89"/>
    </row>
    <row r="286" spans="1:55" s="68" customFormat="1" x14ac:dyDescent="0.35">
      <c r="A286" s="91" t="str">
        <f>A134</f>
        <v>Redemption Rate бонусов по базовой акции – доля списанных бонусов от  начисленных бонусов</v>
      </c>
      <c r="B286" s="89">
        <f t="shared" ref="B286:BB288" si="70">B134</f>
        <v>3.4744919342459518E-2</v>
      </c>
      <c r="C286" s="89">
        <f t="shared" si="70"/>
        <v>0.15769638288290294</v>
      </c>
      <c r="D286" s="89">
        <f t="shared" si="70"/>
        <v>0.30034891238044586</v>
      </c>
      <c r="E286" s="89">
        <f t="shared" si="70"/>
        <v>0.42758761031670106</v>
      </c>
      <c r="F286" s="89">
        <f t="shared" si="70"/>
        <v>0.46641305388918958</v>
      </c>
      <c r="G286" s="89">
        <f t="shared" si="70"/>
        <v>0.48731940570974674</v>
      </c>
      <c r="H286" s="89">
        <f t="shared" si="70"/>
        <v>0.64681508856093217</v>
      </c>
      <c r="I286" s="89">
        <f t="shared" si="70"/>
        <v>0.53781334621126475</v>
      </c>
      <c r="J286" s="89">
        <f t="shared" si="70"/>
        <v>0.54888987470904338</v>
      </c>
      <c r="K286" s="89">
        <f t="shared" si="70"/>
        <v>0.59279090197977069</v>
      </c>
      <c r="L286" s="89">
        <f t="shared" si="70"/>
        <v>0.78205440967144269</v>
      </c>
      <c r="M286" s="89">
        <f t="shared" si="70"/>
        <v>0.83377048656336838</v>
      </c>
      <c r="N286" s="89">
        <f t="shared" si="70"/>
        <v>0.65879904097003128</v>
      </c>
      <c r="O286" s="95">
        <f t="shared" si="70"/>
        <v>0.71579923320974193</v>
      </c>
      <c r="P286" s="95">
        <f t="shared" si="70"/>
        <v>0.82575341951359449</v>
      </c>
      <c r="Q286" s="95">
        <f t="shared" si="70"/>
        <v>0.75883745259262259</v>
      </c>
      <c r="R286" s="95">
        <f t="shared" si="70"/>
        <v>0.79659754165878116</v>
      </c>
      <c r="S286" s="95">
        <f t="shared" si="70"/>
        <v>1.0174369185133862</v>
      </c>
      <c r="T286" s="95">
        <f t="shared" si="70"/>
        <v>0.7287342519650245</v>
      </c>
      <c r="U286" s="95">
        <f t="shared" si="70"/>
        <v>0.79248327103037697</v>
      </c>
      <c r="V286" s="95">
        <f t="shared" si="70"/>
        <v>0.69042360062468178</v>
      </c>
      <c r="W286" s="95">
        <f t="shared" si="70"/>
        <v>0.77214587698996962</v>
      </c>
      <c r="X286" s="95">
        <f t="shared" si="70"/>
        <v>0.83694423126750683</v>
      </c>
      <c r="Y286" s="95">
        <f t="shared" si="70"/>
        <v>0.88686457017946285</v>
      </c>
      <c r="Z286" s="95">
        <f t="shared" si="70"/>
        <v>1.0263294238850644</v>
      </c>
      <c r="AA286" s="95">
        <f t="shared" si="70"/>
        <v>0.9685956383870572</v>
      </c>
      <c r="AB286" s="95">
        <f t="shared" si="70"/>
        <v>0.90371152082476147</v>
      </c>
      <c r="AC286" s="95">
        <f t="shared" si="70"/>
        <v>0.79613991035216947</v>
      </c>
      <c r="AD286" s="95">
        <f t="shared" si="70"/>
        <v>0.85080197870351471</v>
      </c>
      <c r="AE286" s="95">
        <f t="shared" si="70"/>
        <v>1.1728820323544236</v>
      </c>
      <c r="AF286" s="95">
        <f t="shared" si="70"/>
        <v>0.67974031565674642</v>
      </c>
      <c r="AG286" s="95">
        <f t="shared" si="70"/>
        <v>0.62425533735139582</v>
      </c>
      <c r="AH286" s="95">
        <f t="shared" si="70"/>
        <v>0.85440918563050872</v>
      </c>
      <c r="AI286" s="95">
        <f t="shared" si="70"/>
        <v>0.96636150170080515</v>
      </c>
      <c r="AJ286" s="95">
        <f t="shared" si="70"/>
        <v>0.88227087652697278</v>
      </c>
      <c r="AK286" s="95">
        <f t="shared" si="70"/>
        <v>0.8953816154935581</v>
      </c>
      <c r="AL286" s="95">
        <f t="shared" si="70"/>
        <v>0.92060059052477972</v>
      </c>
      <c r="AM286" s="95">
        <f t="shared" si="70"/>
        <v>0.85139271776399983</v>
      </c>
      <c r="AN286" s="95">
        <f t="shared" si="70"/>
        <v>0.87455324567708592</v>
      </c>
      <c r="AO286" s="95">
        <f t="shared" si="70"/>
        <v>0.85652206966412292</v>
      </c>
      <c r="AP286" s="95">
        <f t="shared" si="70"/>
        <v>0.79079890208790471</v>
      </c>
      <c r="AQ286" s="95">
        <f t="shared" si="70"/>
        <v>1.1503642083962733</v>
      </c>
      <c r="AR286" s="95">
        <f t="shared" si="70"/>
        <v>0.65736069167168387</v>
      </c>
      <c r="AS286" s="95">
        <f t="shared" si="70"/>
        <v>0.77313123079266477</v>
      </c>
      <c r="AT286" s="95">
        <f t="shared" si="70"/>
        <v>0.79106055646673523</v>
      </c>
      <c r="AU286" s="95">
        <f t="shared" si="70"/>
        <v>0.84266823398614055</v>
      </c>
      <c r="AV286" s="95">
        <f t="shared" si="70"/>
        <v>0.89807843891633665</v>
      </c>
      <c r="AW286" s="95">
        <f t="shared" si="70"/>
        <v>0.8483543242753665</v>
      </c>
      <c r="AX286" s="95">
        <f t="shared" si="70"/>
        <v>0.81585262844947826</v>
      </c>
      <c r="AY286" s="95">
        <f t="shared" si="70"/>
        <v>0.81616509579825247</v>
      </c>
      <c r="AZ286" s="95">
        <f t="shared" si="70"/>
        <v>1.0071582285348197</v>
      </c>
      <c r="BA286" s="95">
        <f t="shared" si="70"/>
        <v>0</v>
      </c>
      <c r="BB286" s="95">
        <f t="shared" si="70"/>
        <v>0</v>
      </c>
      <c r="BC286" s="89"/>
    </row>
    <row r="287" spans="1:55" s="68" customFormat="1" x14ac:dyDescent="0.35">
      <c r="A287" s="91" t="str">
        <f t="shared" ref="A287:P288" si="71">A135</f>
        <v>Redemption Rate бонусов по целевым акциям – доля списанных бонусов от  начисленных бонусов накопительно за 2 месяца</v>
      </c>
      <c r="B287" s="89">
        <f t="shared" si="71"/>
        <v>0</v>
      </c>
      <c r="C287" s="89">
        <f t="shared" si="71"/>
        <v>0</v>
      </c>
      <c r="D287" s="89">
        <f t="shared" si="71"/>
        <v>1.9744701015864866E-5</v>
      </c>
      <c r="E287" s="89">
        <f t="shared" si="71"/>
        <v>1.9511624050027802E-5</v>
      </c>
      <c r="F287" s="89">
        <f t="shared" si="71"/>
        <v>2.8482805731775772E-2</v>
      </c>
      <c r="G287" s="89">
        <f t="shared" si="71"/>
        <v>0.11506229986684954</v>
      </c>
      <c r="H287" s="89">
        <f t="shared" si="71"/>
        <v>0.36525872692378047</v>
      </c>
      <c r="I287" s="89">
        <f t="shared" si="71"/>
        <v>0.60084156702853853</v>
      </c>
      <c r="J287" s="89">
        <f t="shared" si="71"/>
        <v>0.27776994573680808</v>
      </c>
      <c r="K287" s="89">
        <f t="shared" si="71"/>
        <v>0.23924607492588137</v>
      </c>
      <c r="L287" s="89">
        <f t="shared" si="71"/>
        <v>0.31020684742437343</v>
      </c>
      <c r="M287" s="89">
        <f t="shared" si="71"/>
        <v>0.37177691830010839</v>
      </c>
      <c r="N287" s="89">
        <f t="shared" si="71"/>
        <v>0.39002044128098695</v>
      </c>
      <c r="O287" s="95">
        <f t="shared" si="71"/>
        <v>0.13664637666845583</v>
      </c>
      <c r="P287" s="95">
        <f t="shared" si="71"/>
        <v>0.24286749439837224</v>
      </c>
      <c r="Q287" s="95">
        <f t="shared" si="70"/>
        <v>0.3155485757658455</v>
      </c>
      <c r="R287" s="95">
        <f t="shared" si="70"/>
        <v>0.24706668203826962</v>
      </c>
      <c r="S287" s="95">
        <f t="shared" si="70"/>
        <v>0.28448510537455174</v>
      </c>
      <c r="T287" s="95">
        <f t="shared" si="70"/>
        <v>0.333373559712769</v>
      </c>
      <c r="U287" s="95">
        <f t="shared" si="70"/>
        <v>0.24134893392557064</v>
      </c>
      <c r="V287" s="95">
        <f t="shared" si="70"/>
        <v>0.23252152285647418</v>
      </c>
      <c r="W287" s="95">
        <f t="shared" si="70"/>
        <v>0.20861475493092047</v>
      </c>
      <c r="X287" s="95">
        <f t="shared" si="70"/>
        <v>0.25737050426003028</v>
      </c>
      <c r="Y287" s="95">
        <f t="shared" si="70"/>
        <v>0.21941202358937259</v>
      </c>
      <c r="Z287" s="95">
        <f t="shared" si="70"/>
        <v>0.22539261063158783</v>
      </c>
      <c r="AA287" s="95">
        <f t="shared" si="70"/>
        <v>0.31955379264980888</v>
      </c>
      <c r="AB287" s="95">
        <f t="shared" si="70"/>
        <v>0.19445973581166578</v>
      </c>
      <c r="AC287" s="95">
        <f t="shared" si="70"/>
        <v>0.20694320294643287</v>
      </c>
      <c r="AD287" s="95">
        <f t="shared" si="70"/>
        <v>0.23053064072282228</v>
      </c>
      <c r="AE287" s="95">
        <f t="shared" si="70"/>
        <v>0.21515833659050498</v>
      </c>
      <c r="AF287" s="95">
        <f t="shared" si="70"/>
        <v>0.21475986374268627</v>
      </c>
      <c r="AG287" s="95">
        <f t="shared" si="70"/>
        <v>0.26532779723310113</v>
      </c>
      <c r="AH287" s="95">
        <f t="shared" si="70"/>
        <v>0.25126546270876582</v>
      </c>
      <c r="AI287" s="95">
        <f t="shared" si="70"/>
        <v>0.19183262270353088</v>
      </c>
      <c r="AJ287" s="95">
        <f t="shared" si="70"/>
        <v>0.2146746269931967</v>
      </c>
      <c r="AK287" s="95">
        <f t="shared" si="70"/>
        <v>0.2315879888261749</v>
      </c>
      <c r="AL287" s="95">
        <f t="shared" si="70"/>
        <v>0.26277177798091755</v>
      </c>
      <c r="AM287" s="95">
        <f t="shared" si="70"/>
        <v>0.25263601946545255</v>
      </c>
      <c r="AN287" s="95">
        <f t="shared" si="70"/>
        <v>0.26317003250053217</v>
      </c>
      <c r="AO287" s="95">
        <f t="shared" si="70"/>
        <v>0.24028076911483739</v>
      </c>
      <c r="AP287" s="95">
        <f t="shared" si="70"/>
        <v>0.24318575181350857</v>
      </c>
      <c r="AQ287" s="95">
        <f t="shared" si="70"/>
        <v>0.27242943436323031</v>
      </c>
      <c r="AR287" s="95">
        <f t="shared" si="70"/>
        <v>0.23431000316617731</v>
      </c>
      <c r="AS287" s="95">
        <f t="shared" si="70"/>
        <v>0.27625864078627183</v>
      </c>
      <c r="AT287" s="95">
        <f t="shared" si="70"/>
        <v>0.31524669756526819</v>
      </c>
      <c r="AU287" s="95">
        <f t="shared" si="70"/>
        <v>0.31224496109129152</v>
      </c>
      <c r="AV287" s="95">
        <f t="shared" si="70"/>
        <v>0.39415385616930654</v>
      </c>
      <c r="AW287" s="95">
        <f t="shared" si="70"/>
        <v>0.3594874840491612</v>
      </c>
      <c r="AX287" s="95">
        <f t="shared" si="70"/>
        <v>0.32388836829797579</v>
      </c>
      <c r="AY287" s="95">
        <f t="shared" si="70"/>
        <v>0.32456296227624448</v>
      </c>
      <c r="AZ287" s="95">
        <f t="shared" si="70"/>
        <v>0.38580294398308956</v>
      </c>
      <c r="BA287" s="95">
        <f t="shared" si="70"/>
        <v>0</v>
      </c>
      <c r="BB287" s="95">
        <f t="shared" si="70"/>
        <v>0</v>
      </c>
      <c r="BC287" s="89"/>
    </row>
    <row r="288" spans="1:55" s="68" customFormat="1" x14ac:dyDescent="0.35">
      <c r="A288" s="91" t="str">
        <f t="shared" si="71"/>
        <v>Redemption Rate бонусов по массовым акциям – доля списанных бонусов от  начисленных бонусов накопительно за 2 месяца</v>
      </c>
      <c r="B288" s="89">
        <f t="shared" si="70"/>
        <v>0</v>
      </c>
      <c r="C288" s="89">
        <f t="shared" si="70"/>
        <v>0.16291631881914409</v>
      </c>
      <c r="D288" s="89">
        <f t="shared" si="70"/>
        <v>0.27427756631612638</v>
      </c>
      <c r="E288" s="89">
        <f t="shared" si="70"/>
        <v>0.52813582414241644</v>
      </c>
      <c r="F288" s="89">
        <f t="shared" si="70"/>
        <v>0.77325952911321905</v>
      </c>
      <c r="G288" s="89">
        <f t="shared" si="70"/>
        <v>0.69749495093397251</v>
      </c>
      <c r="H288" s="89">
        <f t="shared" si="70"/>
        <v>0.66077533516403042</v>
      </c>
      <c r="I288" s="89">
        <f t="shared" si="70"/>
        <v>0.74061098570663808</v>
      </c>
      <c r="J288" s="89">
        <f t="shared" si="70"/>
        <v>0.77592424468670962</v>
      </c>
      <c r="K288" s="89">
        <f t="shared" si="70"/>
        <v>0.66159264169116916</v>
      </c>
      <c r="L288" s="89">
        <f t="shared" si="70"/>
        <v>0.68934216714068997</v>
      </c>
      <c r="M288" s="89">
        <f t="shared" si="70"/>
        <v>0.97067457552449965</v>
      </c>
      <c r="N288" s="89">
        <f t="shared" si="70"/>
        <v>0.90583700773834941</v>
      </c>
      <c r="O288" s="95">
        <f t="shared" si="70"/>
        <v>0.93819598414928018</v>
      </c>
      <c r="P288" s="95">
        <f t="shared" si="70"/>
        <v>0.83862027048057852</v>
      </c>
      <c r="Q288" s="95">
        <f t="shared" si="70"/>
        <v>0.66733738765124351</v>
      </c>
      <c r="R288" s="95">
        <f t="shared" si="70"/>
        <v>0.92910215876446023</v>
      </c>
      <c r="S288" s="95">
        <f t="shared" si="70"/>
        <v>1.6634571273011347</v>
      </c>
      <c r="T288" s="95">
        <f t="shared" si="70"/>
        <v>1.4601749845607186</v>
      </c>
      <c r="U288" s="95">
        <f t="shared" si="70"/>
        <v>0.53430882662343293</v>
      </c>
      <c r="V288" s="95">
        <f t="shared" si="70"/>
        <v>0.79363816024272227</v>
      </c>
      <c r="W288" s="95">
        <f t="shared" si="70"/>
        <v>3.3111097096729809</v>
      </c>
      <c r="X288" s="95">
        <f t="shared" si="70"/>
        <v>0.83454597974999811</v>
      </c>
      <c r="Y288" s="95">
        <f t="shared" si="70"/>
        <v>0.15979645663401901</v>
      </c>
      <c r="Z288" s="95">
        <f t="shared" si="70"/>
        <v>0.31411791621250357</v>
      </c>
      <c r="AA288" s="95">
        <f t="shared" si="70"/>
        <v>0.92159761576899601</v>
      </c>
      <c r="AB288" s="95">
        <f t="shared" si="70"/>
        <v>1.4467902511944086</v>
      </c>
      <c r="AC288" s="95">
        <f t="shared" si="70"/>
        <v>0.90444128184984385</v>
      </c>
      <c r="AD288" s="95">
        <f t="shared" si="70"/>
        <v>0.25692686309675794</v>
      </c>
      <c r="AE288" s="95">
        <f t="shared" si="70"/>
        <v>0.64787187237243149</v>
      </c>
      <c r="AF288" s="95">
        <f t="shared" si="70"/>
        <v>2.8384718181848938</v>
      </c>
      <c r="AG288" s="95">
        <f t="shared" si="70"/>
        <v>0.6557684995146994</v>
      </c>
      <c r="AH288" s="95">
        <f t="shared" si="70"/>
        <v>1.0834275887955942</v>
      </c>
      <c r="AI288" s="95">
        <f t="shared" si="70"/>
        <v>1.1515039824413513</v>
      </c>
      <c r="AJ288" s="95">
        <f t="shared" si="70"/>
        <v>0.64003927059144927</v>
      </c>
      <c r="AK288" s="95">
        <f t="shared" si="70"/>
        <v>0.53790227914152267</v>
      </c>
      <c r="AL288" s="95">
        <f t="shared" si="70"/>
        <v>0.62197046233255471</v>
      </c>
      <c r="AM288" s="95">
        <f t="shared" si="70"/>
        <v>0.73223607767808041</v>
      </c>
      <c r="AN288" s="95">
        <f t="shared" si="70"/>
        <v>0.91100017800358868</v>
      </c>
      <c r="AO288" s="95">
        <f t="shared" si="70"/>
        <v>1.1683781027361653</v>
      </c>
      <c r="AP288" s="95">
        <f t="shared" si="70"/>
        <v>5.8967258167103506E-2</v>
      </c>
      <c r="AQ288" s="95">
        <f t="shared" si="70"/>
        <v>0.43057422071189028</v>
      </c>
      <c r="AR288" s="95">
        <f t="shared" si="70"/>
        <v>1.1967212833563945</v>
      </c>
      <c r="AS288" s="95">
        <f t="shared" si="70"/>
        <v>0.39681752055179642</v>
      </c>
      <c r="AT288" s="95">
        <f t="shared" si="70"/>
        <v>1.1017799549317713</v>
      </c>
      <c r="AU288" s="95">
        <f t="shared" si="70"/>
        <v>0.95615109525411679</v>
      </c>
      <c r="AV288" s="95">
        <f t="shared" si="70"/>
        <v>0.57187649855653588</v>
      </c>
      <c r="AW288" s="95">
        <f t="shared" si="70"/>
        <v>0.33290964584221022</v>
      </c>
      <c r="AX288" s="95">
        <f t="shared" si="70"/>
        <v>0.39977686966276427</v>
      </c>
      <c r="AY288" s="95">
        <f t="shared" si="70"/>
        <v>0.53289449518841958</v>
      </c>
      <c r="AZ288" s="95">
        <f t="shared" si="70"/>
        <v>0.49356498154615108</v>
      </c>
      <c r="BA288" s="95">
        <f t="shared" si="70"/>
        <v>0</v>
      </c>
      <c r="BB288" s="95">
        <f t="shared" si="70"/>
        <v>0</v>
      </c>
      <c r="BC288" s="89"/>
    </row>
    <row r="289" spans="1:55" s="68" customFormat="1" x14ac:dyDescent="0.35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89"/>
      <c r="AN289" s="89"/>
      <c r="AO289" s="89"/>
      <c r="AP289" s="89"/>
      <c r="AQ289" s="89"/>
      <c r="AR289" s="89"/>
      <c r="AS289" s="89"/>
      <c r="AT289" s="89"/>
      <c r="AU289" s="89"/>
      <c r="AV289" s="89"/>
      <c r="AW289" s="89"/>
      <c r="AX289" s="89"/>
      <c r="AY289" s="89"/>
      <c r="AZ289" s="89"/>
      <c r="BA289" s="89"/>
      <c r="BB289" s="89"/>
      <c r="BC289" s="89"/>
    </row>
    <row r="290" spans="1:55" s="68" customFormat="1" x14ac:dyDescent="0.35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89"/>
      <c r="AN290" s="89"/>
      <c r="AO290" s="89"/>
      <c r="AP290" s="89"/>
      <c r="AQ290" s="89"/>
      <c r="AR290" s="89"/>
      <c r="AS290" s="89"/>
      <c r="AT290" s="89"/>
      <c r="AU290" s="89"/>
      <c r="AV290" s="89"/>
      <c r="AW290" s="89"/>
      <c r="AX290" s="89"/>
      <c r="AY290" s="89"/>
      <c r="AZ290" s="89"/>
      <c r="BA290" s="89"/>
      <c r="BB290" s="89"/>
      <c r="BC290" s="89"/>
    </row>
    <row r="291" spans="1:55" s="68" customFormat="1" x14ac:dyDescent="0.35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89"/>
      <c r="AJ291" s="89"/>
      <c r="AK291" s="89"/>
      <c r="AL291" s="89"/>
      <c r="AM291" s="89"/>
      <c r="AN291" s="89"/>
      <c r="AO291" s="89"/>
      <c r="AP291" s="89"/>
      <c r="AQ291" s="89"/>
      <c r="AR291" s="89"/>
      <c r="AS291" s="89"/>
      <c r="AT291" s="89"/>
      <c r="AU291" s="89"/>
      <c r="AV291" s="89"/>
      <c r="AW291" s="89"/>
      <c r="AX291" s="89"/>
      <c r="AY291" s="89"/>
      <c r="AZ291" s="89"/>
      <c r="BA291" s="89"/>
      <c r="BB291" s="89"/>
      <c r="BC291" s="89"/>
    </row>
    <row r="292" spans="1:55" s="68" customFormat="1" x14ac:dyDescent="0.35">
      <c r="A292" s="89" t="s">
        <v>123</v>
      </c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3">
        <v>44317</v>
      </c>
      <c r="X292" s="83">
        <v>44348</v>
      </c>
      <c r="Y292" s="83">
        <v>44378</v>
      </c>
      <c r="Z292" s="83">
        <v>44409</v>
      </c>
      <c r="AA292" s="83">
        <v>44440</v>
      </c>
      <c r="AB292" s="83">
        <v>44470</v>
      </c>
      <c r="AC292" s="83">
        <v>44501</v>
      </c>
      <c r="AD292" s="83">
        <v>44531</v>
      </c>
      <c r="AE292" s="83">
        <v>44562</v>
      </c>
      <c r="AF292" s="83">
        <v>44593</v>
      </c>
      <c r="AG292" s="83">
        <v>44621</v>
      </c>
      <c r="AH292" s="83">
        <v>44652</v>
      </c>
      <c r="AI292" s="83">
        <v>44682</v>
      </c>
      <c r="AJ292" s="83">
        <v>44713</v>
      </c>
      <c r="AK292" s="83">
        <v>44743</v>
      </c>
      <c r="AL292" s="83">
        <v>44774</v>
      </c>
      <c r="AM292" s="83">
        <v>44805</v>
      </c>
      <c r="AN292" s="83">
        <v>44835</v>
      </c>
      <c r="AO292" s="83">
        <v>44866</v>
      </c>
      <c r="AP292" s="83">
        <v>44896</v>
      </c>
      <c r="AQ292" s="83">
        <v>44927</v>
      </c>
      <c r="AR292" s="83">
        <v>44958</v>
      </c>
      <c r="AS292" s="83">
        <v>44986</v>
      </c>
      <c r="AT292" s="83">
        <v>45017</v>
      </c>
      <c r="AU292" s="83">
        <v>45047</v>
      </c>
      <c r="AV292" s="83">
        <v>45078</v>
      </c>
      <c r="AW292" s="83">
        <v>45108</v>
      </c>
      <c r="AX292" s="83">
        <v>45139</v>
      </c>
      <c r="AY292" s="83">
        <v>45170</v>
      </c>
      <c r="AZ292" s="83">
        <v>45200</v>
      </c>
      <c r="BA292" s="83">
        <v>45231</v>
      </c>
      <c r="BB292" s="83">
        <v>45261</v>
      </c>
      <c r="BC292" s="89"/>
    </row>
    <row r="293" spans="1:55" s="68" customFormat="1" x14ac:dyDescent="0.35">
      <c r="A293" s="91" t="s">
        <v>12</v>
      </c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95">
        <f>W84</f>
        <v>0.66715813927889667</v>
      </c>
      <c r="X293" s="95">
        <f t="shared" ref="X293:BB295" si="72">X84</f>
        <v>0.63474220969716566</v>
      </c>
      <c r="Y293" s="95">
        <f t="shared" si="72"/>
        <v>0.62668842327186614</v>
      </c>
      <c r="Z293" s="95">
        <f t="shared" si="72"/>
        <v>0.62648465105848328</v>
      </c>
      <c r="AA293" s="95">
        <f t="shared" si="72"/>
        <v>0.61955748444603154</v>
      </c>
      <c r="AB293" s="95">
        <f t="shared" si="72"/>
        <v>0.62379163379702307</v>
      </c>
      <c r="AC293" s="95">
        <f t="shared" si="72"/>
        <v>0.65285117919888314</v>
      </c>
      <c r="AD293" s="95">
        <f t="shared" si="72"/>
        <v>0.63063539874897201</v>
      </c>
      <c r="AE293" s="95">
        <f t="shared" si="72"/>
        <v>0.64248998510009747</v>
      </c>
      <c r="AF293" s="95">
        <f t="shared" si="72"/>
        <v>0.64308790718429276</v>
      </c>
      <c r="AG293" s="95">
        <f t="shared" si="72"/>
        <v>0.63305775046336943</v>
      </c>
      <c r="AH293" s="95">
        <f t="shared" si="72"/>
        <v>0.65638845647227873</v>
      </c>
      <c r="AI293" s="95">
        <f t="shared" si="72"/>
        <v>0.61886835880058821</v>
      </c>
      <c r="AJ293" s="95">
        <f t="shared" si="72"/>
        <v>0.63081123692879559</v>
      </c>
      <c r="AK293" s="95">
        <f t="shared" si="72"/>
        <v>0.61895510004499621</v>
      </c>
      <c r="AL293" s="95">
        <f t="shared" si="72"/>
        <v>0.60007878086609712</v>
      </c>
      <c r="AM293" s="95">
        <f t="shared" si="72"/>
        <v>0.61565727527111525</v>
      </c>
      <c r="AN293" s="95">
        <f t="shared" si="72"/>
        <v>0.63022838139509252</v>
      </c>
      <c r="AO293" s="95">
        <f t="shared" si="72"/>
        <v>0.64288282629672111</v>
      </c>
      <c r="AP293" s="95">
        <f t="shared" si="72"/>
        <v>0.63182239256195716</v>
      </c>
      <c r="AQ293" s="95">
        <f t="shared" si="72"/>
        <v>0.67627684400200871</v>
      </c>
      <c r="AR293" s="95">
        <f t="shared" si="72"/>
        <v>0.63920236562131216</v>
      </c>
      <c r="AS293" s="95">
        <f t="shared" si="72"/>
        <v>0.63635482516126951</v>
      </c>
      <c r="AT293" s="95">
        <f t="shared" si="72"/>
        <v>0.66206386142244689</v>
      </c>
      <c r="AU293" s="95">
        <f t="shared" si="72"/>
        <v>0.64759588292026671</v>
      </c>
      <c r="AV293" s="95">
        <f t="shared" si="72"/>
        <v>0.6514565376931073</v>
      </c>
      <c r="AW293" s="95">
        <f t="shared" si="72"/>
        <v>0.62456739835732267</v>
      </c>
      <c r="AX293" s="95">
        <f t="shared" si="72"/>
        <v>0.61890761807268779</v>
      </c>
      <c r="AY293" s="95">
        <f t="shared" si="72"/>
        <v>0.61623823777855957</v>
      </c>
      <c r="AZ293" s="95">
        <f t="shared" si="72"/>
        <v>0.63467908799216333</v>
      </c>
      <c r="BA293" s="95">
        <f t="shared" si="72"/>
        <v>0</v>
      </c>
      <c r="BB293" s="95">
        <f t="shared" si="72"/>
        <v>0</v>
      </c>
      <c r="BC293" s="89"/>
    </row>
    <row r="294" spans="1:55" s="68" customFormat="1" x14ac:dyDescent="0.35">
      <c r="A294" s="91" t="s">
        <v>13</v>
      </c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95">
        <f t="shared" ref="W294:AL295" si="73">W85</f>
        <v>0.27628388771250878</v>
      </c>
      <c r="X294" s="95">
        <f t="shared" si="73"/>
        <v>0.30975549190362894</v>
      </c>
      <c r="Y294" s="95">
        <f t="shared" si="73"/>
        <v>0.31656438174177992</v>
      </c>
      <c r="Z294" s="95">
        <f t="shared" si="73"/>
        <v>0.32207044671069468</v>
      </c>
      <c r="AA294" s="95">
        <f t="shared" si="73"/>
        <v>0.32476136847454368</v>
      </c>
      <c r="AB294" s="95">
        <f t="shared" si="73"/>
        <v>0.31869104617892019</v>
      </c>
      <c r="AC294" s="95">
        <f t="shared" si="73"/>
        <v>0.29776018239785262</v>
      </c>
      <c r="AD294" s="95">
        <f t="shared" si="73"/>
        <v>0.31807297058190187</v>
      </c>
      <c r="AE294" s="95">
        <f t="shared" si="73"/>
        <v>0.31177659426379528</v>
      </c>
      <c r="AF294" s="95">
        <f t="shared" si="73"/>
        <v>0.30905590616433992</v>
      </c>
      <c r="AG294" s="95">
        <f t="shared" si="73"/>
        <v>0.31546678372841674</v>
      </c>
      <c r="AH294" s="95">
        <f t="shared" si="73"/>
        <v>0.3046107469555846</v>
      </c>
      <c r="AI294" s="95">
        <f t="shared" si="73"/>
        <v>0.33129083818170196</v>
      </c>
      <c r="AJ294" s="95">
        <f t="shared" si="73"/>
        <v>0.32435120362104342</v>
      </c>
      <c r="AK294" s="95">
        <f t="shared" si="73"/>
        <v>0.33188721301924434</v>
      </c>
      <c r="AL294" s="95">
        <f t="shared" si="73"/>
        <v>0.34551564538762647</v>
      </c>
      <c r="AM294" s="95">
        <f t="shared" si="72"/>
        <v>0.33324250745759421</v>
      </c>
      <c r="AN294" s="95">
        <f t="shared" si="72"/>
        <v>0.31410020853812021</v>
      </c>
      <c r="AO294" s="95">
        <f t="shared" si="72"/>
        <v>0.29781573725126076</v>
      </c>
      <c r="AP294" s="95">
        <f t="shared" si="72"/>
        <v>0.31127725830282549</v>
      </c>
      <c r="AQ294" s="95">
        <f t="shared" si="72"/>
        <v>0.2728243605270752</v>
      </c>
      <c r="AR294" s="95">
        <f t="shared" si="72"/>
        <v>0.31110926639713898</v>
      </c>
      <c r="AS294" s="95">
        <f t="shared" si="72"/>
        <v>0.3157564857792089</v>
      </c>
      <c r="AT294" s="95">
        <f t="shared" si="72"/>
        <v>0.29285931773580209</v>
      </c>
      <c r="AU294" s="95">
        <f t="shared" si="72"/>
        <v>0.31515127216516431</v>
      </c>
      <c r="AV294" s="95">
        <f t="shared" si="72"/>
        <v>0.30990695660830331</v>
      </c>
      <c r="AW294" s="95">
        <f t="shared" si="72"/>
        <v>0.33071834323069094</v>
      </c>
      <c r="AX294" s="95">
        <f t="shared" si="72"/>
        <v>0.33492695470281147</v>
      </c>
      <c r="AY294" s="95">
        <f t="shared" si="72"/>
        <v>0.33679081730455279</v>
      </c>
      <c r="AZ294" s="95">
        <f t="shared" si="72"/>
        <v>0.31477864518257148</v>
      </c>
      <c r="BA294" s="95">
        <f t="shared" si="72"/>
        <v>0</v>
      </c>
      <c r="BB294" s="95">
        <f t="shared" si="72"/>
        <v>0</v>
      </c>
      <c r="BC294" s="89"/>
    </row>
    <row r="295" spans="1:55" s="68" customFormat="1" x14ac:dyDescent="0.35">
      <c r="A295" s="91" t="s">
        <v>14</v>
      </c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95">
        <f t="shared" si="73"/>
        <v>5.6557973008594553E-2</v>
      </c>
      <c r="X295" s="95">
        <f t="shared" si="72"/>
        <v>5.5502298399205396E-2</v>
      </c>
      <c r="Y295" s="95">
        <f t="shared" si="72"/>
        <v>5.6747194986353944E-2</v>
      </c>
      <c r="Z295" s="95">
        <f t="shared" si="72"/>
        <v>5.1444902230822043E-2</v>
      </c>
      <c r="AA295" s="95">
        <f t="shared" si="72"/>
        <v>5.5681147079424786E-2</v>
      </c>
      <c r="AB295" s="95">
        <f t="shared" si="72"/>
        <v>5.7517320024056739E-2</v>
      </c>
      <c r="AC295" s="95">
        <f t="shared" si="72"/>
        <v>4.938863840326424E-2</v>
      </c>
      <c r="AD295" s="95">
        <f t="shared" si="72"/>
        <v>5.129163066912612E-2</v>
      </c>
      <c r="AE295" s="95">
        <f t="shared" si="72"/>
        <v>4.5733420636107247E-2</v>
      </c>
      <c r="AF295" s="95">
        <f t="shared" si="72"/>
        <v>4.7856186651367316E-2</v>
      </c>
      <c r="AG295" s="95">
        <f t="shared" si="72"/>
        <v>5.1475465808213827E-2</v>
      </c>
      <c r="AH295" s="95">
        <f t="shared" si="72"/>
        <v>3.9000796572136676E-2</v>
      </c>
      <c r="AI295" s="95">
        <f t="shared" si="72"/>
        <v>4.9840803017709823E-2</v>
      </c>
      <c r="AJ295" s="95">
        <f t="shared" si="72"/>
        <v>4.4837559450160991E-2</v>
      </c>
      <c r="AK295" s="95">
        <f t="shared" si="72"/>
        <v>4.9157686935759448E-2</v>
      </c>
      <c r="AL295" s="95">
        <f t="shared" si="72"/>
        <v>5.4405573746276414E-2</v>
      </c>
      <c r="AM295" s="95">
        <f t="shared" si="72"/>
        <v>5.1100217271290549E-2</v>
      </c>
      <c r="AN295" s="95">
        <f t="shared" si="72"/>
        <v>5.5671410066787275E-2</v>
      </c>
      <c r="AO295" s="95">
        <f t="shared" si="72"/>
        <v>5.930143645201813E-2</v>
      </c>
      <c r="AP295" s="95">
        <f t="shared" si="72"/>
        <v>5.6900349135217354E-2</v>
      </c>
      <c r="AQ295" s="95">
        <f t="shared" si="72"/>
        <v>5.0898795470916081E-2</v>
      </c>
      <c r="AR295" s="95">
        <f t="shared" si="72"/>
        <v>4.9688367981548853E-2</v>
      </c>
      <c r="AS295" s="95">
        <f t="shared" si="72"/>
        <v>4.7888689059521594E-2</v>
      </c>
      <c r="AT295" s="95">
        <f t="shared" si="72"/>
        <v>4.507682084175102E-2</v>
      </c>
      <c r="AU295" s="95">
        <f t="shared" si="72"/>
        <v>3.7252844914568983E-2</v>
      </c>
      <c r="AV295" s="95">
        <f t="shared" si="72"/>
        <v>3.8636505698589396E-2</v>
      </c>
      <c r="AW295" s="95">
        <f t="shared" si="72"/>
        <v>4.4714258411986396E-2</v>
      </c>
      <c r="AX295" s="95">
        <f t="shared" si="72"/>
        <v>4.6165427224500732E-2</v>
      </c>
      <c r="AY295" s="95">
        <f t="shared" si="72"/>
        <v>4.6970944916887636E-2</v>
      </c>
      <c r="AZ295" s="95">
        <f t="shared" si="72"/>
        <v>5.0542266825265192E-2</v>
      </c>
      <c r="BA295" s="95">
        <f t="shared" si="72"/>
        <v>0</v>
      </c>
      <c r="BB295" s="95">
        <f t="shared" si="72"/>
        <v>0</v>
      </c>
      <c r="BC295" s="89"/>
    </row>
    <row r="296" spans="1:55" s="68" customFormat="1" x14ac:dyDescent="0.35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  <c r="AD296" s="89"/>
      <c r="AE296" s="89"/>
      <c r="AF296" s="89"/>
      <c r="AG296" s="89"/>
      <c r="AH296" s="89"/>
      <c r="AI296" s="89"/>
      <c r="AJ296" s="89"/>
      <c r="AK296" s="89"/>
      <c r="AL296" s="89"/>
      <c r="AM296" s="89"/>
      <c r="AN296" s="89"/>
      <c r="AO296" s="89"/>
      <c r="AP296" s="89"/>
      <c r="AQ296" s="89"/>
      <c r="AR296" s="89"/>
      <c r="AS296" s="89"/>
      <c r="AT296" s="89"/>
      <c r="AU296" s="89"/>
      <c r="AV296" s="89"/>
      <c r="AW296" s="89"/>
      <c r="AX296" s="89"/>
      <c r="AY296" s="89"/>
      <c r="AZ296" s="89"/>
      <c r="BA296" s="89"/>
      <c r="BB296" s="89"/>
      <c r="BC296" s="89"/>
    </row>
    <row r="297" spans="1:55" s="68" customFormat="1" x14ac:dyDescent="0.35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89"/>
      <c r="AK297" s="89"/>
      <c r="AL297" s="89"/>
      <c r="AM297" s="89"/>
      <c r="AN297" s="89"/>
      <c r="AO297" s="89"/>
      <c r="AP297" s="89"/>
      <c r="AQ297" s="89"/>
      <c r="AR297" s="89"/>
      <c r="AS297" s="89"/>
      <c r="AT297" s="89"/>
      <c r="AU297" s="89"/>
      <c r="AV297" s="89"/>
      <c r="AW297" s="89"/>
      <c r="AX297" s="89"/>
      <c r="AY297" s="89"/>
      <c r="AZ297" s="89"/>
      <c r="BA297" s="89"/>
      <c r="BB297" s="89"/>
      <c r="BC297" s="89"/>
    </row>
    <row r="298" spans="1:55" s="68" customFormat="1" x14ac:dyDescent="0.35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89"/>
      <c r="AF298" s="89"/>
      <c r="AG298" s="89"/>
      <c r="AH298" s="89"/>
      <c r="AI298" s="89"/>
      <c r="AJ298" s="89"/>
      <c r="AK298" s="89"/>
      <c r="AL298" s="89"/>
      <c r="AM298" s="89"/>
      <c r="AN298" s="89"/>
      <c r="AO298" s="89"/>
      <c r="AP298" s="89"/>
      <c r="AQ298" s="89"/>
      <c r="AR298" s="89"/>
      <c r="AS298" s="89"/>
      <c r="AT298" s="89"/>
      <c r="AU298" s="89"/>
      <c r="AV298" s="89"/>
      <c r="AW298" s="89"/>
      <c r="AX298" s="89"/>
      <c r="AY298" s="89"/>
      <c r="AZ298" s="89"/>
      <c r="BA298" s="89"/>
      <c r="BB298" s="89"/>
      <c r="BC298" s="89"/>
    </row>
    <row r="299" spans="1:55" s="67" customFormat="1" x14ac:dyDescent="0.35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</row>
    <row r="300" spans="1:55" s="67" customFormat="1" x14ac:dyDescent="0.35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</row>
  </sheetData>
  <mergeCells count="49">
    <mergeCell ref="B196:F196"/>
    <mergeCell ref="G196:R196"/>
    <mergeCell ref="S196:AD196"/>
    <mergeCell ref="AE196:AP196"/>
    <mergeCell ref="AQ196:BB196"/>
    <mergeCell ref="BC196:BC197"/>
    <mergeCell ref="B187:F187"/>
    <mergeCell ref="G187:R187"/>
    <mergeCell ref="S187:AD187"/>
    <mergeCell ref="AE187:AP187"/>
    <mergeCell ref="AQ187:BB187"/>
    <mergeCell ref="BC187:BC188"/>
    <mergeCell ref="B170:F170"/>
    <mergeCell ref="G170:R170"/>
    <mergeCell ref="S170:AD170"/>
    <mergeCell ref="AE170:AP170"/>
    <mergeCell ref="AQ170:BB170"/>
    <mergeCell ref="BC170:BC171"/>
    <mergeCell ref="B154:F154"/>
    <mergeCell ref="G154:R154"/>
    <mergeCell ref="S154:AD154"/>
    <mergeCell ref="AE154:AP154"/>
    <mergeCell ref="AQ154:BB154"/>
    <mergeCell ref="BC154:BC155"/>
    <mergeCell ref="B138:F138"/>
    <mergeCell ref="G138:R138"/>
    <mergeCell ref="S138:AD138"/>
    <mergeCell ref="AE138:AP138"/>
    <mergeCell ref="AQ138:BB138"/>
    <mergeCell ref="BC138:BC139"/>
    <mergeCell ref="B119:F119"/>
    <mergeCell ref="G119:R119"/>
    <mergeCell ref="S119:AD119"/>
    <mergeCell ref="AE119:AP119"/>
    <mergeCell ref="AQ119:BB119"/>
    <mergeCell ref="BC119:BC120"/>
    <mergeCell ref="BC74:BC75"/>
    <mergeCell ref="B102:F102"/>
    <mergeCell ref="G102:R102"/>
    <mergeCell ref="S102:AD102"/>
    <mergeCell ref="AE102:AP102"/>
    <mergeCell ref="AQ102:BB102"/>
    <mergeCell ref="BC102:BC103"/>
    <mergeCell ref="A1:BB1"/>
    <mergeCell ref="B74:F74"/>
    <mergeCell ref="G74:R74"/>
    <mergeCell ref="S74:AD74"/>
    <mergeCell ref="AE74:AP74"/>
    <mergeCell ref="AQ74:BB74"/>
  </mergeCells>
  <conditionalFormatting sqref="AN109:AZ10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10:AZ1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90:AZ9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94:AZ9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4:AZ1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scale="6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АКТИВНОСТЬ БАЗЫ</vt:lpstr>
      <vt:lpstr>АктивностьБазыДиагр_1</vt:lpstr>
      <vt:lpstr>АктивностьБазыДиагр_11</vt:lpstr>
      <vt:lpstr>АктивностьБазыДиагр_12</vt:lpstr>
      <vt:lpstr>АктивностьБазыДиагр_2</vt:lpstr>
      <vt:lpstr>АктивностьБазыДиагр_3</vt:lpstr>
      <vt:lpstr>АктивностьБазыДиагр_4</vt:lpstr>
      <vt:lpstr>АктивностьБазыДиагр_5</vt:lpstr>
      <vt:lpstr>АктивностьБазыДиагр_6</vt:lpstr>
      <vt:lpstr>АктивностьБазыДиагр_7</vt:lpstr>
      <vt:lpstr>АктивностьБазыДиагр_8</vt:lpstr>
      <vt:lpstr>АктивностьБазыТабл_1</vt:lpstr>
      <vt:lpstr>АктивностьБазыТабл_2</vt:lpstr>
      <vt:lpstr>АктивностьБазыТабл_3</vt:lpstr>
      <vt:lpstr>АктивностьБазыТабл_4</vt:lpstr>
      <vt:lpstr>АктивностьБазыТабл_5</vt:lpstr>
      <vt:lpstr>АктивностьБазыТабл_6</vt:lpstr>
      <vt:lpstr>АктивностьБазыТабл_7</vt:lpstr>
      <vt:lpstr>АктивностьБазыТабл_8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Евсевлеева</dc:creator>
  <cp:lastModifiedBy>Елена Евсевлеева</cp:lastModifiedBy>
  <dcterms:created xsi:type="dcterms:W3CDTF">2023-11-24T03:42:22Z</dcterms:created>
  <dcterms:modified xsi:type="dcterms:W3CDTF">2023-11-24T03:57:09Z</dcterms:modified>
</cp:coreProperties>
</file>