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bodn\OneDrive\Рабочий стол\"/>
    </mc:Choice>
  </mc:AlternateContent>
  <bookViews>
    <workbookView xWindow="0" yWindow="0" windowWidth="20490" windowHeight="6765"/>
  </bookViews>
  <sheets>
    <sheet name="АКТИВНОСТЬ БАЗЫ" sheetId="1" r:id="rId1"/>
  </sheets>
  <externalReferences>
    <externalReference r:id="rId2"/>
  </externalReferences>
  <definedNames>
    <definedName name="АктивностьБазыДиагр_1">'АКТИВНОСТЬ БАЗЫ'!$I$215:$BN$215</definedName>
    <definedName name="АктивностьБазыДиагр_11">'АКТИВНОСТЬ БАЗЫ'!$O$286:$BN$286</definedName>
    <definedName name="АктивностьБазыДиагр_12">'АКТИВНОСТЬ БАЗЫ'!$O$289:$BN$289</definedName>
    <definedName name="АктивностьБазыДиагр_2">'АКТИВНОСТЬ БАЗЫ'!$I$222:$BN$222</definedName>
    <definedName name="АктивностьБазыДиагр_3">'АКТИВНОСТЬ БАЗЫ'!$I$219:$BN$219</definedName>
    <definedName name="АктивностьБазыДиагр_4">'АКТИВНОСТЬ БАЗЫ'!$I$225:$BN$225</definedName>
    <definedName name="АктивностьБазыДиагр_5">'АКТИВНОСТЬ БАЗЫ'!$W$296:$BN$296</definedName>
    <definedName name="АктивностьБазыДиагр_6">'АКТИВНОСТЬ БАЗЫ'!$O$273:$BN$273</definedName>
    <definedName name="АктивностьБазыДиагр_7">'АКТИВНОСТЬ БАЗЫ'!$O$277:$BN$277</definedName>
    <definedName name="АктивностьБазыДиагр_8">'АКТИВНОСТЬ БАЗЫ'!$O$281:$BN$281</definedName>
    <definedName name="АктивностьБазыТабл_1">'АКТИВНОСТЬ БАЗЫ'!$I$75:$BN$75</definedName>
    <definedName name="АктивностьБазыТабл_2">'АКТИВНОСТЬ БАЗЫ'!$I$143:$BN$143</definedName>
    <definedName name="АктивностьБазыТабл_3">'АКТИВНОСТЬ БАЗЫ'!$I$159:$BN$159</definedName>
    <definedName name="АктивностьБазыТабл_4">'АКТИВНОСТЬ БАЗЫ'!$I$175:$BN$175</definedName>
    <definedName name="АктивностьБазыТабл_5">'АКТИВНОСТЬ БАЗЫ'!$I$192:$BN$192</definedName>
    <definedName name="АктивностьБазыТабл_6">'АКТИВНОСТЬ БАЗЫ'!$I$201:$BN$201</definedName>
    <definedName name="АктивностьБазыТабл_7">'АКТИВНОСТЬ БАЗЫ'!$B$121:$BN$121</definedName>
    <definedName name="АктивностьБазыТабл_8">'АКТИВНОСТЬ БАЗЫ'!$W$104:$BN$104</definedName>
    <definedName name="ЗатратыВознагражденияДиагр_2">'АКТИВНОСТЬ БАЗЫ'!$AQ$302:$BC$302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14" i="1" l="1"/>
  <c r="AX314" i="1"/>
  <c r="AT314" i="1"/>
  <c r="A314" i="1"/>
  <c r="BN310" i="1"/>
  <c r="BB310" i="1"/>
  <c r="AX310" i="1"/>
  <c r="A310" i="1"/>
  <c r="BN307" i="1"/>
  <c r="BM307" i="1"/>
  <c r="BL307" i="1"/>
  <c r="BK307" i="1"/>
  <c r="BJ307" i="1"/>
  <c r="BI307" i="1"/>
  <c r="BH307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BN306" i="1"/>
  <c r="BN313" i="1" s="1"/>
  <c r="BM306" i="1"/>
  <c r="BL306" i="1"/>
  <c r="BK306" i="1"/>
  <c r="BJ306" i="1"/>
  <c r="BJ313" i="1" s="1"/>
  <c r="BI306" i="1"/>
  <c r="BH306" i="1"/>
  <c r="BG306" i="1"/>
  <c r="BF306" i="1"/>
  <c r="BF313" i="1" s="1"/>
  <c r="BE306" i="1"/>
  <c r="BD306" i="1"/>
  <c r="BC306" i="1"/>
  <c r="BB306" i="1"/>
  <c r="BB313" i="1" s="1"/>
  <c r="BA306" i="1"/>
  <c r="AZ306" i="1"/>
  <c r="AY306" i="1"/>
  <c r="AX306" i="1"/>
  <c r="AX313" i="1" s="1"/>
  <c r="AW306" i="1"/>
  <c r="AV306" i="1"/>
  <c r="AU306" i="1"/>
  <c r="AT306" i="1"/>
  <c r="AT313" i="1" s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313" i="1" s="1"/>
  <c r="BN305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312" i="1" s="1"/>
  <c r="BN304" i="1"/>
  <c r="BN311" i="1" s="1"/>
  <c r="BM304" i="1"/>
  <c r="BL304" i="1"/>
  <c r="BK304" i="1"/>
  <c r="BJ304" i="1"/>
  <c r="BJ311" i="1" s="1"/>
  <c r="BI304" i="1"/>
  <c r="BH304" i="1"/>
  <c r="BG304" i="1"/>
  <c r="BF304" i="1"/>
  <c r="BF311" i="1" s="1"/>
  <c r="BE304" i="1"/>
  <c r="BD304" i="1"/>
  <c r="BC304" i="1"/>
  <c r="BB304" i="1"/>
  <c r="BB311" i="1" s="1"/>
  <c r="BA304" i="1"/>
  <c r="AZ304" i="1"/>
  <c r="AY304" i="1"/>
  <c r="AX304" i="1"/>
  <c r="AX311" i="1" s="1"/>
  <c r="AW304" i="1"/>
  <c r="AV304" i="1"/>
  <c r="AU304" i="1"/>
  <c r="AT304" i="1"/>
  <c r="AT311" i="1" s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A311" i="1" s="1"/>
  <c r="BN303" i="1"/>
  <c r="BN308" i="1" s="1"/>
  <c r="BN314" i="1" s="1"/>
  <c r="BM303" i="1"/>
  <c r="BL303" i="1"/>
  <c r="BK303" i="1"/>
  <c r="BJ303" i="1"/>
  <c r="BJ308" i="1" s="1"/>
  <c r="BJ310" i="1" s="1"/>
  <c r="BI303" i="1"/>
  <c r="BH303" i="1"/>
  <c r="BG303" i="1"/>
  <c r="BF303" i="1"/>
  <c r="BF308" i="1" s="1"/>
  <c r="BF314" i="1" s="1"/>
  <c r="BE303" i="1"/>
  <c r="BD303" i="1"/>
  <c r="BC303" i="1"/>
  <c r="BB303" i="1"/>
  <c r="BB308" i="1" s="1"/>
  <c r="BB314" i="1" s="1"/>
  <c r="BA303" i="1"/>
  <c r="AZ303" i="1"/>
  <c r="AY303" i="1"/>
  <c r="AX303" i="1"/>
  <c r="AX308" i="1" s="1"/>
  <c r="AW303" i="1"/>
  <c r="AV303" i="1"/>
  <c r="AU303" i="1"/>
  <c r="AT303" i="1"/>
  <c r="AT308" i="1" s="1"/>
  <c r="AT310" i="1" s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BN302" i="1"/>
  <c r="BM302" i="1"/>
  <c r="BL302" i="1"/>
  <c r="BK302" i="1"/>
  <c r="BJ302" i="1"/>
  <c r="BI302" i="1"/>
  <c r="BH302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BN299" i="1"/>
  <c r="BM299" i="1"/>
  <c r="BL299" i="1"/>
  <c r="BK299" i="1"/>
  <c r="BJ299" i="1"/>
  <c r="BI299" i="1"/>
  <c r="BH299" i="1"/>
  <c r="BG299" i="1"/>
  <c r="BF299" i="1"/>
  <c r="BN298" i="1"/>
  <c r="BM298" i="1"/>
  <c r="BL298" i="1"/>
  <c r="BK298" i="1"/>
  <c r="BJ298" i="1"/>
  <c r="BI298" i="1"/>
  <c r="BH298" i="1"/>
  <c r="BG298" i="1"/>
  <c r="BF298" i="1"/>
  <c r="BN297" i="1"/>
  <c r="BM297" i="1"/>
  <c r="BL297" i="1"/>
  <c r="BK297" i="1"/>
  <c r="BJ297" i="1"/>
  <c r="BI297" i="1"/>
  <c r="BH297" i="1"/>
  <c r="BG297" i="1"/>
  <c r="BF297" i="1"/>
  <c r="BN292" i="1"/>
  <c r="BM292" i="1"/>
  <c r="BL292" i="1"/>
  <c r="BK292" i="1"/>
  <c r="BJ292" i="1"/>
  <c r="BI292" i="1"/>
  <c r="BH292" i="1"/>
  <c r="BG292" i="1"/>
  <c r="BF292" i="1"/>
  <c r="B292" i="1"/>
  <c r="A292" i="1"/>
  <c r="BN291" i="1"/>
  <c r="BM291" i="1"/>
  <c r="BL291" i="1"/>
  <c r="BK291" i="1"/>
  <c r="BJ291" i="1"/>
  <c r="BI291" i="1"/>
  <c r="BH291" i="1"/>
  <c r="BG291" i="1"/>
  <c r="BF291" i="1"/>
  <c r="B291" i="1"/>
  <c r="A291" i="1"/>
  <c r="BN290" i="1"/>
  <c r="BM290" i="1"/>
  <c r="BL290" i="1"/>
  <c r="BK290" i="1"/>
  <c r="BJ290" i="1"/>
  <c r="BI290" i="1"/>
  <c r="BH290" i="1"/>
  <c r="BG290" i="1"/>
  <c r="BF290" i="1"/>
  <c r="A290" i="1"/>
  <c r="BN287" i="1"/>
  <c r="BM287" i="1"/>
  <c r="BL287" i="1"/>
  <c r="BK287" i="1"/>
  <c r="BJ287" i="1"/>
  <c r="BI287" i="1"/>
  <c r="BH287" i="1"/>
  <c r="BG287" i="1"/>
  <c r="BF287" i="1"/>
  <c r="B287" i="1"/>
  <c r="A287" i="1"/>
  <c r="BN283" i="1"/>
  <c r="BM283" i="1"/>
  <c r="BL283" i="1"/>
  <c r="BK283" i="1"/>
  <c r="BJ283" i="1"/>
  <c r="BI283" i="1"/>
  <c r="BH283" i="1"/>
  <c r="BG283" i="1"/>
  <c r="BF283" i="1"/>
  <c r="AZ283" i="1"/>
  <c r="A283" i="1"/>
  <c r="BN282" i="1"/>
  <c r="BM282" i="1"/>
  <c r="BL282" i="1"/>
  <c r="BK282" i="1"/>
  <c r="BJ282" i="1"/>
  <c r="BI282" i="1"/>
  <c r="BH282" i="1"/>
  <c r="BG282" i="1"/>
  <c r="BF282" i="1"/>
  <c r="A282" i="1"/>
  <c r="BN278" i="1"/>
  <c r="BM278" i="1"/>
  <c r="BL278" i="1"/>
  <c r="BK278" i="1"/>
  <c r="BJ278" i="1"/>
  <c r="BI278" i="1"/>
  <c r="BH278" i="1"/>
  <c r="BG278" i="1"/>
  <c r="BF278" i="1"/>
  <c r="A278" i="1"/>
  <c r="BN274" i="1"/>
  <c r="BM274" i="1"/>
  <c r="BL274" i="1"/>
  <c r="BK274" i="1"/>
  <c r="BJ274" i="1"/>
  <c r="BI274" i="1"/>
  <c r="BH274" i="1"/>
  <c r="BG274" i="1"/>
  <c r="BF274" i="1"/>
  <c r="A274" i="1"/>
  <c r="BN270" i="1"/>
  <c r="BM270" i="1"/>
  <c r="BL270" i="1"/>
  <c r="BK270" i="1"/>
  <c r="BJ270" i="1"/>
  <c r="BI270" i="1"/>
  <c r="BH270" i="1"/>
  <c r="BG270" i="1"/>
  <c r="BF270" i="1"/>
  <c r="A270" i="1"/>
  <c r="BK253" i="1"/>
  <c r="BJ253" i="1"/>
  <c r="BG253" i="1"/>
  <c r="W253" i="1"/>
  <c r="V253" i="1"/>
  <c r="S253" i="1"/>
  <c r="O253" i="1"/>
  <c r="N253" i="1"/>
  <c r="BF252" i="1"/>
  <c r="Z252" i="1"/>
  <c r="R252" i="1"/>
  <c r="BM251" i="1"/>
  <c r="BL251" i="1"/>
  <c r="BH251" i="1"/>
  <c r="Y251" i="1"/>
  <c r="X251" i="1"/>
  <c r="T251" i="1"/>
  <c r="P251" i="1"/>
  <c r="L251" i="1"/>
  <c r="BL250" i="1"/>
  <c r="BK250" i="1"/>
  <c r="BH250" i="1"/>
  <c r="BG250" i="1"/>
  <c r="X250" i="1"/>
  <c r="W250" i="1"/>
  <c r="T250" i="1"/>
  <c r="S250" i="1"/>
  <c r="P250" i="1"/>
  <c r="O250" i="1"/>
  <c r="L250" i="1"/>
  <c r="BK249" i="1"/>
  <c r="BM247" i="1"/>
  <c r="BL247" i="1"/>
  <c r="BL252" i="1" s="1"/>
  <c r="BK247" i="1"/>
  <c r="BK251" i="1" s="1"/>
  <c r="BJ247" i="1"/>
  <c r="BI247" i="1"/>
  <c r="BH247" i="1"/>
  <c r="BH252" i="1" s="1"/>
  <c r="BG247" i="1"/>
  <c r="BG251" i="1" s="1"/>
  <c r="BF247" i="1"/>
  <c r="Z247" i="1"/>
  <c r="Y247" i="1"/>
  <c r="X247" i="1"/>
  <c r="X252" i="1" s="1"/>
  <c r="W247" i="1"/>
  <c r="W251" i="1" s="1"/>
  <c r="V247" i="1"/>
  <c r="U247" i="1"/>
  <c r="T247" i="1"/>
  <c r="T252" i="1" s="1"/>
  <c r="S247" i="1"/>
  <c r="S251" i="1" s="1"/>
  <c r="R247" i="1"/>
  <c r="Q247" i="1"/>
  <c r="P247" i="1"/>
  <c r="P252" i="1" s="1"/>
  <c r="O247" i="1"/>
  <c r="O251" i="1" s="1"/>
  <c r="N247" i="1"/>
  <c r="M247" i="1"/>
  <c r="L247" i="1"/>
  <c r="L252" i="1" s="1"/>
  <c r="K247" i="1"/>
  <c r="J247" i="1"/>
  <c r="I247" i="1"/>
  <c r="H247" i="1"/>
  <c r="G247" i="1"/>
  <c r="F247" i="1"/>
  <c r="E247" i="1"/>
  <c r="D247" i="1"/>
  <c r="C247" i="1"/>
  <c r="B247" i="1"/>
  <c r="BL245" i="1"/>
  <c r="BH245" i="1"/>
  <c r="X245" i="1"/>
  <c r="T245" i="1"/>
  <c r="P245" i="1"/>
  <c r="BM243" i="1"/>
  <c r="BJ243" i="1"/>
  <c r="BI243" i="1"/>
  <c r="Y243" i="1"/>
  <c r="V243" i="1"/>
  <c r="U243" i="1"/>
  <c r="Q243" i="1"/>
  <c r="N243" i="1"/>
  <c r="M243" i="1"/>
  <c r="BM242" i="1"/>
  <c r="BL242" i="1"/>
  <c r="BI242" i="1"/>
  <c r="BH242" i="1"/>
  <c r="Y242" i="1"/>
  <c r="X242" i="1"/>
  <c r="U242" i="1"/>
  <c r="T242" i="1"/>
  <c r="Q242" i="1"/>
  <c r="P242" i="1"/>
  <c r="M242" i="1"/>
  <c r="L242" i="1"/>
  <c r="BH241" i="1"/>
  <c r="T241" i="1"/>
  <c r="L241" i="1"/>
  <c r="BM239" i="1"/>
  <c r="BM245" i="1" s="1"/>
  <c r="BL239" i="1"/>
  <c r="BL243" i="1" s="1"/>
  <c r="BK239" i="1"/>
  <c r="BJ239" i="1"/>
  <c r="BI239" i="1"/>
  <c r="BI245" i="1" s="1"/>
  <c r="BH239" i="1"/>
  <c r="BH243" i="1" s="1"/>
  <c r="BG239" i="1"/>
  <c r="BF239" i="1"/>
  <c r="BF243" i="1" s="1"/>
  <c r="AA239" i="1"/>
  <c r="Z239" i="1"/>
  <c r="Z243" i="1" s="1"/>
  <c r="Y239" i="1"/>
  <c r="Y244" i="1" s="1"/>
  <c r="X239" i="1"/>
  <c r="X243" i="1" s="1"/>
  <c r="W239" i="1"/>
  <c r="W244" i="1" s="1"/>
  <c r="V239" i="1"/>
  <c r="U239" i="1"/>
  <c r="U244" i="1" s="1"/>
  <c r="T239" i="1"/>
  <c r="T243" i="1" s="1"/>
  <c r="S239" i="1"/>
  <c r="R239" i="1"/>
  <c r="R243" i="1" s="1"/>
  <c r="Q239" i="1"/>
  <c r="Q244" i="1" s="1"/>
  <c r="P239" i="1"/>
  <c r="P243" i="1" s="1"/>
  <c r="O239" i="1"/>
  <c r="N239" i="1"/>
  <c r="M239" i="1"/>
  <c r="M244" i="1" s="1"/>
  <c r="L239" i="1"/>
  <c r="K239" i="1"/>
  <c r="J239" i="1"/>
  <c r="I239" i="1"/>
  <c r="H239" i="1"/>
  <c r="G239" i="1"/>
  <c r="F239" i="1"/>
  <c r="E239" i="1"/>
  <c r="D239" i="1"/>
  <c r="C239" i="1"/>
  <c r="B239" i="1"/>
  <c r="BN237" i="1"/>
  <c r="BM237" i="1"/>
  <c r="BL237" i="1"/>
  <c r="BK237" i="1"/>
  <c r="BJ237" i="1"/>
  <c r="BI237" i="1"/>
  <c r="BH237" i="1"/>
  <c r="BG237" i="1"/>
  <c r="BF237" i="1"/>
  <c r="AY237" i="1"/>
  <c r="AS237" i="1"/>
  <c r="AI237" i="1"/>
  <c r="AE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BN236" i="1"/>
  <c r="BM236" i="1"/>
  <c r="BL236" i="1"/>
  <c r="BK236" i="1"/>
  <c r="BJ236" i="1"/>
  <c r="BI236" i="1"/>
  <c r="BH236" i="1"/>
  <c r="BG236" i="1"/>
  <c r="BF236" i="1"/>
  <c r="BD236" i="1"/>
  <c r="AZ236" i="1"/>
  <c r="AV236" i="1"/>
  <c r="AR236" i="1"/>
  <c r="AN236" i="1"/>
  <c r="AJ236" i="1"/>
  <c r="AF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BN235" i="1"/>
  <c r="BM235" i="1"/>
  <c r="BL235" i="1"/>
  <c r="BK235" i="1"/>
  <c r="BJ235" i="1"/>
  <c r="BI235" i="1"/>
  <c r="BH235" i="1"/>
  <c r="BG235" i="1"/>
  <c r="BG249" i="1" s="1"/>
  <c r="BF235" i="1"/>
  <c r="BF249" i="1" s="1"/>
  <c r="BA235" i="1"/>
  <c r="AK235" i="1"/>
  <c r="AA235" i="1"/>
  <c r="Z235" i="1"/>
  <c r="Z249" i="1" s="1"/>
  <c r="Y235" i="1"/>
  <c r="X235" i="1"/>
  <c r="W235" i="1"/>
  <c r="W249" i="1" s="1"/>
  <c r="V235" i="1"/>
  <c r="U235" i="1"/>
  <c r="T235" i="1"/>
  <c r="S235" i="1"/>
  <c r="S249" i="1" s="1"/>
  <c r="R235" i="1"/>
  <c r="R249" i="1" s="1"/>
  <c r="Q235" i="1"/>
  <c r="P235" i="1"/>
  <c r="O235" i="1"/>
  <c r="O249" i="1" s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BN234" i="1"/>
  <c r="BM234" i="1"/>
  <c r="BL234" i="1"/>
  <c r="BK234" i="1"/>
  <c r="BJ234" i="1"/>
  <c r="BI234" i="1"/>
  <c r="BH234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BN232" i="1"/>
  <c r="BM232" i="1"/>
  <c r="BL232" i="1"/>
  <c r="BK232" i="1"/>
  <c r="BJ232" i="1"/>
  <c r="BI232" i="1"/>
  <c r="BH232" i="1"/>
  <c r="BG232" i="1"/>
  <c r="BF232" i="1"/>
  <c r="BE232" i="1"/>
  <c r="BC232" i="1"/>
  <c r="BA232" i="1"/>
  <c r="AY232" i="1"/>
  <c r="AW232" i="1"/>
  <c r="AU232" i="1"/>
  <c r="AS232" i="1"/>
  <c r="AQ232" i="1"/>
  <c r="AO232" i="1"/>
  <c r="AM232" i="1"/>
  <c r="AK232" i="1"/>
  <c r="AI232" i="1"/>
  <c r="AG232" i="1"/>
  <c r="AE232" i="1"/>
  <c r="AC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BN231" i="1"/>
  <c r="BM231" i="1"/>
  <c r="BL231" i="1"/>
  <c r="BK231" i="1"/>
  <c r="BJ231" i="1"/>
  <c r="BI231" i="1"/>
  <c r="BH231" i="1"/>
  <c r="BG231" i="1"/>
  <c r="BF231" i="1"/>
  <c r="BD231" i="1"/>
  <c r="BB231" i="1"/>
  <c r="AZ231" i="1"/>
  <c r="AX231" i="1"/>
  <c r="AV231" i="1"/>
  <c r="AT231" i="1"/>
  <c r="AR231" i="1"/>
  <c r="AP231" i="1"/>
  <c r="AN231" i="1"/>
  <c r="AL231" i="1"/>
  <c r="AJ231" i="1"/>
  <c r="AH231" i="1"/>
  <c r="AF231" i="1"/>
  <c r="AD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BN230" i="1"/>
  <c r="BM230" i="1"/>
  <c r="BM241" i="1" s="1"/>
  <c r="BL230" i="1"/>
  <c r="BL241" i="1" s="1"/>
  <c r="BK230" i="1"/>
  <c r="BJ230" i="1"/>
  <c r="BJ241" i="1" s="1"/>
  <c r="BI230" i="1"/>
  <c r="BI241" i="1" s="1"/>
  <c r="BH230" i="1"/>
  <c r="BG230" i="1"/>
  <c r="BF230" i="1"/>
  <c r="BF241" i="1" s="1"/>
  <c r="BE230" i="1"/>
  <c r="BC230" i="1"/>
  <c r="BA230" i="1"/>
  <c r="AW230" i="1"/>
  <c r="AU230" i="1"/>
  <c r="AS230" i="1"/>
  <c r="AO230" i="1"/>
  <c r="AM230" i="1"/>
  <c r="AK230" i="1"/>
  <c r="AG230" i="1"/>
  <c r="AE230" i="1"/>
  <c r="AC230" i="1"/>
  <c r="AA230" i="1"/>
  <c r="U230" i="1"/>
  <c r="U241" i="1" s="1"/>
  <c r="T230" i="1"/>
  <c r="S230" i="1"/>
  <c r="R230" i="1"/>
  <c r="R241" i="1" s="1"/>
  <c r="Q230" i="1"/>
  <c r="Q241" i="1" s="1"/>
  <c r="P230" i="1"/>
  <c r="P241" i="1" s="1"/>
  <c r="O230" i="1"/>
  <c r="N230" i="1"/>
  <c r="N241" i="1" s="1"/>
  <c r="M230" i="1"/>
  <c r="M241" i="1" s="1"/>
  <c r="L230" i="1"/>
  <c r="K230" i="1"/>
  <c r="J230" i="1"/>
  <c r="I230" i="1"/>
  <c r="H230" i="1"/>
  <c r="G230" i="1"/>
  <c r="F230" i="1"/>
  <c r="E230" i="1"/>
  <c r="D230" i="1"/>
  <c r="C230" i="1"/>
  <c r="B230" i="1"/>
  <c r="BN229" i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BN226" i="1"/>
  <c r="BM226" i="1"/>
  <c r="BL226" i="1"/>
  <c r="BK226" i="1"/>
  <c r="BJ226" i="1"/>
  <c r="BI226" i="1"/>
  <c r="BH226" i="1"/>
  <c r="BG226" i="1"/>
  <c r="BF226" i="1"/>
  <c r="BC226" i="1"/>
  <c r="AU226" i="1"/>
  <c r="AM226" i="1"/>
  <c r="AE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BN223" i="1"/>
  <c r="BM223" i="1"/>
  <c r="BL223" i="1"/>
  <c r="BK223" i="1"/>
  <c r="BJ223" i="1"/>
  <c r="BI223" i="1"/>
  <c r="BH223" i="1"/>
  <c r="BG223" i="1"/>
  <c r="BF223" i="1"/>
  <c r="BC223" i="1"/>
  <c r="AY223" i="1"/>
  <c r="AU223" i="1"/>
  <c r="AQ223" i="1"/>
  <c r="AM223" i="1"/>
  <c r="AI223" i="1"/>
  <c r="AE223" i="1"/>
  <c r="AA223" i="1"/>
  <c r="W223" i="1"/>
  <c r="S223" i="1"/>
  <c r="O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BN220" i="1"/>
  <c r="BM220" i="1"/>
  <c r="BL220" i="1"/>
  <c r="BK220" i="1"/>
  <c r="BJ220" i="1"/>
  <c r="BI220" i="1"/>
  <c r="BH220" i="1"/>
  <c r="BG220" i="1"/>
  <c r="BF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BN217" i="1"/>
  <c r="BM217" i="1"/>
  <c r="BL217" i="1"/>
  <c r="BK217" i="1"/>
  <c r="BJ217" i="1"/>
  <c r="BI217" i="1"/>
  <c r="BH217" i="1"/>
  <c r="BG217" i="1"/>
  <c r="BF217" i="1"/>
  <c r="BA217" i="1"/>
  <c r="AS217" i="1"/>
  <c r="AK217" i="1"/>
  <c r="AC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BN216" i="1"/>
  <c r="BM216" i="1"/>
  <c r="BL216" i="1"/>
  <c r="BK216" i="1"/>
  <c r="BJ216" i="1"/>
  <c r="BI216" i="1"/>
  <c r="BH216" i="1"/>
  <c r="BG216" i="1"/>
  <c r="BF216" i="1"/>
  <c r="AI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BN215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Q253" i="1"/>
  <c r="AI253" i="1"/>
  <c r="BO209" i="1"/>
  <c r="BO207" i="1"/>
  <c r="AT243" i="1"/>
  <c r="BO205" i="1"/>
  <c r="BO204" i="1"/>
  <c r="BO203" i="1"/>
  <c r="BO202" i="1"/>
  <c r="BE198" i="1"/>
  <c r="BD198" i="1"/>
  <c r="BO198" i="1" s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BO197" i="1"/>
  <c r="BO196" i="1"/>
  <c r="BO195" i="1"/>
  <c r="BE194" i="1"/>
  <c r="BO194" i="1" s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BO193" i="1"/>
  <c r="BO188" i="1"/>
  <c r="BD232" i="1"/>
  <c r="BB232" i="1"/>
  <c r="AZ232" i="1"/>
  <c r="AX232" i="1"/>
  <c r="AV232" i="1"/>
  <c r="AT232" i="1"/>
  <c r="AR232" i="1"/>
  <c r="AP232" i="1"/>
  <c r="AN232" i="1"/>
  <c r="AL232" i="1"/>
  <c r="AJ232" i="1"/>
  <c r="AH232" i="1"/>
  <c r="AF232" i="1"/>
  <c r="AD232" i="1"/>
  <c r="AB232" i="1"/>
  <c r="BE187" i="1"/>
  <c r="BO187" i="1" s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BO186" i="1"/>
  <c r="BO185" i="1"/>
  <c r="BE237" i="1"/>
  <c r="BD237" i="1"/>
  <c r="BC237" i="1"/>
  <c r="BB237" i="1"/>
  <c r="BA237" i="1"/>
  <c r="AZ237" i="1"/>
  <c r="AX237" i="1"/>
  <c r="AW237" i="1"/>
  <c r="AV237" i="1"/>
  <c r="AU237" i="1"/>
  <c r="AT237" i="1"/>
  <c r="AR237" i="1"/>
  <c r="AQ237" i="1"/>
  <c r="AP237" i="1"/>
  <c r="AO237" i="1"/>
  <c r="AN237" i="1"/>
  <c r="AM237" i="1"/>
  <c r="AL237" i="1"/>
  <c r="AK237" i="1"/>
  <c r="AJ237" i="1"/>
  <c r="AH237" i="1"/>
  <c r="AG237" i="1"/>
  <c r="AF237" i="1"/>
  <c r="AD237" i="1"/>
  <c r="AC237" i="1"/>
  <c r="AB237" i="1"/>
  <c r="BE184" i="1"/>
  <c r="BO184" i="1" s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BO183" i="1"/>
  <c r="BO182" i="1"/>
  <c r="BO181" i="1"/>
  <c r="BO180" i="1"/>
  <c r="BE179" i="1"/>
  <c r="BO179" i="1" s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BO178" i="1"/>
  <c r="BO177" i="1"/>
  <c r="BE177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BO176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BO171" i="1"/>
  <c r="BE171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BO170" i="1"/>
  <c r="BC236" i="1"/>
  <c r="BB236" i="1"/>
  <c r="BA236" i="1"/>
  <c r="AY236" i="1"/>
  <c r="AX236" i="1"/>
  <c r="AW236" i="1"/>
  <c r="AU236" i="1"/>
  <c r="AT236" i="1"/>
  <c r="AS236" i="1"/>
  <c r="AQ236" i="1"/>
  <c r="AP236" i="1"/>
  <c r="AO236" i="1"/>
  <c r="AM236" i="1"/>
  <c r="AL236" i="1"/>
  <c r="AK236" i="1"/>
  <c r="AI236" i="1"/>
  <c r="AH236" i="1"/>
  <c r="AG236" i="1"/>
  <c r="AE236" i="1"/>
  <c r="AD236" i="1"/>
  <c r="AC236" i="1"/>
  <c r="BE168" i="1"/>
  <c r="BD168" i="1"/>
  <c r="BO168" i="1" s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BO167" i="1"/>
  <c r="BO166" i="1"/>
  <c r="BO165" i="1"/>
  <c r="BO164" i="1"/>
  <c r="BE163" i="1"/>
  <c r="BO163" i="1" s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BO162" i="1"/>
  <c r="BE161" i="1"/>
  <c r="BO161" i="1" s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BO160" i="1"/>
  <c r="BB230" i="1"/>
  <c r="AZ230" i="1"/>
  <c r="AY230" i="1"/>
  <c r="AX230" i="1"/>
  <c r="AV230" i="1"/>
  <c r="AT230" i="1"/>
  <c r="AR230" i="1"/>
  <c r="AQ230" i="1"/>
  <c r="AP230" i="1"/>
  <c r="AN230" i="1"/>
  <c r="AL230" i="1"/>
  <c r="AJ230" i="1"/>
  <c r="AI230" i="1"/>
  <c r="AH230" i="1"/>
  <c r="AF230" i="1"/>
  <c r="AD230" i="1"/>
  <c r="AB230" i="1"/>
  <c r="Z230" i="1"/>
  <c r="Z241" i="1" s="1"/>
  <c r="Y230" i="1"/>
  <c r="Y241" i="1" s="1"/>
  <c r="X230" i="1"/>
  <c r="X241" i="1" s="1"/>
  <c r="W230" i="1"/>
  <c r="W241" i="1" s="1"/>
  <c r="V230" i="1"/>
  <c r="V241" i="1" s="1"/>
  <c r="BE155" i="1"/>
  <c r="BD155" i="1"/>
  <c r="BO155" i="1" s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BO154" i="1"/>
  <c r="BO153" i="1"/>
  <c r="BD235" i="1"/>
  <c r="BC235" i="1"/>
  <c r="BB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J235" i="1"/>
  <c r="AI235" i="1"/>
  <c r="AH235" i="1"/>
  <c r="AG235" i="1"/>
  <c r="AF235" i="1"/>
  <c r="AE235" i="1"/>
  <c r="AD235" i="1"/>
  <c r="AC235" i="1"/>
  <c r="AB235" i="1"/>
  <c r="BO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BO151" i="1"/>
  <c r="BO150" i="1"/>
  <c r="BO149" i="1"/>
  <c r="BO148" i="1"/>
  <c r="BO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BO146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BO144" i="1"/>
  <c r="BE140" i="1"/>
  <c r="BD140" i="1"/>
  <c r="BO140" i="1" s="1"/>
  <c r="BC140" i="1"/>
  <c r="BB140" i="1"/>
  <c r="BA140" i="1"/>
  <c r="BE139" i="1"/>
  <c r="BD139" i="1"/>
  <c r="BD292" i="1" s="1"/>
  <c r="BC139" i="1"/>
  <c r="BC292" i="1" s="1"/>
  <c r="BB139" i="1"/>
  <c r="BB292" i="1" s="1"/>
  <c r="BA139" i="1"/>
  <c r="BA292" i="1" s="1"/>
  <c r="AZ139" i="1"/>
  <c r="AZ292" i="1" s="1"/>
  <c r="AY139" i="1"/>
  <c r="AY292" i="1" s="1"/>
  <c r="AX139" i="1"/>
  <c r="AX292" i="1" s="1"/>
  <c r="AW139" i="1"/>
  <c r="AW292" i="1" s="1"/>
  <c r="AV139" i="1"/>
  <c r="AV292" i="1" s="1"/>
  <c r="AU139" i="1"/>
  <c r="AU292" i="1" s="1"/>
  <c r="AT139" i="1"/>
  <c r="AT292" i="1" s="1"/>
  <c r="AS139" i="1"/>
  <c r="AS292" i="1" s="1"/>
  <c r="AR139" i="1"/>
  <c r="AR292" i="1" s="1"/>
  <c r="AQ139" i="1"/>
  <c r="AQ292" i="1" s="1"/>
  <c r="AP139" i="1"/>
  <c r="AP292" i="1" s="1"/>
  <c r="AO139" i="1"/>
  <c r="AO292" i="1" s="1"/>
  <c r="AN139" i="1"/>
  <c r="AN292" i="1" s="1"/>
  <c r="AM139" i="1"/>
  <c r="AM292" i="1" s="1"/>
  <c r="AL139" i="1"/>
  <c r="AL292" i="1" s="1"/>
  <c r="AK139" i="1"/>
  <c r="AK292" i="1" s="1"/>
  <c r="AJ139" i="1"/>
  <c r="AJ292" i="1" s="1"/>
  <c r="AI139" i="1"/>
  <c r="AI292" i="1" s="1"/>
  <c r="AH139" i="1"/>
  <c r="AH292" i="1" s="1"/>
  <c r="AG139" i="1"/>
  <c r="AG292" i="1" s="1"/>
  <c r="AF139" i="1"/>
  <c r="AF292" i="1" s="1"/>
  <c r="AE139" i="1"/>
  <c r="AE292" i="1" s="1"/>
  <c r="AD139" i="1"/>
  <c r="AD292" i="1" s="1"/>
  <c r="AC139" i="1"/>
  <c r="AC292" i="1" s="1"/>
  <c r="AB139" i="1"/>
  <c r="AB292" i="1" s="1"/>
  <c r="AA139" i="1"/>
  <c r="AA292" i="1" s="1"/>
  <c r="Z139" i="1"/>
  <c r="Z292" i="1" s="1"/>
  <c r="Y139" i="1"/>
  <c r="Y292" i="1" s="1"/>
  <c r="X139" i="1"/>
  <c r="X292" i="1" s="1"/>
  <c r="W139" i="1"/>
  <c r="W292" i="1" s="1"/>
  <c r="V139" i="1"/>
  <c r="V292" i="1" s="1"/>
  <c r="U139" i="1"/>
  <c r="U292" i="1" s="1"/>
  <c r="T139" i="1"/>
  <c r="T292" i="1" s="1"/>
  <c r="S139" i="1"/>
  <c r="S292" i="1" s="1"/>
  <c r="R139" i="1"/>
  <c r="R292" i="1" s="1"/>
  <c r="Q139" i="1"/>
  <c r="Q292" i="1" s="1"/>
  <c r="P139" i="1"/>
  <c r="P292" i="1" s="1"/>
  <c r="O139" i="1"/>
  <c r="O292" i="1" s="1"/>
  <c r="N139" i="1"/>
  <c r="N292" i="1" s="1"/>
  <c r="M139" i="1"/>
  <c r="M292" i="1" s="1"/>
  <c r="L139" i="1"/>
  <c r="L292" i="1" s="1"/>
  <c r="K139" i="1"/>
  <c r="K292" i="1" s="1"/>
  <c r="J139" i="1"/>
  <c r="J292" i="1" s="1"/>
  <c r="I139" i="1"/>
  <c r="I292" i="1" s="1"/>
  <c r="H139" i="1"/>
  <c r="H292" i="1" s="1"/>
  <c r="G139" i="1"/>
  <c r="G292" i="1" s="1"/>
  <c r="F139" i="1"/>
  <c r="F292" i="1" s="1"/>
  <c r="E139" i="1"/>
  <c r="E292" i="1" s="1"/>
  <c r="D139" i="1"/>
  <c r="D292" i="1" s="1"/>
  <c r="C139" i="1"/>
  <c r="C292" i="1" s="1"/>
  <c r="BE138" i="1"/>
  <c r="BD138" i="1"/>
  <c r="BD291" i="1" s="1"/>
  <c r="BC138" i="1"/>
  <c r="BC291" i="1" s="1"/>
  <c r="BB138" i="1"/>
  <c r="BB291" i="1" s="1"/>
  <c r="BA138" i="1"/>
  <c r="BA291" i="1" s="1"/>
  <c r="AZ138" i="1"/>
  <c r="AZ291" i="1" s="1"/>
  <c r="AY138" i="1"/>
  <c r="AY291" i="1" s="1"/>
  <c r="AX138" i="1"/>
  <c r="AX291" i="1" s="1"/>
  <c r="AW138" i="1"/>
  <c r="AW291" i="1" s="1"/>
  <c r="AV138" i="1"/>
  <c r="AV291" i="1" s="1"/>
  <c r="AU138" i="1"/>
  <c r="AU291" i="1" s="1"/>
  <c r="AT138" i="1"/>
  <c r="AT291" i="1" s="1"/>
  <c r="AS138" i="1"/>
  <c r="AS291" i="1" s="1"/>
  <c r="AR138" i="1"/>
  <c r="AR291" i="1" s="1"/>
  <c r="AQ138" i="1"/>
  <c r="AQ291" i="1" s="1"/>
  <c r="AP138" i="1"/>
  <c r="AP291" i="1" s="1"/>
  <c r="AO138" i="1"/>
  <c r="AO291" i="1" s="1"/>
  <c r="AN138" i="1"/>
  <c r="AN291" i="1" s="1"/>
  <c r="AM138" i="1"/>
  <c r="AM291" i="1" s="1"/>
  <c r="AL138" i="1"/>
  <c r="AL291" i="1" s="1"/>
  <c r="AK138" i="1"/>
  <c r="AK291" i="1" s="1"/>
  <c r="AJ138" i="1"/>
  <c r="AJ291" i="1" s="1"/>
  <c r="AI138" i="1"/>
  <c r="AI291" i="1" s="1"/>
  <c r="AH138" i="1"/>
  <c r="AH291" i="1" s="1"/>
  <c r="AG138" i="1"/>
  <c r="AG291" i="1" s="1"/>
  <c r="AF138" i="1"/>
  <c r="AF291" i="1" s="1"/>
  <c r="AE138" i="1"/>
  <c r="AE291" i="1" s="1"/>
  <c r="AD138" i="1"/>
  <c r="AD291" i="1" s="1"/>
  <c r="AC138" i="1"/>
  <c r="AC291" i="1" s="1"/>
  <c r="AB138" i="1"/>
  <c r="AB291" i="1" s="1"/>
  <c r="AA138" i="1"/>
  <c r="AA291" i="1" s="1"/>
  <c r="Z138" i="1"/>
  <c r="Z291" i="1" s="1"/>
  <c r="Y138" i="1"/>
  <c r="Y291" i="1" s="1"/>
  <c r="X138" i="1"/>
  <c r="X291" i="1" s="1"/>
  <c r="W138" i="1"/>
  <c r="W291" i="1" s="1"/>
  <c r="V138" i="1"/>
  <c r="V291" i="1" s="1"/>
  <c r="U138" i="1"/>
  <c r="U291" i="1" s="1"/>
  <c r="T138" i="1"/>
  <c r="T291" i="1" s="1"/>
  <c r="S138" i="1"/>
  <c r="S291" i="1" s="1"/>
  <c r="R138" i="1"/>
  <c r="R291" i="1" s="1"/>
  <c r="Q138" i="1"/>
  <c r="Q291" i="1" s="1"/>
  <c r="P138" i="1"/>
  <c r="P291" i="1" s="1"/>
  <c r="O138" i="1"/>
  <c r="O291" i="1" s="1"/>
  <c r="N138" i="1"/>
  <c r="N291" i="1" s="1"/>
  <c r="M138" i="1"/>
  <c r="M291" i="1" s="1"/>
  <c r="L138" i="1"/>
  <c r="L291" i="1" s="1"/>
  <c r="K138" i="1"/>
  <c r="K291" i="1" s="1"/>
  <c r="J138" i="1"/>
  <c r="J291" i="1" s="1"/>
  <c r="I138" i="1"/>
  <c r="I291" i="1" s="1"/>
  <c r="H138" i="1"/>
  <c r="H291" i="1" s="1"/>
  <c r="G138" i="1"/>
  <c r="G291" i="1" s="1"/>
  <c r="F138" i="1"/>
  <c r="F291" i="1" s="1"/>
  <c r="E138" i="1"/>
  <c r="E291" i="1" s="1"/>
  <c r="D138" i="1"/>
  <c r="D291" i="1" s="1"/>
  <c r="C138" i="1"/>
  <c r="C291" i="1" s="1"/>
  <c r="BE137" i="1"/>
  <c r="BD137" i="1"/>
  <c r="BD290" i="1" s="1"/>
  <c r="BC137" i="1"/>
  <c r="BC290" i="1" s="1"/>
  <c r="BB137" i="1"/>
  <c r="BB290" i="1" s="1"/>
  <c r="BA137" i="1"/>
  <c r="BA290" i="1" s="1"/>
  <c r="AZ137" i="1"/>
  <c r="AZ290" i="1" s="1"/>
  <c r="AY137" i="1"/>
  <c r="AY290" i="1" s="1"/>
  <c r="AX137" i="1"/>
  <c r="AX290" i="1" s="1"/>
  <c r="AW137" i="1"/>
  <c r="AW290" i="1" s="1"/>
  <c r="AV137" i="1"/>
  <c r="AV290" i="1" s="1"/>
  <c r="AU137" i="1"/>
  <c r="AU290" i="1" s="1"/>
  <c r="AT137" i="1"/>
  <c r="AT290" i="1" s="1"/>
  <c r="AS137" i="1"/>
  <c r="AS290" i="1" s="1"/>
  <c r="AR137" i="1"/>
  <c r="AR290" i="1" s="1"/>
  <c r="AQ137" i="1"/>
  <c r="AQ290" i="1" s="1"/>
  <c r="AP137" i="1"/>
  <c r="AP290" i="1" s="1"/>
  <c r="AO137" i="1"/>
  <c r="AO290" i="1" s="1"/>
  <c r="AN137" i="1"/>
  <c r="AN290" i="1" s="1"/>
  <c r="AM137" i="1"/>
  <c r="AM290" i="1" s="1"/>
  <c r="AL137" i="1"/>
  <c r="AL290" i="1" s="1"/>
  <c r="AK137" i="1"/>
  <c r="AK290" i="1" s="1"/>
  <c r="AJ137" i="1"/>
  <c r="AJ290" i="1" s="1"/>
  <c r="AI137" i="1"/>
  <c r="AI290" i="1" s="1"/>
  <c r="AH137" i="1"/>
  <c r="AH290" i="1" s="1"/>
  <c r="AG137" i="1"/>
  <c r="AG290" i="1" s="1"/>
  <c r="AF137" i="1"/>
  <c r="AF290" i="1" s="1"/>
  <c r="AE137" i="1"/>
  <c r="AE290" i="1" s="1"/>
  <c r="AD137" i="1"/>
  <c r="AD290" i="1" s="1"/>
  <c r="AC137" i="1"/>
  <c r="AC290" i="1" s="1"/>
  <c r="AB137" i="1"/>
  <c r="AB290" i="1" s="1"/>
  <c r="AA137" i="1"/>
  <c r="AA290" i="1" s="1"/>
  <c r="Z137" i="1"/>
  <c r="Z290" i="1" s="1"/>
  <c r="Y137" i="1"/>
  <c r="Y290" i="1" s="1"/>
  <c r="X137" i="1"/>
  <c r="X290" i="1" s="1"/>
  <c r="W137" i="1"/>
  <c r="W290" i="1" s="1"/>
  <c r="V137" i="1"/>
  <c r="V290" i="1" s="1"/>
  <c r="U137" i="1"/>
  <c r="U290" i="1" s="1"/>
  <c r="T137" i="1"/>
  <c r="T290" i="1" s="1"/>
  <c r="S137" i="1"/>
  <c r="S290" i="1" s="1"/>
  <c r="R137" i="1"/>
  <c r="R290" i="1" s="1"/>
  <c r="Q137" i="1"/>
  <c r="Q290" i="1" s="1"/>
  <c r="P137" i="1"/>
  <c r="P290" i="1" s="1"/>
  <c r="O137" i="1"/>
  <c r="O290" i="1" s="1"/>
  <c r="N137" i="1"/>
  <c r="N290" i="1" s="1"/>
  <c r="M137" i="1"/>
  <c r="M290" i="1" s="1"/>
  <c r="L137" i="1"/>
  <c r="L290" i="1" s="1"/>
  <c r="K137" i="1"/>
  <c r="K290" i="1" s="1"/>
  <c r="J137" i="1"/>
  <c r="J290" i="1" s="1"/>
  <c r="I137" i="1"/>
  <c r="I290" i="1" s="1"/>
  <c r="H137" i="1"/>
  <c r="H290" i="1" s="1"/>
  <c r="G137" i="1"/>
  <c r="G290" i="1" s="1"/>
  <c r="F137" i="1"/>
  <c r="F290" i="1" s="1"/>
  <c r="E137" i="1"/>
  <c r="E290" i="1" s="1"/>
  <c r="D137" i="1"/>
  <c r="D290" i="1" s="1"/>
  <c r="C137" i="1"/>
  <c r="C290" i="1" s="1"/>
  <c r="B137" i="1"/>
  <c r="B290" i="1" s="1"/>
  <c r="BO136" i="1"/>
  <c r="BE136" i="1"/>
  <c r="BE283" i="1" s="1"/>
  <c r="BD136" i="1"/>
  <c r="BD283" i="1" s="1"/>
  <c r="BC136" i="1"/>
  <c r="BC283" i="1" s="1"/>
  <c r="BB136" i="1"/>
  <c r="BB283" i="1" s="1"/>
  <c r="BA136" i="1"/>
  <c r="BA283" i="1" s="1"/>
  <c r="AZ136" i="1"/>
  <c r="AY136" i="1"/>
  <c r="AY283" i="1" s="1"/>
  <c r="AX136" i="1"/>
  <c r="AX283" i="1" s="1"/>
  <c r="AW136" i="1"/>
  <c r="AW283" i="1" s="1"/>
  <c r="AV136" i="1"/>
  <c r="AV283" i="1" s="1"/>
  <c r="AU136" i="1"/>
  <c r="AU283" i="1" s="1"/>
  <c r="AT136" i="1"/>
  <c r="AT283" i="1" s="1"/>
  <c r="AS136" i="1"/>
  <c r="AS283" i="1" s="1"/>
  <c r="AR136" i="1"/>
  <c r="AR283" i="1" s="1"/>
  <c r="AQ136" i="1"/>
  <c r="AQ283" i="1" s="1"/>
  <c r="AP136" i="1"/>
  <c r="AP283" i="1" s="1"/>
  <c r="AO136" i="1"/>
  <c r="AO283" i="1" s="1"/>
  <c r="AN136" i="1"/>
  <c r="AN283" i="1" s="1"/>
  <c r="AM136" i="1"/>
  <c r="AM283" i="1" s="1"/>
  <c r="AL136" i="1"/>
  <c r="AL283" i="1" s="1"/>
  <c r="AK136" i="1"/>
  <c r="AK283" i="1" s="1"/>
  <c r="AJ136" i="1"/>
  <c r="AJ283" i="1" s="1"/>
  <c r="AI136" i="1"/>
  <c r="AI283" i="1" s="1"/>
  <c r="AH136" i="1"/>
  <c r="AH283" i="1" s="1"/>
  <c r="AG136" i="1"/>
  <c r="AG283" i="1" s="1"/>
  <c r="AF136" i="1"/>
  <c r="AF283" i="1" s="1"/>
  <c r="AE136" i="1"/>
  <c r="AE283" i="1" s="1"/>
  <c r="AD136" i="1"/>
  <c r="AD283" i="1" s="1"/>
  <c r="AC136" i="1"/>
  <c r="AC283" i="1" s="1"/>
  <c r="AB136" i="1"/>
  <c r="AB283" i="1" s="1"/>
  <c r="AA136" i="1"/>
  <c r="AA283" i="1" s="1"/>
  <c r="Z136" i="1"/>
  <c r="Z283" i="1" s="1"/>
  <c r="Y136" i="1"/>
  <c r="Y283" i="1" s="1"/>
  <c r="X136" i="1"/>
  <c r="X283" i="1" s="1"/>
  <c r="W136" i="1"/>
  <c r="W283" i="1" s="1"/>
  <c r="V136" i="1"/>
  <c r="V283" i="1" s="1"/>
  <c r="U136" i="1"/>
  <c r="U283" i="1" s="1"/>
  <c r="T136" i="1"/>
  <c r="T283" i="1" s="1"/>
  <c r="S136" i="1"/>
  <c r="S283" i="1" s="1"/>
  <c r="R136" i="1"/>
  <c r="R283" i="1" s="1"/>
  <c r="Q136" i="1"/>
  <c r="Q283" i="1" s="1"/>
  <c r="P136" i="1"/>
  <c r="P283" i="1" s="1"/>
  <c r="O136" i="1"/>
  <c r="O283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BE135" i="1"/>
  <c r="BE282" i="1" s="1"/>
  <c r="BD135" i="1"/>
  <c r="BD282" i="1" s="1"/>
  <c r="BC135" i="1"/>
  <c r="BC282" i="1" s="1"/>
  <c r="BB135" i="1"/>
  <c r="BB282" i="1" s="1"/>
  <c r="BA135" i="1"/>
  <c r="BA282" i="1" s="1"/>
  <c r="AZ135" i="1"/>
  <c r="AZ282" i="1" s="1"/>
  <c r="AY135" i="1"/>
  <c r="AY282" i="1" s="1"/>
  <c r="AX135" i="1"/>
  <c r="AX282" i="1" s="1"/>
  <c r="AW135" i="1"/>
  <c r="AW282" i="1" s="1"/>
  <c r="AV135" i="1"/>
  <c r="AV282" i="1" s="1"/>
  <c r="AU135" i="1"/>
  <c r="AU282" i="1" s="1"/>
  <c r="AT135" i="1"/>
  <c r="AT282" i="1" s="1"/>
  <c r="AS135" i="1"/>
  <c r="AS282" i="1" s="1"/>
  <c r="AR135" i="1"/>
  <c r="AR282" i="1" s="1"/>
  <c r="AQ135" i="1"/>
  <c r="AQ282" i="1" s="1"/>
  <c r="AP135" i="1"/>
  <c r="AP282" i="1" s="1"/>
  <c r="AO135" i="1"/>
  <c r="AO282" i="1" s="1"/>
  <c r="AN135" i="1"/>
  <c r="AN282" i="1" s="1"/>
  <c r="AM135" i="1"/>
  <c r="AM282" i="1" s="1"/>
  <c r="AL135" i="1"/>
  <c r="AL282" i="1" s="1"/>
  <c r="AK135" i="1"/>
  <c r="AK282" i="1" s="1"/>
  <c r="AJ135" i="1"/>
  <c r="AJ282" i="1" s="1"/>
  <c r="AI135" i="1"/>
  <c r="AI282" i="1" s="1"/>
  <c r="AH135" i="1"/>
  <c r="AH282" i="1" s="1"/>
  <c r="AG135" i="1"/>
  <c r="AG282" i="1" s="1"/>
  <c r="AF135" i="1"/>
  <c r="AF282" i="1" s="1"/>
  <c r="AE135" i="1"/>
  <c r="AE282" i="1" s="1"/>
  <c r="AD135" i="1"/>
  <c r="AD282" i="1" s="1"/>
  <c r="AC135" i="1"/>
  <c r="AC282" i="1" s="1"/>
  <c r="AB135" i="1"/>
  <c r="AB282" i="1" s="1"/>
  <c r="AA135" i="1"/>
  <c r="AA282" i="1" s="1"/>
  <c r="Z135" i="1"/>
  <c r="Z282" i="1" s="1"/>
  <c r="Y135" i="1"/>
  <c r="Y282" i="1" s="1"/>
  <c r="X135" i="1"/>
  <c r="X282" i="1" s="1"/>
  <c r="W135" i="1"/>
  <c r="W282" i="1" s="1"/>
  <c r="V135" i="1"/>
  <c r="V282" i="1" s="1"/>
  <c r="U135" i="1"/>
  <c r="U282" i="1" s="1"/>
  <c r="T135" i="1"/>
  <c r="T282" i="1" s="1"/>
  <c r="S135" i="1"/>
  <c r="S282" i="1" s="1"/>
  <c r="R135" i="1"/>
  <c r="R282" i="1" s="1"/>
  <c r="Q135" i="1"/>
  <c r="Q282" i="1" s="1"/>
  <c r="P135" i="1"/>
  <c r="P282" i="1" s="1"/>
  <c r="O135" i="1"/>
  <c r="O282" i="1" s="1"/>
  <c r="N135" i="1"/>
  <c r="M135" i="1"/>
  <c r="L135" i="1"/>
  <c r="K135" i="1"/>
  <c r="J135" i="1"/>
  <c r="I135" i="1"/>
  <c r="G135" i="1"/>
  <c r="F135" i="1"/>
  <c r="E135" i="1"/>
  <c r="D135" i="1"/>
  <c r="BE134" i="1"/>
  <c r="BD134" i="1"/>
  <c r="BD223" i="1" s="1"/>
  <c r="BC134" i="1"/>
  <c r="BB134" i="1"/>
  <c r="BB223" i="1" s="1"/>
  <c r="BA134" i="1"/>
  <c r="BA223" i="1" s="1"/>
  <c r="AZ134" i="1"/>
  <c r="AZ223" i="1" s="1"/>
  <c r="AY134" i="1"/>
  <c r="AX134" i="1"/>
  <c r="AX223" i="1" s="1"/>
  <c r="AW134" i="1"/>
  <c r="AW223" i="1" s="1"/>
  <c r="AV134" i="1"/>
  <c r="AV223" i="1" s="1"/>
  <c r="AU134" i="1"/>
  <c r="AT134" i="1"/>
  <c r="AT223" i="1" s="1"/>
  <c r="AS134" i="1"/>
  <c r="AS223" i="1" s="1"/>
  <c r="AR134" i="1"/>
  <c r="AR223" i="1" s="1"/>
  <c r="AQ134" i="1"/>
  <c r="AP134" i="1"/>
  <c r="AP223" i="1" s="1"/>
  <c r="AO134" i="1"/>
  <c r="AO223" i="1" s="1"/>
  <c r="AN134" i="1"/>
  <c r="AN223" i="1" s="1"/>
  <c r="AM134" i="1"/>
  <c r="AL134" i="1"/>
  <c r="AL223" i="1" s="1"/>
  <c r="AK134" i="1"/>
  <c r="AK223" i="1" s="1"/>
  <c r="AJ134" i="1"/>
  <c r="AJ223" i="1" s="1"/>
  <c r="AI134" i="1"/>
  <c r="AH134" i="1"/>
  <c r="AH223" i="1" s="1"/>
  <c r="AG134" i="1"/>
  <c r="AG223" i="1" s="1"/>
  <c r="AF134" i="1"/>
  <c r="AF223" i="1" s="1"/>
  <c r="AE134" i="1"/>
  <c r="AD134" i="1"/>
  <c r="AD223" i="1" s="1"/>
  <c r="AC134" i="1"/>
  <c r="AC223" i="1" s="1"/>
  <c r="AB134" i="1"/>
  <c r="AB223" i="1" s="1"/>
  <c r="AA134" i="1"/>
  <c r="Z134" i="1"/>
  <c r="Z223" i="1" s="1"/>
  <c r="Y134" i="1"/>
  <c r="Y223" i="1" s="1"/>
  <c r="X134" i="1"/>
  <c r="X223" i="1" s="1"/>
  <c r="W134" i="1"/>
  <c r="V134" i="1"/>
  <c r="V223" i="1" s="1"/>
  <c r="U134" i="1"/>
  <c r="U223" i="1" s="1"/>
  <c r="T134" i="1"/>
  <c r="T223" i="1" s="1"/>
  <c r="S134" i="1"/>
  <c r="R134" i="1"/>
  <c r="R223" i="1" s="1"/>
  <c r="Q134" i="1"/>
  <c r="Q223" i="1" s="1"/>
  <c r="P134" i="1"/>
  <c r="P223" i="1" s="1"/>
  <c r="O134" i="1"/>
  <c r="N134" i="1"/>
  <c r="N223" i="1" s="1"/>
  <c r="M134" i="1"/>
  <c r="M223" i="1" s="1"/>
  <c r="BO133" i="1"/>
  <c r="BO132" i="1"/>
  <c r="BO131" i="1"/>
  <c r="BO130" i="1"/>
  <c r="BO129" i="1"/>
  <c r="BO128" i="1"/>
  <c r="BO127" i="1"/>
  <c r="BO126" i="1"/>
  <c r="BO125" i="1"/>
  <c r="BO124" i="1"/>
  <c r="BO123" i="1"/>
  <c r="BO122" i="1"/>
  <c r="AV112" i="1"/>
  <c r="AR112" i="1"/>
  <c r="AQ112" i="1"/>
  <c r="AF112" i="1"/>
  <c r="AB112" i="1"/>
  <c r="AA112" i="1"/>
  <c r="BE111" i="1"/>
  <c r="BD111" i="1"/>
  <c r="BC111" i="1"/>
  <c r="BD112" i="1" s="1"/>
  <c r="BB111" i="1"/>
  <c r="BC112" i="1" s="1"/>
  <c r="BA111" i="1"/>
  <c r="BA112" i="1" s="1"/>
  <c r="AZ111" i="1"/>
  <c r="AY111" i="1"/>
  <c r="AZ112" i="1" s="1"/>
  <c r="AX111" i="1"/>
  <c r="AX112" i="1" s="1"/>
  <c r="AW111" i="1"/>
  <c r="AW112" i="1" s="1"/>
  <c r="AV111" i="1"/>
  <c r="AU111" i="1"/>
  <c r="AU112" i="1" s="1"/>
  <c r="AT111" i="1"/>
  <c r="AT112" i="1" s="1"/>
  <c r="AS111" i="1"/>
  <c r="AS112" i="1" s="1"/>
  <c r="AR111" i="1"/>
  <c r="AQ111" i="1"/>
  <c r="AP111" i="1"/>
  <c r="AP112" i="1" s="1"/>
  <c r="AO111" i="1"/>
  <c r="AO112" i="1" s="1"/>
  <c r="AN111" i="1"/>
  <c r="AM111" i="1"/>
  <c r="AN112" i="1" s="1"/>
  <c r="AL111" i="1"/>
  <c r="AM112" i="1" s="1"/>
  <c r="AK111" i="1"/>
  <c r="AK112" i="1" s="1"/>
  <c r="AJ111" i="1"/>
  <c r="AI111" i="1"/>
  <c r="AJ112" i="1" s="1"/>
  <c r="AH111" i="1"/>
  <c r="AH112" i="1" s="1"/>
  <c r="AG111" i="1"/>
  <c r="AG112" i="1" s="1"/>
  <c r="AF111" i="1"/>
  <c r="AE111" i="1"/>
  <c r="AE112" i="1" s="1"/>
  <c r="AD111" i="1"/>
  <c r="AD112" i="1" s="1"/>
  <c r="AC111" i="1"/>
  <c r="AC112" i="1" s="1"/>
  <c r="AB111" i="1"/>
  <c r="AA111" i="1"/>
  <c r="Z111" i="1"/>
  <c r="Z112" i="1" s="1"/>
  <c r="Y111" i="1"/>
  <c r="Y112" i="1" s="1"/>
  <c r="X111" i="1"/>
  <c r="W111" i="1"/>
  <c r="X112" i="1" s="1"/>
  <c r="BE110" i="1"/>
  <c r="BO110" i="1" s="1"/>
  <c r="BB110" i="1"/>
  <c r="BA110" i="1"/>
  <c r="AZ110" i="1"/>
  <c r="AX110" i="1"/>
  <c r="AW110" i="1"/>
  <c r="AV110" i="1"/>
  <c r="AT110" i="1"/>
  <c r="AS110" i="1"/>
  <c r="AR110" i="1"/>
  <c r="AP110" i="1"/>
  <c r="AO110" i="1"/>
  <c r="AN110" i="1"/>
  <c r="AL110" i="1"/>
  <c r="AK110" i="1"/>
  <c r="AJ110" i="1"/>
  <c r="AH110" i="1"/>
  <c r="AG110" i="1"/>
  <c r="AF110" i="1"/>
  <c r="AD110" i="1"/>
  <c r="AC110" i="1"/>
  <c r="AB110" i="1"/>
  <c r="Z110" i="1"/>
  <c r="Y110" i="1"/>
  <c r="X110" i="1"/>
  <c r="BE108" i="1"/>
  <c r="BO108" i="1" s="1"/>
  <c r="BD108" i="1"/>
  <c r="BD110" i="1" s="1"/>
  <c r="BC108" i="1"/>
  <c r="BB108" i="1"/>
  <c r="BA108" i="1"/>
  <c r="BB109" i="1" s="1"/>
  <c r="AZ108" i="1"/>
  <c r="BA109" i="1" s="1"/>
  <c r="AY108" i="1"/>
  <c r="AZ109" i="1" s="1"/>
  <c r="AX108" i="1"/>
  <c r="AW108" i="1"/>
  <c r="AX109" i="1" s="1"/>
  <c r="AV108" i="1"/>
  <c r="AW109" i="1" s="1"/>
  <c r="AU108" i="1"/>
  <c r="AT108" i="1"/>
  <c r="AS108" i="1"/>
  <c r="AT109" i="1" s="1"/>
  <c r="AR108" i="1"/>
  <c r="AS109" i="1" s="1"/>
  <c r="AQ108" i="1"/>
  <c r="AP108" i="1"/>
  <c r="AO108" i="1"/>
  <c r="AP109" i="1" s="1"/>
  <c r="AN108" i="1"/>
  <c r="AO109" i="1" s="1"/>
  <c r="AM108" i="1"/>
  <c r="AL108" i="1"/>
  <c r="AK108" i="1"/>
  <c r="AL109" i="1" s="1"/>
  <c r="AJ108" i="1"/>
  <c r="AK109" i="1" s="1"/>
  <c r="AI108" i="1"/>
  <c r="AH108" i="1"/>
  <c r="AG108" i="1"/>
  <c r="AH109" i="1" s="1"/>
  <c r="AF108" i="1"/>
  <c r="AG109" i="1" s="1"/>
  <c r="AE108" i="1"/>
  <c r="AD108" i="1"/>
  <c r="AC108" i="1"/>
  <c r="AD109" i="1" s="1"/>
  <c r="AB108" i="1"/>
  <c r="AC109" i="1" s="1"/>
  <c r="AA108" i="1"/>
  <c r="AB109" i="1" s="1"/>
  <c r="Z108" i="1"/>
  <c r="Y108" i="1"/>
  <c r="Z109" i="1" s="1"/>
  <c r="X108" i="1"/>
  <c r="Y109" i="1" s="1"/>
  <c r="W108" i="1"/>
  <c r="W110" i="1" s="1"/>
  <c r="BO107" i="1"/>
  <c r="BO106" i="1"/>
  <c r="BO105" i="1"/>
  <c r="BO100" i="1"/>
  <c r="BO99" i="1"/>
  <c r="BE98" i="1"/>
  <c r="BE274" i="1" s="1"/>
  <c r="BD98" i="1"/>
  <c r="BD274" i="1" s="1"/>
  <c r="BC98" i="1"/>
  <c r="BC274" i="1" s="1"/>
  <c r="BB98" i="1"/>
  <c r="BB274" i="1" s="1"/>
  <c r="BA98" i="1"/>
  <c r="BA274" i="1" s="1"/>
  <c r="AZ98" i="1"/>
  <c r="AZ274" i="1" s="1"/>
  <c r="AY98" i="1"/>
  <c r="AY274" i="1" s="1"/>
  <c r="AX98" i="1"/>
  <c r="AX274" i="1" s="1"/>
  <c r="AW98" i="1"/>
  <c r="AW274" i="1" s="1"/>
  <c r="AV98" i="1"/>
  <c r="AV274" i="1" s="1"/>
  <c r="AU98" i="1"/>
  <c r="AU274" i="1" s="1"/>
  <c r="AT98" i="1"/>
  <c r="AT274" i="1" s="1"/>
  <c r="AS98" i="1"/>
  <c r="AS274" i="1" s="1"/>
  <c r="AR98" i="1"/>
  <c r="AR274" i="1" s="1"/>
  <c r="AQ98" i="1"/>
  <c r="AQ274" i="1" s="1"/>
  <c r="AP98" i="1"/>
  <c r="AP274" i="1" s="1"/>
  <c r="AO98" i="1"/>
  <c r="AO274" i="1" s="1"/>
  <c r="AN98" i="1"/>
  <c r="AN274" i="1" s="1"/>
  <c r="AM98" i="1"/>
  <c r="AM274" i="1" s="1"/>
  <c r="AL98" i="1"/>
  <c r="AL274" i="1" s="1"/>
  <c r="AK98" i="1"/>
  <c r="AK274" i="1" s="1"/>
  <c r="AJ98" i="1"/>
  <c r="AJ274" i="1" s="1"/>
  <c r="AI98" i="1"/>
  <c r="AI274" i="1" s="1"/>
  <c r="AH98" i="1"/>
  <c r="AH274" i="1" s="1"/>
  <c r="AG98" i="1"/>
  <c r="AG274" i="1" s="1"/>
  <c r="AF98" i="1"/>
  <c r="AF274" i="1" s="1"/>
  <c r="AE98" i="1"/>
  <c r="AE274" i="1" s="1"/>
  <c r="AD98" i="1"/>
  <c r="AD274" i="1" s="1"/>
  <c r="AC98" i="1"/>
  <c r="AC274" i="1" s="1"/>
  <c r="AB98" i="1"/>
  <c r="AB274" i="1" s="1"/>
  <c r="AA98" i="1"/>
  <c r="AA274" i="1" s="1"/>
  <c r="Z98" i="1"/>
  <c r="Z274" i="1" s="1"/>
  <c r="Y98" i="1"/>
  <c r="Y274" i="1" s="1"/>
  <c r="X98" i="1"/>
  <c r="X274" i="1" s="1"/>
  <c r="W98" i="1"/>
  <c r="W274" i="1" s="1"/>
  <c r="V98" i="1"/>
  <c r="V274" i="1" s="1"/>
  <c r="U98" i="1"/>
  <c r="U274" i="1" s="1"/>
  <c r="T98" i="1"/>
  <c r="T274" i="1" s="1"/>
  <c r="S98" i="1"/>
  <c r="S274" i="1" s="1"/>
  <c r="R98" i="1"/>
  <c r="R274" i="1" s="1"/>
  <c r="Q98" i="1"/>
  <c r="Q274" i="1" s="1"/>
  <c r="P98" i="1"/>
  <c r="P274" i="1" s="1"/>
  <c r="O98" i="1"/>
  <c r="O274" i="1" s="1"/>
  <c r="N98" i="1"/>
  <c r="M98" i="1"/>
  <c r="L98" i="1"/>
  <c r="K98" i="1"/>
  <c r="J98" i="1"/>
  <c r="I98" i="1"/>
  <c r="H98" i="1"/>
  <c r="G98" i="1"/>
  <c r="BO97" i="1"/>
  <c r="BO96" i="1"/>
  <c r="BD226" i="1"/>
  <c r="BB226" i="1"/>
  <c r="BA226" i="1"/>
  <c r="AZ226" i="1"/>
  <c r="AY226" i="1"/>
  <c r="AX226" i="1"/>
  <c r="AW226" i="1"/>
  <c r="AV226" i="1"/>
  <c r="AT226" i="1"/>
  <c r="AS226" i="1"/>
  <c r="AR226" i="1"/>
  <c r="AQ226" i="1"/>
  <c r="AP226" i="1"/>
  <c r="AO226" i="1"/>
  <c r="AN226" i="1"/>
  <c r="AL226" i="1"/>
  <c r="AK226" i="1"/>
  <c r="AJ226" i="1"/>
  <c r="AI226" i="1"/>
  <c r="AH226" i="1"/>
  <c r="AG226" i="1"/>
  <c r="AF226" i="1"/>
  <c r="AD226" i="1"/>
  <c r="AC226" i="1"/>
  <c r="AB226" i="1"/>
  <c r="BE95" i="1"/>
  <c r="BO95" i="1" s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BO94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BO92" i="1"/>
  <c r="BD217" i="1"/>
  <c r="BC217" i="1"/>
  <c r="BB217" i="1"/>
  <c r="AZ217" i="1"/>
  <c r="AY217" i="1"/>
  <c r="AX217" i="1"/>
  <c r="AW217" i="1"/>
  <c r="AV217" i="1"/>
  <c r="AU217" i="1"/>
  <c r="AT217" i="1"/>
  <c r="AR217" i="1"/>
  <c r="AQ217" i="1"/>
  <c r="AP217" i="1"/>
  <c r="AO217" i="1"/>
  <c r="AN217" i="1"/>
  <c r="AM217" i="1"/>
  <c r="AL217" i="1"/>
  <c r="AJ217" i="1"/>
  <c r="AI217" i="1"/>
  <c r="AH217" i="1"/>
  <c r="AG217" i="1"/>
  <c r="AF217" i="1"/>
  <c r="AE217" i="1"/>
  <c r="AD217" i="1"/>
  <c r="AB217" i="1"/>
  <c r="BO91" i="1"/>
  <c r="BE90" i="1"/>
  <c r="BE216" i="1" s="1"/>
  <c r="BD90" i="1"/>
  <c r="BD216" i="1" s="1"/>
  <c r="BC90" i="1"/>
  <c r="BC216" i="1" s="1"/>
  <c r="BB90" i="1"/>
  <c r="BB216" i="1" s="1"/>
  <c r="BA90" i="1"/>
  <c r="BA216" i="1" s="1"/>
  <c r="AZ90" i="1"/>
  <c r="AZ216" i="1" s="1"/>
  <c r="AY90" i="1"/>
  <c r="AY216" i="1" s="1"/>
  <c r="AX90" i="1"/>
  <c r="AX216" i="1" s="1"/>
  <c r="AW90" i="1"/>
  <c r="AW216" i="1" s="1"/>
  <c r="AV90" i="1"/>
  <c r="AV216" i="1" s="1"/>
  <c r="AU90" i="1"/>
  <c r="AU216" i="1" s="1"/>
  <c r="AT90" i="1"/>
  <c r="AT216" i="1" s="1"/>
  <c r="AS90" i="1"/>
  <c r="AS216" i="1" s="1"/>
  <c r="AR90" i="1"/>
  <c r="AR216" i="1" s="1"/>
  <c r="AQ90" i="1"/>
  <c r="AQ216" i="1" s="1"/>
  <c r="AP90" i="1"/>
  <c r="AP216" i="1" s="1"/>
  <c r="AO90" i="1"/>
  <c r="AO216" i="1" s="1"/>
  <c r="AN90" i="1"/>
  <c r="AN216" i="1" s="1"/>
  <c r="AM90" i="1"/>
  <c r="AM216" i="1" s="1"/>
  <c r="AL90" i="1"/>
  <c r="AL216" i="1" s="1"/>
  <c r="AK90" i="1"/>
  <c r="AK216" i="1" s="1"/>
  <c r="AJ90" i="1"/>
  <c r="AJ216" i="1" s="1"/>
  <c r="AI90" i="1"/>
  <c r="AH90" i="1"/>
  <c r="AH216" i="1" s="1"/>
  <c r="AG90" i="1"/>
  <c r="AG216" i="1" s="1"/>
  <c r="AF90" i="1"/>
  <c r="AF216" i="1" s="1"/>
  <c r="AE90" i="1"/>
  <c r="AE216" i="1" s="1"/>
  <c r="AD90" i="1"/>
  <c r="AD216" i="1" s="1"/>
  <c r="AC90" i="1"/>
  <c r="AC216" i="1" s="1"/>
  <c r="AB90" i="1"/>
  <c r="AB216" i="1" s="1"/>
  <c r="AA90" i="1"/>
  <c r="AA216" i="1" s="1"/>
  <c r="Z90" i="1"/>
  <c r="Z216" i="1" s="1"/>
  <c r="Y90" i="1"/>
  <c r="Y216" i="1" s="1"/>
  <c r="X90" i="1"/>
  <c r="X216" i="1" s="1"/>
  <c r="W90" i="1"/>
  <c r="W216" i="1" s="1"/>
  <c r="V90" i="1"/>
  <c r="V216" i="1" s="1"/>
  <c r="U90" i="1"/>
  <c r="U216" i="1" s="1"/>
  <c r="T90" i="1"/>
  <c r="T216" i="1" s="1"/>
  <c r="S90" i="1"/>
  <c r="S216" i="1" s="1"/>
  <c r="R90" i="1"/>
  <c r="R216" i="1" s="1"/>
  <c r="Q90" i="1"/>
  <c r="Q216" i="1" s="1"/>
  <c r="P90" i="1"/>
  <c r="P216" i="1" s="1"/>
  <c r="O90" i="1"/>
  <c r="O216" i="1" s="1"/>
  <c r="N90" i="1"/>
  <c r="N216" i="1" s="1"/>
  <c r="M90" i="1"/>
  <c r="M216" i="1" s="1"/>
  <c r="BO89" i="1"/>
  <c r="AA88" i="1"/>
  <c r="AA287" i="1" s="1"/>
  <c r="Z88" i="1"/>
  <c r="Z287" i="1" s="1"/>
  <c r="Y88" i="1"/>
  <c r="Y287" i="1" s="1"/>
  <c r="X88" i="1"/>
  <c r="X287" i="1" s="1"/>
  <c r="W88" i="1"/>
  <c r="W287" i="1" s="1"/>
  <c r="V88" i="1"/>
  <c r="V287" i="1" s="1"/>
  <c r="U88" i="1"/>
  <c r="U287" i="1" s="1"/>
  <c r="T88" i="1"/>
  <c r="T287" i="1" s="1"/>
  <c r="S88" i="1"/>
  <c r="S287" i="1" s="1"/>
  <c r="R88" i="1"/>
  <c r="R287" i="1" s="1"/>
  <c r="Q88" i="1"/>
  <c r="Q287" i="1" s="1"/>
  <c r="P88" i="1"/>
  <c r="P287" i="1" s="1"/>
  <c r="O88" i="1"/>
  <c r="O287" i="1" s="1"/>
  <c r="N88" i="1"/>
  <c r="N287" i="1" s="1"/>
  <c r="M88" i="1"/>
  <c r="M287" i="1" s="1"/>
  <c r="L88" i="1"/>
  <c r="L287" i="1" s="1"/>
  <c r="K88" i="1"/>
  <c r="K287" i="1" s="1"/>
  <c r="J88" i="1"/>
  <c r="J287" i="1" s="1"/>
  <c r="I88" i="1"/>
  <c r="I287" i="1" s="1"/>
  <c r="H88" i="1"/>
  <c r="H287" i="1" s="1"/>
  <c r="G88" i="1"/>
  <c r="G287" i="1" s="1"/>
  <c r="F88" i="1"/>
  <c r="F287" i="1" s="1"/>
  <c r="E88" i="1"/>
  <c r="E287" i="1" s="1"/>
  <c r="D88" i="1"/>
  <c r="D287" i="1" s="1"/>
  <c r="C88" i="1"/>
  <c r="C287" i="1" s="1"/>
  <c r="AA87" i="1"/>
  <c r="Z87" i="1"/>
  <c r="Z85" i="1" s="1"/>
  <c r="Z298" i="1" s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A86" i="1"/>
  <c r="AA299" i="1" s="1"/>
  <c r="AA85" i="1"/>
  <c r="AA298" i="1" s="1"/>
  <c r="Y85" i="1"/>
  <c r="Y298" i="1" s="1"/>
  <c r="X85" i="1"/>
  <c r="X298" i="1" s="1"/>
  <c r="W85" i="1"/>
  <c r="W298" i="1" s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V270" i="1" s="1"/>
  <c r="U84" i="1"/>
  <c r="U270" i="1" s="1"/>
  <c r="T84" i="1"/>
  <c r="T270" i="1" s="1"/>
  <c r="S84" i="1"/>
  <c r="S270" i="1" s="1"/>
  <c r="R84" i="1"/>
  <c r="R270" i="1" s="1"/>
  <c r="Q84" i="1"/>
  <c r="Q270" i="1" s="1"/>
  <c r="P84" i="1"/>
  <c r="P270" i="1" s="1"/>
  <c r="O84" i="1"/>
  <c r="O270" i="1" s="1"/>
  <c r="BO82" i="1"/>
  <c r="BO81" i="1"/>
  <c r="BE88" i="1"/>
  <c r="BE287" i="1" s="1"/>
  <c r="BD80" i="1"/>
  <c r="BC80" i="1"/>
  <c r="BB80" i="1"/>
  <c r="BA88" i="1"/>
  <c r="BA287" i="1" s="1"/>
  <c r="AZ80" i="1"/>
  <c r="AY80" i="1"/>
  <c r="AX80" i="1"/>
  <c r="AW88" i="1"/>
  <c r="AW287" i="1" s="1"/>
  <c r="AV80" i="1"/>
  <c r="AU80" i="1"/>
  <c r="AT80" i="1"/>
  <c r="AS88" i="1"/>
  <c r="AS287" i="1" s="1"/>
  <c r="AR80" i="1"/>
  <c r="AQ80" i="1"/>
  <c r="AP80" i="1"/>
  <c r="AO88" i="1"/>
  <c r="AO287" i="1" s="1"/>
  <c r="AN80" i="1"/>
  <c r="AM80" i="1"/>
  <c r="AL80" i="1"/>
  <c r="AK88" i="1"/>
  <c r="AK287" i="1" s="1"/>
  <c r="AJ80" i="1"/>
  <c r="AI80" i="1"/>
  <c r="AH80" i="1"/>
  <c r="AG88" i="1"/>
  <c r="AG287" i="1" s="1"/>
  <c r="AF80" i="1"/>
  <c r="AE80" i="1"/>
  <c r="AD80" i="1"/>
  <c r="AC88" i="1"/>
  <c r="AC287" i="1" s="1"/>
  <c r="AB80" i="1"/>
  <c r="BE80" i="1"/>
  <c r="BO80" i="1" s="1"/>
  <c r="BA80" i="1"/>
  <c r="AW80" i="1"/>
  <c r="AS80" i="1"/>
  <c r="AO80" i="1"/>
  <c r="AK80" i="1"/>
  <c r="AG80" i="1"/>
  <c r="AC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AY247" i="1"/>
  <c r="AT239" i="1"/>
  <c r="AQ247" i="1"/>
  <c r="AI247" i="1"/>
  <c r="BE78" i="1"/>
  <c r="BE278" i="1" s="1"/>
  <c r="BD78" i="1"/>
  <c r="BD278" i="1" s="1"/>
  <c r="BC78" i="1"/>
  <c r="BC278" i="1" s="1"/>
  <c r="BB78" i="1"/>
  <c r="BB278" i="1" s="1"/>
  <c r="BA78" i="1"/>
  <c r="BA278" i="1" s="1"/>
  <c r="AZ78" i="1"/>
  <c r="AZ278" i="1" s="1"/>
  <c r="AY78" i="1"/>
  <c r="AY278" i="1" s="1"/>
  <c r="AX78" i="1"/>
  <c r="AX278" i="1" s="1"/>
  <c r="AW78" i="1"/>
  <c r="AW278" i="1" s="1"/>
  <c r="AV78" i="1"/>
  <c r="AV278" i="1" s="1"/>
  <c r="AU78" i="1"/>
  <c r="AU278" i="1" s="1"/>
  <c r="AT78" i="1"/>
  <c r="AT278" i="1" s="1"/>
  <c r="AS78" i="1"/>
  <c r="AS278" i="1" s="1"/>
  <c r="AR78" i="1"/>
  <c r="AR278" i="1" s="1"/>
  <c r="AQ78" i="1"/>
  <c r="AQ278" i="1" s="1"/>
  <c r="AP78" i="1"/>
  <c r="AP278" i="1" s="1"/>
  <c r="AO78" i="1"/>
  <c r="AO278" i="1" s="1"/>
  <c r="AN78" i="1"/>
  <c r="AN278" i="1" s="1"/>
  <c r="AM78" i="1"/>
  <c r="AM278" i="1" s="1"/>
  <c r="AL78" i="1"/>
  <c r="AL278" i="1" s="1"/>
  <c r="AK78" i="1"/>
  <c r="AK278" i="1" s="1"/>
  <c r="AJ78" i="1"/>
  <c r="AJ278" i="1" s="1"/>
  <c r="AI78" i="1"/>
  <c r="AI278" i="1" s="1"/>
  <c r="AH78" i="1"/>
  <c r="AH278" i="1" s="1"/>
  <c r="AG78" i="1"/>
  <c r="AG278" i="1" s="1"/>
  <c r="AF78" i="1"/>
  <c r="AF278" i="1" s="1"/>
  <c r="AE78" i="1"/>
  <c r="AE278" i="1" s="1"/>
  <c r="AD78" i="1"/>
  <c r="AD278" i="1" s="1"/>
  <c r="AC78" i="1"/>
  <c r="AC278" i="1" s="1"/>
  <c r="AB78" i="1"/>
  <c r="AB278" i="1" s="1"/>
  <c r="AA78" i="1"/>
  <c r="AA278" i="1" s="1"/>
  <c r="Z78" i="1"/>
  <c r="Z278" i="1" s="1"/>
  <c r="Y78" i="1"/>
  <c r="Y278" i="1" s="1"/>
  <c r="X78" i="1"/>
  <c r="X278" i="1" s="1"/>
  <c r="W78" i="1"/>
  <c r="W278" i="1" s="1"/>
  <c r="V78" i="1"/>
  <c r="V278" i="1" s="1"/>
  <c r="U78" i="1"/>
  <c r="U278" i="1" s="1"/>
  <c r="T78" i="1"/>
  <c r="T278" i="1" s="1"/>
  <c r="S78" i="1"/>
  <c r="S278" i="1" s="1"/>
  <c r="R78" i="1"/>
  <c r="R278" i="1" s="1"/>
  <c r="Q78" i="1"/>
  <c r="Q278" i="1" s="1"/>
  <c r="P78" i="1"/>
  <c r="P278" i="1" s="1"/>
  <c r="O78" i="1"/>
  <c r="O278" i="1" s="1"/>
  <c r="N78" i="1"/>
  <c r="M78" i="1"/>
  <c r="BO77" i="1"/>
  <c r="BO76" i="1"/>
  <c r="AK247" i="1" l="1"/>
  <c r="AK249" i="1" s="1"/>
  <c r="AK239" i="1"/>
  <c r="AK242" i="1" s="1"/>
  <c r="BA247" i="1"/>
  <c r="BA249" i="1" s="1"/>
  <c r="BA239" i="1"/>
  <c r="BA244" i="1" s="1"/>
  <c r="AL87" i="1"/>
  <c r="AL85" i="1" s="1"/>
  <c r="AL298" i="1" s="1"/>
  <c r="AX88" i="1"/>
  <c r="AX287" i="1" s="1"/>
  <c r="AI110" i="1"/>
  <c r="AI109" i="1"/>
  <c r="AU110" i="1"/>
  <c r="AU109" i="1"/>
  <c r="BE292" i="1"/>
  <c r="BO139" i="1"/>
  <c r="AC247" i="1"/>
  <c r="AC249" i="1" s="1"/>
  <c r="AC239" i="1"/>
  <c r="AG239" i="1"/>
  <c r="AG247" i="1"/>
  <c r="AG249" i="1" s="1"/>
  <c r="AS247" i="1"/>
  <c r="AS249" i="1" s="1"/>
  <c r="AS239" i="1"/>
  <c r="BE239" i="1"/>
  <c r="BE247" i="1"/>
  <c r="BO79" i="1"/>
  <c r="BN239" i="1" s="1"/>
  <c r="AH88" i="1"/>
  <c r="AH287" i="1" s="1"/>
  <c r="AE110" i="1"/>
  <c r="AE109" i="1"/>
  <c r="AQ110" i="1"/>
  <c r="AQ109" i="1"/>
  <c r="BC110" i="1"/>
  <c r="BC109" i="1"/>
  <c r="BO134" i="1"/>
  <c r="BE223" i="1"/>
  <c r="BD230" i="1"/>
  <c r="BO156" i="1"/>
  <c r="AC242" i="1"/>
  <c r="BA242" i="1"/>
  <c r="W297" i="1"/>
  <c r="W270" i="1"/>
  <c r="AA297" i="1"/>
  <c r="AA270" i="1"/>
  <c r="AE297" i="1"/>
  <c r="AE270" i="1"/>
  <c r="AI297" i="1"/>
  <c r="AI270" i="1"/>
  <c r="AM297" i="1"/>
  <c r="AM270" i="1"/>
  <c r="AQ297" i="1"/>
  <c r="AQ270" i="1"/>
  <c r="AU297" i="1"/>
  <c r="AU270" i="1"/>
  <c r="AY297" i="1"/>
  <c r="AY270" i="1"/>
  <c r="BC297" i="1"/>
  <c r="BC270" i="1"/>
  <c r="AE86" i="1"/>
  <c r="AE299" i="1" s="1"/>
  <c r="AU86" i="1"/>
  <c r="AU299" i="1" s="1"/>
  <c r="AP87" i="1"/>
  <c r="AP85" i="1" s="1"/>
  <c r="AP298" i="1" s="1"/>
  <c r="AL88" i="1"/>
  <c r="AL287" i="1" s="1"/>
  <c r="BB88" i="1"/>
  <c r="BB287" i="1" s="1"/>
  <c r="AF109" i="1"/>
  <c r="AV109" i="1"/>
  <c r="BE291" i="1"/>
  <c r="BO138" i="1"/>
  <c r="AU83" i="1"/>
  <c r="AZ86" i="1"/>
  <c r="AI86" i="1"/>
  <c r="AI299" i="1" s="1"/>
  <c r="AD87" i="1"/>
  <c r="AD85" i="1" s="1"/>
  <c r="AD298" i="1" s="1"/>
  <c r="AT87" i="1"/>
  <c r="AT85" i="1" s="1"/>
  <c r="AT298" i="1" s="1"/>
  <c r="AP88" i="1"/>
  <c r="AP287" i="1" s="1"/>
  <c r="AJ109" i="1"/>
  <c r="BE290" i="1"/>
  <c r="BO137" i="1"/>
  <c r="AG252" i="1"/>
  <c r="BA252" i="1"/>
  <c r="BO212" i="1"/>
  <c r="AM241" i="1"/>
  <c r="AO239" i="1"/>
  <c r="AO247" i="1"/>
  <c r="AO249" i="1" s="1"/>
  <c r="AW239" i="1"/>
  <c r="AW241" i="1" s="1"/>
  <c r="AW247" i="1"/>
  <c r="BB87" i="1"/>
  <c r="BB85" i="1" s="1"/>
  <c r="BB298" i="1" s="1"/>
  <c r="BO93" i="1"/>
  <c r="BE220" i="1"/>
  <c r="AA110" i="1"/>
  <c r="AA109" i="1"/>
  <c r="AM110" i="1"/>
  <c r="AM109" i="1"/>
  <c r="AY110" i="1"/>
  <c r="AY109" i="1"/>
  <c r="AR109" i="1"/>
  <c r="AJ241" i="1"/>
  <c r="AZ241" i="1"/>
  <c r="AS242" i="1"/>
  <c r="AC86" i="1"/>
  <c r="AC299" i="1" s="1"/>
  <c r="W86" i="1"/>
  <c r="W299" i="1" s="1"/>
  <c r="AH87" i="1"/>
  <c r="AH85" i="1" s="1"/>
  <c r="AH298" i="1" s="1"/>
  <c r="AX87" i="1"/>
  <c r="AX85" i="1" s="1"/>
  <c r="AX298" i="1" s="1"/>
  <c r="AD88" i="1"/>
  <c r="AD287" i="1" s="1"/>
  <c r="AT88" i="1"/>
  <c r="AT287" i="1" s="1"/>
  <c r="X109" i="1"/>
  <c r="AN109" i="1"/>
  <c r="BD109" i="1"/>
  <c r="BE112" i="1"/>
  <c r="BO112" i="1" s="1"/>
  <c r="BO111" i="1"/>
  <c r="AL112" i="1"/>
  <c r="BB112" i="1"/>
  <c r="AQ241" i="1"/>
  <c r="AJ242" i="1"/>
  <c r="AZ242" i="1"/>
  <c r="AL243" i="1"/>
  <c r="AE244" i="1"/>
  <c r="AQ244" i="1"/>
  <c r="AU244" i="1"/>
  <c r="AF251" i="1"/>
  <c r="AR251" i="1"/>
  <c r="AV251" i="1"/>
  <c r="BO211" i="1"/>
  <c r="AE241" i="1"/>
  <c r="S242" i="1"/>
  <c r="S243" i="1"/>
  <c r="S244" i="1"/>
  <c r="S245" i="1"/>
  <c r="AL247" i="1"/>
  <c r="AL249" i="1" s="1"/>
  <c r="AL239" i="1"/>
  <c r="AX247" i="1"/>
  <c r="AX249" i="1" s="1"/>
  <c r="AX239" i="1"/>
  <c r="AX244" i="1" s="1"/>
  <c r="X297" i="1"/>
  <c r="X270" i="1"/>
  <c r="AN297" i="1"/>
  <c r="AN270" i="1"/>
  <c r="BD297" i="1"/>
  <c r="BD270" i="1"/>
  <c r="X86" i="1"/>
  <c r="X299" i="1" s="1"/>
  <c r="AQ87" i="1"/>
  <c r="AQ85" i="1" s="1"/>
  <c r="BO145" i="1"/>
  <c r="BO169" i="1"/>
  <c r="BE236" i="1"/>
  <c r="AG242" i="1"/>
  <c r="AO242" i="1"/>
  <c r="BO206" i="1"/>
  <c r="BE242" i="1"/>
  <c r="AL245" i="1"/>
  <c r="AP245" i="1"/>
  <c r="AT245" i="1"/>
  <c r="AE250" i="1"/>
  <c r="AI250" i="1"/>
  <c r="AQ250" i="1"/>
  <c r="AU250" i="1"/>
  <c r="AY250" i="1"/>
  <c r="AG251" i="1"/>
  <c r="AO251" i="1"/>
  <c r="AX252" i="1"/>
  <c r="AR253" i="1"/>
  <c r="BE226" i="1"/>
  <c r="O241" i="1"/>
  <c r="S241" i="1"/>
  <c r="AG241" i="1"/>
  <c r="AO241" i="1"/>
  <c r="BE241" i="1"/>
  <c r="BE235" i="1"/>
  <c r="AI239" i="1"/>
  <c r="AI244" i="1" s="1"/>
  <c r="BG242" i="1"/>
  <c r="BG243" i="1"/>
  <c r="BG244" i="1"/>
  <c r="BG245" i="1"/>
  <c r="BK245" i="1"/>
  <c r="BK242" i="1"/>
  <c r="BK243" i="1"/>
  <c r="W242" i="1"/>
  <c r="W243" i="1"/>
  <c r="W245" i="1"/>
  <c r="Q253" i="1"/>
  <c r="Q249" i="1"/>
  <c r="Q250" i="1"/>
  <c r="Q252" i="1"/>
  <c r="Q251" i="1"/>
  <c r="AB297" i="1"/>
  <c r="AB270" i="1"/>
  <c r="AR297" i="1"/>
  <c r="AR270" i="1"/>
  <c r="AZ297" i="1"/>
  <c r="AZ270" i="1"/>
  <c r="BD86" i="1"/>
  <c r="AI87" i="1"/>
  <c r="AI85" i="1" s="1"/>
  <c r="AI298" i="1" s="1"/>
  <c r="AY87" i="1"/>
  <c r="AY85" i="1" s="1"/>
  <c r="AY298" i="1" s="1"/>
  <c r="AI88" i="1"/>
  <c r="AI287" i="1" s="1"/>
  <c r="AU88" i="1"/>
  <c r="AU287" i="1" s="1"/>
  <c r="BO78" i="1"/>
  <c r="AE247" i="1"/>
  <c r="AE249" i="1" s="1"/>
  <c r="AE239" i="1"/>
  <c r="AE242" i="1" s="1"/>
  <c r="AM247" i="1"/>
  <c r="AM249" i="1" s="1"/>
  <c r="AM239" i="1"/>
  <c r="AM244" i="1" s="1"/>
  <c r="AU247" i="1"/>
  <c r="AU249" i="1" s="1"/>
  <c r="AU239" i="1"/>
  <c r="AU242" i="1" s="1"/>
  <c r="Y270" i="1"/>
  <c r="Y297" i="1"/>
  <c r="AG297" i="1"/>
  <c r="AG270" i="1"/>
  <c r="AK297" i="1"/>
  <c r="AK270" i="1"/>
  <c r="AO297" i="1"/>
  <c r="AO270" i="1"/>
  <c r="AS270" i="1"/>
  <c r="AS297" i="1"/>
  <c r="AW297" i="1"/>
  <c r="AW270" i="1"/>
  <c r="BA297" i="1"/>
  <c r="BA270" i="1"/>
  <c r="BE270" i="1"/>
  <c r="BE297" i="1"/>
  <c r="Y86" i="1"/>
  <c r="Y299" i="1" s="1"/>
  <c r="AO86" i="1"/>
  <c r="AO299" i="1" s="1"/>
  <c r="AS86" i="1"/>
  <c r="AB87" i="1"/>
  <c r="AB85" i="1" s="1"/>
  <c r="AB298" i="1" s="1"/>
  <c r="AF87" i="1"/>
  <c r="AF85" i="1" s="1"/>
  <c r="AF298" i="1" s="1"/>
  <c r="AJ87" i="1"/>
  <c r="AJ85" i="1" s="1"/>
  <c r="AJ298" i="1" s="1"/>
  <c r="AN87" i="1"/>
  <c r="AN85" i="1" s="1"/>
  <c r="AN298" i="1" s="1"/>
  <c r="AR87" i="1"/>
  <c r="AR85" i="1" s="1"/>
  <c r="AR298" i="1" s="1"/>
  <c r="AV87" i="1"/>
  <c r="AV85" i="1" s="1"/>
  <c r="AV298" i="1" s="1"/>
  <c r="AZ87" i="1"/>
  <c r="AZ85" i="1" s="1"/>
  <c r="AZ298" i="1" s="1"/>
  <c r="BD87" i="1"/>
  <c r="BD85" i="1" s="1"/>
  <c r="BD298" i="1" s="1"/>
  <c r="AB88" i="1"/>
  <c r="AB287" i="1" s="1"/>
  <c r="AF88" i="1"/>
  <c r="AF287" i="1" s="1"/>
  <c r="AJ88" i="1"/>
  <c r="AJ287" i="1" s="1"/>
  <c r="AN88" i="1"/>
  <c r="AN287" i="1" s="1"/>
  <c r="AR88" i="1"/>
  <c r="AR287" i="1" s="1"/>
  <c r="AV88" i="1"/>
  <c r="AV287" i="1" s="1"/>
  <c r="AZ88" i="1"/>
  <c r="AZ287" i="1" s="1"/>
  <c r="BD88" i="1"/>
  <c r="BD287" i="1" s="1"/>
  <c r="AI112" i="1"/>
  <c r="AY112" i="1"/>
  <c r="AL241" i="1"/>
  <c r="AT241" i="1"/>
  <c r="BB241" i="1"/>
  <c r="BE231" i="1"/>
  <c r="BO172" i="1"/>
  <c r="AB243" i="1"/>
  <c r="AJ243" i="1"/>
  <c r="AR243" i="1"/>
  <c r="AZ243" i="1"/>
  <c r="AC244" i="1"/>
  <c r="AG244" i="1"/>
  <c r="AK244" i="1"/>
  <c r="AO244" i="1"/>
  <c r="AS244" i="1"/>
  <c r="AW244" i="1"/>
  <c r="BE244" i="1"/>
  <c r="BO208" i="1"/>
  <c r="AE245" i="1"/>
  <c r="AQ245" i="1"/>
  <c r="AU245" i="1"/>
  <c r="AV250" i="1"/>
  <c r="AH251" i="1"/>
  <c r="AL251" i="1"/>
  <c r="AX251" i="1"/>
  <c r="BB251" i="1"/>
  <c r="AE252" i="1"/>
  <c r="AI252" i="1"/>
  <c r="AQ252" i="1"/>
  <c r="AU252" i="1"/>
  <c r="AY252" i="1"/>
  <c r="BC252" i="1"/>
  <c r="BE217" i="1"/>
  <c r="AA241" i="1"/>
  <c r="AQ239" i="1"/>
  <c r="BK244" i="1"/>
  <c r="AT247" i="1"/>
  <c r="AT249" i="1" s="1"/>
  <c r="O242" i="1"/>
  <c r="O243" i="1"/>
  <c r="O245" i="1"/>
  <c r="AA242" i="1"/>
  <c r="AA243" i="1"/>
  <c r="AA244" i="1"/>
  <c r="AA245" i="1"/>
  <c r="O244" i="1"/>
  <c r="M253" i="1"/>
  <c r="M249" i="1"/>
  <c r="M250" i="1"/>
  <c r="M251" i="1"/>
  <c r="M252" i="1"/>
  <c r="U253" i="1"/>
  <c r="U249" i="1"/>
  <c r="U250" i="1"/>
  <c r="U251" i="1"/>
  <c r="U252" i="1"/>
  <c r="AD247" i="1"/>
  <c r="AD249" i="1" s="1"/>
  <c r="AD239" i="1"/>
  <c r="AD245" i="1" s="1"/>
  <c r="AH247" i="1"/>
  <c r="AH249" i="1" s="1"/>
  <c r="AH239" i="1"/>
  <c r="AH244" i="1" s="1"/>
  <c r="AP247" i="1"/>
  <c r="AP239" i="1"/>
  <c r="AP243" i="1" s="1"/>
  <c r="BB247" i="1"/>
  <c r="BB249" i="1" s="1"/>
  <c r="BB239" i="1"/>
  <c r="BB244" i="1" s="1"/>
  <c r="AF297" i="1"/>
  <c r="AF270" i="1"/>
  <c r="AJ297" i="1"/>
  <c r="AJ270" i="1"/>
  <c r="AV297" i="1"/>
  <c r="AV270" i="1"/>
  <c r="AN86" i="1"/>
  <c r="AN299" i="1" s="1"/>
  <c r="AV86" i="1"/>
  <c r="AE87" i="1"/>
  <c r="AE85" i="1" s="1"/>
  <c r="AE298" i="1" s="1"/>
  <c r="AM87" i="1"/>
  <c r="AM85" i="1" s="1"/>
  <c r="AM298" i="1" s="1"/>
  <c r="AU87" i="1"/>
  <c r="AU85" i="1" s="1"/>
  <c r="AU298" i="1" s="1"/>
  <c r="BC87" i="1"/>
  <c r="BC85" i="1" s="1"/>
  <c r="BC298" i="1" s="1"/>
  <c r="AE88" i="1"/>
  <c r="AE287" i="1" s="1"/>
  <c r="AM88" i="1"/>
  <c r="AM287" i="1" s="1"/>
  <c r="AQ88" i="1"/>
  <c r="AQ287" i="1" s="1"/>
  <c r="AY88" i="1"/>
  <c r="AY287" i="1" s="1"/>
  <c r="BC88" i="1"/>
  <c r="BC287" i="1" s="1"/>
  <c r="BE109" i="1"/>
  <c r="BO109" i="1" s="1"/>
  <c r="AI249" i="1"/>
  <c r="AQ249" i="1"/>
  <c r="AY249" i="1"/>
  <c r="BC247" i="1"/>
  <c r="BC249" i="1" s="1"/>
  <c r="BC239" i="1"/>
  <c r="BC243" i="1" s="1"/>
  <c r="AC297" i="1"/>
  <c r="AC270" i="1"/>
  <c r="AB247" i="1"/>
  <c r="AB249" i="1" s="1"/>
  <c r="AA247" i="1"/>
  <c r="AB239" i="1"/>
  <c r="AB241" i="1" s="1"/>
  <c r="AF247" i="1"/>
  <c r="AF239" i="1"/>
  <c r="AF245" i="1" s="1"/>
  <c r="AJ247" i="1"/>
  <c r="AJ249" i="1" s="1"/>
  <c r="AJ239" i="1"/>
  <c r="AN247" i="1"/>
  <c r="AN249" i="1" s="1"/>
  <c r="AN239" i="1"/>
  <c r="AN242" i="1" s="1"/>
  <c r="AR247" i="1"/>
  <c r="AR249" i="1" s="1"/>
  <c r="AR239" i="1"/>
  <c r="AR241" i="1" s="1"/>
  <c r="AV247" i="1"/>
  <c r="AV249" i="1" s="1"/>
  <c r="AV239" i="1"/>
  <c r="AV245" i="1" s="1"/>
  <c r="AZ247" i="1"/>
  <c r="AZ249" i="1" s="1"/>
  <c r="AZ239" i="1"/>
  <c r="BD247" i="1"/>
  <c r="BD249" i="1" s="1"/>
  <c r="BD239" i="1"/>
  <c r="BD245" i="1" s="1"/>
  <c r="Z297" i="1"/>
  <c r="Z270" i="1"/>
  <c r="AD297" i="1"/>
  <c r="AD270" i="1"/>
  <c r="AH297" i="1"/>
  <c r="AH270" i="1"/>
  <c r="AL297" i="1"/>
  <c r="AL270" i="1"/>
  <c r="AP297" i="1"/>
  <c r="AP270" i="1"/>
  <c r="AT297" i="1"/>
  <c r="AT270" i="1"/>
  <c r="AX297" i="1"/>
  <c r="AX270" i="1"/>
  <c r="BB297" i="1"/>
  <c r="BB270" i="1"/>
  <c r="BO84" i="1"/>
  <c r="Z86" i="1"/>
  <c r="Z299" i="1" s="1"/>
  <c r="AD86" i="1"/>
  <c r="AD299" i="1" s="1"/>
  <c r="AH86" i="1"/>
  <c r="AH299" i="1" s="1"/>
  <c r="AP86" i="1"/>
  <c r="AP299" i="1" s="1"/>
  <c r="AT86" i="1"/>
  <c r="AX86" i="1"/>
  <c r="BB86" i="1"/>
  <c r="AC87" i="1"/>
  <c r="AC85" i="1" s="1"/>
  <c r="AC298" i="1" s="1"/>
  <c r="AG87" i="1"/>
  <c r="AG85" i="1" s="1"/>
  <c r="AG298" i="1" s="1"/>
  <c r="AK87" i="1"/>
  <c r="AK85" i="1" s="1"/>
  <c r="AK298" i="1" s="1"/>
  <c r="AO87" i="1"/>
  <c r="AO85" i="1" s="1"/>
  <c r="AO298" i="1" s="1"/>
  <c r="AS87" i="1"/>
  <c r="AS85" i="1" s="1"/>
  <c r="AS298" i="1" s="1"/>
  <c r="AW87" i="1"/>
  <c r="AW85" i="1" s="1"/>
  <c r="AW298" i="1" s="1"/>
  <c r="BA87" i="1"/>
  <c r="BA85" i="1" s="1"/>
  <c r="BA298" i="1" s="1"/>
  <c r="BE87" i="1"/>
  <c r="BO90" i="1"/>
  <c r="BO98" i="1"/>
  <c r="BO135" i="1"/>
  <c r="AM242" i="1"/>
  <c r="AQ242" i="1"/>
  <c r="BC242" i="1"/>
  <c r="AC243" i="1"/>
  <c r="AG243" i="1"/>
  <c r="AK243" i="1"/>
  <c r="AO243" i="1"/>
  <c r="AS243" i="1"/>
  <c r="BE243" i="1"/>
  <c r="AD244" i="1"/>
  <c r="AL244" i="1"/>
  <c r="AP244" i="1"/>
  <c r="AT244" i="1"/>
  <c r="AB245" i="1"/>
  <c r="AJ245" i="1"/>
  <c r="AR245" i="1"/>
  <c r="AZ245" i="1"/>
  <c r="AG250" i="1"/>
  <c r="AO250" i="1"/>
  <c r="AW250" i="1"/>
  <c r="BA250" i="1"/>
  <c r="BO210" i="1"/>
  <c r="AD253" i="1"/>
  <c r="AH253" i="1"/>
  <c r="AL253" i="1"/>
  <c r="AT253" i="1"/>
  <c r="BB253" i="1"/>
  <c r="BO213" i="1"/>
  <c r="AC241" i="1"/>
  <c r="AK241" i="1"/>
  <c r="AS241" i="1"/>
  <c r="BA241" i="1"/>
  <c r="BG241" i="1"/>
  <c r="BK241" i="1"/>
  <c r="AY239" i="1"/>
  <c r="AY241" i="1" s="1"/>
  <c r="AY253" i="1"/>
  <c r="AR250" i="1"/>
  <c r="AZ250" i="1"/>
  <c r="BA251" i="1"/>
  <c r="AL252" i="1"/>
  <c r="BB252" i="1"/>
  <c r="AE253" i="1"/>
  <c r="AU253" i="1"/>
  <c r="BC253" i="1"/>
  <c r="L243" i="1"/>
  <c r="L244" i="1"/>
  <c r="R244" i="1"/>
  <c r="Z244" i="1"/>
  <c r="BF244" i="1"/>
  <c r="L245" i="1"/>
  <c r="AD242" i="1"/>
  <c r="AL242" i="1"/>
  <c r="AP242" i="1"/>
  <c r="AT242" i="1"/>
  <c r="AE243" i="1"/>
  <c r="AI243" i="1"/>
  <c r="AM243" i="1"/>
  <c r="AQ243" i="1"/>
  <c r="AU243" i="1"/>
  <c r="AY243" i="1"/>
  <c r="AB244" i="1"/>
  <c r="AJ244" i="1"/>
  <c r="AR244" i="1"/>
  <c r="AZ244" i="1"/>
  <c r="AC245" i="1"/>
  <c r="AG245" i="1"/>
  <c r="AK245" i="1"/>
  <c r="AO245" i="1"/>
  <c r="AS245" i="1"/>
  <c r="AW245" i="1"/>
  <c r="BA245" i="1"/>
  <c r="BE245" i="1"/>
  <c r="AH250" i="1"/>
  <c r="AL250" i="1"/>
  <c r="AX250" i="1"/>
  <c r="BB250" i="1"/>
  <c r="AE251" i="1"/>
  <c r="AI251" i="1"/>
  <c r="AQ251" i="1"/>
  <c r="AU251" i="1"/>
  <c r="AY251" i="1"/>
  <c r="BC251" i="1"/>
  <c r="AB252" i="1"/>
  <c r="AN252" i="1"/>
  <c r="AR252" i="1"/>
  <c r="BD252" i="1"/>
  <c r="AC253" i="1"/>
  <c r="AO253" i="1"/>
  <c r="AS253" i="1"/>
  <c r="BA253" i="1"/>
  <c r="BE253" i="1"/>
  <c r="N245" i="1"/>
  <c r="N242" i="1"/>
  <c r="R245" i="1"/>
  <c r="R242" i="1"/>
  <c r="V245" i="1"/>
  <c r="V242" i="1"/>
  <c r="Z245" i="1"/>
  <c r="Z242" i="1"/>
  <c r="BF245" i="1"/>
  <c r="BF242" i="1"/>
  <c r="BJ245" i="1"/>
  <c r="BJ242" i="1"/>
  <c r="N244" i="1"/>
  <c r="V244" i="1"/>
  <c r="BJ244" i="1"/>
  <c r="Y253" i="1"/>
  <c r="Y249" i="1"/>
  <c r="Y250" i="1"/>
  <c r="BI253" i="1"/>
  <c r="BI249" i="1"/>
  <c r="BI250" i="1"/>
  <c r="BM253" i="1"/>
  <c r="BM249" i="1"/>
  <c r="BM250" i="1"/>
  <c r="BI252" i="1"/>
  <c r="AU308" i="1"/>
  <c r="AU313" i="1" s="1"/>
  <c r="AY310" i="1"/>
  <c r="AY308" i="1"/>
  <c r="AY313" i="1" s="1"/>
  <c r="BC308" i="1"/>
  <c r="BC313" i="1" s="1"/>
  <c r="BG310" i="1"/>
  <c r="BG308" i="1"/>
  <c r="BG313" i="1" s="1"/>
  <c r="BK308" i="1"/>
  <c r="BK313" i="1" s="1"/>
  <c r="BE311" i="1"/>
  <c r="BI311" i="1"/>
  <c r="AY312" i="1"/>
  <c r="BG312" i="1"/>
  <c r="AS313" i="1"/>
  <c r="BE313" i="1"/>
  <c r="BI313" i="1"/>
  <c r="AY314" i="1"/>
  <c r="BG314" i="1"/>
  <c r="AQ308" i="1"/>
  <c r="AQ313" i="1" s="1"/>
  <c r="P244" i="1"/>
  <c r="T244" i="1"/>
  <c r="X244" i="1"/>
  <c r="BH244" i="1"/>
  <c r="BL244" i="1"/>
  <c r="M245" i="1"/>
  <c r="Q245" i="1"/>
  <c r="U245" i="1"/>
  <c r="Y245" i="1"/>
  <c r="N250" i="1"/>
  <c r="N251" i="1"/>
  <c r="R250" i="1"/>
  <c r="R251" i="1"/>
  <c r="V250" i="1"/>
  <c r="V251" i="1"/>
  <c r="Z250" i="1"/>
  <c r="Z251" i="1"/>
  <c r="BF250" i="1"/>
  <c r="BF251" i="1"/>
  <c r="BJ250" i="1"/>
  <c r="BJ251" i="1"/>
  <c r="BI251" i="1"/>
  <c r="N252" i="1"/>
  <c r="V252" i="1"/>
  <c r="BJ252" i="1"/>
  <c r="BI244" i="1"/>
  <c r="BM244" i="1"/>
  <c r="N249" i="1"/>
  <c r="V249" i="1"/>
  <c r="BJ249" i="1"/>
  <c r="Y252" i="1"/>
  <c r="BM252" i="1"/>
  <c r="R253" i="1"/>
  <c r="Z253" i="1"/>
  <c r="BF253" i="1"/>
  <c r="AR314" i="1"/>
  <c r="AV314" i="1"/>
  <c r="BH314" i="1"/>
  <c r="BL314" i="1"/>
  <c r="L249" i="1"/>
  <c r="P249" i="1"/>
  <c r="T249" i="1"/>
  <c r="X249" i="1"/>
  <c r="BH249" i="1"/>
  <c r="BL249" i="1"/>
  <c r="O252" i="1"/>
  <c r="S252" i="1"/>
  <c r="W252" i="1"/>
  <c r="BG252" i="1"/>
  <c r="BK252" i="1"/>
  <c r="L253" i="1"/>
  <c r="P253" i="1"/>
  <c r="T253" i="1"/>
  <c r="X253" i="1"/>
  <c r="BH253" i="1"/>
  <c r="BL253" i="1"/>
  <c r="BA310" i="1"/>
  <c r="BE310" i="1"/>
  <c r="AQ311" i="1"/>
  <c r="AY311" i="1"/>
  <c r="BG311" i="1"/>
  <c r="BA312" i="1"/>
  <c r="BE312" i="1"/>
  <c r="AS314" i="1"/>
  <c r="BE314" i="1"/>
  <c r="BI314" i="1"/>
  <c r="BF310" i="1"/>
  <c r="AR311" i="1"/>
  <c r="AV311" i="1"/>
  <c r="BH311" i="1"/>
  <c r="BL311" i="1"/>
  <c r="AT312" i="1"/>
  <c r="AX312" i="1"/>
  <c r="BB312" i="1"/>
  <c r="BF312" i="1"/>
  <c r="BJ312" i="1"/>
  <c r="BN312" i="1"/>
  <c r="AR313" i="1"/>
  <c r="AV313" i="1"/>
  <c r="BH313" i="1"/>
  <c r="BL313" i="1"/>
  <c r="AR308" i="1"/>
  <c r="AR312" i="1" s="1"/>
  <c r="AV308" i="1"/>
  <c r="AV312" i="1" s="1"/>
  <c r="AZ308" i="1"/>
  <c r="AZ312" i="1" s="1"/>
  <c r="BD308" i="1"/>
  <c r="BD312" i="1" s="1"/>
  <c r="BH308" i="1"/>
  <c r="BH312" i="1" s="1"/>
  <c r="BL308" i="1"/>
  <c r="BL312" i="1" s="1"/>
  <c r="AS308" i="1"/>
  <c r="AS310" i="1" s="1"/>
  <c r="AW308" i="1"/>
  <c r="AW311" i="1" s="1"/>
  <c r="BA308" i="1"/>
  <c r="BA311" i="1" s="1"/>
  <c r="BE308" i="1"/>
  <c r="BI308" i="1"/>
  <c r="BI310" i="1" s="1"/>
  <c r="BM308" i="1"/>
  <c r="BM311" i="1" s="1"/>
  <c r="BN242" i="1" l="1"/>
  <c r="BN243" i="1"/>
  <c r="BN244" i="1"/>
  <c r="BN245" i="1"/>
  <c r="BN241" i="1"/>
  <c r="AV299" i="1"/>
  <c r="AV83" i="1"/>
  <c r="AP249" i="1"/>
  <c r="AP252" i="1"/>
  <c r="AV243" i="1"/>
  <c r="AF243" i="1"/>
  <c r="BD299" i="1"/>
  <c r="BD83" i="1"/>
  <c r="AB253" i="1"/>
  <c r="AW249" i="1"/>
  <c r="AW251" i="1"/>
  <c r="AW252" i="1"/>
  <c r="AF241" i="1"/>
  <c r="BM312" i="1"/>
  <c r="BC311" i="1"/>
  <c r="AW310" i="1"/>
  <c r="BK314" i="1"/>
  <c r="AU314" i="1"/>
  <c r="BK312" i="1"/>
  <c r="BC310" i="1"/>
  <c r="AF244" i="1"/>
  <c r="AS251" i="1"/>
  <c r="AC250" i="1"/>
  <c r="AT299" i="1"/>
  <c r="AT83" i="1"/>
  <c r="AF249" i="1"/>
  <c r="AF250" i="1"/>
  <c r="AS311" i="1"/>
  <c r="AN250" i="1"/>
  <c r="AX241" i="1"/>
  <c r="AH241" i="1"/>
  <c r="AR86" i="1"/>
  <c r="AR299" i="1" s="1"/>
  <c r="BD253" i="1"/>
  <c r="AN253" i="1"/>
  <c r="BB245" i="1"/>
  <c r="AB251" i="1"/>
  <c r="BB243" i="1"/>
  <c r="AH243" i="1"/>
  <c r="AV242" i="1"/>
  <c r="AF242" i="1"/>
  <c r="AI241" i="1"/>
  <c r="BC255" i="1" s="1"/>
  <c r="BC86" i="1"/>
  <c r="AS252" i="1"/>
  <c r="AC252" i="1"/>
  <c r="AZ299" i="1"/>
  <c r="AZ83" i="1"/>
  <c r="AN241" i="1"/>
  <c r="BE249" i="1"/>
  <c r="BD313" i="1"/>
  <c r="BD311" i="1"/>
  <c r="BA314" i="1"/>
  <c r="BI312" i="1"/>
  <c r="AS312" i="1"/>
  <c r="BD314" i="1"/>
  <c r="BL310" i="1"/>
  <c r="AV310" i="1"/>
  <c r="AQ314" i="1"/>
  <c r="BA313" i="1"/>
  <c r="AQ312" i="1"/>
  <c r="AQ310" i="1"/>
  <c r="AK253" i="1"/>
  <c r="AZ252" i="1"/>
  <c r="AJ252" i="1"/>
  <c r="AT250" i="1"/>
  <c r="AD250" i="1"/>
  <c r="BB242" i="1"/>
  <c r="AM253" i="1"/>
  <c r="AK251" i="1"/>
  <c r="AJ250" i="1"/>
  <c r="BE250" i="1"/>
  <c r="BA243" i="1"/>
  <c r="AY242" i="1"/>
  <c r="AI242" i="1"/>
  <c r="BN247" i="1"/>
  <c r="AB86" i="1"/>
  <c r="AB299" i="1" s="1"/>
  <c r="AT251" i="1"/>
  <c r="AD251" i="1"/>
  <c r="BC245" i="1"/>
  <c r="AM245" i="1"/>
  <c r="BD243" i="1"/>
  <c r="AN243" i="1"/>
  <c r="AD241" i="1"/>
  <c r="BA86" i="1"/>
  <c r="AK86" i="1"/>
  <c r="AK299" i="1" s="1"/>
  <c r="AZ253" i="1"/>
  <c r="AJ253" i="1"/>
  <c r="AH252" i="1"/>
  <c r="BC250" i="1"/>
  <c r="AM250" i="1"/>
  <c r="AX245" i="1"/>
  <c r="AH245" i="1"/>
  <c r="AW242" i="1"/>
  <c r="BD251" i="1"/>
  <c r="AN251" i="1"/>
  <c r="BC244" i="1"/>
  <c r="AX243" i="1"/>
  <c r="AD243" i="1"/>
  <c r="BC257" i="1" s="1"/>
  <c r="AR242" i="1"/>
  <c r="AB242" i="1"/>
  <c r="AM86" i="1"/>
  <c r="AM299" i="1" s="1"/>
  <c r="BC241" i="1"/>
  <c r="BE252" i="1"/>
  <c r="AO252" i="1"/>
  <c r="AN245" i="1"/>
  <c r="BC259" i="1" s="1"/>
  <c r="AJ86" i="1"/>
  <c r="AJ299" i="1" s="1"/>
  <c r="AU241" i="1"/>
  <c r="BD310" i="1"/>
  <c r="AX299" i="1"/>
  <c r="AX83" i="1"/>
  <c r="AS299" i="1"/>
  <c r="AS83" i="1"/>
  <c r="AQ298" i="1"/>
  <c r="AQ86" i="1"/>
  <c r="AQ299" i="1" s="1"/>
  <c r="AV241" i="1"/>
  <c r="AW312" i="1"/>
  <c r="BM310" i="1"/>
  <c r="AZ310" i="1"/>
  <c r="AU312" i="1"/>
  <c r="BK310" i="1"/>
  <c r="AU310" i="1"/>
  <c r="AM251" i="1"/>
  <c r="AV244" i="1"/>
  <c r="AT252" i="1"/>
  <c r="AP253" i="1"/>
  <c r="AS250" i="1"/>
  <c r="AM252" i="1"/>
  <c r="AZ313" i="1"/>
  <c r="AZ311" i="1"/>
  <c r="BM314" i="1"/>
  <c r="AW314" i="1"/>
  <c r="BK311" i="1"/>
  <c r="AU311" i="1"/>
  <c r="AZ314" i="1"/>
  <c r="BH310" i="1"/>
  <c r="AR310" i="1"/>
  <c r="BC314" i="1"/>
  <c r="BM313" i="1"/>
  <c r="AW313" i="1"/>
  <c r="BC312" i="1"/>
  <c r="AW253" i="1"/>
  <c r="AG253" i="1"/>
  <c r="AV252" i="1"/>
  <c r="AF252" i="1"/>
  <c r="AP250" i="1"/>
  <c r="BD244" i="1"/>
  <c r="AN244" i="1"/>
  <c r="BC258" i="1" s="1"/>
  <c r="AX242" i="1"/>
  <c r="AH242" i="1"/>
  <c r="AD252" i="1"/>
  <c r="AC251" i="1"/>
  <c r="AB250" i="1"/>
  <c r="AX253" i="1"/>
  <c r="AK250" i="1"/>
  <c r="AW243" i="1"/>
  <c r="BE85" i="1"/>
  <c r="BO87" i="1"/>
  <c r="BB299" i="1"/>
  <c r="BB83" i="1"/>
  <c r="AL86" i="1"/>
  <c r="AL299" i="1" s="1"/>
  <c r="AA251" i="1"/>
  <c r="AA252" i="1"/>
  <c r="AA249" i="1"/>
  <c r="AA250" i="1"/>
  <c r="AA253" i="1"/>
  <c r="AP251" i="1"/>
  <c r="BD250" i="1"/>
  <c r="AY245" i="1"/>
  <c r="AI245" i="1"/>
  <c r="AP241" i="1"/>
  <c r="AW86" i="1"/>
  <c r="AG86" i="1"/>
  <c r="AG299" i="1" s="1"/>
  <c r="AV253" i="1"/>
  <c r="AF253" i="1"/>
  <c r="BE251" i="1"/>
  <c r="AZ251" i="1"/>
  <c r="AJ251" i="1"/>
  <c r="AY244" i="1"/>
  <c r="BD242" i="1"/>
  <c r="AK252" i="1"/>
  <c r="BO88" i="1"/>
  <c r="AY86" i="1"/>
  <c r="AF86" i="1"/>
  <c r="AF299" i="1" s="1"/>
  <c r="BD241" i="1"/>
  <c r="BC266" i="1" l="1"/>
  <c r="BC264" i="1"/>
  <c r="BE298" i="1"/>
  <c r="BO85" i="1"/>
  <c r="BE86" i="1"/>
  <c r="AW299" i="1"/>
  <c r="AW83" i="1"/>
  <c r="AY299" i="1"/>
  <c r="AY83" i="1"/>
  <c r="BC256" i="1"/>
  <c r="BA299" i="1"/>
  <c r="BA83" i="1"/>
  <c r="BC299" i="1"/>
  <c r="BC83" i="1"/>
  <c r="BN250" i="1"/>
  <c r="BC263" i="1" s="1"/>
  <c r="BN251" i="1"/>
  <c r="BN253" i="1"/>
  <c r="BN249" i="1"/>
  <c r="BC262" i="1" s="1"/>
  <c r="BN252" i="1"/>
  <c r="BC265" i="1" s="1"/>
  <c r="BE299" i="1" l="1"/>
  <c r="BO86" i="1"/>
  <c r="BE83" i="1"/>
  <c r="BO83" i="1" s="1"/>
</calcChain>
</file>

<file path=xl/comments1.xml><?xml version="1.0" encoding="utf-8"?>
<comments xmlns="http://schemas.openxmlformats.org/spreadsheetml/2006/main">
  <authors>
    <author>User</author>
  </authors>
  <commentList>
    <comment ref="A88" authorId="0" shapeId="0">
      <text>
        <r>
          <rPr>
            <sz val="9"/>
            <color indexed="8"/>
            <rFont val="Calibri"/>
            <family val="2"/>
            <charset val="204"/>
            <scheme val="minor"/>
          </rPr>
          <t>(Кол-во клиентов на начало периода - Кол-во клиентов на конец периода)/Кол-во клиентов на конец периода. Без учета новых</t>
        </r>
      </text>
    </comment>
  </commentList>
</comments>
</file>

<file path=xl/sharedStrings.xml><?xml version="1.0" encoding="utf-8"?>
<sst xmlns="http://schemas.openxmlformats.org/spreadsheetml/2006/main" count="160" uniqueCount="130">
  <si>
    <t>Ежемесячный отчет по ключевым показателям / Активность клиентской базы участников программы лояльности</t>
  </si>
  <si>
    <t>Бренд</t>
  </si>
  <si>
    <t>Миницен</t>
  </si>
  <si>
    <t>Период анализа</t>
  </si>
  <si>
    <t>АКТИВНОСТЬ БАЗЫ</t>
  </si>
  <si>
    <t>Прирост  мес. к мес., %</t>
  </si>
  <si>
    <t>Участники с покупкой, контактов</t>
  </si>
  <si>
    <t>База 12 мес</t>
  </si>
  <si>
    <t>Activity rate БАЗЫ 12 мес. Коэффициент активности базы – доля купивших от клиентов с покупкой в течение года, %</t>
  </si>
  <si>
    <t>Activity rate БАЗЫ. Коэффициент активности базы – доля активных участников от общего количества базы, %</t>
  </si>
  <si>
    <t>Customer Retention Rate Базы. Коэффициент удержания клиентов = (Количество клиентов в конце периода — Количество клиентов, приобретенных в течение периода) / Количество клиентов в начале периода X 100%</t>
  </si>
  <si>
    <t>Новые регистрации, контактов</t>
  </si>
  <si>
    <t>Покупающие 2 мес. подряд и более, контактов</t>
  </si>
  <si>
    <t>ALT — средний жизненный цикл клиента. Как долго в среднем покупает клиент</t>
  </si>
  <si>
    <t>% покупающих 2 и более месяца подряд (Постоянные)</t>
  </si>
  <si>
    <t>% купивших после перерыва 1 мес. и более (Вернувшиеся и редкоходящие)</t>
  </si>
  <si>
    <t>% купивших впервые (Новые)</t>
  </si>
  <si>
    <t>Купившие после перерыва 1 мес. и более, контактов</t>
  </si>
  <si>
    <t>Customer Churn Rate (CCR). Отток месяца</t>
  </si>
  <si>
    <t>Кол-во участников с повторными покупками в текущем месяце, шт.</t>
  </si>
  <si>
    <t>Доля участников с повторными покупками в текущем месяце, %</t>
  </si>
  <si>
    <t>Выручка факт участников с повторными покупками в текущем месяце, руб.</t>
  </si>
  <si>
    <t>% выручки от активных карт с повторными покупками в текущем месяце</t>
  </si>
  <si>
    <t>Частота покупок с картой средняя</t>
  </si>
  <si>
    <t>Кол-во участников со списанием бонусов, шт.</t>
  </si>
  <si>
    <t>% участников, списывающих бонусы</t>
  </si>
  <si>
    <t>Выручка от 1 участника, руб.</t>
  </si>
  <si>
    <t xml:space="preserve">Перекрёстные участники. Участники с покупкой с регистрацией в 2 брендах, контактов </t>
  </si>
  <si>
    <t>% перекрестных участников с покупкой</t>
  </si>
  <si>
    <t>Перекрёстные участники. Участники с покупкой с регистрацией в 2 брендах, выручка прайс, руб.</t>
  </si>
  <si>
    <t>% перекрестных участников в выручке</t>
  </si>
  <si>
    <t>АКТИВНОСТЬ БАЗЫ 12 мес</t>
  </si>
  <si>
    <t>Выручка по базе 12 мес факт, руб</t>
  </si>
  <si>
    <t>Чеки шт за 12 мес</t>
  </si>
  <si>
    <t>Среднее кол-во чеков на клиента базы 12 мес, шт</t>
  </si>
  <si>
    <t>Прирост мес к мес Кол-ва чеков на клиента базы 12 мес, шт</t>
  </si>
  <si>
    <t>Среднемесячное Кол-во чеков на клиента базы 12 мес, шт</t>
  </si>
  <si>
    <t>Средняя выручка на клиента базы 12 мес, руб.</t>
  </si>
  <si>
    <t>Прирост мес к мес Средней выручки на клиента базы 12 мес</t>
  </si>
  <si>
    <t>АКТИВНОСТЬ БАЗЫ. Бонусы</t>
  </si>
  <si>
    <t>Начислено бонусов (баллов)</t>
  </si>
  <si>
    <t>Бонусы, начисленные через Campaign Management</t>
  </si>
  <si>
    <t>Бонусы, начисленные по базовой акции</t>
  </si>
  <si>
    <t>Бонусы, начисленные по целевым акциям</t>
  </si>
  <si>
    <t>Бонусы, начисленные по массовым акциям</t>
  </si>
  <si>
    <t>Бонусы, начисленные по локальным акциям</t>
  </si>
  <si>
    <t>Списано бонусов (баллов)</t>
  </si>
  <si>
    <t>Бонусы, списанные Campaign Management</t>
  </si>
  <si>
    <t>Бонусы, списанные по базовой акции</t>
  </si>
  <si>
    <t>Бонусы, списанные по целевым акциям</t>
  </si>
  <si>
    <t>Бонусы, списанные по массовым акциям</t>
  </si>
  <si>
    <t>Бонусы, списанные по локальным акциям</t>
  </si>
  <si>
    <t>Redemption Rate. Коэффициент списания бонусов – доля списанных бонусов от  начисленных бонусов</t>
  </si>
  <si>
    <t>Redemption Rate бонусов Campaign. Коэффициент списания бонусов – доля списанных бонусов от  начисленных бонусов Campaign</t>
  </si>
  <si>
    <t>Redemption Rate без учета бонусов Campaign. Коэффициент списания бонусов – доля списанных бонусов от  начисленных бонусов</t>
  </si>
  <si>
    <t>Redemption Rate бонусов по базовой акции – доля списанных бонусов от  начисленных бонусов</t>
  </si>
  <si>
    <t>Redemption Rate бонусов по целевым акциям – доля списанных бонусов от  начисленных бонусов накопительно за 2 месяца</t>
  </si>
  <si>
    <t>Redemption Rate бонусов по массовым акциям – доля списанных бонусов от  начисленных бонусов накопительно за 2 месяца</t>
  </si>
  <si>
    <t>Redemption Rate бонусов по локальным акциям – доля списанных бонусов от  начисленных бонусов накопительно за 2 месяца</t>
  </si>
  <si>
    <t>АКТИВНОСТЬ БАЗЫ. Аптеки</t>
  </si>
  <si>
    <t>Аптеки. Участники с покупкой, контактов</t>
  </si>
  <si>
    <t>Аптеки. Доля от общего кол-ва участников с покупкой за месяц</t>
  </si>
  <si>
    <t>Аптеки. Кол-во участников с повторными покупками в текущем месяце, шт.</t>
  </si>
  <si>
    <t>Аптеки. Доля участников с повторными покупками в текущем месяце, %</t>
  </si>
  <si>
    <t>Аптеки. Выручка факт участников с повторными покупками в текущем месяце, руб.</t>
  </si>
  <si>
    <t>Аптеки. % выручки от активных карт с повторными покупками в текущем месяце</t>
  </si>
  <si>
    <t>Аптеки. Начислено бонусов (баллов)</t>
  </si>
  <si>
    <t>Аптеки. Списано бонусов (баллов)</t>
  </si>
  <si>
    <t>Аптеки. Redemption Rate. Коэффициент списания бонусов – доля списанных бонусов от  начисленных бонусов</t>
  </si>
  <si>
    <t>Аптеки. Частота покупок с картой средняя</t>
  </si>
  <si>
    <t>Аптеки. Кол-во участников со списанием бонусов, шт.</t>
  </si>
  <si>
    <t>Аптеки. % участников, списывающих бонусы</t>
  </si>
  <si>
    <t>Аптеки. Выручка от 1 участника, руб.</t>
  </si>
  <si>
    <t>АКТИВНОСТЬ БАЗЫ. САЙТ</t>
  </si>
  <si>
    <t>Интернет-бронирование. Участники с покупкой, контактов</t>
  </si>
  <si>
    <t>Интернет-бронирование. Доля от общего кол-ва участников с покупкой за месяц</t>
  </si>
  <si>
    <t>Интернет-бронирование. Кол-во участников с повторными покупками в текущем месяце, шт.</t>
  </si>
  <si>
    <t>Интернет-бронирование. Доля участников с повторными покупками в текущем месяце, %</t>
  </si>
  <si>
    <t>Интернет-бронирование. Выручка факт участников с повторными покупками в текущем месяце, руб.</t>
  </si>
  <si>
    <t>Интернет-бронирование. % выручки от активных карт с повторными покупками в текущем месяце</t>
  </si>
  <si>
    <t>Интернет-бронирование. Начислено бонусов (баллов)</t>
  </si>
  <si>
    <t>Интернет-бронирование. Списано бонусов (баллов)</t>
  </si>
  <si>
    <t>Интернет-бронирование. Redemption Rate. Коэффициент списания бонусов – доля списанных бонусов от  начисленных бонусов</t>
  </si>
  <si>
    <t>Интернет-бронирование. Частота покупок с картой средняя</t>
  </si>
  <si>
    <t>Интернет-бронирование. Кол-во участников со списанием бонусов, шт.</t>
  </si>
  <si>
    <t>Интернет-бронирование. % участников, списывающих бонусы</t>
  </si>
  <si>
    <t>Интернет-бронирование. Выручка от 1 участника, руб.</t>
  </si>
  <si>
    <t>АКТИВНОСТЬ БАЗЫ. МП</t>
  </si>
  <si>
    <t>МП. Участники с покупкой, контактов</t>
  </si>
  <si>
    <t>МП. Доля от общего кол-ва участников с покупкой за месяц</t>
  </si>
  <si>
    <t>МП. Кол-во участников с повторными покупками в текущем месяце, шт.</t>
  </si>
  <si>
    <t>МП. Доля участников с повторными покупками в текущем месяце, %</t>
  </si>
  <si>
    <t>МП. Выручка факт участников с повторными покупками в текущем месяце, руб.</t>
  </si>
  <si>
    <t>МП. % выручки от активных карт с повторными покупками в текущем месяце</t>
  </si>
  <si>
    <t>МП. Начислено бонусов (баллов)</t>
  </si>
  <si>
    <t>МП. Списано бонусов (баллов)</t>
  </si>
  <si>
    <t>МП. Redemption Rate. Коэффициент списания бонусов – доля списанных бонусов от  начисленных бонусов</t>
  </si>
  <si>
    <t>МП. Частота покупок с картой средняя</t>
  </si>
  <si>
    <t>МП. Кол-во участников со списанием бонусов, шт.</t>
  </si>
  <si>
    <t>МП. % участников, списывающих бонусы</t>
  </si>
  <si>
    <t>МП. Выручка от 1 участника, руб.</t>
  </si>
  <si>
    <t>АКТИВНОСТЬ БАЗЫ. Омни</t>
  </si>
  <si>
    <t>Омни.Участники с покупкой, контактов</t>
  </si>
  <si>
    <t>Омни. Доля от участников с покупкой за мес., %</t>
  </si>
  <si>
    <t>Омни.Выручка факт участников с повторными покупками в текущем месяце, руб.</t>
  </si>
  <si>
    <t>Омни.% в выручке бонусной программы</t>
  </si>
  <si>
    <t>Омни.Частота покупок с картой средняя</t>
  </si>
  <si>
    <t>Омни. Выручка от 1 участника, руб.</t>
  </si>
  <si>
    <t>АКТИВНОСТЬ БАЗЫ. Девайсы</t>
  </si>
  <si>
    <t>Участники с сайта. Adaptive, кол-во</t>
  </si>
  <si>
    <t>Участники с сайта. Desktop, кол-во</t>
  </si>
  <si>
    <t>Участники с МП. Android, кол-во</t>
  </si>
  <si>
    <t>Участники с МП. iOS, кол-во</t>
  </si>
  <si>
    <t>Сайт Adaptive. Выручка от 1 участника, руб.</t>
  </si>
  <si>
    <t>Сайт Desktop. Выручка от 1 участника, руб.</t>
  </si>
  <si>
    <t>МП. Android. Выручка от 1 участника, руб.</t>
  </si>
  <si>
    <t>МП. iOS. Выручка от 1 участника, руб.</t>
  </si>
  <si>
    <t>Сайт Adaptive. Частота покупок</t>
  </si>
  <si>
    <t>Сайт Desktop.Частота покупок</t>
  </si>
  <si>
    <t>МП. Android.Частота покупок</t>
  </si>
  <si>
    <t>МП. iOS.Частота покупок</t>
  </si>
  <si>
    <t>Аптеки</t>
  </si>
  <si>
    <t>Сайт</t>
  </si>
  <si>
    <t>МП</t>
  </si>
  <si>
    <t>Сайт Adaptive</t>
  </si>
  <si>
    <t>Сайт Desktop</t>
  </si>
  <si>
    <t>МП. Android</t>
  </si>
  <si>
    <t>МП. iOS</t>
  </si>
  <si>
    <t>НОВЫЙ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</si>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</sst>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(* #,##0_);_(* \(#,##0\);_(* &quot;-&quot;??_);_(@_)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name val="Century Gothic"/>
      <family val="1"/>
    </font>
    <font>
      <sz val="11"/>
      <color theme="1"/>
      <name val="Franklin Gothic Book"/>
      <family val="2"/>
      <charset val="204"/>
    </font>
    <font>
      <sz val="12"/>
      <color theme="1" tint="0.499984740745262"/>
      <name val="Franklin Gothic Book"/>
      <family val="2"/>
    </font>
    <font>
      <b/>
      <sz val="11"/>
      <color theme="4" tint="-0.499984740745262"/>
      <name val="Franklin Gothic Book"/>
      <family val="2"/>
      <charset val="204"/>
    </font>
    <font>
      <b/>
      <sz val="16"/>
      <color rgb="FF00B0F0"/>
      <name val="Franklin Gothic Book"/>
      <family val="2"/>
      <charset val="204"/>
    </font>
    <font>
      <b/>
      <sz val="12"/>
      <name val="Franklin Gothic Book"/>
      <family val="2"/>
    </font>
    <font>
      <b/>
      <sz val="12"/>
      <name val="Franklin Gothic Book"/>
      <family val="2"/>
      <charset val="204"/>
    </font>
    <font>
      <b/>
      <sz val="12"/>
      <color theme="1"/>
      <name val="Franklin Gothic Book"/>
      <family val="2"/>
      <charset val="204"/>
    </font>
    <font>
      <sz val="12"/>
      <color theme="1"/>
      <name val="Franklin Gothic Book"/>
      <family val="2"/>
      <charset val="204"/>
    </font>
    <font>
      <sz val="12"/>
      <color theme="5" tint="-0.499984740745262"/>
      <name val="Franklin Gothic Book"/>
      <family val="2"/>
      <charset val="204"/>
    </font>
    <font>
      <b/>
      <sz val="12"/>
      <color theme="1" tint="0.34998626667073579"/>
      <name val="Franklin Gothic Book"/>
      <family val="2"/>
      <charset val="204"/>
    </font>
    <font>
      <b/>
      <sz val="12"/>
      <color theme="5" tint="-0.499984740745262"/>
      <name val="Franklin Gothic Book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theme="4" tint="-0.499984740745262"/>
      <name val="Calibri"/>
      <family val="2"/>
      <charset val="204"/>
    </font>
    <font>
      <sz val="11"/>
      <color theme="0"/>
      <name val="Franklin Gothic Book"/>
      <family val="2"/>
      <charset val="204"/>
    </font>
    <font>
      <sz val="11"/>
      <name val="Franklin Gothic Book"/>
      <family val="2"/>
      <charset val="204"/>
    </font>
    <font>
      <sz val="12"/>
      <color theme="4" tint="0.39997558519241921"/>
      <name val="Calibri"/>
      <family val="2"/>
      <charset val="204"/>
    </font>
    <font>
      <sz val="12"/>
      <color theme="4" tint="0.39997558519241921"/>
      <name val="Franklin Gothic Book"/>
      <family val="2"/>
      <charset val="204"/>
    </font>
    <font>
      <sz val="11"/>
      <color theme="4" tint="0.39997558519241921"/>
      <name val="Franklin Gothic Book"/>
      <family val="2"/>
      <charset val="204"/>
    </font>
    <font>
      <b/>
      <sz val="12"/>
      <color theme="0"/>
      <name val="Calibri"/>
      <family val="2"/>
      <charset val="204"/>
    </font>
    <font>
      <sz val="12"/>
      <color theme="0"/>
      <name val="Calibri"/>
      <family val="2"/>
      <charset val="204"/>
    </font>
    <font>
      <sz val="12"/>
      <color theme="0"/>
      <name val="Franklin Gothic Book"/>
      <family val="2"/>
      <charset val="204"/>
    </font>
    <font>
      <b/>
      <sz val="12"/>
      <color theme="0"/>
      <name val="Franklin Gothic Book"/>
      <family val="2"/>
      <charset val="204"/>
    </font>
    <font>
      <sz val="12"/>
      <color theme="0"/>
      <name val="Calibri"/>
      <family val="2"/>
      <charset val="204"/>
      <scheme val="minor"/>
    </font>
    <font>
      <sz val="12"/>
      <color rgb="FFFF0000"/>
      <name val="Franklin Gothic Book"/>
      <family val="2"/>
      <charset val="204"/>
    </font>
    <font>
      <sz val="11"/>
      <color rgb="FFFF0000"/>
      <name val="Franklin Gothic Book"/>
      <family val="2"/>
      <charset val="204"/>
    </font>
    <font>
      <sz val="9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F4FF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6">
    <xf numFmtId="0" fontId="0" fillId="0" borderId="0" xfId="0"/>
    <xf numFmtId="0" fontId="3" fillId="2" borderId="0" xfId="3" applyFont="1" applyFill="1" applyAlignment="1">
      <alignment vertical="center"/>
    </xf>
    <xf numFmtId="0" fontId="4" fillId="0" borderId="0" xfId="0" applyFont="1"/>
    <xf numFmtId="0" fontId="5" fillId="0" borderId="0" xfId="3" applyFont="1" applyAlignment="1">
      <alignment wrapText="1"/>
    </xf>
    <xf numFmtId="3" fontId="6" fillId="0" borderId="1" xfId="0" applyNumberFormat="1" applyFont="1" applyBorder="1"/>
    <xf numFmtId="0" fontId="4" fillId="0" borderId="1" xfId="0" applyFont="1" applyBorder="1"/>
    <xf numFmtId="0" fontId="7" fillId="0" borderId="0" xfId="3" applyFont="1" applyAlignment="1">
      <alignment vertical="top" wrapText="1"/>
    </xf>
    <xf numFmtId="17" fontId="7" fillId="0" borderId="0" xfId="0" applyNumberFormat="1" applyFont="1" applyAlignment="1">
      <alignment horizontal="left" vertical="top"/>
    </xf>
    <xf numFmtId="17" fontId="6" fillId="0" borderId="1" xfId="0" applyNumberFormat="1" applyFont="1" applyBorder="1" applyAlignment="1">
      <alignment horizontal="justify" vertic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8" fillId="3" borderId="6" xfId="0" applyFont="1" applyFill="1" applyBorder="1" applyAlignment="1">
      <alignment horizontal="left" vertical="center" wrapText="1" indent="1"/>
    </xf>
    <xf numFmtId="0" fontId="9" fillId="3" borderId="7" xfId="0" applyFont="1" applyFill="1" applyBorder="1" applyAlignment="1">
      <alignment horizontal="center" vertical="top"/>
    </xf>
    <xf numFmtId="0" fontId="10" fillId="3" borderId="7" xfId="0" applyFont="1" applyFill="1" applyBorder="1" applyAlignment="1">
      <alignment horizontal="center" vertical="top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1"/>
    </xf>
    <xf numFmtId="17" fontId="10" fillId="3" borderId="7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11" fillId="0" borderId="7" xfId="3" applyFont="1" applyBorder="1" applyAlignment="1">
      <alignment horizontal="left" vertical="center" wrapText="1" indent="1"/>
    </xf>
    <xf numFmtId="3" fontId="12" fillId="0" borderId="7" xfId="0" applyNumberFormat="1" applyFont="1" applyBorder="1" applyAlignment="1">
      <alignment horizontal="left" vertical="center"/>
    </xf>
    <xf numFmtId="3" fontId="12" fillId="2" borderId="7" xfId="0" applyNumberFormat="1" applyFont="1" applyFill="1" applyBorder="1" applyAlignment="1">
      <alignment horizontal="left" vertical="center"/>
    </xf>
    <xf numFmtId="9" fontId="13" fillId="0" borderId="0" xfId="2" applyFont="1" applyAlignment="1">
      <alignment horizontal="center" vertical="center"/>
    </xf>
    <xf numFmtId="3" fontId="4" fillId="0" borderId="0" xfId="0" applyNumberFormat="1" applyFont="1"/>
    <xf numFmtId="0" fontId="10" fillId="4" borderId="7" xfId="3" applyFont="1" applyFill="1" applyBorder="1" applyAlignment="1">
      <alignment horizontal="left" vertical="center" wrapText="1" indent="1"/>
    </xf>
    <xf numFmtId="9" fontId="14" fillId="4" borderId="7" xfId="2" applyFont="1" applyFill="1" applyBorder="1" applyAlignment="1">
      <alignment horizontal="left" vertical="center"/>
    </xf>
    <xf numFmtId="9" fontId="14" fillId="4" borderId="7" xfId="2" applyNumberFormat="1" applyFont="1" applyFill="1" applyBorder="1" applyAlignment="1">
      <alignment horizontal="left" vertical="center"/>
    </xf>
    <xf numFmtId="0" fontId="11" fillId="4" borderId="7" xfId="3" applyFont="1" applyFill="1" applyBorder="1" applyAlignment="1">
      <alignment horizontal="left" vertical="center" wrapText="1" indent="1"/>
    </xf>
    <xf numFmtId="9" fontId="12" fillId="4" borderId="7" xfId="2" applyFont="1" applyFill="1" applyBorder="1" applyAlignment="1">
      <alignment horizontal="left" vertical="center"/>
    </xf>
    <xf numFmtId="164" fontId="12" fillId="2" borderId="7" xfId="0" applyNumberFormat="1" applyFont="1" applyFill="1" applyBorder="1" applyAlignment="1">
      <alignment horizontal="left" vertical="center"/>
    </xf>
    <xf numFmtId="9" fontId="13" fillId="5" borderId="0" xfId="2" applyFont="1" applyFill="1" applyAlignment="1">
      <alignment horizontal="center" vertical="center"/>
    </xf>
    <xf numFmtId="164" fontId="10" fillId="0" borderId="7" xfId="3" applyNumberFormat="1" applyFont="1" applyBorder="1" applyAlignment="1">
      <alignment horizontal="left" vertical="center" wrapText="1" indent="1"/>
    </xf>
    <xf numFmtId="164" fontId="14" fillId="0" borderId="7" xfId="0" applyNumberFormat="1" applyFont="1" applyBorder="1" applyAlignment="1">
      <alignment horizontal="left" vertical="center"/>
    </xf>
    <xf numFmtId="164" fontId="14" fillId="2" borderId="7" xfId="0" applyNumberFormat="1" applyFont="1" applyFill="1" applyBorder="1" applyAlignment="1">
      <alignment horizontal="left" vertical="center"/>
    </xf>
    <xf numFmtId="4" fontId="14" fillId="2" borderId="7" xfId="0" applyNumberFormat="1" applyFont="1" applyFill="1" applyBorder="1" applyAlignment="1">
      <alignment horizontal="left" vertical="center"/>
    </xf>
    <xf numFmtId="0" fontId="10" fillId="0" borderId="7" xfId="3" applyFont="1" applyBorder="1" applyAlignment="1">
      <alignment horizontal="left" vertical="center" wrapText="1" indent="1"/>
    </xf>
    <xf numFmtId="3" fontId="14" fillId="0" borderId="7" xfId="0" applyNumberFormat="1" applyFont="1" applyBorder="1" applyAlignment="1">
      <alignment horizontal="left" vertical="center"/>
    </xf>
    <xf numFmtId="3" fontId="14" fillId="2" borderId="7" xfId="0" applyNumberFormat="1" applyFont="1" applyFill="1" applyBorder="1" applyAlignment="1">
      <alignment horizontal="left" vertical="center"/>
    </xf>
    <xf numFmtId="0" fontId="11" fillId="0" borderId="0" xfId="0" applyFont="1"/>
    <xf numFmtId="0" fontId="15" fillId="0" borderId="0" xfId="0" applyFont="1"/>
    <xf numFmtId="0" fontId="16" fillId="0" borderId="0" xfId="0" applyFont="1" applyAlignment="1">
      <alignment horizontal="justify" vertical="center"/>
    </xf>
    <xf numFmtId="165" fontId="15" fillId="0" borderId="0" xfId="2" applyNumberFormat="1" applyFont="1"/>
    <xf numFmtId="9" fontId="15" fillId="0" borderId="0" xfId="2" applyFont="1"/>
    <xf numFmtId="0" fontId="4" fillId="2" borderId="0" xfId="0" applyFont="1" applyFill="1"/>
    <xf numFmtId="164" fontId="11" fillId="0" borderId="7" xfId="3" applyNumberFormat="1" applyFont="1" applyBorder="1" applyAlignment="1">
      <alignment horizontal="left" vertical="center" wrapText="1" indent="1"/>
    </xf>
    <xf numFmtId="164" fontId="12" fillId="0" borderId="7" xfId="0" applyNumberFormat="1" applyFont="1" applyBorder="1" applyAlignment="1">
      <alignment horizontal="left" vertical="center"/>
    </xf>
    <xf numFmtId="4" fontId="12" fillId="0" borderId="7" xfId="0" applyNumberFormat="1" applyFont="1" applyBorder="1" applyAlignment="1">
      <alignment horizontal="left" vertical="center"/>
    </xf>
    <xf numFmtId="4" fontId="12" fillId="2" borderId="7" xfId="0" applyNumberFormat="1" applyFont="1" applyFill="1" applyBorder="1" applyAlignment="1">
      <alignment horizontal="left" vertical="center"/>
    </xf>
    <xf numFmtId="165" fontId="12" fillId="4" borderId="7" xfId="2" applyNumberFormat="1" applyFont="1" applyFill="1" applyBorder="1" applyAlignment="1">
      <alignment horizontal="left" vertical="center"/>
    </xf>
    <xf numFmtId="0" fontId="16" fillId="2" borderId="0" xfId="0" applyFont="1" applyFill="1" applyAlignment="1">
      <alignment horizontal="justify" vertical="center"/>
    </xf>
    <xf numFmtId="0" fontId="15" fillId="2" borderId="0" xfId="0" applyFont="1" applyFill="1"/>
    <xf numFmtId="165" fontId="15" fillId="2" borderId="0" xfId="2" applyNumberFormat="1" applyFont="1" applyFill="1"/>
    <xf numFmtId="9" fontId="15" fillId="2" borderId="0" xfId="2" applyFont="1" applyFill="1"/>
    <xf numFmtId="0" fontId="11" fillId="2" borderId="0" xfId="0" applyFont="1" applyFill="1"/>
    <xf numFmtId="17" fontId="17" fillId="0" borderId="0" xfId="0" applyNumberFormat="1" applyFont="1" applyAlignment="1">
      <alignment horizontal="justify" vertical="center"/>
    </xf>
    <xf numFmtId="3" fontId="17" fillId="0" borderId="0" xfId="0" applyNumberFormat="1" applyFont="1" applyAlignment="1">
      <alignment horizontal="left"/>
    </xf>
    <xf numFmtId="17" fontId="18" fillId="0" borderId="0" xfId="0" applyNumberFormat="1" applyFont="1"/>
    <xf numFmtId="17" fontId="19" fillId="0" borderId="0" xfId="0" applyNumberFormat="1" applyFont="1"/>
    <xf numFmtId="0" fontId="19" fillId="0" borderId="0" xfId="0" applyFont="1"/>
    <xf numFmtId="0" fontId="18" fillId="0" borderId="0" xfId="0" applyFont="1"/>
    <xf numFmtId="9" fontId="18" fillId="0" borderId="0" xfId="2" applyFont="1"/>
    <xf numFmtId="9" fontId="19" fillId="0" borderId="0" xfId="2" applyFont="1"/>
    <xf numFmtId="165" fontId="18" fillId="0" borderId="0" xfId="0" applyNumberFormat="1" applyFont="1"/>
    <xf numFmtId="165" fontId="19" fillId="0" borderId="0" xfId="0" applyNumberFormat="1" applyFont="1"/>
    <xf numFmtId="166" fontId="18" fillId="0" borderId="0" xfId="1" applyFont="1"/>
    <xf numFmtId="166" fontId="19" fillId="0" borderId="0" xfId="1" applyFont="1"/>
    <xf numFmtId="167" fontId="18" fillId="0" borderId="0" xfId="1" applyNumberFormat="1" applyFont="1"/>
    <xf numFmtId="167" fontId="19" fillId="0" borderId="0" xfId="1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7" fontId="24" fillId="0" borderId="0" xfId="0" applyNumberFormat="1" applyFont="1"/>
    <xf numFmtId="9" fontId="24" fillId="0" borderId="0" xfId="2" applyFont="1"/>
    <xf numFmtId="165" fontId="24" fillId="0" borderId="0" xfId="0" applyNumberFormat="1" applyFont="1"/>
    <xf numFmtId="17" fontId="25" fillId="0" borderId="0" xfId="0" applyNumberFormat="1" applyFont="1"/>
    <xf numFmtId="166" fontId="25" fillId="0" borderId="0" xfId="1" applyFont="1"/>
    <xf numFmtId="0" fontId="25" fillId="0" borderId="0" xfId="0" applyFont="1"/>
    <xf numFmtId="0" fontId="26" fillId="0" borderId="0" xfId="0" applyFont="1"/>
    <xf numFmtId="165" fontId="25" fillId="0" borderId="0" xfId="0" applyNumberFormat="1" applyFont="1"/>
    <xf numFmtId="168" fontId="25" fillId="0" borderId="0" xfId="1" applyNumberFormat="1" applyFont="1"/>
    <xf numFmtId="3" fontId="27" fillId="0" borderId="0" xfId="0" applyNumberFormat="1" applyFont="1"/>
    <xf numFmtId="166" fontId="25" fillId="0" borderId="0" xfId="0" applyNumberFormat="1" applyFont="1"/>
    <xf numFmtId="9" fontId="25" fillId="0" borderId="0" xfId="0" applyNumberFormat="1" applyFont="1"/>
    <xf numFmtId="0" fontId="28" fillId="0" borderId="0" xfId="0" applyFont="1"/>
    <xf numFmtId="0" fontId="29" fillId="0" borderId="0" xfId="0" applyFont="1"/>
    <xf numFmtId="165" fontId="25" fillId="0" borderId="0" xfId="0" applyNumberFormat="1" applyFont="1" applyFill="1"/>
    <xf numFmtId="0" fontId="25" fillId="0" borderId="0" xfId="0" applyFont="1" applyFill="1"/>
    <xf numFmtId="9" fontId="25" fillId="0" borderId="0" xfId="0" applyNumberFormat="1" applyFont="1" applyFill="1"/>
    <xf numFmtId="0" fontId="18" fillId="0" borderId="0" xfId="0" applyFont="1" applyFill="1"/>
    <xf numFmtId="17" fontId="25" fillId="0" borderId="0" xfId="0" applyNumberFormat="1" applyFont="1" applyFill="1"/>
    <xf numFmtId="9" fontId="25" fillId="0" borderId="0" xfId="2" applyFont="1" applyFill="1"/>
    <xf numFmtId="0" fontId="11" fillId="6" borderId="7" xfId="3" applyFont="1" applyFill="1" applyBorder="1" applyAlignment="1">
      <alignment horizontal="left" vertical="center" wrapText="1" indent="1"/>
    </xf>
    <xf numFmtId="3" fontId="12" fillId="6" borderId="7" xfId="0" applyNumberFormat="1" applyFont="1" applyFill="1" applyBorder="1" applyAlignment="1">
      <alignment horizontal="left" vertical="center"/>
    </xf>
    <xf numFmtId="164" fontId="12" fillId="6" borderId="7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" xfId="3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Клиенты с повторными покупками за месяц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4136773984074689E-2"/>
          <c:y val="0.25527834075706529"/>
          <c:w val="0.93557047282516992"/>
          <c:h val="0.63995460839252816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БАЗЫ'!$A$216</c:f>
              <c:strCache>
                <c:ptCount val="1"/>
                <c:pt idx="0">
                  <c:v>Доля участников с повторными покупками в текущем месяце, %</c:v>
                </c:pt>
              </c:strCache>
            </c:strRef>
          </c:tx>
          <c:spPr>
            <a:ln w="254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БАЗЫ'!$AY$215:$BE$215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БАЗЫ'!$AY$216:$BE$216</c:f>
              <c:numCache>
                <c:formatCode>0%</c:formatCode>
                <c:ptCount val="7"/>
                <c:pt idx="0">
                  <c:v>0.53491012577967179</c:v>
                </c:pt>
                <c:pt idx="1">
                  <c:v>0.55052739094890391</c:v>
                </c:pt>
                <c:pt idx="2">
                  <c:v>0.55056406688021631</c:v>
                </c:pt>
                <c:pt idx="3">
                  <c:v>0.57527167422423098</c:v>
                </c:pt>
                <c:pt idx="4">
                  <c:v>0.55867674292093861</c:v>
                </c:pt>
                <c:pt idx="5">
                  <c:v>0.55937953800320372</c:v>
                </c:pt>
                <c:pt idx="6">
                  <c:v>0.56797760549999632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A-413B-9368-83975DC82FD7}"/>
            </c:ext>
          </c:extLst>
        </c:ser>
        <c:ser>
          <c:idx val="1"/>
          <c:order val="1"/>
          <c:tx>
            <c:strRef>
              <c:f>'АКТИВНОСТЬ БАЗЫ'!$A$217</c:f>
              <c:strCache>
                <c:ptCount val="1"/>
                <c:pt idx="0">
                  <c:v>% выручки от активных карт с повторными покупками в текущем месяце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'АКТИВНОСТЬ БАЗЫ'!$AY$215:$BE$215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БАЗЫ'!$AY$217:$BE$217</c:f>
              <c:numCache>
                <c:formatCode>0.0%</c:formatCode>
                <c:ptCount val="7"/>
                <c:pt idx="0">
                  <c:v>0.77843305830313214</c:v>
                </c:pt>
                <c:pt idx="1">
                  <c:v>0.79379735504385285</c:v>
                </c:pt>
                <c:pt idx="2">
                  <c:v>0.79150450000554939</c:v>
                </c:pt>
                <c:pt idx="3">
                  <c:v>0.81519004283095153</c:v>
                </c:pt>
                <c:pt idx="4">
                  <c:v>0.80185585025665485</c:v>
                </c:pt>
                <c:pt idx="5">
                  <c:v>0.79995790810223488</c:v>
                </c:pt>
                <c:pt idx="6">
                  <c:v>0.80939703470640312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A-413B-9368-83975DC82F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4764281524674192E-2"/>
          <c:y val="8.7390270969964115E-2"/>
          <c:w val="0.97736937906986587"/>
          <c:h val="0.14505766898612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63616756151213E-2"/>
          <c:y val="0.17787656741633989"/>
          <c:w val="0.92767652020439328"/>
          <c:h val="0.73364457236077318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БАЗЫ'!$A$282</c:f>
              <c:strCache>
                <c:ptCount val="1"/>
                <c:pt idx="0">
                  <c:v>Redemption Rate бонусов Campaign. Коэффициент списания бонусов – доля списанных бонусов от  начисленных бонусов Campaign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ru-RU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БАЗЫ'!$AY$281:$BE$281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БАЗЫ'!$AY$282:$BE$282</c:f>
              <c:numCache>
                <c:formatCode>0%</c:formatCode>
                <c:ptCount val="7"/>
                <c:pt idx="0">
                  <c:v>0.19987884838686498</c:v>
                </c:pt>
                <c:pt idx="1">
                  <c:v>0.25228327601157846</c:v>
                </c:pt>
                <c:pt idx="2">
                  <c:v>0.17532008257887083</c:v>
                </c:pt>
                <c:pt idx="3">
                  <c:v>0.19625688617305617</c:v>
                </c:pt>
                <c:pt idx="4">
                  <c:v>0.25174332497782459</c:v>
                </c:pt>
                <c:pt idx="5">
                  <c:v>0.23540018666688492</c:v>
                </c:pt>
                <c:pt idx="6">
                  <c:v>0.22840615650504215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1-43BB-BA2D-BC0BA013BA5E}"/>
            </c:ext>
          </c:extLst>
        </c:ser>
        <c:ser>
          <c:idx val="1"/>
          <c:order val="1"/>
          <c:tx>
            <c:strRef>
              <c:f>'АКТИВНОСТЬ БАЗЫ'!$A$283</c:f>
              <c:strCache>
                <c:ptCount val="1"/>
                <c:pt idx="0">
                  <c:v>Redemption Rate без учета бонусов Campaign.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ru-RU"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БАЗЫ'!$AY$281:$BE$281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БАЗЫ'!$AY$283:$BE$283</c:f>
              <c:numCache>
                <c:formatCode>0%</c:formatCode>
                <c:ptCount val="7"/>
                <c:pt idx="0">
                  <c:v>0.82304938604618505</c:v>
                </c:pt>
                <c:pt idx="1">
                  <c:v>0.87690224343553158</c:v>
                </c:pt>
                <c:pt idx="2">
                  <c:v>0.79166850760593488</c:v>
                </c:pt>
                <c:pt idx="3">
                  <c:v>0.64738038725796121</c:v>
                </c:pt>
                <c:pt idx="4">
                  <c:v>1.6385761530137894</c:v>
                </c:pt>
                <c:pt idx="5">
                  <c:v>0.81189734106243427</c:v>
                </c:pt>
                <c:pt idx="6">
                  <c:v>0.71871598816537863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1-43BB-BA2D-BC0BA013BA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79450416989618E-2"/>
          <c:y val="1.8454438365082072E-2"/>
          <c:w val="0.96478544995804305"/>
          <c:h val="0.121513515817536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ru-RU" sz="12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Franklin Gothic Book" panose="020B0503020102020204" pitchFamily="34" charset="0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 Customer Churn Rate (CCR). Отток месяца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6.1553537061501067E-2"/>
          <c:y val="0.14636336656634294"/>
          <c:w val="0.92531017208729083"/>
          <c:h val="0.75665664491186679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БАЗЫ'!$A$287</c:f>
              <c:strCache>
                <c:ptCount val="1"/>
                <c:pt idx="0">
                  <c:v>Customer Churn Rate (CCR). Отток месяца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ru-RU"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БАЗЫ'!$AY$286:$BE$286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БАЗЫ'!$AY$287:$BE$287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5.0268542634016464E-2</c:v>
                </c:pt>
                <c:pt idx="3">
                  <c:v>0</c:v>
                </c:pt>
                <c:pt idx="4">
                  <c:v>6.7627393871614608E-2</c:v>
                </c:pt>
                <c:pt idx="5">
                  <c:v>3.2884299353459302E-2</c:v>
                </c:pt>
                <c:pt idx="6">
                  <c:v>1.4280207194933904E-2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D-4C68-B5F3-2343C45DB7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ru-RU" sz="12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Franklin Gothic Book" panose="020B0503020102020204" pitchFamily="34" charset="0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50805966924888E-2"/>
          <c:y val="0.23799732997773521"/>
          <c:w val="0.94424919403307506"/>
          <c:h val="0.68321751920105223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БАЗЫ'!$A$290</c:f>
              <c:strCache>
                <c:ptCount val="1"/>
                <c:pt idx="0">
                  <c:v>Redemption Rate бонусов по базовой акции – доля списанных бонусов от  начисленных бонусов</c:v>
                </c:pt>
              </c:strCache>
            </c:strRef>
          </c:tx>
          <c:spPr>
            <a:ln w="31750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БАЗЫ'!$AY$289:$BE$289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БАЗЫ'!$AY$290:$BE$290</c:f>
              <c:numCache>
                <c:formatCode>0%</c:formatCode>
                <c:ptCount val="7"/>
                <c:pt idx="0">
                  <c:v>0.81616509579825247</c:v>
                </c:pt>
                <c:pt idx="1">
                  <c:v>0.97678408252748616</c:v>
                </c:pt>
                <c:pt idx="2">
                  <c:v>0.87124267385891863</c:v>
                </c:pt>
                <c:pt idx="3">
                  <c:v>0.83393913343829384</c:v>
                </c:pt>
                <c:pt idx="4">
                  <c:v>1.127900097847973</c:v>
                </c:pt>
                <c:pt idx="5">
                  <c:v>0.69307825032857207</c:v>
                </c:pt>
                <c:pt idx="6">
                  <c:v>0.77889469284037238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9AD-B31C-0718BE9E44F1}"/>
            </c:ext>
          </c:extLst>
        </c:ser>
        <c:ser>
          <c:idx val="1"/>
          <c:order val="1"/>
          <c:tx>
            <c:strRef>
              <c:f>'АКТИВНОСТЬ БАЗЫ'!$A$291</c:f>
              <c:strCache>
                <c:ptCount val="1"/>
                <c:pt idx="0">
                  <c:v>Redemption Rate бонусов по целевым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БАЗЫ'!$AY$289:$BE$289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БАЗЫ'!$AY$291:$BE$291</c:f>
              <c:numCache>
                <c:formatCode>0%</c:formatCode>
                <c:ptCount val="7"/>
                <c:pt idx="0">
                  <c:v>0.32456296227624448</c:v>
                </c:pt>
                <c:pt idx="1">
                  <c:v>0.38548816970176902</c:v>
                </c:pt>
                <c:pt idx="2">
                  <c:v>0.38763247530144423</c:v>
                </c:pt>
                <c:pt idx="3">
                  <c:v>0.25177492993493239</c:v>
                </c:pt>
                <c:pt idx="4">
                  <c:v>0.25297232467228403</c:v>
                </c:pt>
                <c:pt idx="5">
                  <c:v>0.28489934059369004</c:v>
                </c:pt>
                <c:pt idx="6">
                  <c:v>0.2733401152635358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9AD-B31C-0718BE9E44F1}"/>
            </c:ext>
          </c:extLst>
        </c:ser>
        <c:ser>
          <c:idx val="2"/>
          <c:order val="2"/>
          <c:tx>
            <c:strRef>
              <c:f>'АКТИВНОСТЬ БАЗЫ'!$A$292</c:f>
              <c:strCache>
                <c:ptCount val="1"/>
                <c:pt idx="0">
                  <c:v>Redemption Rate бонусов по массовым акциям – доля списанных бонусов от  начисленных бонусов накопительно за 2 месяца</c:v>
                </c:pt>
              </c:strCache>
            </c:strRef>
          </c:tx>
          <c:spPr>
            <a:ln w="317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1.6618384941584026E-2"/>
                  <c:y val="3.334544393314861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EA-49AD-B31C-0718BE9E4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БАЗЫ'!$AY$289:$BE$289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БАЗЫ'!$AY$292:$BE$292</c:f>
              <c:numCache>
                <c:formatCode>0%</c:formatCode>
                <c:ptCount val="7"/>
                <c:pt idx="0">
                  <c:v>0.53289449518841958</c:v>
                </c:pt>
                <c:pt idx="1">
                  <c:v>0.89822882440228491</c:v>
                </c:pt>
                <c:pt idx="2">
                  <c:v>1.4007633309077694</c:v>
                </c:pt>
                <c:pt idx="3">
                  <c:v>0.15448832535784043</c:v>
                </c:pt>
                <c:pt idx="4">
                  <c:v>0.58106216605376193</c:v>
                </c:pt>
                <c:pt idx="5">
                  <c:v>12.943564362673913</c:v>
                </c:pt>
                <c:pt idx="6">
                  <c:v>0.57142815330052632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EA-49AD-B31C-0718BE9E44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1944097469373955E-5"/>
          <c:y val="3.4189427018478789E-2"/>
          <c:w val="0.98286636528304394"/>
          <c:h val="0.17518171593284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4732294539131974E-2"/>
          <c:y val="0.18722408481215422"/>
          <c:w val="0.94227484855532295"/>
          <c:h val="0.71163344926975736"/>
        </c:manualLayout>
      </c:layout>
      <c:lineChart>
        <c:grouping val="standard"/>
        <c:varyColors val="0"/>
        <c:ser>
          <c:idx val="0"/>
          <c:order val="0"/>
          <c:tx>
            <c:strRef>
              <c:f>'АКТИВНОСТЬ БАЗЫ'!$A$220</c:f>
              <c:strCache>
                <c:ptCount val="1"/>
                <c:pt idx="0">
                  <c:v>Частота покупок с картой средняя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БАЗЫ'!$AY$219:$BE$219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БАЗЫ'!$AY$220:$BE$220</c:f>
              <c:numCache>
                <c:formatCode>_(* #\ ##0.00_);_(* \(#\ ##0.00\);_(* "-"??_);_(@_)</c:formatCode>
                <c:ptCount val="7"/>
                <c:pt idx="0">
                  <c:v>2.3432367358374111</c:v>
                </c:pt>
                <c:pt idx="1">
                  <c:v>2.4317689833757417</c:v>
                </c:pt>
                <c:pt idx="2">
                  <c:v>2.424307863344251</c:v>
                </c:pt>
                <c:pt idx="3">
                  <c:v>2.5918026503628186</c:v>
                </c:pt>
                <c:pt idx="4">
                  <c:v>2.4798522301010091</c:v>
                </c:pt>
                <c:pt idx="5">
                  <c:v>2.478677934637783</c:v>
                </c:pt>
                <c:pt idx="6">
                  <c:v>2.5299348760977876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6-4331-8040-10C476CAA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590848"/>
        <c:axId val="798592384"/>
      </c:lineChart>
      <c:dateAx>
        <c:axId val="798590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592384"/>
        <c:crosses val="autoZero"/>
        <c:auto val="1"/>
        <c:lblOffset val="100"/>
        <c:baseTimeUnit val="months"/>
      </c:dateAx>
      <c:valAx>
        <c:axId val="798592384"/>
        <c:scaling>
          <c:orientation val="minMax"/>
          <c:max val="2.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590848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Redemption Rate. Коэффициент списания бонусов – доля списанных бонусов от  начисленных бонусов</a:t>
            </a:r>
          </a:p>
        </c:rich>
      </c:tx>
      <c:layout>
        <c:manualLayout>
          <c:xMode val="edge"/>
          <c:yMode val="edge"/>
          <c:x val="0.14146937042148849"/>
          <c:y val="2.7823237003590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912580179040884E-2"/>
          <c:y val="0.24102185046239116"/>
          <c:w val="0.91739410425450196"/>
          <c:h val="0.67040807511002931"/>
        </c:manualLayout>
      </c:layout>
      <c:areaChart>
        <c:grouping val="standard"/>
        <c:varyColors val="0"/>
        <c:ser>
          <c:idx val="0"/>
          <c:order val="0"/>
          <c:tx>
            <c:strRef>
              <c:f>'АКТИВНОСТЬ БАЗЫ'!$A$223</c:f>
              <c:strCache>
                <c:ptCount val="1"/>
                <c:pt idx="0">
                  <c:v>Redemption Rate. Коэффициент списания бонусов – доля списанных бонусов от  начисленных бонусов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БАЗЫ'!$AY$222:$BE$222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БАЗЫ'!$AY$223:$BE$223</c:f>
              <c:numCache>
                <c:formatCode>0.0%</c:formatCode>
                <c:ptCount val="7"/>
                <c:pt idx="0">
                  <c:v>0.62430746447176022</c:v>
                </c:pt>
                <c:pt idx="1">
                  <c:v>0.75921041837566616</c:v>
                </c:pt>
                <c:pt idx="2">
                  <c:v>0.66514066185244514</c:v>
                </c:pt>
                <c:pt idx="3">
                  <c:v>0.56077919564943968</c:v>
                </c:pt>
                <c:pt idx="4">
                  <c:v>1.2828921337201573</c:v>
                </c:pt>
                <c:pt idx="5">
                  <c:v>0.65831525611676356</c:v>
                </c:pt>
                <c:pt idx="6">
                  <c:v>0.61082216151202884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0E8-A139-E70A41414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765056"/>
        <c:axId val="798766592"/>
      </c:areaChart>
      <c:dateAx>
        <c:axId val="798765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766592"/>
        <c:crosses val="autoZero"/>
        <c:auto val="1"/>
        <c:lblOffset val="100"/>
        <c:baseTimeUnit val="months"/>
      </c:dateAx>
      <c:valAx>
        <c:axId val="79876659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76505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БАЗЫ'!$A$226</c:f>
              <c:strCache>
                <c:ptCount val="1"/>
                <c:pt idx="0">
                  <c:v> Выручка от 1 участника, руб.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БАЗЫ'!$AY$225:$BE$225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БАЗЫ'!$AY$226:$BE$226</c:f>
              <c:numCache>
                <c:formatCode>_(* #\ ##0_);_(* \(#\ ##0\);_(* "-"??_);_(@_)</c:formatCode>
                <c:ptCount val="7"/>
                <c:pt idx="0">
                  <c:v>2216.8875327088235</c:v>
                </c:pt>
                <c:pt idx="1">
                  <c:v>2344.6451931168358</c:v>
                </c:pt>
                <c:pt idx="2">
                  <c:v>2399.1801450057801</c:v>
                </c:pt>
                <c:pt idx="3">
                  <c:v>2623.0716830933384</c:v>
                </c:pt>
                <c:pt idx="4">
                  <c:v>2431.0995121091323</c:v>
                </c:pt>
                <c:pt idx="5">
                  <c:v>2505.3496032943126</c:v>
                </c:pt>
                <c:pt idx="6">
                  <c:v>2586.4175973413803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3-48D6-B2EB-3F6C39EF61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</c:scaling>
        <c:delete val="1"/>
        <c:axPos val="l"/>
        <c:numFmt formatCode="_(* #\ ##0_);_(* \(#\ ##0\);_(* &quot;-&quot;??_);_(@_)" sourceLinked="1"/>
        <c:majorTickMark val="none"/>
        <c:minorTickMark val="none"/>
        <c:tickLblPos val="nextTo"/>
        <c:crossAx val="79965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Выручка от одного участника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7556182991687836E-2"/>
          <c:y val="0.19253760180550303"/>
          <c:w val="0.91880598469142816"/>
          <c:h val="0.737618163132984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'АКТИВНОСТЬ БАЗЫ'!$BB$255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БАЗЫ'!$BC$255</c:f>
              <c:numCache>
                <c:formatCode>_(* #\ ##0.00_);_(* \(#\ ##0.00\);_(* "-"??_);_(@_)</c:formatCode>
                <c:ptCount val="1"/>
                <c:pt idx="0">
                  <c:v>1580.8417078950883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C74-BCE6-37A8C59A18F4}"/>
            </c:ext>
          </c:extLst>
        </c:ser>
        <c:ser>
          <c:idx val="1"/>
          <c:order val="1"/>
          <c:tx>
            <c:strRef>
              <c:f>'АКТИВНОСТЬ БАЗЫ'!$BB$256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БАЗЫ'!$BC$256</c:f>
              <c:numCache>
                <c:formatCode>_(* #\ ##0.00_);_(* \(#\ ##0.00\);_(* "-"??_);_(@_)</c:formatCode>
                <c:ptCount val="1"/>
                <c:pt idx="0">
                  <c:v>2648.4449275643115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C74-BCE6-37A8C59A18F4}"/>
            </c:ext>
          </c:extLst>
        </c:ser>
        <c:ser>
          <c:idx val="2"/>
          <c:order val="2"/>
          <c:tx>
            <c:strRef>
              <c:f>'АКТИВНОСТЬ БАЗЫ'!$BB$257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БАЗЫ'!$BC$257</c:f>
              <c:numCache>
                <c:formatCode>_(* #\ ##0.00_);_(* \(#\ ##0.00\);_(* "-"??_);_(@_)</c:formatCode>
                <c:ptCount val="1"/>
                <c:pt idx="0">
                  <c:v>2972.1727776697771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C74-BCE6-37A8C59A18F4}"/>
            </c:ext>
          </c:extLst>
        </c:ser>
        <c:ser>
          <c:idx val="3"/>
          <c:order val="3"/>
          <c:tx>
            <c:strRef>
              <c:f>'АКТИВНОСТЬ БАЗЫ'!$BB$258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БАЗЫ'!$BC$258</c:f>
              <c:numCache>
                <c:formatCode>_(* #\ ##0.00_);_(* \(#\ ##0.00\);_(* "-"??_);_(@_)</c:formatCode>
                <c:ptCount val="1"/>
                <c:pt idx="0">
                  <c:v>2935.6632607430392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6F-4C74-BCE6-37A8C59A18F4}"/>
            </c:ext>
          </c:extLst>
        </c:ser>
        <c:ser>
          <c:idx val="4"/>
          <c:order val="4"/>
          <c:tx>
            <c:strRef>
              <c:f>'АКТИВНОСТЬ БАЗЫ'!$BB$259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0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БАЗЫ'!$BC$259</c:f>
              <c:numCache>
                <c:formatCode>_(* #\ ##0.00_);_(* \(#\ ##0.00\);_(* "-"??_);_(@_)</c:formatCode>
                <c:ptCount val="1"/>
                <c:pt idx="0">
                  <c:v>2908.1875594383664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6F-4C74-BCE6-37A8C59A18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769945279"/>
        <c:axId val="891300511"/>
      </c:barChart>
      <c:catAx>
        <c:axId val="7699452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Частота покупок за отчетный месяц в аптеках и по девайсам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2077724155448311E-2"/>
          <c:y val="0.15410562170798267"/>
          <c:w val="0.9467963950742716"/>
          <c:h val="0.7559869273165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БАЗЫ'!$BB$262</c:f>
              <c:strCache>
                <c:ptCount val="1"/>
                <c:pt idx="0">
                  <c:v>Аптеки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БАЗЫ'!$BC$262</c:f>
              <c:numCache>
                <c:formatCode>_(* #\ ##0.00_);_(* \(#\ ##0.00\);_(* "-"??_);_(@_)</c:formatCode>
                <c:ptCount val="1"/>
                <c:pt idx="0">
                  <c:v>1.8038020239148556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9-4B9F-B2CC-1FDA86CEB050}"/>
            </c:ext>
          </c:extLst>
        </c:ser>
        <c:ser>
          <c:idx val="1"/>
          <c:order val="1"/>
          <c:tx>
            <c:strRef>
              <c:f>'АКТИВНОСТЬ БАЗЫ'!$BB$263</c:f>
              <c:strCache>
                <c:ptCount val="1"/>
                <c:pt idx="0">
                  <c:v>Сайт Adaptive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269-4B9F-B2CC-1FDA86CEB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БАЗЫ'!$BC$263</c:f>
              <c:numCache>
                <c:formatCode>_(* #\ ##0.00_);_(* \(#\ ##0.00\);_(* "-"??_);_(@_)</c:formatCode>
                <c:ptCount val="1"/>
                <c:pt idx="0">
                  <c:v>2.3085074671356605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69-4B9F-B2CC-1FDA86CEB050}"/>
            </c:ext>
          </c:extLst>
        </c:ser>
        <c:ser>
          <c:idx val="2"/>
          <c:order val="2"/>
          <c:tx>
            <c:strRef>
              <c:f>'АКТИВНОСТЬ БАЗЫ'!$BB$264</c:f>
              <c:strCache>
                <c:ptCount val="1"/>
                <c:pt idx="0">
                  <c:v>Сайт Desktop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269-4B9F-B2CC-1FDA86CEB0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БАЗЫ'!$BC$264</c:f>
              <c:numCache>
                <c:formatCode>_(* #\ ##0.00_);_(* \(#\ ##0.00\);_(* "-"??_);_(@_)</c:formatCode>
                <c:ptCount val="1"/>
                <c:pt idx="0">
                  <c:v>2.2537584240539141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69-4B9F-B2CC-1FDA86CEB050}"/>
            </c:ext>
          </c:extLst>
        </c:ser>
        <c:ser>
          <c:idx val="3"/>
          <c:order val="3"/>
          <c:tx>
            <c:strRef>
              <c:f>'АКТИВНОСТЬ БАЗЫ'!$BB$265</c:f>
              <c:strCache>
                <c:ptCount val="1"/>
                <c:pt idx="0">
                  <c:v>МП. Android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БАЗЫ'!$BC$265</c:f>
              <c:numCache>
                <c:formatCode>_(* #\ ##0.00_);_(* \(#\ ##0.00\);_(* "-"??_);_(@_)</c:formatCode>
                <c:ptCount val="1"/>
                <c:pt idx="0">
                  <c:v>2.6922730485151671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69-4B9F-B2CC-1FDA86CEB050}"/>
            </c:ext>
          </c:extLst>
        </c:ser>
        <c:ser>
          <c:idx val="4"/>
          <c:order val="4"/>
          <c:tx>
            <c:strRef>
              <c:f>'АКТИВНОСТЬ БАЗЫ'!$BB$266</c:f>
              <c:strCache>
                <c:ptCount val="1"/>
                <c:pt idx="0">
                  <c:v>МП. iOS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'АКТИВНОСТЬ БАЗЫ'!$BC$266</c:f>
              <c:numCache>
                <c:formatCode>_(* #\ ##0.00_);_(* \(#\ ##0.00\);_(* "-"??_);_(@_)</c:formatCode>
                <c:ptCount val="1"/>
                <c:pt idx="0">
                  <c:v>2.4224455113926973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69-4B9F-B2CC-1FDA86CEB0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69945279"/>
        <c:axId val="891300511"/>
      </c:barChart>
      <c:catAx>
        <c:axId val="76994527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91300511"/>
        <c:crosses val="autoZero"/>
        <c:auto val="1"/>
        <c:lblAlgn val="ctr"/>
        <c:lblOffset val="100"/>
        <c:noMultiLvlLbl val="0"/>
      </c:catAx>
      <c:valAx>
        <c:axId val="891300511"/>
        <c:scaling>
          <c:orientation val="minMax"/>
          <c:max val="2.9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6994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62470013828921E-2"/>
          <c:y val="0.9255387862697676"/>
          <c:w val="0.86422641721339855"/>
          <c:h val="6.7860432073895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ru-RU"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Структура клиентов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2394983128360654E-2"/>
          <c:y val="0.34539583624047698"/>
          <c:w val="0.97521003374327875"/>
          <c:h val="0.554883223171823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'АКТИВНОСТЬ БАЗЫ'!$A$297</c:f>
              <c:strCache>
                <c:ptCount val="1"/>
                <c:pt idx="0">
                  <c:v>% покупающих 2 и более месяца подряд (Постоянные)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БАЗЫ'!$AY$296:$BE$296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БАЗЫ'!$AY$297:$BE$297</c:f>
              <c:numCache>
                <c:formatCode>0%</c:formatCode>
                <c:ptCount val="7"/>
                <c:pt idx="0">
                  <c:v>0.61623823777855957</c:v>
                </c:pt>
                <c:pt idx="1">
                  <c:v>0.63458013604028041</c:v>
                </c:pt>
                <c:pt idx="2">
                  <c:v>0.6607500629851355</c:v>
                </c:pt>
                <c:pt idx="3">
                  <c:v>0.6622092775659767</c:v>
                </c:pt>
                <c:pt idx="4">
                  <c:v>0.68600033739150867</c:v>
                </c:pt>
                <c:pt idx="5">
                  <c:v>0.67727218288246482</c:v>
                </c:pt>
                <c:pt idx="6">
                  <c:v>0.66653189838350579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B-47C1-8E4B-A5849AC3824A}"/>
            </c:ext>
          </c:extLst>
        </c:ser>
        <c:ser>
          <c:idx val="1"/>
          <c:order val="1"/>
          <c:tx>
            <c:strRef>
              <c:f>'АКТИВНОСТЬ БАЗЫ'!$A$298</c:f>
              <c:strCache>
                <c:ptCount val="1"/>
                <c:pt idx="0">
                  <c:v>% купивших после перерыва 1 мес. и более (Вернувшиеся и редкоходящие)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БАЗЫ'!$AY$296:$BE$296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БАЗЫ'!$AY$298:$BE$298</c:f>
              <c:numCache>
                <c:formatCode>0%</c:formatCode>
                <c:ptCount val="7"/>
                <c:pt idx="0">
                  <c:v>0.33667495929170732</c:v>
                </c:pt>
                <c:pt idx="1">
                  <c:v>0.31459764577957317</c:v>
                </c:pt>
                <c:pt idx="2">
                  <c:v>0.28931372196161703</c:v>
                </c:pt>
                <c:pt idx="3">
                  <c:v>0.28857922111106377</c:v>
                </c:pt>
                <c:pt idx="4">
                  <c:v>0.26846318167774563</c:v>
                </c:pt>
                <c:pt idx="5">
                  <c:v>0.27753866191595433</c:v>
                </c:pt>
                <c:pt idx="6">
                  <c:v>0.28847060359269278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B-47C1-8E4B-A5849AC3824A}"/>
            </c:ext>
          </c:extLst>
        </c:ser>
        <c:ser>
          <c:idx val="2"/>
          <c:order val="2"/>
          <c:tx>
            <c:strRef>
              <c:f>'АКТИВНОСТЬ БАЗЫ'!$A$299</c:f>
              <c:strCache>
                <c:ptCount val="1"/>
                <c:pt idx="0">
                  <c:v>% купивших впервые (Новые)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БАЗЫ'!$AY$296:$BE$296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БАЗЫ'!$AY$299:$BE$299</c:f>
              <c:numCache>
                <c:formatCode>0%</c:formatCode>
                <c:ptCount val="7"/>
                <c:pt idx="0">
                  <c:v>4.7086802929733107E-2</c:v>
                </c:pt>
                <c:pt idx="1">
                  <c:v>5.0822218180146428E-2</c:v>
                </c:pt>
                <c:pt idx="2">
                  <c:v>4.9936215053247468E-2</c:v>
                </c:pt>
                <c:pt idx="3">
                  <c:v>4.9211501322959539E-2</c:v>
                </c:pt>
                <c:pt idx="4">
                  <c:v>4.5536480930745693E-2</c:v>
                </c:pt>
                <c:pt idx="5">
                  <c:v>4.5189155201580844E-2</c:v>
                </c:pt>
                <c:pt idx="6">
                  <c:v>4.499749802380143E-2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B-47C1-8E4B-A5849AC382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96719744"/>
        <c:axId val="1299789152"/>
      </c:barChart>
      <c:dateAx>
        <c:axId val="14967197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1299789152"/>
        <c:crosses val="autoZero"/>
        <c:auto val="1"/>
        <c:lblOffset val="100"/>
        <c:baseTimeUnit val="months"/>
      </c:dateAx>
      <c:valAx>
        <c:axId val="12997891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9671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ru-R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ru-R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ru-RU"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6991093795544684E-2"/>
          <c:y val="0.11085430059861003"/>
          <c:w val="0.9625109906586643"/>
          <c:h val="0.204390773919670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Перекрёстные участники с регистрацией в ПЛ 2 брендов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ru-RU" sz="1600" b="1" i="0" u="none" strike="noStrike" kern="1200" cap="none" spc="0" normalizeH="0" baseline="0">
              <a:solidFill>
                <a:schemeClr val="bg1">
                  <a:lumMod val="50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0013628402315387E-2"/>
          <c:y val="0.10610158433282951"/>
          <c:w val="0.93763549385873157"/>
          <c:h val="0.814445374770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'АКТИВНОСТЬ БАЗЫ'!$A$274</c:f>
              <c:strCache>
                <c:ptCount val="1"/>
                <c:pt idx="0">
                  <c:v>% перекрестных участников с покупкой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6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ru-RU" sz="1200" b="1" i="0" u="none" strike="noStrike" kern="1200" baseline="0">
                    <a:solidFill>
                      <a:schemeClr val="tx1"/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БАЗЫ'!$AY$273:$BE$273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БАЗЫ'!$AY$274:$BE$274</c:f>
              <c:numCache>
                <c:formatCode>0%</c:formatCode>
                <c:ptCount val="7"/>
                <c:pt idx="0">
                  <c:v>0.21772669726722546</c:v>
                </c:pt>
                <c:pt idx="1">
                  <c:v>0.21562164571561065</c:v>
                </c:pt>
                <c:pt idx="2">
                  <c:v>0.21404148620925462</c:v>
                </c:pt>
                <c:pt idx="3">
                  <c:v>0.2268287670091487</c:v>
                </c:pt>
                <c:pt idx="4">
                  <c:v>0.22385357966704386</c:v>
                </c:pt>
                <c:pt idx="5">
                  <c:v>0.22221619234396756</c:v>
                </c:pt>
                <c:pt idx="6">
                  <c:v>0.21815600728111334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269-91AC-BB1734587F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799654656"/>
        <c:axId val="799656192"/>
      </c:barChart>
      <c:dateAx>
        <c:axId val="7996546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9656192"/>
        <c:crosses val="autoZero"/>
        <c:auto val="1"/>
        <c:lblOffset val="100"/>
        <c:baseTimeUnit val="months"/>
      </c:dateAx>
      <c:valAx>
        <c:axId val="799656192"/>
        <c:scaling>
          <c:orientation val="minMax"/>
          <c:min val="0"/>
        </c:scaling>
        <c:delete val="0"/>
        <c:axPos val="l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965465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Activity rate </a:t>
            </a:r>
            <a:r>
              <a:rPr lang="ru-RU" sz="1600" b="1" i="0" u="none" strike="noStrike" kern="1200" cap="none" spc="0" normalizeH="0" baseline="0">
                <a:solidFill>
                  <a:schemeClr val="bg1">
                    <a:lumMod val="50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rPr>
              <a:t>БАЗЫ 12 мес. Коэффициент активности базы – доля купивших от клиентов с покупкой в течение года,%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480211859531195E-2"/>
          <c:y val="0.25848425897307364"/>
          <c:w val="0.92158603082290536"/>
          <c:h val="0.6485801778121778"/>
        </c:manualLayout>
      </c:layout>
      <c:lineChart>
        <c:grouping val="stacked"/>
        <c:varyColors val="0"/>
        <c:ser>
          <c:idx val="0"/>
          <c:order val="0"/>
          <c:tx>
            <c:strRef>
              <c:f>'АКТИВНОСТЬ БАЗЫ'!$A$278</c:f>
              <c:strCache>
                <c:ptCount val="1"/>
                <c:pt idx="0">
                  <c:v>Activity rate БАЗЫ 12 мес. Коэффициент активности базы – доля купивших от клиентов с покупкой в течение года, %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anklin Gothic Book" panose="020B050302010202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'АКТИВНОСТЬ БАЗЫ'!$AY$277:$BE$277</c:f>
              <c:numCache>
                <c:formatCode>mmm\-yy</c:formatCode>
                <c:ptCount val="7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</c:numCache>
            </c:numRef>
          </c:cat>
          <c:val>
            <c:numRef>
              <c:f>'АКТИВНОСТЬ БАЗЫ'!$AY$278:$BE$278</c:f>
              <c:numCache>
                <c:formatCode>0%</c:formatCode>
                <c:ptCount val="7"/>
                <c:pt idx="0">
                  <c:v>0.44157976348941025</c:v>
                </c:pt>
                <c:pt idx="1">
                  <c:v>0.45908632925842252</c:v>
                </c:pt>
                <c:pt idx="2">
                  <c:v>0.45322588976703343</c:v>
                </c:pt>
                <c:pt idx="3">
                  <c:v>0.47798316323098872</c:v>
                </c:pt>
                <c:pt idx="4">
                  <c:v>0.46638661033715495</c:v>
                </c:pt>
                <c:pt idx="5">
                  <c:v>0.47239703642411912</c:v>
                </c:pt>
                <c:pt idx="6">
                  <c:v>0.47579793657913805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3-485A-BD25-F853284B04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8822400"/>
        <c:axId val="798823936"/>
      </c:lineChart>
      <c:dateAx>
        <c:axId val="7988224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3936"/>
        <c:crosses val="autoZero"/>
        <c:auto val="1"/>
        <c:lblOffset val="100"/>
        <c:baseTimeUnit val="months"/>
      </c:dateAx>
      <c:valAx>
        <c:axId val="798823936"/>
        <c:scaling>
          <c:orientation val="minMax"/>
          <c:max val="0.9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ru-RU"/>
          </a:p>
        </c:txPr>
        <c:crossAx val="79882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1323959</xdr:colOff>
      <xdr:row>5</xdr:row>
      <xdr:rowOff>57150</xdr:rowOff>
    </xdr:from>
    <xdr:to>
      <xdr:col>56</xdr:col>
      <xdr:colOff>1262047</xdr:colOff>
      <xdr:row>15</xdr:row>
      <xdr:rowOff>33338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E6B1C67-8DEE-4B9A-A2AB-A367AE03D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166687</xdr:colOff>
      <xdr:row>42</xdr:row>
      <xdr:rowOff>187977</xdr:rowOff>
    </xdr:from>
    <xdr:to>
      <xdr:col>48</xdr:col>
      <xdr:colOff>1247759</xdr:colOff>
      <xdr:row>56</xdr:row>
      <xdr:rowOff>14287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4648A9CE-210E-4D35-9B3E-4D64436A2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56</xdr:row>
      <xdr:rowOff>94731</xdr:rowOff>
    </xdr:from>
    <xdr:to>
      <xdr:col>48</xdr:col>
      <xdr:colOff>1247758</xdr:colOff>
      <xdr:row>61</xdr:row>
      <xdr:rowOff>428625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76A2CC5-3E3B-4855-9216-642C174A5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142875</xdr:colOff>
      <xdr:row>28</xdr:row>
      <xdr:rowOff>245634</xdr:rowOff>
    </xdr:from>
    <xdr:to>
      <xdr:col>48</xdr:col>
      <xdr:colOff>1247759</xdr:colOff>
      <xdr:row>42</xdr:row>
      <xdr:rowOff>99155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8F8BA08C-46A1-43CE-B188-BA1E256C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1362059</xdr:colOff>
      <xdr:row>28</xdr:row>
      <xdr:rowOff>260468</xdr:rowOff>
    </xdr:from>
    <xdr:to>
      <xdr:col>56</xdr:col>
      <xdr:colOff>1252521</xdr:colOff>
      <xdr:row>42</xdr:row>
      <xdr:rowOff>47626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7587D33-8CDB-4953-A086-E4C9D4A96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48</xdr:col>
      <xdr:colOff>1381109</xdr:colOff>
      <xdr:row>42</xdr:row>
      <xdr:rowOff>192505</xdr:rowOff>
    </xdr:from>
    <xdr:to>
      <xdr:col>56</xdr:col>
      <xdr:colOff>1228709</xdr:colOff>
      <xdr:row>56</xdr:row>
      <xdr:rowOff>23812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8CD9AC8-341F-48CD-9C67-48D87460C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119063</xdr:colOff>
      <xdr:row>15</xdr:row>
      <xdr:rowOff>85726</xdr:rowOff>
    </xdr:from>
    <xdr:to>
      <xdr:col>48</xdr:col>
      <xdr:colOff>1228710</xdr:colOff>
      <xdr:row>28</xdr:row>
      <xdr:rowOff>161925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383004A1-B725-4591-8CDE-44415FD16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166687</xdr:colOff>
      <xdr:row>61</xdr:row>
      <xdr:rowOff>526299</xdr:rowOff>
    </xdr:from>
    <xdr:to>
      <xdr:col>48</xdr:col>
      <xdr:colOff>1266809</xdr:colOff>
      <xdr:row>72</xdr:row>
      <xdr:rowOff>190499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8238B46D-BE95-4B45-8CA1-945A495D5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119062</xdr:colOff>
      <xdr:row>5</xdr:row>
      <xdr:rowOff>57150</xdr:rowOff>
    </xdr:from>
    <xdr:to>
      <xdr:col>48</xdr:col>
      <xdr:colOff>1209659</xdr:colOff>
      <xdr:row>15</xdr:row>
      <xdr:rowOff>21080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98B46A62-3870-4D89-AD10-5110FED31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1400159</xdr:colOff>
      <xdr:row>56</xdr:row>
      <xdr:rowOff>90487</xdr:rowOff>
    </xdr:from>
    <xdr:to>
      <xdr:col>56</xdr:col>
      <xdr:colOff>1228709</xdr:colOff>
      <xdr:row>61</xdr:row>
      <xdr:rowOff>428625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1392A5FD-9BF8-453D-8EDA-961C8AB7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1343009</xdr:colOff>
      <xdr:row>15</xdr:row>
      <xdr:rowOff>114300</xdr:rowOff>
    </xdr:from>
    <xdr:to>
      <xdr:col>56</xdr:col>
      <xdr:colOff>1228709</xdr:colOff>
      <xdr:row>28</xdr:row>
      <xdr:rowOff>166688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C7255FD3-2B9F-411B-BB57-72BF0D698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48</xdr:col>
      <xdr:colOff>1400159</xdr:colOff>
      <xdr:row>61</xdr:row>
      <xdr:rowOff>535132</xdr:rowOff>
    </xdr:from>
    <xdr:to>
      <xdr:col>56</xdr:col>
      <xdr:colOff>1252521</xdr:colOff>
      <xdr:row>72</xdr:row>
      <xdr:rowOff>166687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D2A5E746-8BAC-4C60-8ACD-7F7B5C54D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53</xdr:col>
      <xdr:colOff>476250</xdr:colOff>
      <xdr:row>0</xdr:row>
      <xdr:rowOff>114300</xdr:rowOff>
    </xdr:from>
    <xdr:to>
      <xdr:col>54</xdr:col>
      <xdr:colOff>1077206</xdr:colOff>
      <xdr:row>0</xdr:row>
      <xdr:rowOff>341346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E4EBDB2-7493-4507-9F54-37FD1FB2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983075" y="114300"/>
          <a:ext cx="2020181" cy="2270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bodn\YandexDisk\00_&#1050;&#1083;&#1080;&#1077;&#1085;&#1090;&#1099;%20&#1089;&#1086;&#1087;&#1088;&#1086;&#1074;&#1086;&#1078;&#1076;&#1077;&#1085;&#1080;&#1077;\&#1061;&#1072;&#1073;&#1072;&#1088;&#1086;&#1074;&#1089;&#1082;%20&#1060;&#1072;&#1088;&#1084;&#1072;&#1094;&#1080;&#1103;\&#1069;&#1082;&#1089;&#1087;&#1077;&#1088;&#1090;&#1085;&#1086;&#1077;%20&#1089;&#1086;&#1087;&#1088;&#1086;&#1074;&#1086;&#1078;&#1076;&#1077;&#1085;&#1080;&#1077;\&#1040;&#1085;&#1072;&#1083;&#1080;&#1090;&#1080;&#1082;&#1072;\&#1054;&#1090;&#1095;&#1077;&#1090;&#1099;%20&#1077;&#1078;&#1077;&#1084;&#1077;&#1089;&#1103;&#1095;&#1085;&#1099;&#1077;\&#1045;&#1078;&#1077;&#1084;&#1077;&#1089;%20&#1086;&#1090;&#1095;&#1077;&#1090;&#1099;%20&#1052;&#1062;\2024\&#1050;&#1083;&#1102;&#1095;&#1077;&#1074;&#1099;&#1077;_&#1087;&#1086;&#1082;&#1072;&#1079;&#1072;&#1090;&#1077;&#1083;&#1080;_&#1052;&#1062;_03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воды"/>
      <sheetName val="РЕКРУТИНГ"/>
      <sheetName val="ВОВЛЕЧЁННОСТЬ"/>
      <sheetName val="АКТИВНОСТЬ БАЗЫ"/>
      <sheetName val="ЗАТРАТЫ_ВОЗНАГРАЖДЕНИЯ"/>
      <sheetName val="Заказы с Сайта Партнера"/>
    </sheetNames>
    <sheetDataSet>
      <sheetData sheetId="0" refreshError="1"/>
      <sheetData sheetId="1"/>
      <sheetData sheetId="2"/>
      <sheetData sheetId="3">
        <row r="215">
          <cell r="AY215">
            <v>45170</v>
          </cell>
          <cell r="AZ215">
            <v>45200</v>
          </cell>
          <cell r="BA215">
            <v>45231</v>
          </cell>
          <cell r="BB215">
            <v>45261</v>
          </cell>
          <cell r="BC215">
            <v>45292</v>
          </cell>
          <cell r="BD215">
            <v>45323</v>
          </cell>
          <cell r="BE215">
            <v>45352</v>
          </cell>
        </row>
        <row r="216">
          <cell r="A216" t="str">
            <v>Доля участников с повторными покупками в текущем месяце, %</v>
          </cell>
          <cell r="AY216">
            <v>0.53491012577967179</v>
          </cell>
          <cell r="AZ216">
            <v>0.55052739094890391</v>
          </cell>
          <cell r="BA216">
            <v>0.55056406688021631</v>
          </cell>
          <cell r="BB216">
            <v>0.57527167422423098</v>
          </cell>
          <cell r="BC216">
            <v>0.55867674292093861</v>
          </cell>
          <cell r="BD216">
            <v>0.55937953800320372</v>
          </cell>
          <cell r="BE216">
            <v>0.56797760549999632</v>
          </cell>
        </row>
        <row r="217">
          <cell r="A217" t="str">
            <v>% выручки от активных карт с повторными покупками в текущем месяце</v>
          </cell>
          <cell r="AY217">
            <v>0.77843305830313214</v>
          </cell>
          <cell r="AZ217">
            <v>0.79379735504385285</v>
          </cell>
          <cell r="BA217">
            <v>0.79150450000554939</v>
          </cell>
          <cell r="BB217">
            <v>0.81519004283095153</v>
          </cell>
          <cell r="BC217">
            <v>0.80185585025665485</v>
          </cell>
          <cell r="BD217">
            <v>0.79995790810223488</v>
          </cell>
          <cell r="BE217">
            <v>0.80939703470640312</v>
          </cell>
        </row>
        <row r="219">
          <cell r="AY219">
            <v>45170</v>
          </cell>
          <cell r="AZ219">
            <v>45200</v>
          </cell>
          <cell r="BA219">
            <v>45231</v>
          </cell>
          <cell r="BB219">
            <v>45261</v>
          </cell>
          <cell r="BC219">
            <v>45292</v>
          </cell>
          <cell r="BD219">
            <v>45323</v>
          </cell>
          <cell r="BE219">
            <v>45352</v>
          </cell>
        </row>
        <row r="220">
          <cell r="A220" t="str">
            <v>Частота покупок с картой средняя</v>
          </cell>
          <cell r="AY220">
            <v>2.3432367358374111</v>
          </cell>
          <cell r="AZ220">
            <v>2.4317689833757417</v>
          </cell>
          <cell r="BA220">
            <v>2.424307863344251</v>
          </cell>
          <cell r="BB220">
            <v>2.5918026503628186</v>
          </cell>
          <cell r="BC220">
            <v>2.4798522301010091</v>
          </cell>
          <cell r="BD220">
            <v>2.478677934637783</v>
          </cell>
          <cell r="BE220">
            <v>2.5299348760977876</v>
          </cell>
        </row>
        <row r="222">
          <cell r="AY222">
            <v>45170</v>
          </cell>
          <cell r="AZ222">
            <v>45200</v>
          </cell>
          <cell r="BA222">
            <v>45231</v>
          </cell>
          <cell r="BB222">
            <v>45261</v>
          </cell>
          <cell r="BC222">
            <v>45292</v>
          </cell>
          <cell r="BD222">
            <v>45323</v>
          </cell>
          <cell r="BE222">
            <v>45352</v>
          </cell>
        </row>
        <row r="223">
          <cell r="A223" t="str">
            <v>Redemption Rate. Коэффициент списания бонусов – доля списанных бонусов от  начисленных бонусов</v>
          </cell>
          <cell r="AY223">
            <v>0.62430746447176022</v>
          </cell>
          <cell r="AZ223">
            <v>0.75921041837566616</v>
          </cell>
          <cell r="BA223">
            <v>0.66514066185244514</v>
          </cell>
          <cell r="BB223">
            <v>0.56077919564943968</v>
          </cell>
          <cell r="BC223">
            <v>1.2828921337201573</v>
          </cell>
          <cell r="BD223">
            <v>0.65831525611676356</v>
          </cell>
          <cell r="BE223">
            <v>0.61082216151202884</v>
          </cell>
        </row>
        <row r="225">
          <cell r="AY225">
            <v>45170</v>
          </cell>
          <cell r="AZ225">
            <v>45200</v>
          </cell>
          <cell r="BA225">
            <v>45231</v>
          </cell>
          <cell r="BB225">
            <v>45261</v>
          </cell>
          <cell r="BC225">
            <v>45292</v>
          </cell>
          <cell r="BD225">
            <v>45323</v>
          </cell>
          <cell r="BE225">
            <v>45352</v>
          </cell>
        </row>
        <row r="226">
          <cell r="A226" t="str">
            <v>Выручка от 1 участника, руб.</v>
          </cell>
          <cell r="AY226">
            <v>2216.8875327088235</v>
          </cell>
          <cell r="AZ226">
            <v>2344.6451931168358</v>
          </cell>
          <cell r="BA226">
            <v>2399.1801450057801</v>
          </cell>
          <cell r="BB226">
            <v>2623.0716830933384</v>
          </cell>
          <cell r="BC226">
            <v>2431.0995121091323</v>
          </cell>
          <cell r="BD226">
            <v>2505.3496032943126</v>
          </cell>
          <cell r="BE226">
            <v>2586.4175973413803</v>
          </cell>
        </row>
        <row r="255">
          <cell r="BB255" t="str">
            <v>Аптеки</v>
          </cell>
          <cell r="BC255">
            <v>1580.8417078950883</v>
          </cell>
        </row>
        <row r="256">
          <cell r="BB256" t="str">
            <v>Сайт Adaptive</v>
          </cell>
          <cell r="BC256">
            <v>2648.4449275643115</v>
          </cell>
        </row>
        <row r="257">
          <cell r="BB257" t="str">
            <v>Сайт Desktop</v>
          </cell>
          <cell r="BC257">
            <v>2972.1727776697771</v>
          </cell>
        </row>
        <row r="258">
          <cell r="BB258" t="str">
            <v>МП. Android</v>
          </cell>
          <cell r="BC258">
            <v>2935.6632607430392</v>
          </cell>
        </row>
        <row r="259">
          <cell r="BB259" t="str">
            <v>МП. iOS</v>
          </cell>
          <cell r="BC259">
            <v>2908.1875594383664</v>
          </cell>
        </row>
        <row r="262">
          <cell r="BB262" t="str">
            <v>Аптеки</v>
          </cell>
          <cell r="BC262">
            <v>1.8038020239148556</v>
          </cell>
        </row>
        <row r="263">
          <cell r="BB263" t="str">
            <v>Сайт Adaptive</v>
          </cell>
          <cell r="BC263">
            <v>2.3085074671356605</v>
          </cell>
        </row>
        <row r="264">
          <cell r="BB264" t="str">
            <v>Сайт Desktop</v>
          </cell>
          <cell r="BC264">
            <v>2.2537584240539141</v>
          </cell>
        </row>
        <row r="265">
          <cell r="BB265" t="str">
            <v>МП. Android</v>
          </cell>
          <cell r="BC265">
            <v>2.6922730485151671</v>
          </cell>
        </row>
        <row r="266">
          <cell r="BB266" t="str">
            <v>МП. iOS</v>
          </cell>
          <cell r="BC266">
            <v>2.4224455113926973</v>
          </cell>
        </row>
        <row r="273">
          <cell r="AY273">
            <v>45170</v>
          </cell>
          <cell r="AZ273">
            <v>45200</v>
          </cell>
          <cell r="BA273">
            <v>45231</v>
          </cell>
          <cell r="BB273">
            <v>45261</v>
          </cell>
          <cell r="BC273">
            <v>45292</v>
          </cell>
          <cell r="BD273">
            <v>45323</v>
          </cell>
          <cell r="BE273">
            <v>45352</v>
          </cell>
        </row>
        <row r="274">
          <cell r="A274" t="str">
            <v>% перекрестных участников с покупкой</v>
          </cell>
          <cell r="AY274">
            <v>0.21772669726722546</v>
          </cell>
          <cell r="AZ274">
            <v>0.21562164571561065</v>
          </cell>
          <cell r="BA274">
            <v>0.21404148620925462</v>
          </cell>
          <cell r="BB274">
            <v>0.2268287670091487</v>
          </cell>
          <cell r="BC274">
            <v>0.22385357966704386</v>
          </cell>
          <cell r="BD274">
            <v>0.22221619234396756</v>
          </cell>
          <cell r="BE274">
            <v>0.21815600728111334</v>
          </cell>
        </row>
        <row r="277">
          <cell r="AY277">
            <v>45170</v>
          </cell>
          <cell r="AZ277">
            <v>45200</v>
          </cell>
          <cell r="BA277">
            <v>45231</v>
          </cell>
          <cell r="BB277">
            <v>45261</v>
          </cell>
          <cell r="BC277">
            <v>45292</v>
          </cell>
          <cell r="BD277">
            <v>45323</v>
          </cell>
          <cell r="BE277">
            <v>45352</v>
          </cell>
        </row>
        <row r="278">
          <cell r="A278" t="str">
            <v>Activity rate БАЗЫ 12 мес. Коэффициент активности базы – доля купивших от клиентов с покупкой в течение года, %</v>
          </cell>
          <cell r="AY278">
            <v>0.44157976348941025</v>
          </cell>
          <cell r="AZ278">
            <v>0.45908632925842252</v>
          </cell>
          <cell r="BA278">
            <v>0.45322588976703343</v>
          </cell>
          <cell r="BB278">
            <v>0.47798316323098872</v>
          </cell>
          <cell r="BC278">
            <v>0.46638661033715495</v>
          </cell>
          <cell r="BD278">
            <v>0.47239703642411912</v>
          </cell>
          <cell r="BE278">
            <v>0.47579793657913805</v>
          </cell>
        </row>
        <row r="281">
          <cell r="AY281">
            <v>45170</v>
          </cell>
          <cell r="AZ281">
            <v>45200</v>
          </cell>
          <cell r="BA281">
            <v>45231</v>
          </cell>
          <cell r="BB281">
            <v>45261</v>
          </cell>
          <cell r="BC281">
            <v>45292</v>
          </cell>
          <cell r="BD281">
            <v>45323</v>
          </cell>
          <cell r="BE281">
            <v>45352</v>
          </cell>
        </row>
        <row r="282">
          <cell r="A282" t="str">
            <v>Redemption Rate бонусов Campaign. Коэффициент списания бонусов – доля списанных бонусов от  начисленных бонусов Campaign</v>
          </cell>
          <cell r="AY282">
            <v>0.19987884838686498</v>
          </cell>
          <cell r="AZ282">
            <v>0.25228327601157846</v>
          </cell>
          <cell r="BA282">
            <v>0.17532008257887083</v>
          </cell>
          <cell r="BB282">
            <v>0.19625688617305617</v>
          </cell>
          <cell r="BC282">
            <v>0.25174332497782459</v>
          </cell>
          <cell r="BD282">
            <v>0.23540018666688492</v>
          </cell>
          <cell r="BE282">
            <v>0.22840615650504215</v>
          </cell>
        </row>
        <row r="283">
          <cell r="A283" t="str">
            <v>Redemption Rate без учета бонусов Campaign. Коэффициент списания бонусов – доля списанных бонусов от  начисленных бонусов</v>
          </cell>
          <cell r="AY283">
            <v>0.82304938604618505</v>
          </cell>
          <cell r="AZ283">
            <v>0.87690224343553158</v>
          </cell>
          <cell r="BA283">
            <v>0.79166850760593488</v>
          </cell>
          <cell r="BB283">
            <v>0.64738038725796121</v>
          </cell>
          <cell r="BC283">
            <v>1.6385761530137894</v>
          </cell>
          <cell r="BD283">
            <v>0.81189734106243427</v>
          </cell>
          <cell r="BE283">
            <v>0.71871598816537863</v>
          </cell>
        </row>
        <row r="286">
          <cell r="AY286">
            <v>45170</v>
          </cell>
          <cell r="AZ286">
            <v>45200</v>
          </cell>
          <cell r="BA286">
            <v>45231</v>
          </cell>
          <cell r="BB286">
            <v>45261</v>
          </cell>
          <cell r="BC286">
            <v>45292</v>
          </cell>
          <cell r="BD286">
            <v>45323</v>
          </cell>
          <cell r="BE286">
            <v>45352</v>
          </cell>
        </row>
        <row r="287">
          <cell r="A287" t="str">
            <v>Customer Churn Rate (CCR). Отток месяца</v>
          </cell>
          <cell r="AY287">
            <v>0</v>
          </cell>
          <cell r="AZ287">
            <v>0</v>
          </cell>
          <cell r="BA287">
            <v>5.0268542634016464E-2</v>
          </cell>
          <cell r="BB287">
            <v>0</v>
          </cell>
          <cell r="BC287">
            <v>6.7627393871614608E-2</v>
          </cell>
          <cell r="BD287">
            <v>3.2884299353459302E-2</v>
          </cell>
          <cell r="BE287">
            <v>1.4280207194933904E-2</v>
          </cell>
        </row>
        <row r="289">
          <cell r="AY289">
            <v>45170</v>
          </cell>
          <cell r="AZ289">
            <v>45200</v>
          </cell>
          <cell r="BA289">
            <v>45231</v>
          </cell>
          <cell r="BB289">
            <v>45261</v>
          </cell>
          <cell r="BC289">
            <v>45292</v>
          </cell>
          <cell r="BD289">
            <v>45323</v>
          </cell>
          <cell r="BE289">
            <v>45352</v>
          </cell>
        </row>
        <row r="290">
          <cell r="A290" t="str">
            <v>Redemption Rate бонусов по базовой акции – доля списанных бонусов от  начисленных бонусов</v>
          </cell>
          <cell r="AY290">
            <v>0.81616509579825247</v>
          </cell>
          <cell r="AZ290">
            <v>0.97678408252748616</v>
          </cell>
          <cell r="BA290">
            <v>0.87124267385891863</v>
          </cell>
          <cell r="BB290">
            <v>0.83393913343829384</v>
          </cell>
          <cell r="BC290">
            <v>1.127900097847973</v>
          </cell>
          <cell r="BD290">
            <v>0.69307825032857207</v>
          </cell>
          <cell r="BE290">
            <v>0.77889469284037238</v>
          </cell>
        </row>
        <row r="291">
          <cell r="A291" t="str">
            <v>Redemption Rate бонусов по целевым акциям – доля списанных бонусов от  начисленных бонусов накопительно за 2 месяца</v>
          </cell>
          <cell r="AY291">
            <v>0.32456296227624448</v>
          </cell>
          <cell r="AZ291">
            <v>0.38548816970176902</v>
          </cell>
          <cell r="BA291">
            <v>0.38763247530144423</v>
          </cell>
          <cell r="BB291">
            <v>0.25177492993493239</v>
          </cell>
          <cell r="BC291">
            <v>0.25297232467228403</v>
          </cell>
          <cell r="BD291">
            <v>0.28489934059369004</v>
          </cell>
          <cell r="BE291">
            <v>0.2733401152635358</v>
          </cell>
        </row>
        <row r="292">
          <cell r="A292" t="str">
            <v>Redemption Rate бонусов по массовым акциям – доля списанных бонусов от  начисленных бонусов накопительно за 2 месяца</v>
          </cell>
          <cell r="AY292">
            <v>0.53289449518841958</v>
          </cell>
          <cell r="AZ292">
            <v>0.89822882440228491</v>
          </cell>
          <cell r="BA292">
            <v>1.4007633309077694</v>
          </cell>
          <cell r="BB292">
            <v>0.15448832535784043</v>
          </cell>
          <cell r="BC292">
            <v>0.58106216605376193</v>
          </cell>
          <cell r="BD292">
            <v>12.943564362673913</v>
          </cell>
          <cell r="BE292">
            <v>0.57142815330052632</v>
          </cell>
        </row>
        <row r="296">
          <cell r="AY296">
            <v>45170</v>
          </cell>
          <cell r="AZ296">
            <v>45200</v>
          </cell>
          <cell r="BA296">
            <v>45231</v>
          </cell>
          <cell r="BB296">
            <v>45261</v>
          </cell>
          <cell r="BC296">
            <v>45292</v>
          </cell>
          <cell r="BD296">
            <v>45323</v>
          </cell>
          <cell r="BE296">
            <v>45352</v>
          </cell>
        </row>
        <row r="297">
          <cell r="A297" t="str">
            <v>% покупающих 2 и более месяца подряд (Постоянные)</v>
          </cell>
          <cell r="AY297">
            <v>0.61623823777855957</v>
          </cell>
          <cell r="AZ297">
            <v>0.63458013604028041</v>
          </cell>
          <cell r="BA297">
            <v>0.6607500629851355</v>
          </cell>
          <cell r="BB297">
            <v>0.6622092775659767</v>
          </cell>
          <cell r="BC297">
            <v>0.68600033739150867</v>
          </cell>
          <cell r="BD297">
            <v>0.67727218288246482</v>
          </cell>
          <cell r="BE297">
            <v>0.66653189838350579</v>
          </cell>
        </row>
        <row r="298">
          <cell r="A298" t="str">
            <v>% купивших после перерыва 1 мес. и более (Вернувшиеся и редкоходящие)</v>
          </cell>
          <cell r="AY298">
            <v>0.33667495929170732</v>
          </cell>
          <cell r="AZ298">
            <v>0.31459764577957317</v>
          </cell>
          <cell r="BA298">
            <v>0.28931372196161703</v>
          </cell>
          <cell r="BB298">
            <v>0.28857922111106377</v>
          </cell>
          <cell r="BC298">
            <v>0.26846318167774563</v>
          </cell>
          <cell r="BD298">
            <v>0.27753866191595433</v>
          </cell>
          <cell r="BE298">
            <v>0.28847060359269278</v>
          </cell>
        </row>
        <row r="299">
          <cell r="A299" t="str">
            <v>% купивших впервые (Новые)</v>
          </cell>
          <cell r="AY299">
            <v>4.7086802929733107E-2</v>
          </cell>
          <cell r="AZ299">
            <v>5.0822218180146428E-2</v>
          </cell>
          <cell r="BA299">
            <v>4.9936215053247468E-2</v>
          </cell>
          <cell r="BB299">
            <v>4.9211501322959539E-2</v>
          </cell>
          <cell r="BC299">
            <v>4.5536480930745693E-2</v>
          </cell>
          <cell r="BD299">
            <v>4.5189155201580844E-2</v>
          </cell>
          <cell r="BE299">
            <v>4.499749802380143E-2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344"/>
  <sheetViews>
    <sheetView showGridLines="0" tabSelected="1" topLeftCell="A73" zoomScale="50" zoomScaleNormal="50" workbookViewId="0">
      <selection activeCell="AT86" sqref="AT86"/>
    </sheetView>
  </sheetViews>
  <sheetFormatPr defaultColWidth="9.140625" defaultRowHeight="16.5" outlineLevelCol="1" x14ac:dyDescent="0.3"/>
  <cols>
    <col min="1" max="1" width="56" style="39" customWidth="1"/>
    <col min="2" max="5" width="17.85546875" style="39" hidden="1" customWidth="1" outlineLevel="1"/>
    <col min="6" max="14" width="17.5703125" style="39" hidden="1" customWidth="1" outlineLevel="1"/>
    <col min="15" max="19" width="16.28515625" style="39" hidden="1" customWidth="1" outlineLevel="1"/>
    <col min="20" max="20" width="17.7109375" style="39" hidden="1" customWidth="1" outlineLevel="1"/>
    <col min="21" max="22" width="16.28515625" style="39" hidden="1" customWidth="1" outlineLevel="1"/>
    <col min="23" max="26" width="17.85546875" style="39" hidden="1" customWidth="1" outlineLevel="1"/>
    <col min="27" max="27" width="17.85546875" style="39" hidden="1" customWidth="1" outlineLevel="1" collapsed="1"/>
    <col min="28" max="30" width="17.85546875" style="39" hidden="1" customWidth="1" outlineLevel="1"/>
    <col min="31" max="31" width="17.85546875" style="39" hidden="1" customWidth="1" outlineLevel="1" collapsed="1"/>
    <col min="32" max="35" width="17.85546875" style="39" hidden="1" customWidth="1" outlineLevel="1"/>
    <col min="36" max="36" width="18.42578125" style="39" hidden="1" customWidth="1" outlineLevel="1"/>
    <col min="37" max="37" width="18.5703125" style="39" hidden="1" customWidth="1" outlineLevel="1"/>
    <col min="38" max="38" width="20.140625" style="39" hidden="1" customWidth="1" outlineLevel="1" collapsed="1"/>
    <col min="39" max="39" width="20.140625" style="39" hidden="1" customWidth="1" outlineLevel="1"/>
    <col min="40" max="40" width="21.7109375" style="39" hidden="1" customWidth="1" outlineLevel="1"/>
    <col min="41" max="42" width="21.28515625" style="39" hidden="1" customWidth="1" outlineLevel="1"/>
    <col min="43" max="43" width="21.28515625" style="39" hidden="1" customWidth="1" outlineLevel="1" collapsed="1"/>
    <col min="44" max="44" width="21.28515625" style="39" hidden="1" customWidth="1" outlineLevel="1"/>
    <col min="45" max="45" width="21.28515625" style="39" customWidth="1" collapsed="1"/>
    <col min="46" max="55" width="21.28515625" style="39" customWidth="1"/>
    <col min="56" max="57" width="19.7109375" style="2" bestFit="1" customWidth="1"/>
    <col min="58" max="66" width="9.140625" style="2" hidden="1" customWidth="1"/>
    <col min="67" max="67" width="20.28515625" style="2" customWidth="1"/>
    <col min="68" max="68" width="14.85546875" style="2" bestFit="1" customWidth="1"/>
    <col min="69" max="16384" width="9.140625" style="2"/>
  </cols>
  <sheetData>
    <row r="1" spans="1:66" ht="39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24" customHeigh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66" ht="33" customHeight="1" x14ac:dyDescent="0.3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66" ht="24" customHeight="1" x14ac:dyDescent="0.3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  <c r="R4" s="5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66" ht="33" customHeight="1" x14ac:dyDescent="0.3">
      <c r="A5" s="7">
        <v>45352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5"/>
      <c r="Q5" s="5"/>
      <c r="R5" s="5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66" ht="22.5" customHeight="1" x14ac:dyDescent="0.3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5"/>
      <c r="P6" s="5"/>
      <c r="Q6" s="5"/>
      <c r="R6" s="5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66" ht="22.5" customHeight="1" x14ac:dyDescent="0.3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"/>
      <c r="O7" s="5"/>
      <c r="P7" s="5"/>
      <c r="Q7" s="5"/>
      <c r="R7" s="5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66" ht="49.5" customHeight="1" x14ac:dyDescent="0.3">
      <c r="A8" s="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5"/>
      <c r="O8" s="5"/>
      <c r="P8" s="5"/>
      <c r="Q8" s="5"/>
      <c r="R8" s="5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66" ht="76.5" customHeight="1" x14ac:dyDescent="0.3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Q9" s="5"/>
      <c r="R9" s="5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66" ht="22.5" customHeight="1" x14ac:dyDescent="0.3">
      <c r="A10" s="8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5"/>
      <c r="P10" s="5"/>
      <c r="Q10" s="5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66" ht="22.5" customHeight="1" x14ac:dyDescent="0.3">
      <c r="A11" s="8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5"/>
      <c r="P11" s="5"/>
      <c r="Q11" s="5"/>
      <c r="R11" s="5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66" ht="22.5" customHeight="1" x14ac:dyDescent="0.3">
      <c r="A12" s="8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5"/>
      <c r="P12" s="5"/>
      <c r="Q12" s="5"/>
      <c r="R12" s="5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66" ht="22.5" customHeight="1" x14ac:dyDescent="0.3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5"/>
      <c r="P13" s="5"/>
      <c r="Q13" s="5"/>
      <c r="R13" s="5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66" ht="22.5" customHeight="1" x14ac:dyDescent="0.3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5"/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66" ht="22.5" customHeight="1" x14ac:dyDescent="0.3">
      <c r="A15" s="8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5"/>
      <c r="P15" s="5"/>
      <c r="Q15" s="5"/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66" ht="22.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18" s="2" customFormat="1" ht="22.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s="2" customFormat="1" ht="22.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2" customFormat="1" ht="22.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s="2" customFormat="1" ht="22.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2" customFormat="1" ht="22.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s="2" customFormat="1" ht="22.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2" customFormat="1" ht="22.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s="2" customFormat="1" ht="22.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s="2" customFormat="1" ht="22.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s="2" customFormat="1" ht="22.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2" customFormat="1" ht="22.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s="2" customFormat="1" ht="22.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s="2" customFormat="1" ht="22.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s="2" customFormat="1" ht="22.5" customHeight="1" x14ac:dyDescent="0.3">
      <c r="A30" s="9"/>
      <c r="B30" s="10"/>
      <c r="C30" s="11"/>
      <c r="D30" s="11"/>
      <c r="E30" s="11"/>
      <c r="F30" s="11"/>
      <c r="G30" s="1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2"/>
    </row>
    <row r="31" spans="1:18" s="2" customFormat="1" ht="22.5" customHeight="1" x14ac:dyDescent="0.3">
      <c r="A31" s="9"/>
      <c r="B31" s="10"/>
      <c r="C31" s="11"/>
      <c r="D31" s="11"/>
      <c r="E31" s="11"/>
      <c r="F31" s="11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2"/>
    </row>
    <row r="32" spans="1:18" s="2" customFormat="1" ht="22.5" customHeight="1" x14ac:dyDescent="0.3">
      <c r="A32" s="9"/>
      <c r="B32" s="10"/>
      <c r="C32" s="11"/>
      <c r="D32" s="11"/>
      <c r="E32" s="11"/>
      <c r="F32" s="11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2"/>
    </row>
    <row r="33" spans="1:18" s="2" customFormat="1" ht="22.5" customHeight="1" x14ac:dyDescent="0.3">
      <c r="A33" s="9"/>
      <c r="B33" s="10"/>
      <c r="C33" s="11"/>
      <c r="D33" s="11"/>
      <c r="E33" s="11"/>
      <c r="F33" s="11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2"/>
    </row>
    <row r="34" spans="1:18" s="2" customFormat="1" ht="22.5" customHeight="1" x14ac:dyDescent="0.3">
      <c r="A34" s="9"/>
      <c r="B34" s="10"/>
      <c r="C34" s="11"/>
      <c r="D34" s="11"/>
      <c r="E34" s="11"/>
      <c r="F34" s="11"/>
      <c r="G34" s="1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2"/>
    </row>
    <row r="35" spans="1:18" s="2" customFormat="1" ht="22.5" customHeight="1" x14ac:dyDescent="0.3">
      <c r="A35" s="9"/>
      <c r="B35" s="10"/>
      <c r="C35" s="11"/>
      <c r="D35" s="11"/>
      <c r="E35" s="11"/>
      <c r="F35" s="11"/>
      <c r="G35" s="1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2"/>
    </row>
    <row r="36" spans="1:18" s="2" customFormat="1" ht="22.5" customHeight="1" x14ac:dyDescent="0.3">
      <c r="A36" s="9"/>
      <c r="B36" s="10"/>
      <c r="C36" s="11"/>
      <c r="D36" s="11"/>
      <c r="E36" s="11"/>
      <c r="F36" s="11"/>
      <c r="G36" s="1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2"/>
    </row>
    <row r="37" spans="1:18" s="2" customFormat="1" ht="22.5" customHeight="1" x14ac:dyDescent="0.3">
      <c r="A37" s="9"/>
      <c r="B37" s="10"/>
      <c r="C37" s="11"/>
      <c r="D37" s="11"/>
      <c r="E37" s="11"/>
      <c r="F37" s="11"/>
      <c r="G37" s="1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2"/>
    </row>
    <row r="38" spans="1:18" s="2" customFormat="1" ht="22.5" customHeight="1" x14ac:dyDescent="0.3">
      <c r="A38" s="9"/>
      <c r="B38" s="10"/>
      <c r="C38" s="11"/>
      <c r="D38" s="11"/>
      <c r="E38" s="11"/>
      <c r="F38" s="11"/>
      <c r="G38" s="1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2"/>
    </row>
    <row r="39" spans="1:18" s="2" customFormat="1" ht="22.5" customHeight="1" x14ac:dyDescent="0.3">
      <c r="A39" s="9"/>
      <c r="B39" s="10"/>
      <c r="C39" s="11"/>
      <c r="D39" s="11"/>
      <c r="E39" s="11"/>
      <c r="F39" s="11"/>
      <c r="G39" s="1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2"/>
    </row>
    <row r="40" spans="1:18" s="2" customFormat="1" ht="22.5" customHeight="1" x14ac:dyDescent="0.3">
      <c r="A40" s="9"/>
      <c r="B40" s="10"/>
      <c r="C40" s="11"/>
      <c r="D40" s="11"/>
      <c r="E40" s="11"/>
      <c r="F40" s="11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2"/>
    </row>
    <row r="41" spans="1:18" s="2" customFormat="1" ht="22.5" customHeight="1" x14ac:dyDescent="0.3">
      <c r="A41" s="9"/>
      <c r="B41" s="10"/>
      <c r="C41" s="11"/>
      <c r="D41" s="11"/>
      <c r="E41" s="11"/>
      <c r="F41" s="11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2"/>
    </row>
    <row r="42" spans="1:18" s="2" customFormat="1" ht="22.5" customHeight="1" x14ac:dyDescent="0.3">
      <c r="A42" s="9"/>
      <c r="B42" s="10"/>
      <c r="C42" s="11"/>
      <c r="D42" s="11"/>
      <c r="E42" s="11"/>
      <c r="F42" s="11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2"/>
    </row>
    <row r="43" spans="1:18" s="2" customFormat="1" ht="22.5" customHeight="1" x14ac:dyDescent="0.3">
      <c r="A43" s="9"/>
      <c r="B43" s="10"/>
      <c r="C43" s="11"/>
      <c r="D43" s="11"/>
      <c r="E43" s="11"/>
      <c r="F43" s="11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1:18" s="2" customFormat="1" ht="22.5" customHeight="1" x14ac:dyDescent="0.3">
      <c r="A44" s="9"/>
      <c r="B44" s="10"/>
      <c r="C44" s="11"/>
      <c r="D44" s="11"/>
      <c r="E44" s="11"/>
      <c r="F44" s="11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2"/>
    </row>
    <row r="45" spans="1:18" s="2" customFormat="1" ht="22.5" customHeight="1" x14ac:dyDescent="0.3">
      <c r="A45" s="9"/>
      <c r="B45" s="10"/>
      <c r="C45" s="11"/>
      <c r="D45" s="11"/>
      <c r="E45" s="11"/>
      <c r="F45" s="11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2"/>
    </row>
    <row r="46" spans="1:18" s="2" customFormat="1" ht="22.5" customHeight="1" x14ac:dyDescent="0.3">
      <c r="A46" s="9"/>
      <c r="B46" s="10"/>
      <c r="C46" s="11"/>
      <c r="D46" s="11"/>
      <c r="E46" s="11"/>
      <c r="F46" s="11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2"/>
    </row>
    <row r="47" spans="1:18" s="2" customFormat="1" ht="22.5" customHeight="1" x14ac:dyDescent="0.3">
      <c r="A47" s="9"/>
      <c r="B47" s="10"/>
      <c r="C47" s="11"/>
      <c r="D47" s="11"/>
      <c r="E47" s="11"/>
      <c r="F47" s="11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2"/>
    </row>
    <row r="48" spans="1:18" s="2" customFormat="1" ht="22.5" customHeight="1" x14ac:dyDescent="0.3">
      <c r="A48" s="9"/>
      <c r="B48" s="10"/>
      <c r="C48" s="11"/>
      <c r="D48" s="11"/>
      <c r="E48" s="11"/>
      <c r="F48" s="11"/>
      <c r="G48" s="1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2"/>
    </row>
    <row r="49" spans="1:18" s="2" customFormat="1" ht="22.5" customHeight="1" x14ac:dyDescent="0.3">
      <c r="A49" s="9"/>
      <c r="B49" s="10"/>
      <c r="C49" s="11"/>
      <c r="D49" s="11"/>
      <c r="E49" s="11"/>
      <c r="F49" s="11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2"/>
    </row>
    <row r="50" spans="1:18" s="2" customFormat="1" ht="22.5" customHeight="1" x14ac:dyDescent="0.3">
      <c r="A50" s="9"/>
      <c r="B50" s="10"/>
      <c r="C50" s="11"/>
      <c r="D50" s="11"/>
      <c r="E50" s="11"/>
      <c r="F50" s="11"/>
      <c r="G50" s="1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2"/>
    </row>
    <row r="51" spans="1:18" s="2" customFormat="1" ht="22.5" customHeight="1" x14ac:dyDescent="0.3">
      <c r="A51" s="9"/>
      <c r="B51" s="10"/>
      <c r="C51" s="11"/>
      <c r="D51" s="11"/>
      <c r="E51" s="11"/>
      <c r="F51" s="11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2"/>
    </row>
    <row r="52" spans="1:18" s="2" customFormat="1" ht="22.5" customHeight="1" x14ac:dyDescent="0.3">
      <c r="A52" s="9"/>
      <c r="B52" s="10"/>
      <c r="C52" s="11"/>
      <c r="D52" s="11"/>
      <c r="E52" s="11"/>
      <c r="F52" s="11"/>
      <c r="G52" s="1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2"/>
    </row>
    <row r="53" spans="1:18" s="2" customFormat="1" ht="22.5" customHeight="1" x14ac:dyDescent="0.3">
      <c r="A53" s="9"/>
      <c r="B53" s="10"/>
      <c r="C53" s="11"/>
      <c r="D53" s="11"/>
      <c r="E53" s="11"/>
      <c r="F53" s="11"/>
      <c r="G53" s="1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2"/>
    </row>
    <row r="54" spans="1:18" s="2" customFormat="1" ht="22.5" customHeight="1" x14ac:dyDescent="0.3">
      <c r="A54" s="9"/>
      <c r="B54" s="10"/>
      <c r="C54" s="11"/>
      <c r="D54" s="11"/>
      <c r="E54" s="11"/>
      <c r="F54" s="11"/>
      <c r="G54" s="1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2"/>
    </row>
    <row r="55" spans="1:18" s="2" customFormat="1" ht="22.5" customHeight="1" x14ac:dyDescent="0.3">
      <c r="A55" s="9"/>
      <c r="B55" s="10"/>
      <c r="C55" s="11"/>
      <c r="D55" s="11"/>
      <c r="E55" s="11"/>
      <c r="F55" s="11"/>
      <c r="G55" s="1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2"/>
    </row>
    <row r="56" spans="1:18" s="2" customFormat="1" ht="22.5" customHeight="1" x14ac:dyDescent="0.3">
      <c r="A56" s="9"/>
      <c r="B56" s="10"/>
      <c r="C56" s="11"/>
      <c r="D56" s="11"/>
      <c r="E56" s="11"/>
      <c r="F56" s="11"/>
      <c r="G56" s="1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/>
    </row>
    <row r="57" spans="1:18" s="2" customFormat="1" ht="22.5" customHeight="1" x14ac:dyDescent="0.3">
      <c r="A57" s="9"/>
      <c r="B57" s="10"/>
      <c r="C57" s="11"/>
      <c r="D57" s="11"/>
      <c r="E57" s="11"/>
      <c r="F57" s="11"/>
      <c r="G57" s="1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2"/>
    </row>
    <row r="58" spans="1:18" s="2" customFormat="1" ht="69" customHeight="1" x14ac:dyDescent="0.3">
      <c r="A58" s="9"/>
      <c r="B58" s="10"/>
      <c r="C58" s="11"/>
      <c r="D58" s="11"/>
      <c r="E58" s="11"/>
      <c r="F58" s="11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2"/>
    </row>
    <row r="59" spans="1:18" s="2" customFormat="1" ht="69" customHeight="1" x14ac:dyDescent="0.3">
      <c r="A59" s="9"/>
      <c r="B59" s="10"/>
      <c r="C59" s="11"/>
      <c r="D59" s="11"/>
      <c r="E59" s="11"/>
      <c r="F59" s="11"/>
      <c r="G59" s="1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2"/>
    </row>
    <row r="60" spans="1:18" s="2" customFormat="1" ht="69" customHeight="1" x14ac:dyDescent="0.3">
      <c r="A60" s="9"/>
      <c r="B60" s="10"/>
      <c r="C60" s="11"/>
      <c r="D60" s="11"/>
      <c r="E60" s="11"/>
      <c r="F60" s="11"/>
      <c r="G60" s="1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2"/>
    </row>
    <row r="61" spans="1:18" s="2" customFormat="1" ht="69" customHeight="1" x14ac:dyDescent="0.3">
      <c r="A61" s="9"/>
      <c r="B61" s="10"/>
      <c r="C61" s="11"/>
      <c r="D61" s="11"/>
      <c r="E61" s="11"/>
      <c r="F61" s="11"/>
      <c r="G61" s="1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2"/>
    </row>
    <row r="62" spans="1:18" s="2" customFormat="1" ht="69" customHeight="1" x14ac:dyDescent="0.3">
      <c r="A62" s="9"/>
      <c r="B62" s="10"/>
      <c r="C62" s="11"/>
      <c r="D62" s="11"/>
      <c r="E62" s="11"/>
      <c r="F62" s="11"/>
      <c r="G62" s="1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2"/>
    </row>
    <row r="63" spans="1:18" s="2" customFormat="1" ht="2.25" customHeight="1" x14ac:dyDescent="0.3">
      <c r="A63" s="9"/>
      <c r="B63" s="10"/>
      <c r="C63" s="11"/>
      <c r="D63" s="11"/>
      <c r="E63" s="11"/>
      <c r="F63" s="11"/>
      <c r="G63" s="1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2"/>
    </row>
    <row r="64" spans="1:18" s="2" customFormat="1" ht="43.5" customHeight="1" x14ac:dyDescent="0.3">
      <c r="A64" s="9"/>
      <c r="B64" s="10"/>
      <c r="C64" s="11"/>
      <c r="D64" s="11"/>
      <c r="E64" s="11"/>
      <c r="F64" s="11"/>
      <c r="G64" s="1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2"/>
    </row>
    <row r="65" spans="1:69" ht="69" customHeight="1" x14ac:dyDescent="0.3">
      <c r="A65" s="9"/>
      <c r="B65" s="10"/>
      <c r="C65" s="11"/>
      <c r="D65" s="11"/>
      <c r="E65" s="11"/>
      <c r="F65" s="11"/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69" ht="69" customHeight="1" x14ac:dyDescent="0.3">
      <c r="A66" s="9"/>
      <c r="B66" s="10"/>
      <c r="C66" s="11"/>
      <c r="D66" s="11"/>
      <c r="E66" s="11"/>
      <c r="F66" s="11"/>
      <c r="G66" s="1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69" ht="22.5" customHeight="1" x14ac:dyDescent="0.3">
      <c r="A67" s="9"/>
      <c r="B67" s="10"/>
      <c r="C67" s="11"/>
      <c r="D67" s="11"/>
      <c r="E67" s="11"/>
      <c r="F67" s="11"/>
      <c r="G67" s="1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69" ht="22.5" customHeight="1" x14ac:dyDescent="0.3">
      <c r="A68" s="9"/>
      <c r="B68" s="10"/>
      <c r="C68" s="11"/>
      <c r="D68" s="11"/>
      <c r="E68" s="11"/>
      <c r="F68" s="11"/>
      <c r="G68" s="1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69" ht="22.5" customHeight="1" x14ac:dyDescent="0.3">
      <c r="A69" s="9"/>
      <c r="B69" s="10"/>
      <c r="C69" s="11"/>
      <c r="D69" s="11"/>
      <c r="E69" s="11"/>
      <c r="F69" s="11"/>
      <c r="G69" s="1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69" ht="22.5" customHeight="1" x14ac:dyDescent="0.3">
      <c r="A70" s="9"/>
      <c r="B70" s="10"/>
      <c r="C70" s="11"/>
      <c r="D70" s="11"/>
      <c r="E70" s="11"/>
      <c r="F70" s="11"/>
      <c r="G70" s="1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69" ht="22.5" customHeight="1" x14ac:dyDescent="0.3">
      <c r="A71" s="9"/>
      <c r="B71" s="10"/>
      <c r="C71" s="11"/>
      <c r="D71" s="11"/>
      <c r="E71" s="11"/>
      <c r="F71" s="11"/>
      <c r="G71" s="1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69" ht="22.5" customHeight="1" x14ac:dyDescent="0.3">
      <c r="A72" s="9"/>
      <c r="B72" s="10"/>
      <c r="C72" s="11"/>
      <c r="D72" s="11"/>
      <c r="E72" s="11"/>
      <c r="F72" s="11"/>
      <c r="G72" s="1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69" ht="22.5" customHeight="1" x14ac:dyDescent="0.3">
      <c r="A73" s="9"/>
      <c r="B73" s="10"/>
      <c r="C73" s="11"/>
      <c r="D73" s="11"/>
      <c r="E73" s="11"/>
      <c r="F73" s="11"/>
      <c r="G73" s="1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69" customFormat="1" x14ac:dyDescent="0.25">
      <c r="A74" s="13" t="s">
        <v>4</v>
      </c>
      <c r="B74" s="14">
        <v>2019</v>
      </c>
      <c r="C74" s="14"/>
      <c r="D74" s="14"/>
      <c r="E74" s="14"/>
      <c r="F74" s="14"/>
      <c r="G74" s="15">
        <v>2020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>
        <v>2021</v>
      </c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>
        <v>2022</v>
      </c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>
        <v>2023</v>
      </c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>
        <v>2024</v>
      </c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6" t="s">
        <v>5</v>
      </c>
    </row>
    <row r="75" spans="1:69" customFormat="1" ht="15.75" customHeight="1" x14ac:dyDescent="0.3">
      <c r="A75" s="17"/>
      <c r="B75" s="18">
        <v>43678</v>
      </c>
      <c r="C75" s="18">
        <v>43709</v>
      </c>
      <c r="D75" s="18">
        <v>43739</v>
      </c>
      <c r="E75" s="18">
        <v>43770</v>
      </c>
      <c r="F75" s="18">
        <v>43800</v>
      </c>
      <c r="G75" s="18">
        <v>43831</v>
      </c>
      <c r="H75" s="18">
        <v>43862</v>
      </c>
      <c r="I75" s="18">
        <v>43891</v>
      </c>
      <c r="J75" s="18">
        <v>43922</v>
      </c>
      <c r="K75" s="18">
        <v>43952</v>
      </c>
      <c r="L75" s="18">
        <v>43983</v>
      </c>
      <c r="M75" s="18">
        <v>44013</v>
      </c>
      <c r="N75" s="18">
        <v>44044</v>
      </c>
      <c r="O75" s="18">
        <v>44075</v>
      </c>
      <c r="P75" s="18">
        <v>44105</v>
      </c>
      <c r="Q75" s="18">
        <v>44136</v>
      </c>
      <c r="R75" s="18">
        <v>44166</v>
      </c>
      <c r="S75" s="18">
        <v>44197</v>
      </c>
      <c r="T75" s="18">
        <v>44228</v>
      </c>
      <c r="U75" s="18">
        <v>44256</v>
      </c>
      <c r="V75" s="18">
        <v>44287</v>
      </c>
      <c r="W75" s="18">
        <v>44317</v>
      </c>
      <c r="X75" s="18">
        <v>44348</v>
      </c>
      <c r="Y75" s="18">
        <v>44378</v>
      </c>
      <c r="Z75" s="18">
        <v>44409</v>
      </c>
      <c r="AA75" s="18">
        <v>44440</v>
      </c>
      <c r="AB75" s="18">
        <v>44470</v>
      </c>
      <c r="AC75" s="18">
        <v>44501</v>
      </c>
      <c r="AD75" s="18">
        <v>44531</v>
      </c>
      <c r="AE75" s="18">
        <v>44562</v>
      </c>
      <c r="AF75" s="18">
        <v>44593</v>
      </c>
      <c r="AG75" s="18">
        <v>44621</v>
      </c>
      <c r="AH75" s="18">
        <v>44652</v>
      </c>
      <c r="AI75" s="18">
        <v>44682</v>
      </c>
      <c r="AJ75" s="18">
        <v>44713</v>
      </c>
      <c r="AK75" s="18">
        <v>44743</v>
      </c>
      <c r="AL75" s="18">
        <v>44774</v>
      </c>
      <c r="AM75" s="18">
        <v>44805</v>
      </c>
      <c r="AN75" s="18">
        <v>44835</v>
      </c>
      <c r="AO75" s="18">
        <v>44866</v>
      </c>
      <c r="AP75" s="18">
        <v>44896</v>
      </c>
      <c r="AQ75" s="18">
        <v>44927</v>
      </c>
      <c r="AR75" s="18">
        <v>44958</v>
      </c>
      <c r="AS75" s="18">
        <v>44986</v>
      </c>
      <c r="AT75" s="18">
        <v>45017</v>
      </c>
      <c r="AU75" s="18">
        <v>45047</v>
      </c>
      <c r="AV75" s="18">
        <v>45078</v>
      </c>
      <c r="AW75" s="18">
        <v>45108</v>
      </c>
      <c r="AX75" s="18">
        <v>45139</v>
      </c>
      <c r="AY75" s="18">
        <v>45170</v>
      </c>
      <c r="AZ75" s="18">
        <v>45200</v>
      </c>
      <c r="BA75" s="18">
        <v>45231</v>
      </c>
      <c r="BB75" s="18">
        <v>45261</v>
      </c>
      <c r="BC75" s="18">
        <v>45292</v>
      </c>
      <c r="BD75" s="18">
        <v>45323</v>
      </c>
      <c r="BE75" s="18">
        <v>45352</v>
      </c>
      <c r="BF75" s="18">
        <v>45383</v>
      </c>
      <c r="BG75" s="18">
        <v>45413</v>
      </c>
      <c r="BH75" s="18">
        <v>45444</v>
      </c>
      <c r="BI75" s="18">
        <v>45474</v>
      </c>
      <c r="BJ75" s="18">
        <v>45505</v>
      </c>
      <c r="BK75" s="18">
        <v>45536</v>
      </c>
      <c r="BL75" s="18">
        <v>45566</v>
      </c>
      <c r="BM75" s="18">
        <v>45597</v>
      </c>
      <c r="BN75" s="18">
        <v>45627</v>
      </c>
      <c r="BO75" s="19"/>
    </row>
    <row r="76" spans="1:69" x14ac:dyDescent="0.3">
      <c r="A76" s="20" t="s">
        <v>6</v>
      </c>
      <c r="B76" s="21">
        <v>8617</v>
      </c>
      <c r="C76" s="21">
        <v>124397</v>
      </c>
      <c r="D76" s="21">
        <v>187893</v>
      </c>
      <c r="E76" s="21">
        <v>216513</v>
      </c>
      <c r="F76" s="21">
        <v>252480</v>
      </c>
      <c r="G76" s="21">
        <v>267661</v>
      </c>
      <c r="H76" s="21">
        <v>283963</v>
      </c>
      <c r="I76" s="21">
        <v>307278</v>
      </c>
      <c r="J76" s="21">
        <v>265872</v>
      </c>
      <c r="K76" s="21">
        <v>263715</v>
      </c>
      <c r="L76" s="21">
        <v>279042</v>
      </c>
      <c r="M76" s="21">
        <v>283891</v>
      </c>
      <c r="N76" s="21">
        <v>288740</v>
      </c>
      <c r="O76" s="21">
        <v>308505</v>
      </c>
      <c r="P76" s="21">
        <v>342841</v>
      </c>
      <c r="Q76" s="21">
        <v>344586</v>
      </c>
      <c r="R76" s="21">
        <v>348880</v>
      </c>
      <c r="S76" s="21">
        <v>328166</v>
      </c>
      <c r="T76" s="21">
        <v>335381</v>
      </c>
      <c r="U76" s="21">
        <v>363355</v>
      </c>
      <c r="V76" s="21">
        <v>364474</v>
      </c>
      <c r="W76" s="21">
        <v>345221</v>
      </c>
      <c r="X76" s="21">
        <v>346328</v>
      </c>
      <c r="Y76" s="21">
        <v>346255</v>
      </c>
      <c r="Z76" s="21">
        <v>347809</v>
      </c>
      <c r="AA76" s="21">
        <v>364055</v>
      </c>
      <c r="AB76" s="21">
        <v>384093</v>
      </c>
      <c r="AC76" s="21">
        <v>371057</v>
      </c>
      <c r="AD76" s="21">
        <v>385443</v>
      </c>
      <c r="AE76" s="21">
        <v>387922</v>
      </c>
      <c r="AF76" s="21">
        <v>392175</v>
      </c>
      <c r="AG76" s="21">
        <v>410040</v>
      </c>
      <c r="AH76" s="21">
        <v>384146</v>
      </c>
      <c r="AI76" s="21">
        <v>391025</v>
      </c>
      <c r="AJ76" s="21">
        <v>383094</v>
      </c>
      <c r="AK76" s="21">
        <v>384477</v>
      </c>
      <c r="AL76" s="21">
        <v>406190</v>
      </c>
      <c r="AM76" s="21">
        <v>422053</v>
      </c>
      <c r="AN76" s="21">
        <v>435412</v>
      </c>
      <c r="AO76" s="21">
        <v>439416</v>
      </c>
      <c r="AP76" s="21">
        <v>471737</v>
      </c>
      <c r="AQ76" s="21">
        <v>440089</v>
      </c>
      <c r="AR76" s="21">
        <v>445718</v>
      </c>
      <c r="AS76" s="22">
        <v>464285</v>
      </c>
      <c r="AT76" s="22">
        <v>449943</v>
      </c>
      <c r="AU76" s="22">
        <v>448959</v>
      </c>
      <c r="AV76" s="22">
        <v>431949</v>
      </c>
      <c r="AW76" s="22">
        <v>434291</v>
      </c>
      <c r="AX76" s="22">
        <v>450337</v>
      </c>
      <c r="AY76" s="22">
        <v>474719</v>
      </c>
      <c r="AZ76" s="22">
        <v>500293</v>
      </c>
      <c r="BA76" s="22">
        <v>500118</v>
      </c>
      <c r="BB76" s="22">
        <v>540077</v>
      </c>
      <c r="BC76" s="22">
        <v>527577</v>
      </c>
      <c r="BD76" s="22">
        <v>534376</v>
      </c>
      <c r="BE76" s="22">
        <v>551564</v>
      </c>
      <c r="BO76" s="23">
        <f>BE76/BD76-1</f>
        <v>3.2164618171474757E-2</v>
      </c>
      <c r="BQ76" s="24"/>
    </row>
    <row r="77" spans="1:69" x14ac:dyDescent="0.3">
      <c r="A77" s="20" t="s">
        <v>7</v>
      </c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>
        <v>641616</v>
      </c>
      <c r="N77" s="21">
        <v>663070</v>
      </c>
      <c r="O77" s="21">
        <v>679212</v>
      </c>
      <c r="P77" s="21">
        <v>699373</v>
      </c>
      <c r="Q77" s="21">
        <v>722719</v>
      </c>
      <c r="R77" s="21">
        <v>738029</v>
      </c>
      <c r="S77" s="21">
        <v>747871</v>
      </c>
      <c r="T77" s="21">
        <v>758000</v>
      </c>
      <c r="U77" s="21">
        <v>768889</v>
      </c>
      <c r="V77" s="21">
        <v>783370</v>
      </c>
      <c r="W77" s="21">
        <v>793662</v>
      </c>
      <c r="X77" s="21">
        <v>802236</v>
      </c>
      <c r="Y77" s="21">
        <v>813454</v>
      </c>
      <c r="Z77" s="21">
        <v>822626</v>
      </c>
      <c r="AA77" s="21">
        <v>836867</v>
      </c>
      <c r="AB77" s="21">
        <v>846878</v>
      </c>
      <c r="AC77" s="21">
        <v>851587</v>
      </c>
      <c r="AD77" s="21">
        <v>858716</v>
      </c>
      <c r="AE77" s="21">
        <v>867046</v>
      </c>
      <c r="AF77" s="21">
        <v>875556</v>
      </c>
      <c r="AG77" s="21">
        <v>875557</v>
      </c>
      <c r="AH77" s="21">
        <v>887293</v>
      </c>
      <c r="AI77" s="21">
        <v>895684</v>
      </c>
      <c r="AJ77" s="21">
        <v>901764</v>
      </c>
      <c r="AK77" s="21">
        <v>910513</v>
      </c>
      <c r="AL77" s="21">
        <v>922943</v>
      </c>
      <c r="AM77" s="21">
        <v>935029</v>
      </c>
      <c r="AN77" s="21">
        <v>947942</v>
      </c>
      <c r="AO77" s="21">
        <v>965317</v>
      </c>
      <c r="AP77" s="21">
        <v>983779</v>
      </c>
      <c r="AQ77" s="21">
        <v>996578</v>
      </c>
      <c r="AR77" s="21">
        <v>1009119</v>
      </c>
      <c r="AS77" s="22">
        <v>1019488</v>
      </c>
      <c r="AT77" s="22">
        <v>1031154</v>
      </c>
      <c r="AU77" s="22">
        <v>1037657</v>
      </c>
      <c r="AV77" s="22">
        <v>1044719</v>
      </c>
      <c r="AW77" s="22">
        <v>1054175</v>
      </c>
      <c r="AX77" s="22">
        <v>1063253</v>
      </c>
      <c r="AY77" s="22">
        <v>1075047</v>
      </c>
      <c r="AZ77" s="22">
        <v>1089758</v>
      </c>
      <c r="BA77" s="22">
        <v>1103463</v>
      </c>
      <c r="BB77" s="22">
        <v>1129908</v>
      </c>
      <c r="BC77" s="22">
        <v>1131201</v>
      </c>
      <c r="BD77" s="22">
        <v>1131201</v>
      </c>
      <c r="BE77" s="22">
        <v>1159240</v>
      </c>
      <c r="BO77" s="23">
        <f t="shared" ref="BO77:BO99" si="0">BE77/BD77-1</f>
        <v>2.4786929997409723E-2</v>
      </c>
      <c r="BQ77" s="24"/>
    </row>
    <row r="78" spans="1:69" ht="49.5" x14ac:dyDescent="0.3">
      <c r="A78" s="25" t="s">
        <v>8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>
        <f>+M76/M77</f>
        <v>0.44246246976384629</v>
      </c>
      <c r="N78" s="26">
        <f t="shared" ref="N78:BD78" si="1">+N76/N77</f>
        <v>0.43545930293935786</v>
      </c>
      <c r="O78" s="26">
        <f t="shared" si="1"/>
        <v>0.45421017296514193</v>
      </c>
      <c r="P78" s="26">
        <f t="shared" si="1"/>
        <v>0.49021194698680104</v>
      </c>
      <c r="Q78" s="26">
        <f t="shared" si="1"/>
        <v>0.47679111798638196</v>
      </c>
      <c r="R78" s="26">
        <f t="shared" si="1"/>
        <v>0.47271855171002763</v>
      </c>
      <c r="S78" s="26">
        <f t="shared" si="1"/>
        <v>0.43880027437887015</v>
      </c>
      <c r="T78" s="26">
        <f t="shared" si="1"/>
        <v>0.44245514511873352</v>
      </c>
      <c r="U78" s="26">
        <f t="shared" si="1"/>
        <v>0.47257146350123358</v>
      </c>
      <c r="V78" s="26">
        <f t="shared" si="1"/>
        <v>0.46526417912353041</v>
      </c>
      <c r="W78" s="26">
        <f t="shared" si="1"/>
        <v>0.43497231819086712</v>
      </c>
      <c r="X78" s="26">
        <f t="shared" si="1"/>
        <v>0.43170338902766769</v>
      </c>
      <c r="Y78" s="26">
        <f t="shared" si="1"/>
        <v>0.42566020942794552</v>
      </c>
      <c r="Z78" s="26">
        <f t="shared" si="1"/>
        <v>0.4228033152368148</v>
      </c>
      <c r="AA78" s="26">
        <f t="shared" si="1"/>
        <v>0.43502133552882355</v>
      </c>
      <c r="AB78" s="26">
        <f t="shared" si="1"/>
        <v>0.45353994317953705</v>
      </c>
      <c r="AC78" s="26">
        <f t="shared" si="1"/>
        <v>0.43572412448757436</v>
      </c>
      <c r="AD78" s="26">
        <f t="shared" si="1"/>
        <v>0.44885969284373411</v>
      </c>
      <c r="AE78" s="26">
        <f t="shared" si="1"/>
        <v>0.44740648131702354</v>
      </c>
      <c r="AF78" s="26">
        <f t="shared" si="1"/>
        <v>0.44791538176884177</v>
      </c>
      <c r="AG78" s="26">
        <f t="shared" si="1"/>
        <v>0.46831902434678724</v>
      </c>
      <c r="AH78" s="26">
        <f t="shared" si="1"/>
        <v>0.43294154242172539</v>
      </c>
      <c r="AI78" s="26">
        <f t="shared" si="1"/>
        <v>0.43656579775903109</v>
      </c>
      <c r="AJ78" s="26">
        <f t="shared" si="1"/>
        <v>0.42482733841670328</v>
      </c>
      <c r="AK78" s="26">
        <f t="shared" si="1"/>
        <v>0.4222641521867343</v>
      </c>
      <c r="AL78" s="26">
        <f t="shared" si="1"/>
        <v>0.44010301827956871</v>
      </c>
      <c r="AM78" s="26">
        <f t="shared" si="1"/>
        <v>0.45137958287924762</v>
      </c>
      <c r="AN78" s="26">
        <f t="shared" si="1"/>
        <v>0.45932346071806079</v>
      </c>
      <c r="AO78" s="26">
        <f t="shared" si="1"/>
        <v>0.45520383459526764</v>
      </c>
      <c r="AP78" s="26">
        <f t="shared" si="1"/>
        <v>0.47951521632399147</v>
      </c>
      <c r="AQ78" s="26">
        <f t="shared" si="1"/>
        <v>0.44160015573291805</v>
      </c>
      <c r="AR78" s="26">
        <f t="shared" si="1"/>
        <v>0.44169022682161369</v>
      </c>
      <c r="AS78" s="26">
        <f t="shared" si="1"/>
        <v>0.45540997049499354</v>
      </c>
      <c r="AT78" s="26">
        <f t="shared" si="1"/>
        <v>0.43634898375994274</v>
      </c>
      <c r="AU78" s="26">
        <f t="shared" si="1"/>
        <v>0.43266609293822528</v>
      </c>
      <c r="AV78" s="26">
        <f t="shared" si="1"/>
        <v>0.41345950442176316</v>
      </c>
      <c r="AW78" s="26">
        <f t="shared" si="1"/>
        <v>0.41197239547513459</v>
      </c>
      <c r="AX78" s="26">
        <f t="shared" si="1"/>
        <v>0.42354641839712653</v>
      </c>
      <c r="AY78" s="26">
        <f t="shared" si="1"/>
        <v>0.44157976348941025</v>
      </c>
      <c r="AZ78" s="26">
        <f t="shared" si="1"/>
        <v>0.45908632925842252</v>
      </c>
      <c r="BA78" s="26">
        <f t="shared" si="1"/>
        <v>0.45322588976703343</v>
      </c>
      <c r="BB78" s="27">
        <f t="shared" si="1"/>
        <v>0.47798316323098872</v>
      </c>
      <c r="BC78" s="27">
        <f t="shared" si="1"/>
        <v>0.46638661033715495</v>
      </c>
      <c r="BD78" s="27">
        <f t="shared" si="1"/>
        <v>0.47239703642411912</v>
      </c>
      <c r="BE78" s="27">
        <f>+BE76/BE77</f>
        <v>0.47579793657913805</v>
      </c>
      <c r="BO78" s="23">
        <f>BE78-BD78</f>
        <v>3.4009001550189266E-3</v>
      </c>
      <c r="BQ78" s="24"/>
    </row>
    <row r="79" spans="1:69" ht="49.5" x14ac:dyDescent="0.3">
      <c r="A79" s="25" t="s">
        <v>9</v>
      </c>
      <c r="B79" s="26">
        <v>1</v>
      </c>
      <c r="C79" s="26">
        <v>0.97689631613252814</v>
      </c>
      <c r="D79" s="26">
        <v>0.80840966685741089</v>
      </c>
      <c r="E79" s="26">
        <v>0.70157934985483206</v>
      </c>
      <c r="F79" s="26">
        <v>0.67058336077852265</v>
      </c>
      <c r="G79" s="26">
        <v>0.6199817475980024</v>
      </c>
      <c r="H79" s="26">
        <v>0.59292489961768069</v>
      </c>
      <c r="I79" s="26">
        <v>0.58739149301407123</v>
      </c>
      <c r="J79" s="26">
        <v>0.48354342437177295</v>
      </c>
      <c r="K79" s="26">
        <v>0.46023720850683597</v>
      </c>
      <c r="L79" s="26">
        <v>0.46553786555488263</v>
      </c>
      <c r="M79" s="26">
        <v>0.45347174856518524</v>
      </c>
      <c r="N79" s="26">
        <v>0.44365433252102726</v>
      </c>
      <c r="O79" s="26">
        <v>0.45539759181980421</v>
      </c>
      <c r="P79" s="26">
        <v>0.4839488780730184</v>
      </c>
      <c r="Q79" s="26">
        <v>0.46494049707207813</v>
      </c>
      <c r="R79" s="26">
        <v>0.45410882055100132</v>
      </c>
      <c r="S79" s="26">
        <v>0.41530116883577073</v>
      </c>
      <c r="T79" s="26">
        <v>0.41279846194937087</v>
      </c>
      <c r="U79" s="26">
        <v>0.43438264358279755</v>
      </c>
      <c r="V79" s="26">
        <v>0.42326657360718523</v>
      </c>
      <c r="W79" s="26">
        <v>0.39201905923420122</v>
      </c>
      <c r="X79" s="26">
        <v>0.3848751729464519</v>
      </c>
      <c r="Y79" s="26">
        <v>0.37657124461932323</v>
      </c>
      <c r="Z79" s="26">
        <v>0.37104098947393127</v>
      </c>
      <c r="AA79" s="26">
        <v>0.38015136927796772</v>
      </c>
      <c r="AB79" s="26">
        <v>0.39204884725739431</v>
      </c>
      <c r="AC79" s="26">
        <v>0.37178830760105125</v>
      </c>
      <c r="AD79" s="26">
        <v>0.37870098634018567</v>
      </c>
      <c r="AE79" s="26">
        <v>0.37460696986318304</v>
      </c>
      <c r="AF79" s="26">
        <v>0.37197243320762735</v>
      </c>
      <c r="AG79" s="26">
        <v>0.38128394607125221</v>
      </c>
      <c r="AH79" s="26">
        <v>0.35229791608775118</v>
      </c>
      <c r="AI79" s="26">
        <v>0.35230968834749388</v>
      </c>
      <c r="AJ79" s="26">
        <v>0.33990348399873299</v>
      </c>
      <c r="AK79" s="26">
        <v>0.33550442552010662</v>
      </c>
      <c r="AL79" s="26">
        <v>0.34774576094159065</v>
      </c>
      <c r="AM79" s="26">
        <v>0.35477580060405184</v>
      </c>
      <c r="AN79" s="26">
        <v>0.35869650284667343</v>
      </c>
      <c r="AO79" s="26">
        <v>0.35438746188295961</v>
      </c>
      <c r="AP79" s="26">
        <v>0.3723926859824136</v>
      </c>
      <c r="AQ79" s="26">
        <v>0.34137311284055749</v>
      </c>
      <c r="AR79" s="26">
        <v>0.33990025318000183</v>
      </c>
      <c r="AS79" s="26">
        <v>0.34815613016045843</v>
      </c>
      <c r="AT79" s="26">
        <v>0.33234675396429109</v>
      </c>
      <c r="AU79" s="26">
        <v>0.32757316164694605</v>
      </c>
      <c r="AV79" s="26">
        <v>0.31137069742295909</v>
      </c>
      <c r="AW79" s="26">
        <v>0.30873716560185799</v>
      </c>
      <c r="AX79" s="26">
        <v>0.31548156549505102</v>
      </c>
      <c r="AY79" s="26">
        <v>0.32743486741729272</v>
      </c>
      <c r="AZ79" s="26">
        <v>0.33912697476610554</v>
      </c>
      <c r="BA79" s="26">
        <v>0.33336488442966727</v>
      </c>
      <c r="BB79" s="26">
        <v>0.35373365033829146</v>
      </c>
      <c r="BC79" s="26">
        <v>0.34019360155376466</v>
      </c>
      <c r="BD79" s="26">
        <v>0.3392945353602182</v>
      </c>
      <c r="BE79" s="26">
        <v>0.34477469103583552</v>
      </c>
      <c r="BO79" s="23">
        <f t="shared" ref="BO79:BO80" si="2">BE79-BD79</f>
        <v>5.4801556756173264E-3</v>
      </c>
      <c r="BQ79" s="24"/>
    </row>
    <row r="80" spans="1:69" ht="82.5" x14ac:dyDescent="0.3">
      <c r="A80" s="28" t="s">
        <v>10</v>
      </c>
      <c r="B80" s="29"/>
      <c r="C80" s="29">
        <f t="shared" ref="C80:BE80" si="3">(C76-C81)/B76</f>
        <v>0.65881397238017869</v>
      </c>
      <c r="D80" s="29">
        <f t="shared" si="3"/>
        <v>0.6659003030619709</v>
      </c>
      <c r="E80" s="29">
        <f t="shared" si="3"/>
        <v>0.74389679232329042</v>
      </c>
      <c r="F80" s="29">
        <f t="shared" si="3"/>
        <v>0.8526093121429198</v>
      </c>
      <c r="G80" s="29">
        <f t="shared" si="3"/>
        <v>0.84148843472750312</v>
      </c>
      <c r="H80" s="29">
        <f t="shared" si="3"/>
        <v>0.88461524092041799</v>
      </c>
      <c r="I80" s="29">
        <f t="shared" si="3"/>
        <v>0.92646577194916235</v>
      </c>
      <c r="J80" s="29">
        <f t="shared" si="3"/>
        <v>0.77833102272209531</v>
      </c>
      <c r="K80" s="29">
        <f t="shared" si="3"/>
        <v>0.9047962929529999</v>
      </c>
      <c r="L80" s="29">
        <f t="shared" si="3"/>
        <v>0.95802286559353844</v>
      </c>
      <c r="M80" s="29">
        <f t="shared" si="3"/>
        <v>0.92353122469019</v>
      </c>
      <c r="N80" s="29">
        <f t="shared" si="3"/>
        <v>0.92978290963785393</v>
      </c>
      <c r="O80" s="29">
        <f t="shared" si="3"/>
        <v>0.97626238138117338</v>
      </c>
      <c r="P80" s="29">
        <f t="shared" si="3"/>
        <v>1.0108685434595874</v>
      </c>
      <c r="Q80" s="29">
        <f t="shared" si="3"/>
        <v>0.90966366333081516</v>
      </c>
      <c r="R80" s="29">
        <f t="shared" si="3"/>
        <v>0.93371756252430449</v>
      </c>
      <c r="S80" s="29">
        <f t="shared" si="3"/>
        <v>0.8778147213941756</v>
      </c>
      <c r="T80" s="29">
        <f t="shared" si="3"/>
        <v>0.95412687481335667</v>
      </c>
      <c r="U80" s="29">
        <f t="shared" si="3"/>
        <v>1.011762741479094</v>
      </c>
      <c r="V80" s="29">
        <f t="shared" si="3"/>
        <v>0.93534422259223071</v>
      </c>
      <c r="W80" s="29">
        <f t="shared" si="3"/>
        <v>0.8936055795475123</v>
      </c>
      <c r="X80" s="29">
        <f t="shared" si="3"/>
        <v>0.94752636716769834</v>
      </c>
      <c r="Y80" s="29">
        <f t="shared" si="3"/>
        <v>0.94305398350696445</v>
      </c>
      <c r="Z80" s="29">
        <f t="shared" si="3"/>
        <v>0.95281223375835733</v>
      </c>
      <c r="AA80" s="29">
        <f t="shared" si="3"/>
        <v>0.98842755650371328</v>
      </c>
      <c r="AB80" s="29">
        <f t="shared" si="3"/>
        <v>0.9943579953578443</v>
      </c>
      <c r="AC80" s="29">
        <f t="shared" si="3"/>
        <v>0.91834790011794021</v>
      </c>
      <c r="AD80" s="29">
        <f t="shared" si="3"/>
        <v>0.98549009990378833</v>
      </c>
      <c r="AE80" s="29">
        <f t="shared" si="3"/>
        <v>0.96040400266706105</v>
      </c>
      <c r="AF80" s="29">
        <f t="shared" si="3"/>
        <v>0.9625826841478442</v>
      </c>
      <c r="AG80" s="29">
        <f t="shared" si="3"/>
        <v>0.99173328233569202</v>
      </c>
      <c r="AH80" s="29">
        <f t="shared" si="3"/>
        <v>0.90031216466686181</v>
      </c>
      <c r="AI80" s="29">
        <f t="shared" si="3"/>
        <v>0.9671739390752474</v>
      </c>
      <c r="AJ80" s="29">
        <f t="shared" si="3"/>
        <v>0.93578927178569149</v>
      </c>
      <c r="AK80" s="29">
        <f t="shared" si="3"/>
        <v>0.95427492991276297</v>
      </c>
      <c r="AL80" s="29">
        <f t="shared" si="3"/>
        <v>0.99899603877475118</v>
      </c>
      <c r="AM80" s="29">
        <f t="shared" si="3"/>
        <v>0.98595731061818359</v>
      </c>
      <c r="AN80" s="29">
        <f t="shared" si="3"/>
        <v>0.97421887772388771</v>
      </c>
      <c r="AO80" s="29">
        <f t="shared" si="3"/>
        <v>0.94934912221068779</v>
      </c>
      <c r="AP80" s="29">
        <f t="shared" si="3"/>
        <v>1.0124688222549929</v>
      </c>
      <c r="AQ80" s="29">
        <f t="shared" si="3"/>
        <v>0.88542768534162042</v>
      </c>
      <c r="AR80" s="29">
        <f t="shared" si="3"/>
        <v>0.96246668287550929</v>
      </c>
      <c r="AS80" s="29">
        <f t="shared" si="3"/>
        <v>0.99177282497004837</v>
      </c>
      <c r="AT80" s="29">
        <f t="shared" si="3"/>
        <v>0.92542511603864008</v>
      </c>
      <c r="AU80" s="29">
        <f t="shared" si="3"/>
        <v>0.96064168127962879</v>
      </c>
      <c r="AV80" s="29">
        <f t="shared" si="3"/>
        <v>0.92493969382504859</v>
      </c>
      <c r="AW80" s="29">
        <f t="shared" si="3"/>
        <v>0.96046524010936474</v>
      </c>
      <c r="AX80" s="29">
        <f t="shared" si="3"/>
        <v>0.98907644874059097</v>
      </c>
      <c r="AY80" s="29">
        <f t="shared" si="3"/>
        <v>1.0045055147589472</v>
      </c>
      <c r="AZ80" s="29">
        <f t="shared" si="3"/>
        <v>1.0003117633800207</v>
      </c>
      <c r="BA80" s="29">
        <f t="shared" si="3"/>
        <v>0.94973145736598352</v>
      </c>
      <c r="BB80" s="29">
        <f t="shared" si="3"/>
        <v>1.0267556856581848</v>
      </c>
      <c r="BC80" s="29">
        <f t="shared" si="3"/>
        <v>0.93237260612838535</v>
      </c>
      <c r="BD80" s="29">
        <f t="shared" si="3"/>
        <v>0.96711570064654073</v>
      </c>
      <c r="BE80" s="29">
        <f t="shared" si="3"/>
        <v>0.98571979280506605</v>
      </c>
      <c r="BO80" s="23">
        <f t="shared" si="2"/>
        <v>1.860409215852532E-2</v>
      </c>
      <c r="BQ80" s="24"/>
    </row>
    <row r="81" spans="1:69" x14ac:dyDescent="0.3">
      <c r="A81" s="20" t="s">
        <v>11</v>
      </c>
      <c r="B81" s="21">
        <v>8612</v>
      </c>
      <c r="C81" s="21">
        <v>118720</v>
      </c>
      <c r="D81" s="21">
        <v>105057</v>
      </c>
      <c r="E81" s="21">
        <v>76740</v>
      </c>
      <c r="F81" s="21">
        <v>67879</v>
      </c>
      <c r="G81" s="21">
        <v>55202</v>
      </c>
      <c r="H81" s="21">
        <v>47186</v>
      </c>
      <c r="I81" s="21">
        <v>44196</v>
      </c>
      <c r="J81" s="21">
        <v>26708</v>
      </c>
      <c r="K81" s="21">
        <v>23155</v>
      </c>
      <c r="L81" s="21">
        <v>26397</v>
      </c>
      <c r="M81" s="21">
        <v>26187</v>
      </c>
      <c r="N81" s="21">
        <v>24783</v>
      </c>
      <c r="O81" s="21">
        <v>26619</v>
      </c>
      <c r="P81" s="21">
        <v>30983</v>
      </c>
      <c r="Q81" s="21">
        <v>32716</v>
      </c>
      <c r="R81" s="21">
        <v>27134</v>
      </c>
      <c r="S81" s="21">
        <v>21914</v>
      </c>
      <c r="T81" s="21">
        <v>22269</v>
      </c>
      <c r="U81" s="21">
        <v>24029</v>
      </c>
      <c r="V81" s="21">
        <v>24612</v>
      </c>
      <c r="W81" s="21">
        <v>19525</v>
      </c>
      <c r="X81" s="21">
        <v>19222</v>
      </c>
      <c r="Y81" s="21">
        <v>19649</v>
      </c>
      <c r="Z81" s="21">
        <v>17893</v>
      </c>
      <c r="AA81" s="21">
        <v>20271</v>
      </c>
      <c r="AB81" s="21">
        <v>22092</v>
      </c>
      <c r="AC81" s="21">
        <v>18326</v>
      </c>
      <c r="AD81" s="21">
        <v>19770</v>
      </c>
      <c r="AE81" s="21">
        <v>17741</v>
      </c>
      <c r="AF81" s="21">
        <v>18768</v>
      </c>
      <c r="AG81" s="21">
        <v>21107</v>
      </c>
      <c r="AH81" s="21">
        <v>14982</v>
      </c>
      <c r="AI81" s="21">
        <v>19489</v>
      </c>
      <c r="AJ81" s="21">
        <v>17177</v>
      </c>
      <c r="AK81" s="21">
        <v>18900</v>
      </c>
      <c r="AL81" s="21">
        <v>22099</v>
      </c>
      <c r="AM81" s="21">
        <v>21567</v>
      </c>
      <c r="AN81" s="21">
        <v>24240</v>
      </c>
      <c r="AO81" s="21">
        <v>26058</v>
      </c>
      <c r="AP81" s="21">
        <v>26842</v>
      </c>
      <c r="AQ81" s="21">
        <v>22400</v>
      </c>
      <c r="AR81" s="21">
        <v>22147</v>
      </c>
      <c r="AS81" s="22">
        <v>22234</v>
      </c>
      <c r="AT81" s="22">
        <v>20282</v>
      </c>
      <c r="AU81" s="22">
        <v>16725</v>
      </c>
      <c r="AV81" s="22">
        <v>16689</v>
      </c>
      <c r="AW81" s="22">
        <v>19419</v>
      </c>
      <c r="AX81" s="22">
        <v>20790</v>
      </c>
      <c r="AY81" s="22">
        <v>22353</v>
      </c>
      <c r="AZ81" s="22">
        <v>25426</v>
      </c>
      <c r="BA81" s="22">
        <v>24974</v>
      </c>
      <c r="BB81" s="22">
        <v>26578</v>
      </c>
      <c r="BC81" s="22">
        <v>24024</v>
      </c>
      <c r="BD81" s="22">
        <v>24148</v>
      </c>
      <c r="BE81" s="22">
        <v>24819</v>
      </c>
      <c r="BO81" s="23">
        <f t="shared" si="0"/>
        <v>2.7786980288222685E-2</v>
      </c>
      <c r="BQ81" s="24"/>
    </row>
    <row r="82" spans="1:69" x14ac:dyDescent="0.3">
      <c r="A82" s="20" t="s">
        <v>12</v>
      </c>
      <c r="B82" s="21"/>
      <c r="C82" s="21"/>
      <c r="D82" s="21"/>
      <c r="E82" s="21"/>
      <c r="F82" s="21"/>
      <c r="G82" s="21"/>
      <c r="H82" s="21"/>
      <c r="I82" s="21"/>
      <c r="J82" s="21">
        <v>189676</v>
      </c>
      <c r="K82" s="21">
        <v>172111</v>
      </c>
      <c r="L82" s="21">
        <v>174150</v>
      </c>
      <c r="M82" s="21">
        <v>181459</v>
      </c>
      <c r="N82" s="21">
        <v>183637</v>
      </c>
      <c r="O82" s="21">
        <v>191870</v>
      </c>
      <c r="P82" s="21">
        <v>212501</v>
      </c>
      <c r="Q82" s="21">
        <v>227291</v>
      </c>
      <c r="R82" s="21">
        <v>226623</v>
      </c>
      <c r="S82" s="21">
        <v>217005</v>
      </c>
      <c r="T82" s="21">
        <v>211426</v>
      </c>
      <c r="U82" s="21">
        <v>225494</v>
      </c>
      <c r="V82" s="21">
        <v>237627</v>
      </c>
      <c r="W82" s="21">
        <v>230317</v>
      </c>
      <c r="X82" s="21">
        <v>219829</v>
      </c>
      <c r="Y82" s="21">
        <v>216994</v>
      </c>
      <c r="Z82" s="21">
        <v>217897</v>
      </c>
      <c r="AA82" s="21">
        <v>225553</v>
      </c>
      <c r="AB82" s="21">
        <v>239594</v>
      </c>
      <c r="AC82" s="21">
        <v>242245</v>
      </c>
      <c r="AD82" s="21">
        <v>243074</v>
      </c>
      <c r="AE82" s="21">
        <v>249236</v>
      </c>
      <c r="AF82" s="21">
        <v>252203</v>
      </c>
      <c r="AG82" s="21">
        <v>259579</v>
      </c>
      <c r="AH82" s="21">
        <v>252149</v>
      </c>
      <c r="AI82" s="21">
        <v>241993</v>
      </c>
      <c r="AJ82" s="21">
        <v>241660</v>
      </c>
      <c r="AK82" s="21">
        <v>237974</v>
      </c>
      <c r="AL82" s="21">
        <v>243746</v>
      </c>
      <c r="AM82" s="21">
        <v>259840</v>
      </c>
      <c r="AN82" s="21">
        <v>274409</v>
      </c>
      <c r="AO82" s="21">
        <v>282493</v>
      </c>
      <c r="AP82" s="21">
        <v>298054</v>
      </c>
      <c r="AQ82" s="21">
        <v>297622</v>
      </c>
      <c r="AR82" s="21">
        <v>284904</v>
      </c>
      <c r="AS82" s="22">
        <v>295450</v>
      </c>
      <c r="AT82" s="22">
        <v>297891</v>
      </c>
      <c r="AU82" s="22">
        <v>290744</v>
      </c>
      <c r="AV82" s="22">
        <v>281396</v>
      </c>
      <c r="AW82" s="22">
        <v>271244</v>
      </c>
      <c r="AX82" s="22">
        <v>278717</v>
      </c>
      <c r="AY82" s="22">
        <v>292540</v>
      </c>
      <c r="AZ82" s="22">
        <v>317476</v>
      </c>
      <c r="BA82" s="22">
        <v>330453</v>
      </c>
      <c r="BB82" s="22">
        <v>357644</v>
      </c>
      <c r="BC82" s="22">
        <v>361918</v>
      </c>
      <c r="BD82" s="22">
        <v>361918</v>
      </c>
      <c r="BE82" s="22">
        <v>367635</v>
      </c>
      <c r="BO82" s="23">
        <f t="shared" si="0"/>
        <v>1.5796395868677537E-2</v>
      </c>
      <c r="BQ82" s="24"/>
    </row>
    <row r="83" spans="1:69" ht="33" x14ac:dyDescent="0.3">
      <c r="A83" s="93" t="s">
        <v>13</v>
      </c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5">
        <f>1/(1-AS84-AS86)</f>
        <v>3.1669974966064349</v>
      </c>
      <c r="AT83" s="95">
        <f t="shared" ref="AT83:BD83" si="4">1/(1-AT84-AT86)</f>
        <v>3.4146087880397662</v>
      </c>
      <c r="AU83" s="95">
        <f t="shared" si="4"/>
        <v>3.1730793695667536</v>
      </c>
      <c r="AV83" s="95">
        <f t="shared" si="4"/>
        <v>3.2267749357556923</v>
      </c>
      <c r="AW83" s="95">
        <f t="shared" si="4"/>
        <v>3.0237210014760354</v>
      </c>
      <c r="AX83" s="95">
        <f t="shared" si="4"/>
        <v>2.9857256513956107</v>
      </c>
      <c r="AY83" s="95">
        <f t="shared" si="4"/>
        <v>2.9702238684569466</v>
      </c>
      <c r="AZ83" s="95">
        <f t="shared" si="4"/>
        <v>3.1786633289069894</v>
      </c>
      <c r="BA83" s="95">
        <f t="shared" si="4"/>
        <v>3.4564554809905248</v>
      </c>
      <c r="BB83" s="95">
        <f t="shared" si="4"/>
        <v>3.4652529594815698</v>
      </c>
      <c r="BC83" s="95">
        <f t="shared" si="4"/>
        <v>3.7249055671267692</v>
      </c>
      <c r="BD83" s="95">
        <f>1/(1-BD84-BD86)</f>
        <v>3.6031016114894476</v>
      </c>
      <c r="BE83" s="95">
        <f>1/(1-BE84-BE86)</f>
        <v>3.4665577273584312</v>
      </c>
      <c r="BO83" s="23">
        <f t="shared" si="0"/>
        <v>-3.7896206894529438E-2</v>
      </c>
      <c r="BQ83" s="24"/>
    </row>
    <row r="84" spans="1:69" ht="33" x14ac:dyDescent="0.3">
      <c r="A84" s="28" t="s">
        <v>14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>
        <f t="shared" ref="O84:BE84" si="5">+O82/O76</f>
        <v>0.62193481467075085</v>
      </c>
      <c r="P84" s="29">
        <f t="shared" si="5"/>
        <v>0.61982376670234895</v>
      </c>
      <c r="Q84" s="29">
        <f t="shared" si="5"/>
        <v>0.65960601997759627</v>
      </c>
      <c r="R84" s="29">
        <f t="shared" si="5"/>
        <v>0.6495729190552626</v>
      </c>
      <c r="S84" s="29">
        <f t="shared" si="5"/>
        <v>0.66126594467434163</v>
      </c>
      <c r="T84" s="29">
        <f t="shared" si="5"/>
        <v>0.63040541950796258</v>
      </c>
      <c r="U84" s="29">
        <f t="shared" si="5"/>
        <v>0.62058868049153038</v>
      </c>
      <c r="V84" s="29">
        <f t="shared" si="5"/>
        <v>0.6519724315040305</v>
      </c>
      <c r="W84" s="29">
        <f t="shared" si="5"/>
        <v>0.66715813927889667</v>
      </c>
      <c r="X84" s="29">
        <f t="shared" si="5"/>
        <v>0.63474220969716566</v>
      </c>
      <c r="Y84" s="29">
        <f t="shared" si="5"/>
        <v>0.62668842327186614</v>
      </c>
      <c r="Z84" s="29">
        <f t="shared" si="5"/>
        <v>0.62648465105848328</v>
      </c>
      <c r="AA84" s="29">
        <f t="shared" si="5"/>
        <v>0.61955748444603154</v>
      </c>
      <c r="AB84" s="29">
        <f t="shared" si="5"/>
        <v>0.62379163379702307</v>
      </c>
      <c r="AC84" s="29">
        <f t="shared" si="5"/>
        <v>0.65285117919888314</v>
      </c>
      <c r="AD84" s="29">
        <f t="shared" si="5"/>
        <v>0.63063539874897201</v>
      </c>
      <c r="AE84" s="29">
        <f t="shared" si="5"/>
        <v>0.64248998510009747</v>
      </c>
      <c r="AF84" s="29">
        <f t="shared" si="5"/>
        <v>0.64308790718429276</v>
      </c>
      <c r="AG84" s="29">
        <f t="shared" si="5"/>
        <v>0.63305775046336943</v>
      </c>
      <c r="AH84" s="29">
        <f t="shared" si="5"/>
        <v>0.65638845647227873</v>
      </c>
      <c r="AI84" s="29">
        <f t="shared" si="5"/>
        <v>0.61886835880058821</v>
      </c>
      <c r="AJ84" s="29">
        <f t="shared" si="5"/>
        <v>0.63081123692879559</v>
      </c>
      <c r="AK84" s="29">
        <f t="shared" si="5"/>
        <v>0.61895510004499621</v>
      </c>
      <c r="AL84" s="29">
        <f t="shared" si="5"/>
        <v>0.60007878086609712</v>
      </c>
      <c r="AM84" s="29">
        <f t="shared" si="5"/>
        <v>0.61565727527111525</v>
      </c>
      <c r="AN84" s="29">
        <f t="shared" si="5"/>
        <v>0.63022838139509252</v>
      </c>
      <c r="AO84" s="29">
        <f t="shared" si="5"/>
        <v>0.64288282629672111</v>
      </c>
      <c r="AP84" s="29">
        <f t="shared" si="5"/>
        <v>0.63182239256195716</v>
      </c>
      <c r="AQ84" s="29">
        <f t="shared" si="5"/>
        <v>0.67627684400200871</v>
      </c>
      <c r="AR84" s="29">
        <f t="shared" si="5"/>
        <v>0.63920236562131216</v>
      </c>
      <c r="AS84" s="29">
        <f t="shared" si="5"/>
        <v>0.63635482516126951</v>
      </c>
      <c r="AT84" s="29">
        <f t="shared" si="5"/>
        <v>0.66206386142244689</v>
      </c>
      <c r="AU84" s="29">
        <f t="shared" si="5"/>
        <v>0.64759588292026671</v>
      </c>
      <c r="AV84" s="29">
        <f t="shared" si="5"/>
        <v>0.6514565376931073</v>
      </c>
      <c r="AW84" s="29">
        <f t="shared" si="5"/>
        <v>0.62456739835732267</v>
      </c>
      <c r="AX84" s="29">
        <f t="shared" si="5"/>
        <v>0.61890761807268779</v>
      </c>
      <c r="AY84" s="29">
        <f t="shared" si="5"/>
        <v>0.61623823777855957</v>
      </c>
      <c r="AZ84" s="29">
        <f t="shared" si="5"/>
        <v>0.63458013604028041</v>
      </c>
      <c r="BA84" s="29">
        <f t="shared" si="5"/>
        <v>0.6607500629851355</v>
      </c>
      <c r="BB84" s="29">
        <f t="shared" si="5"/>
        <v>0.6622092775659767</v>
      </c>
      <c r="BC84" s="29">
        <f t="shared" si="5"/>
        <v>0.68600033739150867</v>
      </c>
      <c r="BD84" s="29">
        <f t="shared" si="5"/>
        <v>0.67727218288246482</v>
      </c>
      <c r="BE84" s="29">
        <f t="shared" si="5"/>
        <v>0.66653189838350579</v>
      </c>
      <c r="BO84" s="23">
        <f t="shared" ref="BO84:BO86" si="6">BE84-BD84</f>
        <v>-1.074028449895903E-2</v>
      </c>
      <c r="BQ84" s="24"/>
    </row>
    <row r="85" spans="1:69" ht="33" x14ac:dyDescent="0.3">
      <c r="A85" s="28" t="s">
        <v>15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>
        <f t="shared" ref="W85:BE85" si="7">W87/W76</f>
        <v>0.27628388771250878</v>
      </c>
      <c r="X85" s="29">
        <f t="shared" si="7"/>
        <v>0.30975549190362894</v>
      </c>
      <c r="Y85" s="29">
        <f t="shared" si="7"/>
        <v>0.31656438174177992</v>
      </c>
      <c r="Z85" s="29">
        <f t="shared" si="7"/>
        <v>0.32207044671069468</v>
      </c>
      <c r="AA85" s="29">
        <f t="shared" si="7"/>
        <v>0.32476136847454368</v>
      </c>
      <c r="AB85" s="29">
        <f t="shared" si="7"/>
        <v>0.31869104617892019</v>
      </c>
      <c r="AC85" s="29">
        <f t="shared" si="7"/>
        <v>0.29776018239785262</v>
      </c>
      <c r="AD85" s="29">
        <f t="shared" si="7"/>
        <v>0.31807297058190187</v>
      </c>
      <c r="AE85" s="29">
        <f t="shared" si="7"/>
        <v>0.31177659426379528</v>
      </c>
      <c r="AF85" s="29">
        <f t="shared" si="7"/>
        <v>0.30905590616433992</v>
      </c>
      <c r="AG85" s="29">
        <f t="shared" si="7"/>
        <v>0.31546678372841674</v>
      </c>
      <c r="AH85" s="29">
        <f t="shared" si="7"/>
        <v>0.3046107469555846</v>
      </c>
      <c r="AI85" s="29">
        <f t="shared" si="7"/>
        <v>0.33129083818170196</v>
      </c>
      <c r="AJ85" s="29">
        <f t="shared" si="7"/>
        <v>0.32435120362104342</v>
      </c>
      <c r="AK85" s="29">
        <f t="shared" si="7"/>
        <v>0.33188721301924434</v>
      </c>
      <c r="AL85" s="29">
        <f t="shared" si="7"/>
        <v>0.34551564538762647</v>
      </c>
      <c r="AM85" s="29">
        <f t="shared" si="7"/>
        <v>0.33324250745759421</v>
      </c>
      <c r="AN85" s="29">
        <f t="shared" si="7"/>
        <v>0.31410020853812021</v>
      </c>
      <c r="AO85" s="29">
        <f t="shared" si="7"/>
        <v>0.29781573725126076</v>
      </c>
      <c r="AP85" s="29">
        <f t="shared" si="7"/>
        <v>0.31127725830282549</v>
      </c>
      <c r="AQ85" s="29">
        <f t="shared" si="7"/>
        <v>0.2728243605270752</v>
      </c>
      <c r="AR85" s="29">
        <f t="shared" si="7"/>
        <v>0.31110926639713898</v>
      </c>
      <c r="AS85" s="29">
        <f t="shared" si="7"/>
        <v>0.3157564857792089</v>
      </c>
      <c r="AT85" s="29">
        <f t="shared" si="7"/>
        <v>0.29285931773580209</v>
      </c>
      <c r="AU85" s="29">
        <f t="shared" si="7"/>
        <v>0.31515127216516431</v>
      </c>
      <c r="AV85" s="29">
        <f t="shared" si="7"/>
        <v>0.30990695660830331</v>
      </c>
      <c r="AW85" s="29">
        <f t="shared" si="7"/>
        <v>0.33071834323069094</v>
      </c>
      <c r="AX85" s="29">
        <f t="shared" si="7"/>
        <v>0.33492695470281147</v>
      </c>
      <c r="AY85" s="29">
        <f t="shared" si="7"/>
        <v>0.33667495929170732</v>
      </c>
      <c r="AZ85" s="29">
        <f t="shared" si="7"/>
        <v>0.31459764577957317</v>
      </c>
      <c r="BA85" s="29">
        <f t="shared" si="7"/>
        <v>0.28931372196161703</v>
      </c>
      <c r="BB85" s="29">
        <f t="shared" si="7"/>
        <v>0.28857922111106377</v>
      </c>
      <c r="BC85" s="29">
        <f t="shared" si="7"/>
        <v>0.26846318167774563</v>
      </c>
      <c r="BD85" s="29">
        <f t="shared" si="7"/>
        <v>0.27753866191595433</v>
      </c>
      <c r="BE85" s="29">
        <f t="shared" si="7"/>
        <v>0.28847060359269278</v>
      </c>
      <c r="BO85" s="23">
        <f t="shared" si="6"/>
        <v>1.0931941676738444E-2</v>
      </c>
      <c r="BQ85" s="24"/>
    </row>
    <row r="86" spans="1:69" x14ac:dyDescent="0.3">
      <c r="A86" s="28" t="s">
        <v>16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>
        <f t="shared" ref="W86:BE86" si="8">1-W84-W85</f>
        <v>5.6557973008594553E-2</v>
      </c>
      <c r="X86" s="29">
        <f t="shared" si="8"/>
        <v>5.5502298399205396E-2</v>
      </c>
      <c r="Y86" s="29">
        <f t="shared" si="8"/>
        <v>5.6747194986353944E-2</v>
      </c>
      <c r="Z86" s="29">
        <f t="shared" si="8"/>
        <v>5.1444902230822043E-2</v>
      </c>
      <c r="AA86" s="29">
        <f t="shared" si="8"/>
        <v>5.5681147079424786E-2</v>
      </c>
      <c r="AB86" s="29">
        <f t="shared" si="8"/>
        <v>5.7517320024056739E-2</v>
      </c>
      <c r="AC86" s="29">
        <f t="shared" si="8"/>
        <v>4.938863840326424E-2</v>
      </c>
      <c r="AD86" s="29">
        <f t="shared" si="8"/>
        <v>5.129163066912612E-2</v>
      </c>
      <c r="AE86" s="29">
        <f t="shared" si="8"/>
        <v>4.5733420636107247E-2</v>
      </c>
      <c r="AF86" s="29">
        <f t="shared" si="8"/>
        <v>4.7856186651367316E-2</v>
      </c>
      <c r="AG86" s="29">
        <f t="shared" si="8"/>
        <v>5.1475465808213827E-2</v>
      </c>
      <c r="AH86" s="29">
        <f t="shared" si="8"/>
        <v>3.9000796572136676E-2</v>
      </c>
      <c r="AI86" s="29">
        <f t="shared" si="8"/>
        <v>4.9840803017709823E-2</v>
      </c>
      <c r="AJ86" s="29">
        <f t="shared" si="8"/>
        <v>4.4837559450160991E-2</v>
      </c>
      <c r="AK86" s="29">
        <f t="shared" si="8"/>
        <v>4.9157686935759448E-2</v>
      </c>
      <c r="AL86" s="29">
        <f t="shared" si="8"/>
        <v>5.4405573746276414E-2</v>
      </c>
      <c r="AM86" s="29">
        <f t="shared" si="8"/>
        <v>5.1100217271290549E-2</v>
      </c>
      <c r="AN86" s="29">
        <f t="shared" si="8"/>
        <v>5.5671410066787275E-2</v>
      </c>
      <c r="AO86" s="29">
        <f t="shared" si="8"/>
        <v>5.930143645201813E-2</v>
      </c>
      <c r="AP86" s="29">
        <f t="shared" si="8"/>
        <v>5.6900349135217354E-2</v>
      </c>
      <c r="AQ86" s="29">
        <f t="shared" si="8"/>
        <v>5.0898795470916081E-2</v>
      </c>
      <c r="AR86" s="29">
        <f t="shared" si="8"/>
        <v>4.9688367981548853E-2</v>
      </c>
      <c r="AS86" s="29">
        <f t="shared" si="8"/>
        <v>4.7888689059521594E-2</v>
      </c>
      <c r="AT86" s="29">
        <f t="shared" si="8"/>
        <v>4.507682084175102E-2</v>
      </c>
      <c r="AU86" s="29">
        <f t="shared" si="8"/>
        <v>3.7252844914568983E-2</v>
      </c>
      <c r="AV86" s="29">
        <f t="shared" si="8"/>
        <v>3.8636505698589396E-2</v>
      </c>
      <c r="AW86" s="29">
        <f t="shared" si="8"/>
        <v>4.4714258411986396E-2</v>
      </c>
      <c r="AX86" s="29">
        <f t="shared" si="8"/>
        <v>4.6165427224500732E-2</v>
      </c>
      <c r="AY86" s="29">
        <f t="shared" si="8"/>
        <v>4.7086802929733107E-2</v>
      </c>
      <c r="AZ86" s="29">
        <f t="shared" si="8"/>
        <v>5.0822218180146428E-2</v>
      </c>
      <c r="BA86" s="29">
        <f t="shared" si="8"/>
        <v>4.9936215053247468E-2</v>
      </c>
      <c r="BB86" s="29">
        <f t="shared" si="8"/>
        <v>4.9211501322959539E-2</v>
      </c>
      <c r="BC86" s="29">
        <f t="shared" si="8"/>
        <v>4.5536480930745693E-2</v>
      </c>
      <c r="BD86" s="29">
        <f t="shared" si="8"/>
        <v>4.5189155201580844E-2</v>
      </c>
      <c r="BE86" s="29">
        <f t="shared" si="8"/>
        <v>4.499749802380143E-2</v>
      </c>
      <c r="BO86" s="23">
        <f t="shared" si="6"/>
        <v>-1.9165717777941405E-4</v>
      </c>
      <c r="BQ86" s="24"/>
    </row>
    <row r="87" spans="1:69" ht="33" x14ac:dyDescent="0.3">
      <c r="A87" s="20" t="s">
        <v>17</v>
      </c>
      <c r="B87" s="21">
        <f t="shared" ref="B87:BE87" si="9">+B76-B81-B82</f>
        <v>5</v>
      </c>
      <c r="C87" s="21">
        <f t="shared" si="9"/>
        <v>5677</v>
      </c>
      <c r="D87" s="21">
        <f t="shared" si="9"/>
        <v>82836</v>
      </c>
      <c r="E87" s="21">
        <f t="shared" si="9"/>
        <v>139773</v>
      </c>
      <c r="F87" s="21">
        <f t="shared" si="9"/>
        <v>184601</v>
      </c>
      <c r="G87" s="21">
        <f t="shared" si="9"/>
        <v>212459</v>
      </c>
      <c r="H87" s="21">
        <f t="shared" si="9"/>
        <v>236777</v>
      </c>
      <c r="I87" s="21">
        <f t="shared" si="9"/>
        <v>263082</v>
      </c>
      <c r="J87" s="21">
        <f t="shared" si="9"/>
        <v>49488</v>
      </c>
      <c r="K87" s="21">
        <f t="shared" si="9"/>
        <v>68449</v>
      </c>
      <c r="L87" s="21">
        <f t="shared" si="9"/>
        <v>78495</v>
      </c>
      <c r="M87" s="21">
        <f t="shared" si="9"/>
        <v>76245</v>
      </c>
      <c r="N87" s="21">
        <f t="shared" si="9"/>
        <v>80320</v>
      </c>
      <c r="O87" s="21">
        <f t="shared" si="9"/>
        <v>90016</v>
      </c>
      <c r="P87" s="21">
        <f t="shared" si="9"/>
        <v>99357</v>
      </c>
      <c r="Q87" s="21">
        <f t="shared" si="9"/>
        <v>84579</v>
      </c>
      <c r="R87" s="21">
        <f t="shared" si="9"/>
        <v>95123</v>
      </c>
      <c r="S87" s="21">
        <f t="shared" si="9"/>
        <v>89247</v>
      </c>
      <c r="T87" s="21">
        <f t="shared" si="9"/>
        <v>101686</v>
      </c>
      <c r="U87" s="21">
        <f t="shared" si="9"/>
        <v>113832</v>
      </c>
      <c r="V87" s="21">
        <f t="shared" si="9"/>
        <v>102235</v>
      </c>
      <c r="W87" s="21">
        <f t="shared" si="9"/>
        <v>95379</v>
      </c>
      <c r="X87" s="21">
        <f t="shared" si="9"/>
        <v>107277</v>
      </c>
      <c r="Y87" s="21">
        <f t="shared" si="9"/>
        <v>109612</v>
      </c>
      <c r="Z87" s="21">
        <f t="shared" si="9"/>
        <v>112019</v>
      </c>
      <c r="AA87" s="21">
        <f t="shared" si="9"/>
        <v>118231</v>
      </c>
      <c r="AB87" s="21">
        <f t="shared" si="9"/>
        <v>122407</v>
      </c>
      <c r="AC87" s="21">
        <f t="shared" si="9"/>
        <v>110486</v>
      </c>
      <c r="AD87" s="21">
        <f t="shared" si="9"/>
        <v>122599</v>
      </c>
      <c r="AE87" s="21">
        <f t="shared" si="9"/>
        <v>120945</v>
      </c>
      <c r="AF87" s="21">
        <f t="shared" si="9"/>
        <v>121204</v>
      </c>
      <c r="AG87" s="21">
        <f t="shared" si="9"/>
        <v>129354</v>
      </c>
      <c r="AH87" s="21">
        <f t="shared" si="9"/>
        <v>117015</v>
      </c>
      <c r="AI87" s="21">
        <f t="shared" si="9"/>
        <v>129543</v>
      </c>
      <c r="AJ87" s="21">
        <f t="shared" si="9"/>
        <v>124257</v>
      </c>
      <c r="AK87" s="21">
        <f t="shared" si="9"/>
        <v>127603</v>
      </c>
      <c r="AL87" s="21">
        <f t="shared" si="9"/>
        <v>140345</v>
      </c>
      <c r="AM87" s="21">
        <f t="shared" si="9"/>
        <v>140646</v>
      </c>
      <c r="AN87" s="21">
        <f t="shared" si="9"/>
        <v>136763</v>
      </c>
      <c r="AO87" s="21">
        <f t="shared" si="9"/>
        <v>130865</v>
      </c>
      <c r="AP87" s="21">
        <f t="shared" si="9"/>
        <v>146841</v>
      </c>
      <c r="AQ87" s="21">
        <f t="shared" si="9"/>
        <v>120067</v>
      </c>
      <c r="AR87" s="21">
        <f t="shared" si="9"/>
        <v>138667</v>
      </c>
      <c r="AS87" s="22">
        <f t="shared" si="9"/>
        <v>146601</v>
      </c>
      <c r="AT87" s="22">
        <f t="shared" si="9"/>
        <v>131770</v>
      </c>
      <c r="AU87" s="22">
        <f t="shared" si="9"/>
        <v>141490</v>
      </c>
      <c r="AV87" s="22">
        <f t="shared" si="9"/>
        <v>133864</v>
      </c>
      <c r="AW87" s="22">
        <f t="shared" si="9"/>
        <v>143628</v>
      </c>
      <c r="AX87" s="22">
        <f t="shared" si="9"/>
        <v>150830</v>
      </c>
      <c r="AY87" s="22">
        <f t="shared" si="9"/>
        <v>159826</v>
      </c>
      <c r="AZ87" s="22">
        <f t="shared" si="9"/>
        <v>157391</v>
      </c>
      <c r="BA87" s="22">
        <f t="shared" si="9"/>
        <v>144691</v>
      </c>
      <c r="BB87" s="22">
        <f t="shared" si="9"/>
        <v>155855</v>
      </c>
      <c r="BC87" s="22">
        <f t="shared" si="9"/>
        <v>141635</v>
      </c>
      <c r="BD87" s="22">
        <f t="shared" si="9"/>
        <v>148310</v>
      </c>
      <c r="BE87" s="22">
        <f t="shared" si="9"/>
        <v>159110</v>
      </c>
      <c r="BO87" s="31">
        <f t="shared" si="0"/>
        <v>7.282044366529572E-2</v>
      </c>
      <c r="BQ87" s="24"/>
    </row>
    <row r="88" spans="1:69" x14ac:dyDescent="0.3">
      <c r="A88" s="25" t="s">
        <v>18</v>
      </c>
      <c r="B88" s="26"/>
      <c r="C88" s="26">
        <f t="shared" ref="C88:BE88" si="10">+IF((B76-(C76-C81))/B76&lt;0,0,(B76-(C76-C81))/B76)</f>
        <v>0.34118602761982131</v>
      </c>
      <c r="D88" s="26">
        <f t="shared" si="10"/>
        <v>0.33409969693802904</v>
      </c>
      <c r="E88" s="26">
        <f t="shared" si="10"/>
        <v>0.25610320767670963</v>
      </c>
      <c r="F88" s="26">
        <f t="shared" si="10"/>
        <v>0.14739068785708018</v>
      </c>
      <c r="G88" s="26">
        <f t="shared" si="10"/>
        <v>0.15851156527249682</v>
      </c>
      <c r="H88" s="26">
        <f t="shared" si="10"/>
        <v>0.11538475907958201</v>
      </c>
      <c r="I88" s="26">
        <f t="shared" si="10"/>
        <v>7.3534228050837605E-2</v>
      </c>
      <c r="J88" s="26">
        <f t="shared" si="10"/>
        <v>0.22166897727790469</v>
      </c>
      <c r="K88" s="26">
        <f t="shared" si="10"/>
        <v>9.5203707047000055E-2</v>
      </c>
      <c r="L88" s="26">
        <f t="shared" si="10"/>
        <v>4.1977134406461523E-2</v>
      </c>
      <c r="M88" s="26">
        <f t="shared" si="10"/>
        <v>7.6468775309809986E-2</v>
      </c>
      <c r="N88" s="26">
        <f t="shared" si="10"/>
        <v>7.0217090362146031E-2</v>
      </c>
      <c r="O88" s="26">
        <f t="shared" si="10"/>
        <v>2.3737618618826627E-2</v>
      </c>
      <c r="P88" s="26">
        <f t="shared" si="10"/>
        <v>0</v>
      </c>
      <c r="Q88" s="26">
        <f t="shared" si="10"/>
        <v>9.0336336669184836E-2</v>
      </c>
      <c r="R88" s="26">
        <f t="shared" si="10"/>
        <v>6.6282437475695469E-2</v>
      </c>
      <c r="S88" s="26">
        <f t="shared" si="10"/>
        <v>0.12218527860582436</v>
      </c>
      <c r="T88" s="26">
        <f t="shared" si="10"/>
        <v>4.5873125186643347E-2</v>
      </c>
      <c r="U88" s="26">
        <f t="shared" si="10"/>
        <v>0</v>
      </c>
      <c r="V88" s="26">
        <f t="shared" si="10"/>
        <v>6.465577740776926E-2</v>
      </c>
      <c r="W88" s="26">
        <f t="shared" si="10"/>
        <v>0.10639442045248769</v>
      </c>
      <c r="X88" s="26">
        <f t="shared" si="10"/>
        <v>5.247363283230163E-2</v>
      </c>
      <c r="Y88" s="26">
        <f t="shared" si="10"/>
        <v>5.6946016493035503E-2</v>
      </c>
      <c r="Z88" s="26">
        <f t="shared" si="10"/>
        <v>4.7187766241642719E-2</v>
      </c>
      <c r="AA88" s="26">
        <f t="shared" si="10"/>
        <v>1.1572443496286755E-2</v>
      </c>
      <c r="AB88" s="26">
        <f t="shared" si="10"/>
        <v>5.6420046421557183E-3</v>
      </c>
      <c r="AC88" s="26">
        <f t="shared" si="10"/>
        <v>8.165209988205982E-2</v>
      </c>
      <c r="AD88" s="26">
        <f t="shared" si="10"/>
        <v>1.4509900096211633E-2</v>
      </c>
      <c r="AE88" s="26">
        <f t="shared" si="10"/>
        <v>3.9595997332938983E-2</v>
      </c>
      <c r="AF88" s="26">
        <f t="shared" si="10"/>
        <v>3.7417315852155845E-2</v>
      </c>
      <c r="AG88" s="26">
        <f t="shared" si="10"/>
        <v>8.2667176643080251E-3</v>
      </c>
      <c r="AH88" s="26">
        <f t="shared" si="10"/>
        <v>9.9687835333138228E-2</v>
      </c>
      <c r="AI88" s="26">
        <f t="shared" si="10"/>
        <v>3.282606092475257E-2</v>
      </c>
      <c r="AJ88" s="26">
        <f t="shared" si="10"/>
        <v>6.4210728214308552E-2</v>
      </c>
      <c r="AK88" s="26">
        <f t="shared" si="10"/>
        <v>4.5725070087237078E-2</v>
      </c>
      <c r="AL88" s="26">
        <f t="shared" si="10"/>
        <v>1.0039612252488446E-3</v>
      </c>
      <c r="AM88" s="26">
        <f t="shared" si="10"/>
        <v>1.4042689381816392E-2</v>
      </c>
      <c r="AN88" s="26">
        <f t="shared" si="10"/>
        <v>2.5781122276112241E-2</v>
      </c>
      <c r="AO88" s="26">
        <f t="shared" si="10"/>
        <v>5.0650877789312189E-2</v>
      </c>
      <c r="AP88" s="26">
        <f t="shared" si="10"/>
        <v>0</v>
      </c>
      <c r="AQ88" s="26">
        <f t="shared" si="10"/>
        <v>0.11457231465837957</v>
      </c>
      <c r="AR88" s="26">
        <f t="shared" si="10"/>
        <v>3.7533317124490727E-2</v>
      </c>
      <c r="AS88" s="26">
        <f t="shared" si="10"/>
        <v>8.2271750299516729E-3</v>
      </c>
      <c r="AT88" s="26">
        <f t="shared" si="10"/>
        <v>7.4574883961359945E-2</v>
      </c>
      <c r="AU88" s="26">
        <f t="shared" si="10"/>
        <v>3.9358318720371245E-2</v>
      </c>
      <c r="AV88" s="26">
        <f t="shared" si="10"/>
        <v>7.5060306174951394E-2</v>
      </c>
      <c r="AW88" s="26">
        <f t="shared" si="10"/>
        <v>3.9534759890635235E-2</v>
      </c>
      <c r="AX88" s="26">
        <f t="shared" si="10"/>
        <v>1.0923551259409013E-2</v>
      </c>
      <c r="AY88" s="26">
        <f t="shared" si="10"/>
        <v>0</v>
      </c>
      <c r="AZ88" s="26">
        <f t="shared" si="10"/>
        <v>0</v>
      </c>
      <c r="BA88" s="26">
        <f t="shared" si="10"/>
        <v>5.0268542634016464E-2</v>
      </c>
      <c r="BB88" s="26">
        <f t="shared" si="10"/>
        <v>0</v>
      </c>
      <c r="BC88" s="26">
        <f t="shared" si="10"/>
        <v>6.7627393871614608E-2</v>
      </c>
      <c r="BD88" s="26">
        <f t="shared" si="10"/>
        <v>3.2884299353459302E-2</v>
      </c>
      <c r="BE88" s="26">
        <f t="shared" si="10"/>
        <v>1.4280207194933904E-2</v>
      </c>
      <c r="BO88" s="23">
        <f>BE88-BD88</f>
        <v>-1.8604092158525397E-2</v>
      </c>
      <c r="BQ88" s="24"/>
    </row>
    <row r="89" spans="1:69" ht="33" x14ac:dyDescent="0.3">
      <c r="A89" s="20" t="s">
        <v>19</v>
      </c>
      <c r="B89" s="21">
        <v>1650</v>
      </c>
      <c r="C89" s="21">
        <v>55485</v>
      </c>
      <c r="D89" s="21">
        <v>96638</v>
      </c>
      <c r="E89" s="21">
        <v>113835</v>
      </c>
      <c r="F89" s="21">
        <v>137985</v>
      </c>
      <c r="G89" s="21">
        <v>143179</v>
      </c>
      <c r="H89" s="21">
        <v>155909</v>
      </c>
      <c r="I89" s="21">
        <v>174681</v>
      </c>
      <c r="J89" s="21">
        <v>137859</v>
      </c>
      <c r="K89" s="21">
        <v>132699</v>
      </c>
      <c r="L89" s="21">
        <v>139680</v>
      </c>
      <c r="M89" s="21">
        <v>144042</v>
      </c>
      <c r="N89" s="21">
        <v>145020</v>
      </c>
      <c r="O89" s="21">
        <v>160517</v>
      </c>
      <c r="P89" s="21">
        <v>185396</v>
      </c>
      <c r="Q89" s="21">
        <v>186209</v>
      </c>
      <c r="R89" s="21">
        <v>185847</v>
      </c>
      <c r="S89" s="21">
        <v>163692</v>
      </c>
      <c r="T89" s="21">
        <v>166690</v>
      </c>
      <c r="U89" s="21">
        <v>189674</v>
      </c>
      <c r="V89" s="21">
        <v>188868</v>
      </c>
      <c r="W89" s="21">
        <v>174276</v>
      </c>
      <c r="X89" s="21">
        <v>174046</v>
      </c>
      <c r="Y89" s="21">
        <v>173994</v>
      </c>
      <c r="Z89" s="21">
        <v>174206</v>
      </c>
      <c r="AA89" s="21">
        <v>188736</v>
      </c>
      <c r="AB89" s="21">
        <v>201183</v>
      </c>
      <c r="AC89" s="21">
        <v>190134</v>
      </c>
      <c r="AD89" s="21">
        <v>203337</v>
      </c>
      <c r="AE89" s="21">
        <v>200228</v>
      </c>
      <c r="AF89" s="21">
        <v>208228</v>
      </c>
      <c r="AG89" s="21">
        <v>222792</v>
      </c>
      <c r="AH89" s="21">
        <v>195444</v>
      </c>
      <c r="AI89" s="21">
        <v>197367</v>
      </c>
      <c r="AJ89" s="21">
        <v>190723</v>
      </c>
      <c r="AK89" s="21">
        <v>191428</v>
      </c>
      <c r="AL89" s="21">
        <v>206782</v>
      </c>
      <c r="AM89" s="21">
        <v>220520</v>
      </c>
      <c r="AN89" s="21">
        <v>230954</v>
      </c>
      <c r="AO89" s="21">
        <v>231993</v>
      </c>
      <c r="AP89" s="21">
        <v>261275</v>
      </c>
      <c r="AQ89" s="21">
        <v>231550</v>
      </c>
      <c r="AR89" s="21">
        <v>235461</v>
      </c>
      <c r="AS89" s="22">
        <v>251199</v>
      </c>
      <c r="AT89" s="22">
        <v>237387</v>
      </c>
      <c r="AU89" s="22">
        <v>234614</v>
      </c>
      <c r="AV89" s="22">
        <v>221764</v>
      </c>
      <c r="AW89" s="22">
        <v>221065</v>
      </c>
      <c r="AX89" s="22">
        <v>234711</v>
      </c>
      <c r="AY89" s="22">
        <v>253932</v>
      </c>
      <c r="AZ89" s="22">
        <v>275425</v>
      </c>
      <c r="BA89" s="22">
        <v>275347</v>
      </c>
      <c r="BB89" s="22">
        <v>310691</v>
      </c>
      <c r="BC89" s="22">
        <v>294745</v>
      </c>
      <c r="BD89" s="22">
        <v>298919</v>
      </c>
      <c r="BE89" s="22">
        <v>313276</v>
      </c>
      <c r="BO89" s="31">
        <f t="shared" si="0"/>
        <v>4.8029733807486208E-2</v>
      </c>
      <c r="BQ89" s="24"/>
    </row>
    <row r="90" spans="1:69" ht="33" x14ac:dyDescent="0.3">
      <c r="A90" s="28" t="s">
        <v>20</v>
      </c>
      <c r="B90" s="29">
        <v>0.19148195427643031</v>
      </c>
      <c r="C90" s="29">
        <v>0.44603165671197859</v>
      </c>
      <c r="D90" s="29">
        <v>0.5143246422165807</v>
      </c>
      <c r="E90" s="29">
        <v>0.52576519654708953</v>
      </c>
      <c r="F90" s="29">
        <v>0.546518536121673</v>
      </c>
      <c r="G90" s="29">
        <v>0.53492664228258879</v>
      </c>
      <c r="H90" s="29">
        <v>0.54904688286854275</v>
      </c>
      <c r="I90" s="29">
        <v>0.56847870657840782</v>
      </c>
      <c r="J90" s="29">
        <v>0.51851642895829575</v>
      </c>
      <c r="K90" s="29">
        <v>0.5031909447699221</v>
      </c>
      <c r="L90" s="29">
        <v>0.50056980669576623</v>
      </c>
      <c r="M90" s="29">
        <f t="shared" ref="M90:BE90" si="11">M89/M76</f>
        <v>0.50738487658995879</v>
      </c>
      <c r="N90" s="29">
        <f t="shared" si="11"/>
        <v>0.50225116021334071</v>
      </c>
      <c r="O90" s="29">
        <f t="shared" si="11"/>
        <v>0.52030599179916048</v>
      </c>
      <c r="P90" s="29">
        <f t="shared" si="11"/>
        <v>0.54076379429531474</v>
      </c>
      <c r="Q90" s="29">
        <f t="shared" si="11"/>
        <v>0.54038469351627749</v>
      </c>
      <c r="R90" s="29">
        <f t="shared" si="11"/>
        <v>0.53269605595047009</v>
      </c>
      <c r="S90" s="29">
        <f t="shared" si="11"/>
        <v>0.49880852982941559</v>
      </c>
      <c r="T90" s="29">
        <f t="shared" si="11"/>
        <v>0.49701682564009292</v>
      </c>
      <c r="U90" s="29">
        <f t="shared" si="11"/>
        <v>0.5220074032282479</v>
      </c>
      <c r="V90" s="29">
        <f t="shared" si="11"/>
        <v>0.51819334163753794</v>
      </c>
      <c r="W90" s="29">
        <f t="shared" si="11"/>
        <v>0.50482444578979846</v>
      </c>
      <c r="X90" s="29">
        <f t="shared" si="11"/>
        <v>0.50254671871751633</v>
      </c>
      <c r="Y90" s="29">
        <f t="shared" si="11"/>
        <v>0.50250249093875898</v>
      </c>
      <c r="Z90" s="29">
        <f t="shared" si="11"/>
        <v>0.50086685508425599</v>
      </c>
      <c r="AA90" s="29">
        <f t="shared" si="11"/>
        <v>0.5184271607312082</v>
      </c>
      <c r="AB90" s="29">
        <f t="shared" si="11"/>
        <v>0.52378720778561438</v>
      </c>
      <c r="AC90" s="29">
        <f t="shared" si="11"/>
        <v>0.51241183969039794</v>
      </c>
      <c r="AD90" s="29">
        <f t="shared" si="11"/>
        <v>0.5275410371961613</v>
      </c>
      <c r="AE90" s="29">
        <f t="shared" si="11"/>
        <v>0.51615530957254296</v>
      </c>
      <c r="AF90" s="29">
        <f t="shared" si="11"/>
        <v>0.5309568432459999</v>
      </c>
      <c r="AG90" s="29">
        <f t="shared" si="11"/>
        <v>0.54334211296458879</v>
      </c>
      <c r="AH90" s="29">
        <f t="shared" si="11"/>
        <v>0.50877530938757665</v>
      </c>
      <c r="AI90" s="29">
        <f t="shared" si="11"/>
        <v>0.50474266351256314</v>
      </c>
      <c r="AJ90" s="29">
        <f t="shared" si="11"/>
        <v>0.49784909186779225</v>
      </c>
      <c r="AK90" s="29">
        <f t="shared" si="11"/>
        <v>0.4978919415205591</v>
      </c>
      <c r="AL90" s="29">
        <f t="shared" si="11"/>
        <v>0.50907703291563067</v>
      </c>
      <c r="AM90" s="29">
        <f t="shared" si="11"/>
        <v>0.52249362046946712</v>
      </c>
      <c r="AN90" s="29">
        <f t="shared" si="11"/>
        <v>0.53042635480877887</v>
      </c>
      <c r="AO90" s="29">
        <f t="shared" si="11"/>
        <v>0.52795756185482545</v>
      </c>
      <c r="AP90" s="29">
        <f t="shared" si="11"/>
        <v>0.55385734000089037</v>
      </c>
      <c r="AQ90" s="29">
        <f t="shared" si="11"/>
        <v>0.52614357550404578</v>
      </c>
      <c r="AR90" s="29">
        <f t="shared" si="11"/>
        <v>0.52827348233636517</v>
      </c>
      <c r="AS90" s="29">
        <f t="shared" si="11"/>
        <v>0.54104483237666523</v>
      </c>
      <c r="AT90" s="29">
        <f t="shared" si="11"/>
        <v>0.52759349517605558</v>
      </c>
      <c r="AU90" s="29">
        <f t="shared" si="11"/>
        <v>0.52257333074957846</v>
      </c>
      <c r="AV90" s="29">
        <f t="shared" si="11"/>
        <v>0.51340320269291051</v>
      </c>
      <c r="AW90" s="29">
        <f t="shared" si="11"/>
        <v>0.50902505462926928</v>
      </c>
      <c r="AX90" s="29">
        <f t="shared" si="11"/>
        <v>0.52118968683452616</v>
      </c>
      <c r="AY90" s="29">
        <f t="shared" si="11"/>
        <v>0.53491012577967179</v>
      </c>
      <c r="AZ90" s="29">
        <f t="shared" si="11"/>
        <v>0.55052739094890391</v>
      </c>
      <c r="BA90" s="29">
        <f t="shared" si="11"/>
        <v>0.55056406688021631</v>
      </c>
      <c r="BB90" s="29">
        <f t="shared" si="11"/>
        <v>0.57527167422423098</v>
      </c>
      <c r="BC90" s="29">
        <f t="shared" si="11"/>
        <v>0.55867674292093861</v>
      </c>
      <c r="BD90" s="29">
        <f t="shared" si="11"/>
        <v>0.55937953800320372</v>
      </c>
      <c r="BE90" s="29">
        <f t="shared" si="11"/>
        <v>0.56797760549999632</v>
      </c>
      <c r="BO90" s="23">
        <f>BE90-BD90</f>
        <v>8.5980674967925941E-3</v>
      </c>
      <c r="BQ90" s="24"/>
    </row>
    <row r="91" spans="1:69" ht="33" x14ac:dyDescent="0.3">
      <c r="A91" s="20" t="s">
        <v>21</v>
      </c>
      <c r="B91" s="21">
        <v>3910659.7099999948</v>
      </c>
      <c r="C91" s="21">
        <v>156923449.47999975</v>
      </c>
      <c r="D91" s="21">
        <v>292114514.19999796</v>
      </c>
      <c r="E91" s="21">
        <v>329296616.48000419</v>
      </c>
      <c r="F91" s="21">
        <v>408624801.98999405</v>
      </c>
      <c r="G91" s="21">
        <v>398369827.28999573</v>
      </c>
      <c r="H91" s="21">
        <v>444889112.10999644</v>
      </c>
      <c r="I91" s="21">
        <v>556364476.87999272</v>
      </c>
      <c r="J91" s="21">
        <v>407957841.40999335</v>
      </c>
      <c r="K91" s="21">
        <v>376656627.06000328</v>
      </c>
      <c r="L91" s="21">
        <v>396735380.78999859</v>
      </c>
      <c r="M91" s="21">
        <v>402935883.7800045</v>
      </c>
      <c r="N91" s="21">
        <v>401812941.20000064</v>
      </c>
      <c r="O91" s="21">
        <v>453333679.19000286</v>
      </c>
      <c r="P91" s="21">
        <v>575736237.91999531</v>
      </c>
      <c r="Q91" s="21">
        <v>596520746.97001326</v>
      </c>
      <c r="R91" s="21">
        <v>604451607.1399951</v>
      </c>
      <c r="S91" s="21">
        <v>475539724.99000043</v>
      </c>
      <c r="T91" s="21">
        <v>473022791.25000054</v>
      </c>
      <c r="U91" s="21">
        <v>556430833.41999888</v>
      </c>
      <c r="V91" s="21">
        <v>558000751.15000141</v>
      </c>
      <c r="W91" s="21">
        <v>497404349.70001912</v>
      </c>
      <c r="X91" s="21">
        <v>507850572.3300125</v>
      </c>
      <c r="Y91" s="21">
        <v>515317079.37001085</v>
      </c>
      <c r="Z91" s="21">
        <v>506724864.47000575</v>
      </c>
      <c r="AA91" s="21">
        <v>560266774.16002154</v>
      </c>
      <c r="AB91" s="21">
        <v>626733039.22002506</v>
      </c>
      <c r="AC91" s="21">
        <v>585397247.73000455</v>
      </c>
      <c r="AD91" s="21">
        <v>653028753.60000825</v>
      </c>
      <c r="AE91" s="21">
        <v>607340365.80000508</v>
      </c>
      <c r="AF91" s="21">
        <v>664990374.97001565</v>
      </c>
      <c r="AG91" s="21">
        <v>956291641.80000973</v>
      </c>
      <c r="AH91" s="21">
        <v>623586954.55000794</v>
      </c>
      <c r="AI91" s="21">
        <v>591012691.23999977</v>
      </c>
      <c r="AJ91" s="21">
        <v>573259657.14999962</v>
      </c>
      <c r="AK91" s="21">
        <v>574070063.63500416</v>
      </c>
      <c r="AL91" s="21">
        <v>629829827.09889889</v>
      </c>
      <c r="AM91" s="21">
        <v>698348278.95499706</v>
      </c>
      <c r="AN91" s="21">
        <v>742430695.69999266</v>
      </c>
      <c r="AO91" s="21">
        <v>749434790.63999391</v>
      </c>
      <c r="AP91" s="21">
        <v>906826693.43998015</v>
      </c>
      <c r="AQ91" s="21">
        <v>738125249.660007</v>
      </c>
      <c r="AR91" s="21">
        <v>753905172.64999616</v>
      </c>
      <c r="AS91" s="22">
        <v>826054443.55000544</v>
      </c>
      <c r="AT91" s="22">
        <v>769348985.50001264</v>
      </c>
      <c r="AU91" s="22">
        <v>746259609.1199913</v>
      </c>
      <c r="AV91" s="22">
        <v>695952618.139992</v>
      </c>
      <c r="AW91" s="22">
        <v>694374686.39999294</v>
      </c>
      <c r="AX91" s="22">
        <v>802220167.18998313</v>
      </c>
      <c r="AY91" s="22">
        <v>819221886.1599896</v>
      </c>
      <c r="AZ91" s="22">
        <v>931131900.13998795</v>
      </c>
      <c r="BA91" s="22">
        <v>949705018.04999006</v>
      </c>
      <c r="BB91" s="22">
        <v>1154847684.8</v>
      </c>
      <c r="BC91" s="22">
        <v>1028454048.879984</v>
      </c>
      <c r="BD91" s="22">
        <v>1070982607.1100092</v>
      </c>
      <c r="BE91" s="22">
        <v>1154665441.7699792</v>
      </c>
      <c r="BO91" s="31">
        <f t="shared" si="0"/>
        <v>7.8136502035064614E-2</v>
      </c>
      <c r="BQ91" s="24"/>
    </row>
    <row r="92" spans="1:69" ht="33" x14ac:dyDescent="0.3">
      <c r="A92" s="28" t="s">
        <v>22</v>
      </c>
      <c r="B92" s="29">
        <v>0.32856986503715285</v>
      </c>
      <c r="C92" s="29">
        <v>0.65937712326521181</v>
      </c>
      <c r="D92" s="29">
        <v>0.7365066685683811</v>
      </c>
      <c r="E92" s="29">
        <v>0.73957511472628235</v>
      </c>
      <c r="F92" s="29">
        <v>0.76200145298008404</v>
      </c>
      <c r="G92" s="29">
        <v>0.75011506248371851</v>
      </c>
      <c r="H92" s="29">
        <v>0.76822262600225133</v>
      </c>
      <c r="I92" s="29">
        <v>0.78802647167526219</v>
      </c>
      <c r="J92" s="29">
        <v>0.73839057509928308</v>
      </c>
      <c r="K92" s="29">
        <v>0.7208440316885274</v>
      </c>
      <c r="L92" s="29">
        <v>0.72343354644580227</v>
      </c>
      <c r="M92" s="29">
        <v>0.728959317248286</v>
      </c>
      <c r="N92" s="29">
        <v>0.72260066855352223</v>
      </c>
      <c r="O92" s="29">
        <v>0.73967769451965226</v>
      </c>
      <c r="P92" s="29">
        <v>0.76899476636324171</v>
      </c>
      <c r="Q92" s="29">
        <v>0.77452293316718313</v>
      </c>
      <c r="R92" s="29">
        <v>0.76715838454359564</v>
      </c>
      <c r="S92" s="29">
        <v>0.73148341686844309</v>
      </c>
      <c r="T92" s="29">
        <v>0.7226907420446107</v>
      </c>
      <c r="U92" s="29">
        <v>0.75076131030731652</v>
      </c>
      <c r="V92" s="29">
        <v>0.74755962054927516</v>
      </c>
      <c r="W92" s="29">
        <v>0.73549113938373067</v>
      </c>
      <c r="X92" s="29">
        <v>0.73713503128072144</v>
      </c>
      <c r="Y92" s="29">
        <v>0.74075625390273181</v>
      </c>
      <c r="Z92" s="29">
        <v>0.73588468702235943</v>
      </c>
      <c r="AA92" s="29">
        <v>0.75278603772829988</v>
      </c>
      <c r="AB92" s="29">
        <v>0.76333254690770935</v>
      </c>
      <c r="AC92" s="29">
        <v>0.7516153887964222</v>
      </c>
      <c r="AD92" s="29">
        <v>0.76527916629404569</v>
      </c>
      <c r="AE92" s="29">
        <v>0.7560485984499864</v>
      </c>
      <c r="AF92" s="29">
        <v>0.76994755476099286</v>
      </c>
      <c r="AG92" s="29">
        <v>0.79909702184540266</v>
      </c>
      <c r="AH92" s="29">
        <v>0.75086462960282607</v>
      </c>
      <c r="AI92" s="29">
        <v>0.74387332874961376</v>
      </c>
      <c r="AJ92" s="29">
        <v>0.73690696949820855</v>
      </c>
      <c r="AK92" s="29">
        <v>0.73809093770826684</v>
      </c>
      <c r="AL92" s="29">
        <v>0.75100414761123979</v>
      </c>
      <c r="AM92" s="29">
        <v>0.76278234538890088</v>
      </c>
      <c r="AN92" s="29">
        <v>0.76955357109641609</v>
      </c>
      <c r="AO92" s="29">
        <v>0.76864818450608408</v>
      </c>
      <c r="AP92" s="29">
        <v>0.79349597207461764</v>
      </c>
      <c r="AQ92" s="29">
        <v>0.76867608863373216</v>
      </c>
      <c r="AR92" s="29">
        <v>0.76613947792173809</v>
      </c>
      <c r="AS92" s="29">
        <v>0.78366385431193519</v>
      </c>
      <c r="AT92" s="29">
        <v>0.77006226975411041</v>
      </c>
      <c r="AU92" s="29">
        <v>0.7701151789887476</v>
      </c>
      <c r="AV92" s="29">
        <v>0.7584466295700022</v>
      </c>
      <c r="AW92" s="29">
        <v>0.75692569340804361</v>
      </c>
      <c r="AX92" s="29">
        <v>0.770970608682645</v>
      </c>
      <c r="AY92" s="29">
        <v>0.77843305830313214</v>
      </c>
      <c r="AZ92" s="29">
        <v>0.79379735504385285</v>
      </c>
      <c r="BA92" s="29">
        <v>0.79150450000554939</v>
      </c>
      <c r="BB92" s="29">
        <v>0.81519004283095153</v>
      </c>
      <c r="BC92" s="29">
        <v>0.80185585025665485</v>
      </c>
      <c r="BD92" s="29">
        <v>0.79995790810223488</v>
      </c>
      <c r="BE92" s="29">
        <v>0.80939703470640312</v>
      </c>
      <c r="BO92" s="23">
        <f>BE92-BD92</f>
        <v>9.4391266041682353E-3</v>
      </c>
      <c r="BQ92" s="24"/>
    </row>
    <row r="93" spans="1:69" x14ac:dyDescent="0.3">
      <c r="A93" s="32" t="s">
        <v>23</v>
      </c>
      <c r="B93" s="33">
        <v>1.3168155970755484</v>
      </c>
      <c r="C93" s="33">
        <v>1.9518798684855745</v>
      </c>
      <c r="D93" s="33">
        <v>2.2324248375405151</v>
      </c>
      <c r="E93" s="33">
        <v>2.2196158887031263</v>
      </c>
      <c r="F93" s="33">
        <v>2.3085987008871989</v>
      </c>
      <c r="G93" s="33">
        <v>2.2563765359914219</v>
      </c>
      <c r="H93" s="33">
        <v>2.2946017614970966</v>
      </c>
      <c r="I93" s="33">
        <v>2.4248790997077565</v>
      </c>
      <c r="J93" s="33">
        <v>2.1850890654149366</v>
      </c>
      <c r="K93" s="33">
        <v>2.1148929715791671</v>
      </c>
      <c r="L93" s="33">
        <v>2.1051777151826605</v>
      </c>
      <c r="M93" s="33">
        <v>2.1400960227693022</v>
      </c>
      <c r="N93" s="33">
        <v>2.0344704578513539</v>
      </c>
      <c r="O93" s="33">
        <v>2.1923210320740343</v>
      </c>
      <c r="P93" s="33">
        <v>2.3213151285873042</v>
      </c>
      <c r="Q93" s="33">
        <v>2.3626757906589355</v>
      </c>
      <c r="R93" s="33">
        <v>2.3096365512497132</v>
      </c>
      <c r="S93" s="33">
        <v>2.1276427174052155</v>
      </c>
      <c r="T93" s="33">
        <v>2.1016366460831115</v>
      </c>
      <c r="U93" s="33">
        <v>2.2216372418158552</v>
      </c>
      <c r="V93" s="33">
        <v>2.1923648874816859</v>
      </c>
      <c r="W93" s="33">
        <v>2.1292447446708049</v>
      </c>
      <c r="X93" s="33">
        <v>2.1302233720634773</v>
      </c>
      <c r="Y93" s="33">
        <v>2.1517523212661187</v>
      </c>
      <c r="Z93" s="33">
        <v>2.1371126106569984</v>
      </c>
      <c r="AA93" s="33">
        <v>2.2069907019543749</v>
      </c>
      <c r="AB93" s="33">
        <v>2.2427511045502002</v>
      </c>
      <c r="AC93" s="33">
        <v>2.1916956154984275</v>
      </c>
      <c r="AD93" s="33">
        <v>2.2731065293701014</v>
      </c>
      <c r="AE93" s="33">
        <v>2.2093926098545582</v>
      </c>
      <c r="AF93" s="33">
        <v>2.2867393383056034</v>
      </c>
      <c r="AG93" s="33">
        <v>2.3973831821285727</v>
      </c>
      <c r="AH93" s="33">
        <v>2.200488876625033</v>
      </c>
      <c r="AI93" s="33">
        <v>2.1641710888050638</v>
      </c>
      <c r="AJ93" s="33">
        <v>2.1273786590236341</v>
      </c>
      <c r="AK93" s="33">
        <v>2.1296436457837529</v>
      </c>
      <c r="AL93" s="33">
        <v>2.1904749009084417</v>
      </c>
      <c r="AM93" s="33">
        <v>2.2587708178830619</v>
      </c>
      <c r="AN93" s="33">
        <v>2.2992223457323178</v>
      </c>
      <c r="AO93" s="33">
        <v>2.2978453219728001</v>
      </c>
      <c r="AP93" s="33">
        <v>2.4611001469038891</v>
      </c>
      <c r="AQ93" s="33">
        <v>2.2906593893507905</v>
      </c>
      <c r="AR93" s="33">
        <v>2.293649796508106</v>
      </c>
      <c r="AS93" s="34">
        <v>2.3725556500856153</v>
      </c>
      <c r="AT93" s="34">
        <v>2.2876831065268268</v>
      </c>
      <c r="AU93" s="34">
        <v>2.2731608008749129</v>
      </c>
      <c r="AV93" s="34">
        <v>2.2248089473525812</v>
      </c>
      <c r="AW93" s="34">
        <v>2.2082820044624456</v>
      </c>
      <c r="AX93" s="34">
        <v>2.2714966791536115</v>
      </c>
      <c r="AY93" s="34">
        <v>2.3432367358374111</v>
      </c>
      <c r="AZ93" s="34">
        <v>2.4317689833757417</v>
      </c>
      <c r="BA93" s="34">
        <v>2.424307863344251</v>
      </c>
      <c r="BB93" s="34">
        <v>2.5918026503628186</v>
      </c>
      <c r="BC93" s="35">
        <v>2.4798522301010091</v>
      </c>
      <c r="BD93" s="35">
        <v>2.478677934637783</v>
      </c>
      <c r="BE93" s="35">
        <v>2.5299348760977876</v>
      </c>
      <c r="BO93" s="23">
        <f t="shared" si="0"/>
        <v>2.0679145420114731E-2</v>
      </c>
      <c r="BQ93" s="24"/>
    </row>
    <row r="94" spans="1:69" x14ac:dyDescent="0.3">
      <c r="A94" s="20" t="s">
        <v>24</v>
      </c>
      <c r="B94" s="21">
        <v>320</v>
      </c>
      <c r="C94" s="21">
        <v>20746</v>
      </c>
      <c r="D94" s="21">
        <v>44285</v>
      </c>
      <c r="E94" s="21">
        <v>52711</v>
      </c>
      <c r="F94" s="21">
        <v>62534</v>
      </c>
      <c r="G94" s="21">
        <v>52142</v>
      </c>
      <c r="H94" s="21">
        <v>60990</v>
      </c>
      <c r="I94" s="21">
        <v>59681</v>
      </c>
      <c r="J94" s="21">
        <v>45624</v>
      </c>
      <c r="K94" s="21">
        <v>42821</v>
      </c>
      <c r="L94" s="21">
        <v>54411</v>
      </c>
      <c r="M94" s="21">
        <v>53447</v>
      </c>
      <c r="N94" s="21">
        <v>44824</v>
      </c>
      <c r="O94" s="21">
        <v>53471</v>
      </c>
      <c r="P94" s="21">
        <v>75429</v>
      </c>
      <c r="Q94" s="21">
        <v>69728</v>
      </c>
      <c r="R94" s="21">
        <v>78075</v>
      </c>
      <c r="S94" s="21">
        <v>84664</v>
      </c>
      <c r="T94" s="21">
        <v>65809</v>
      </c>
      <c r="U94" s="21">
        <v>81823</v>
      </c>
      <c r="V94" s="21">
        <v>69515</v>
      </c>
      <c r="W94" s="21">
        <v>62501</v>
      </c>
      <c r="X94" s="21">
        <v>74037</v>
      </c>
      <c r="Y94" s="21">
        <v>79088</v>
      </c>
      <c r="Z94" s="21">
        <v>90511</v>
      </c>
      <c r="AA94" s="21">
        <v>93686</v>
      </c>
      <c r="AB94" s="21">
        <v>102338</v>
      </c>
      <c r="AC94" s="21">
        <v>90603</v>
      </c>
      <c r="AD94" s="21">
        <v>96377</v>
      </c>
      <c r="AE94" s="21">
        <v>134688</v>
      </c>
      <c r="AF94" s="21">
        <v>94564</v>
      </c>
      <c r="AG94" s="21">
        <v>98121</v>
      </c>
      <c r="AH94" s="21">
        <v>96018</v>
      </c>
      <c r="AI94" s="21">
        <v>105885</v>
      </c>
      <c r="AJ94" s="21">
        <v>96323</v>
      </c>
      <c r="AK94" s="21">
        <v>95650</v>
      </c>
      <c r="AL94" s="21">
        <v>105859</v>
      </c>
      <c r="AM94" s="21">
        <v>108702</v>
      </c>
      <c r="AN94" s="21">
        <v>114803</v>
      </c>
      <c r="AO94" s="21">
        <v>113946</v>
      </c>
      <c r="AP94" s="21">
        <v>130433</v>
      </c>
      <c r="AQ94" s="21">
        <v>162177</v>
      </c>
      <c r="AR94" s="21">
        <v>107936</v>
      </c>
      <c r="AS94" s="22">
        <v>124572</v>
      </c>
      <c r="AT94" s="22">
        <v>114394</v>
      </c>
      <c r="AU94" s="22">
        <v>126404</v>
      </c>
      <c r="AV94" s="22">
        <v>118724</v>
      </c>
      <c r="AW94" s="22">
        <v>116267</v>
      </c>
      <c r="AX94" s="22">
        <v>126423</v>
      </c>
      <c r="AY94" s="22">
        <v>125812</v>
      </c>
      <c r="AZ94" s="22">
        <v>159159</v>
      </c>
      <c r="BA94" s="22">
        <v>154107</v>
      </c>
      <c r="BB94" s="22">
        <v>230089</v>
      </c>
      <c r="BC94" s="22">
        <v>234109</v>
      </c>
      <c r="BD94" s="22">
        <v>234109</v>
      </c>
      <c r="BE94" s="22">
        <v>169826</v>
      </c>
      <c r="BO94" s="23">
        <f t="shared" si="0"/>
        <v>-0.27458576987642513</v>
      </c>
      <c r="BQ94" s="24"/>
    </row>
    <row r="95" spans="1:69" x14ac:dyDescent="0.3">
      <c r="A95" s="28" t="s">
        <v>25</v>
      </c>
      <c r="B95" s="29">
        <v>3.713589416270164E-2</v>
      </c>
      <c r="C95" s="29">
        <v>0.16677251059109144</v>
      </c>
      <c r="D95" s="29">
        <v>0.23569265486207575</v>
      </c>
      <c r="E95" s="29">
        <v>0.24345420367368242</v>
      </c>
      <c r="F95" s="29">
        <v>0.24767902408111533</v>
      </c>
      <c r="G95" s="29">
        <v>0.19480611669238326</v>
      </c>
      <c r="H95" s="29">
        <v>0.21478150322401157</v>
      </c>
      <c r="I95" s="29">
        <v>0.19422477365773014</v>
      </c>
      <c r="J95" s="29">
        <v>0.1716013720888247</v>
      </c>
      <c r="K95" s="29">
        <v>0.16237604990235671</v>
      </c>
      <c r="L95" s="29">
        <v>0.19499215171909606</v>
      </c>
      <c r="M95" s="29">
        <f>M94/'АКТИВНОСТЬ БАЗЫ'!M76</f>
        <v>0.18826591896185507</v>
      </c>
      <c r="N95" s="29">
        <f>N94/'АКТИВНОСТЬ БАЗЫ'!N76</f>
        <v>0.15524000831197618</v>
      </c>
      <c r="O95" s="29">
        <f>O94/'АКТИВНОСТЬ БАЗЫ'!O76</f>
        <v>0.17332296072997197</v>
      </c>
      <c r="P95" s="29">
        <f>P94/'АКТИВНОСТЬ БАЗЫ'!P76</f>
        <v>0.22001160887991811</v>
      </c>
      <c r="Q95" s="29">
        <f>Q94/'АКТИВНОСТЬ БАЗЫ'!Q76</f>
        <v>0.20235296848972389</v>
      </c>
      <c r="R95" s="29">
        <f>R94/'АКТИВНОСТЬ БАЗЫ'!R76</f>
        <v>0.22378754872735612</v>
      </c>
      <c r="S95" s="29">
        <f>S94/'АКТИВНОСТЬ БАЗЫ'!S76</f>
        <v>0.25799138241012171</v>
      </c>
      <c r="T95" s="29">
        <f>T94/'АКТИВНОСТЬ БАЗЫ'!T76</f>
        <v>0.19622161064580285</v>
      </c>
      <c r="U95" s="29">
        <f>U94/'АКТИВНОСТЬ БАЗЫ'!U76</f>
        <v>0.22518748881947406</v>
      </c>
      <c r="V95" s="29">
        <f>V94/'АКТИВНОСТЬ БАЗЫ'!V76</f>
        <v>0.19072691056152152</v>
      </c>
      <c r="W95" s="29">
        <f>W94/'АКТИВНОСТЬ БАЗЫ'!W76</f>
        <v>0.18104634422587271</v>
      </c>
      <c r="X95" s="29">
        <f>X94/'АКТИВНОСТЬ БАЗЫ'!X76</f>
        <v>0.21377711302580213</v>
      </c>
      <c r="Y95" s="29">
        <f>Y94/'АКТИВНОСТЬ БАЗЫ'!Y76</f>
        <v>0.22840969805490174</v>
      </c>
      <c r="Z95" s="29">
        <f>Z94/'АКТИВНОСТЬ БАЗЫ'!Z76</f>
        <v>0.26023190889252434</v>
      </c>
      <c r="AA95" s="29">
        <v>0.2573402370520938</v>
      </c>
      <c r="AB95" s="29">
        <f>AB94/'АКТИВНОСТЬ БАЗЫ'!AB76</f>
        <v>0.26644067973121094</v>
      </c>
      <c r="AC95" s="29">
        <f>AC94/'АКТИВНОСТЬ БАЗЫ'!AC76</f>
        <v>0.24417542318296112</v>
      </c>
      <c r="AD95" s="29">
        <f>AD94/'АКТИВНОСТЬ БАЗЫ'!AD76</f>
        <v>0.25004215928165774</v>
      </c>
      <c r="AE95" s="29">
        <f>AE94/'АКТИВНОСТЬ БАЗЫ'!AE76</f>
        <v>0.34720381932450339</v>
      </c>
      <c r="AF95" s="29">
        <f>AF94/'АКТИВНОСТЬ БАЗЫ'!AF76</f>
        <v>0.24112704787403583</v>
      </c>
      <c r="AG95" s="29">
        <f>AG94/'АКТИВНОСТЬ БАЗЫ'!AG76</f>
        <v>0.2392961662276851</v>
      </c>
      <c r="AH95" s="29">
        <f>AH94/'АКТИВНОСТЬ БАЗЫ'!AH76</f>
        <v>0.24995184122703348</v>
      </c>
      <c r="AI95" s="29">
        <f>AI94/'АКТИВНОСТЬ БАЗЫ'!AI76</f>
        <v>0.27078831276772586</v>
      </c>
      <c r="AJ95" s="29">
        <f>AJ94/'АКТИВНОСТЬ БАЗЫ'!AJ76</f>
        <v>0.25143437380903905</v>
      </c>
      <c r="AK95" s="29">
        <f>AK94/'АКТИВНОСТЬ БАЗЫ'!AK76</f>
        <v>0.24877951086801031</v>
      </c>
      <c r="AL95" s="29">
        <f>AL94/'АКТИВНОСТЬ БАЗЫ'!AL76</f>
        <v>0.26061449075555776</v>
      </c>
      <c r="AM95" s="29">
        <f>AM94/'АКТИВНОСТЬ БАЗЫ'!AM76</f>
        <v>0.25755533072860515</v>
      </c>
      <c r="AN95" s="29">
        <f>AN94/'АКТИВНОСТЬ БАЗЫ'!AN76</f>
        <v>0.26366521823009015</v>
      </c>
      <c r="AO95" s="29">
        <f>AO94/'АКТИВНОСТЬ БАЗЫ'!AO76</f>
        <v>0.25931236004150965</v>
      </c>
      <c r="AP95" s="29">
        <f>AP94/'АКТИВНОСТЬ БАЗЫ'!AP76</f>
        <v>0.2764951657385365</v>
      </c>
      <c r="AQ95" s="29">
        <f>AQ94/'АКТИВНОСТЬ БАЗЫ'!AQ76</f>
        <v>0.36850955147708758</v>
      </c>
      <c r="AR95" s="29">
        <f>AR94/'АКТИВНОСТЬ БАЗЫ'!AR76</f>
        <v>0.24216208454673135</v>
      </c>
      <c r="AS95" s="29">
        <f>AS94/'АКТИВНОСТЬ БАЗЫ'!AS76</f>
        <v>0.2683093358605167</v>
      </c>
      <c r="AT95" s="29">
        <f>AT94/'АКТИВНОСТЬ БАЗЫ'!AT76</f>
        <v>0.25424109276063855</v>
      </c>
      <c r="AU95" s="29">
        <f>AU94/'АКТИВНОСТЬ БАЗЫ'!AU76</f>
        <v>0.28154909468347888</v>
      </c>
      <c r="AV95" s="29">
        <f>AV94/'АКТИВНОСТЬ БАЗЫ'!AV76</f>
        <v>0.27485652241352565</v>
      </c>
      <c r="AW95" s="29">
        <f>AW94/'АКТИВНОСТЬ БАЗЫ'!AW76</f>
        <v>0.26771680739412052</v>
      </c>
      <c r="AX95" s="29">
        <f>AX94/'АКТИВНОСТЬ БАЗЫ'!AX76</f>
        <v>0.28072976459851179</v>
      </c>
      <c r="AY95" s="29">
        <f>AY94/'АКТИВНОСТЬ БАЗЫ'!AY76</f>
        <v>0.26502415112940497</v>
      </c>
      <c r="AZ95" s="29">
        <f>AZ94/'АКТИВНОСТЬ БАЗЫ'!AZ76</f>
        <v>0.3181315748971103</v>
      </c>
      <c r="BA95" s="29">
        <f>BA94/'АКТИВНОСТЬ БАЗЫ'!BA76</f>
        <v>0.30814127865823665</v>
      </c>
      <c r="BB95" s="29">
        <f>BB94/'АКТИВНОСТЬ БАЗЫ'!BB76</f>
        <v>0.42602999201965647</v>
      </c>
      <c r="BC95" s="29">
        <f>BC94/'АКТИВНОСТЬ БАЗЫ'!BC76</f>
        <v>0.44374375683549511</v>
      </c>
      <c r="BD95" s="29">
        <f>BD94/'АКТИВНОСТЬ БАЗЫ'!BD76</f>
        <v>0.43809789361797685</v>
      </c>
      <c r="BE95" s="29">
        <f>BE94/'АКТИВНОСТЬ БАЗЫ'!BE76</f>
        <v>0.3078989926826261</v>
      </c>
      <c r="BO95" s="23">
        <f>BE95-BD95</f>
        <v>-0.13019890093535075</v>
      </c>
      <c r="BQ95" s="24"/>
    </row>
    <row r="96" spans="1:69" x14ac:dyDescent="0.3">
      <c r="A96" s="36" t="s">
        <v>26</v>
      </c>
      <c r="B96" s="37">
        <v>1380.255746779625</v>
      </c>
      <c r="C96" s="37">
        <v>1912.4967090042062</v>
      </c>
      <c r="D96" s="37">
        <v>2109.6895801333785</v>
      </c>
      <c r="E96" s="37">
        <v>2058.9634423208336</v>
      </c>
      <c r="F96" s="37">
        <v>2123.9385236850158</v>
      </c>
      <c r="G96" s="37">
        <v>1984.1275754405658</v>
      </c>
      <c r="H96" s="37">
        <v>2039.3994504212997</v>
      </c>
      <c r="I96" s="37">
        <v>2296.4204621222352</v>
      </c>
      <c r="J96" s="37">
        <v>2074.9483210341323</v>
      </c>
      <c r="K96" s="37">
        <v>1972.968546650784</v>
      </c>
      <c r="L96" s="37">
        <v>1956.2137379677745</v>
      </c>
      <c r="M96" s="37">
        <v>1937.1963799486487</v>
      </c>
      <c r="N96" s="37">
        <v>1917.2233264528454</v>
      </c>
      <c r="O96" s="37">
        <v>1986.6129191423197</v>
      </c>
      <c r="P96" s="37">
        <v>2183.7726794636596</v>
      </c>
      <c r="Q96" s="37">
        <v>2235.0829353775284</v>
      </c>
      <c r="R96" s="37">
        <v>2258.3977216808039</v>
      </c>
      <c r="S96" s="37">
        <v>1981.0194243766866</v>
      </c>
      <c r="T96" s="37">
        <v>1951.6013950700844</v>
      </c>
      <c r="U96" s="37">
        <v>2039.755736180869</v>
      </c>
      <c r="V96" s="37">
        <v>2047.9643651124618</v>
      </c>
      <c r="W96" s="37">
        <v>1959.0022169277038</v>
      </c>
      <c r="X96" s="37">
        <v>1989.3046161731052</v>
      </c>
      <c r="Y96" s="37">
        <v>2009.1074151420196</v>
      </c>
      <c r="Z96" s="37">
        <v>1979.8014302102561</v>
      </c>
      <c r="AA96" s="37">
        <v>2044.3549985304392</v>
      </c>
      <c r="AB96" s="37">
        <v>2137.6294166256625</v>
      </c>
      <c r="AC96" s="37">
        <v>2099.0094018708714</v>
      </c>
      <c r="AD96" s="37">
        <v>2213.8706915938283</v>
      </c>
      <c r="AE96" s="37">
        <v>2070.7993684297358</v>
      </c>
      <c r="AF96" s="37">
        <v>2202.2890026901246</v>
      </c>
      <c r="AG96" s="37">
        <v>2918.5330991610567</v>
      </c>
      <c r="AH96" s="37">
        <v>2161.9172110343466</v>
      </c>
      <c r="AI96" s="37">
        <v>2031.8577259254523</v>
      </c>
      <c r="AJ96" s="37">
        <v>2030.6420044949807</v>
      </c>
      <c r="AK96" s="37">
        <v>2022.9477338436373</v>
      </c>
      <c r="AL96" s="37">
        <v>2064.6748186449686</v>
      </c>
      <c r="AM96" s="37">
        <v>2169.2242100518179</v>
      </c>
      <c r="AN96" s="37">
        <v>2215.7291307083869</v>
      </c>
      <c r="AO96" s="37">
        <v>2218.8624372803897</v>
      </c>
      <c r="AP96" s="37">
        <v>2422.5883711686811</v>
      </c>
      <c r="AQ96" s="37">
        <v>2181.9569450724753</v>
      </c>
      <c r="AR96" s="37">
        <v>2207.7439766623729</v>
      </c>
      <c r="AS96" s="38">
        <v>2270.3572629311748</v>
      </c>
      <c r="AT96" s="38">
        <v>2220.4451046465892</v>
      </c>
      <c r="AU96" s="38">
        <v>2158.3783241008646</v>
      </c>
      <c r="AV96" s="38">
        <v>2124.3309393007048</v>
      </c>
      <c r="AW96" s="38">
        <v>2112.3204490537455</v>
      </c>
      <c r="AX96" s="38">
        <v>2310.5646425676773</v>
      </c>
      <c r="AY96" s="38">
        <v>2216.8875327088235</v>
      </c>
      <c r="AZ96" s="38">
        <v>2344.6451931168358</v>
      </c>
      <c r="BA96" s="38">
        <v>2399.1801450057801</v>
      </c>
      <c r="BB96" s="38">
        <v>2623.0716830933384</v>
      </c>
      <c r="BC96" s="38">
        <v>2431.0995121091323</v>
      </c>
      <c r="BD96" s="38">
        <v>2505.3496032943126</v>
      </c>
      <c r="BE96" s="38">
        <v>2586.4175973413803</v>
      </c>
      <c r="BO96" s="23">
        <f t="shared" si="0"/>
        <v>3.2357956726067449E-2</v>
      </c>
      <c r="BQ96" s="24"/>
    </row>
    <row r="97" spans="1:69" ht="33" x14ac:dyDescent="0.3">
      <c r="A97" s="20" t="s">
        <v>27</v>
      </c>
      <c r="B97" s="21">
        <v>1648</v>
      </c>
      <c r="C97" s="21">
        <v>12440</v>
      </c>
      <c r="D97" s="21">
        <v>18267</v>
      </c>
      <c r="E97" s="21">
        <v>21099</v>
      </c>
      <c r="F97" s="21">
        <v>24185</v>
      </c>
      <c r="G97" s="21">
        <v>25689</v>
      </c>
      <c r="H97" s="21">
        <v>27258</v>
      </c>
      <c r="I97" s="21">
        <v>29636</v>
      </c>
      <c r="J97" s="21">
        <v>25612</v>
      </c>
      <c r="K97" s="21">
        <v>24881</v>
      </c>
      <c r="L97" s="21">
        <v>26500</v>
      </c>
      <c r="M97" s="21">
        <v>27293</v>
      </c>
      <c r="N97" s="21">
        <v>27281</v>
      </c>
      <c r="O97" s="21">
        <v>29205</v>
      </c>
      <c r="P97" s="21">
        <v>33387</v>
      </c>
      <c r="Q97" s="21">
        <v>34951</v>
      </c>
      <c r="R97" s="21">
        <v>34700</v>
      </c>
      <c r="S97" s="21">
        <v>32518</v>
      </c>
      <c r="T97" s="21">
        <v>32516</v>
      </c>
      <c r="U97" s="21">
        <v>35255</v>
      </c>
      <c r="V97" s="21">
        <v>35397</v>
      </c>
      <c r="W97" s="21">
        <v>35016</v>
      </c>
      <c r="X97" s="21">
        <v>35726</v>
      </c>
      <c r="Y97" s="21">
        <v>35742</v>
      </c>
      <c r="Z97" s="21">
        <v>35701</v>
      </c>
      <c r="AA97" s="21">
        <v>40762</v>
      </c>
      <c r="AB97" s="21">
        <v>42825</v>
      </c>
      <c r="AC97" s="21">
        <v>41239</v>
      </c>
      <c r="AD97" s="21">
        <v>48219</v>
      </c>
      <c r="AE97" s="21">
        <v>49869</v>
      </c>
      <c r="AF97" s="21">
        <v>52033</v>
      </c>
      <c r="AG97" s="21">
        <v>54966</v>
      </c>
      <c r="AH97" s="21">
        <v>52577</v>
      </c>
      <c r="AI97" s="21">
        <v>53956</v>
      </c>
      <c r="AJ97" s="21">
        <v>53297</v>
      </c>
      <c r="AK97" s="21">
        <v>53853</v>
      </c>
      <c r="AL97" s="21">
        <v>56244</v>
      </c>
      <c r="AM97" s="21">
        <v>58599</v>
      </c>
      <c r="AN97" s="21">
        <v>60911</v>
      </c>
      <c r="AO97" s="21">
        <v>62203</v>
      </c>
      <c r="AP97" s="21">
        <v>103186</v>
      </c>
      <c r="AQ97" s="21">
        <v>96081</v>
      </c>
      <c r="AR97" s="21">
        <v>97923</v>
      </c>
      <c r="AS97" s="22">
        <v>100382</v>
      </c>
      <c r="AT97" s="22">
        <v>98300</v>
      </c>
      <c r="AU97" s="22">
        <v>98083</v>
      </c>
      <c r="AV97" s="22">
        <v>94286</v>
      </c>
      <c r="AW97" s="22">
        <v>94572</v>
      </c>
      <c r="AX97" s="22">
        <v>97946</v>
      </c>
      <c r="AY97" s="22">
        <v>103359</v>
      </c>
      <c r="AZ97" s="22">
        <v>107874</v>
      </c>
      <c r="BA97" s="22">
        <v>107046</v>
      </c>
      <c r="BB97" s="22">
        <v>122505</v>
      </c>
      <c r="BC97" s="22">
        <v>118100</v>
      </c>
      <c r="BD97" s="22">
        <v>118747</v>
      </c>
      <c r="BE97" s="22">
        <v>120327</v>
      </c>
      <c r="BO97" s="23">
        <f t="shared" si="0"/>
        <v>1.3305599299350712E-2</v>
      </c>
      <c r="BQ97" s="24"/>
    </row>
    <row r="98" spans="1:69" x14ac:dyDescent="0.3">
      <c r="A98" s="28" t="s">
        <v>28</v>
      </c>
      <c r="B98" s="29"/>
      <c r="C98" s="29"/>
      <c r="D98" s="29"/>
      <c r="E98" s="29"/>
      <c r="F98" s="29"/>
      <c r="G98" s="29">
        <f t="shared" ref="G98:BE98" si="12">+G97/G76</f>
        <v>9.5975879937682362E-2</v>
      </c>
      <c r="H98" s="29">
        <f t="shared" si="12"/>
        <v>9.5991379158552353E-2</v>
      </c>
      <c r="I98" s="29">
        <f t="shared" si="12"/>
        <v>9.6446865704671342E-2</v>
      </c>
      <c r="J98" s="29">
        <f t="shared" si="12"/>
        <v>9.633206956731058E-2</v>
      </c>
      <c r="K98" s="29">
        <f t="shared" si="12"/>
        <v>9.4348065146085736E-2</v>
      </c>
      <c r="L98" s="29">
        <f t="shared" si="12"/>
        <v>9.4967782627704792E-2</v>
      </c>
      <c r="M98" s="29">
        <f t="shared" si="12"/>
        <v>9.6139011099330374E-2</v>
      </c>
      <c r="N98" s="29">
        <f t="shared" si="12"/>
        <v>9.4482925815612656E-2</v>
      </c>
      <c r="O98" s="29">
        <f t="shared" si="12"/>
        <v>9.4666212865269606E-2</v>
      </c>
      <c r="P98" s="29">
        <f t="shared" si="12"/>
        <v>9.7383335132029139E-2</v>
      </c>
      <c r="Q98" s="29">
        <f t="shared" si="12"/>
        <v>0.10142896113016779</v>
      </c>
      <c r="R98" s="29">
        <f t="shared" si="12"/>
        <v>9.9461132767713831E-2</v>
      </c>
      <c r="S98" s="29">
        <f t="shared" si="12"/>
        <v>9.9090094647221225E-2</v>
      </c>
      <c r="T98" s="29">
        <f t="shared" si="12"/>
        <v>9.6952421276100917E-2</v>
      </c>
      <c r="U98" s="29">
        <f t="shared" si="12"/>
        <v>9.702632411828653E-2</v>
      </c>
      <c r="V98" s="29">
        <f t="shared" si="12"/>
        <v>9.7118038598089304E-2</v>
      </c>
      <c r="W98" s="29">
        <f t="shared" si="12"/>
        <v>0.1014306777397667</v>
      </c>
      <c r="X98" s="29">
        <f t="shared" si="12"/>
        <v>0.10315654524035019</v>
      </c>
      <c r="Y98" s="29">
        <f t="shared" si="12"/>
        <v>0.10322450217325381</v>
      </c>
      <c r="Z98" s="29">
        <f t="shared" si="12"/>
        <v>0.10264541745613254</v>
      </c>
      <c r="AA98" s="29">
        <f t="shared" si="12"/>
        <v>0.11196659845353037</v>
      </c>
      <c r="AB98" s="29">
        <f t="shared" si="12"/>
        <v>0.11149643445727987</v>
      </c>
      <c r="AC98" s="29">
        <f t="shared" si="12"/>
        <v>0.11113925892787362</v>
      </c>
      <c r="AD98" s="29">
        <f t="shared" si="12"/>
        <v>0.12510020936947874</v>
      </c>
      <c r="AE98" s="29">
        <f t="shared" si="12"/>
        <v>0.12855419388433759</v>
      </c>
      <c r="AF98" s="29">
        <f t="shared" si="12"/>
        <v>0.13267801364186907</v>
      </c>
      <c r="AG98" s="29">
        <f t="shared" si="12"/>
        <v>0.13405033655253146</v>
      </c>
      <c r="AH98" s="29">
        <f t="shared" si="12"/>
        <v>0.13686723277087356</v>
      </c>
      <c r="AI98" s="29">
        <f t="shared" si="12"/>
        <v>0.13798606227223323</v>
      </c>
      <c r="AJ98" s="29">
        <f t="shared" si="12"/>
        <v>0.13912251301247214</v>
      </c>
      <c r="AK98" s="29">
        <f t="shared" si="12"/>
        <v>0.14006819653711405</v>
      </c>
      <c r="AL98" s="29">
        <f t="shared" si="12"/>
        <v>0.1384672197739974</v>
      </c>
      <c r="AM98" s="29">
        <f t="shared" si="12"/>
        <v>0.13884275197664747</v>
      </c>
      <c r="AN98" s="29">
        <f t="shared" si="12"/>
        <v>0.13989279119546544</v>
      </c>
      <c r="AO98" s="29">
        <f t="shared" si="12"/>
        <v>0.14155834107087589</v>
      </c>
      <c r="AP98" s="29">
        <f t="shared" si="12"/>
        <v>0.21873628738046835</v>
      </c>
      <c r="AQ98" s="29">
        <f t="shared" si="12"/>
        <v>0.21832174855540584</v>
      </c>
      <c r="AR98" s="29">
        <f t="shared" si="12"/>
        <v>0.21969720765147471</v>
      </c>
      <c r="AS98" s="29">
        <f t="shared" si="12"/>
        <v>0.2162077172426419</v>
      </c>
      <c r="AT98" s="29">
        <f t="shared" si="12"/>
        <v>0.21847211757933782</v>
      </c>
      <c r="AU98" s="29">
        <f t="shared" si="12"/>
        <v>0.21846761062814199</v>
      </c>
      <c r="AV98" s="29">
        <f t="shared" si="12"/>
        <v>0.21828039884338196</v>
      </c>
      <c r="AW98" s="29">
        <f t="shared" si="12"/>
        <v>0.21776182329359808</v>
      </c>
      <c r="AX98" s="29">
        <f t="shared" si="12"/>
        <v>0.21749489826507704</v>
      </c>
      <c r="AY98" s="29">
        <f t="shared" si="12"/>
        <v>0.21772669726722546</v>
      </c>
      <c r="AZ98" s="29">
        <f t="shared" si="12"/>
        <v>0.21562164571561065</v>
      </c>
      <c r="BA98" s="29">
        <f t="shared" si="12"/>
        <v>0.21404148620925462</v>
      </c>
      <c r="BB98" s="29">
        <f t="shared" si="12"/>
        <v>0.2268287670091487</v>
      </c>
      <c r="BC98" s="29">
        <f t="shared" si="12"/>
        <v>0.22385357966704386</v>
      </c>
      <c r="BD98" s="29">
        <f t="shared" si="12"/>
        <v>0.22221619234396756</v>
      </c>
      <c r="BE98" s="29">
        <f t="shared" si="12"/>
        <v>0.21815600728111334</v>
      </c>
      <c r="BO98" s="23">
        <f>BE98-BD98</f>
        <v>-4.0601850628542158E-3</v>
      </c>
      <c r="BQ98" s="24"/>
    </row>
    <row r="99" spans="1:69" ht="33" x14ac:dyDescent="0.3">
      <c r="A99" s="20" t="s">
        <v>29</v>
      </c>
      <c r="B99" s="21">
        <v>2509432.1</v>
      </c>
      <c r="C99" s="21">
        <v>28273636.189999998</v>
      </c>
      <c r="D99" s="21">
        <v>41317110.149999999</v>
      </c>
      <c r="E99" s="21">
        <v>46193189.280000001</v>
      </c>
      <c r="F99" s="21">
        <v>55649629.989999987</v>
      </c>
      <c r="G99" s="21">
        <v>54855179.949999996</v>
      </c>
      <c r="H99" s="21">
        <v>61222995.270000011</v>
      </c>
      <c r="I99" s="21">
        <v>75314410.939999983</v>
      </c>
      <c r="J99" s="21">
        <v>57191089.970000006</v>
      </c>
      <c r="K99" s="21">
        <v>52311178.050000004</v>
      </c>
      <c r="L99" s="21">
        <v>56424653.550000004</v>
      </c>
      <c r="M99" s="21">
        <v>58332578.32</v>
      </c>
      <c r="N99" s="21">
        <v>57037813.29999999</v>
      </c>
      <c r="O99" s="21">
        <v>63006671.539999999</v>
      </c>
      <c r="P99" s="21">
        <v>80401205.560000002</v>
      </c>
      <c r="Q99" s="21">
        <v>89568571.109999999</v>
      </c>
      <c r="R99" s="21">
        <v>88903188.549999997</v>
      </c>
      <c r="S99" s="21">
        <v>73086910.109999999</v>
      </c>
      <c r="T99" s="21">
        <v>69841393.920000017</v>
      </c>
      <c r="U99" s="21">
        <v>80128368.25</v>
      </c>
      <c r="V99" s="21">
        <v>80146926.719999999</v>
      </c>
      <c r="W99" s="21">
        <v>75465301.090000004</v>
      </c>
      <c r="X99" s="21">
        <v>78002717.340000004</v>
      </c>
      <c r="Y99" s="21">
        <v>78719346.63000001</v>
      </c>
      <c r="Z99" s="21">
        <v>77946902.170000002</v>
      </c>
      <c r="AA99" s="21">
        <v>90243924.700000003</v>
      </c>
      <c r="AB99" s="21">
        <v>98126294.190000013</v>
      </c>
      <c r="AC99" s="21">
        <v>94827921.10999997</v>
      </c>
      <c r="AD99" s="21">
        <v>122767719</v>
      </c>
      <c r="AE99" s="21">
        <v>116719217.09999998</v>
      </c>
      <c r="AF99" s="21">
        <v>133288357.11000001</v>
      </c>
      <c r="AG99" s="21">
        <v>192186331.80000001</v>
      </c>
      <c r="AH99" s="21">
        <v>132968069.71000001</v>
      </c>
      <c r="AI99" s="21">
        <v>131940660.94000001</v>
      </c>
      <c r="AJ99" s="21">
        <v>129819974.52000001</v>
      </c>
      <c r="AK99" s="21">
        <v>130574723.75999999</v>
      </c>
      <c r="AL99" s="21">
        <v>137146795.01009998</v>
      </c>
      <c r="AM99" s="21">
        <v>149511400.19</v>
      </c>
      <c r="AN99" s="21">
        <v>161966354.95999998</v>
      </c>
      <c r="AO99" s="21">
        <v>162756913.70999998</v>
      </c>
      <c r="AP99" s="21">
        <v>288332515.66000009</v>
      </c>
      <c r="AQ99" s="21">
        <v>238762167.34999999</v>
      </c>
      <c r="AR99" s="21">
        <v>246481475.93000001</v>
      </c>
      <c r="AS99" s="22">
        <v>257637600.78</v>
      </c>
      <c r="AT99" s="22">
        <v>247157711.62999997</v>
      </c>
      <c r="AU99" s="22">
        <v>235924508.08000004</v>
      </c>
      <c r="AV99" s="22">
        <v>224914306.49999994</v>
      </c>
      <c r="AW99" s="22">
        <v>227113636.73000002</v>
      </c>
      <c r="AX99" s="22">
        <v>252493595.21000007</v>
      </c>
      <c r="AY99" s="22">
        <v>257141246.55000004</v>
      </c>
      <c r="AZ99" s="22">
        <v>287465695.45999992</v>
      </c>
      <c r="BA99" s="22">
        <v>292348522.02000004</v>
      </c>
      <c r="BB99" s="22">
        <v>361540825.3499999</v>
      </c>
      <c r="BC99" s="22">
        <v>322300078.93000001</v>
      </c>
      <c r="BD99" s="22">
        <v>333577347.97000003</v>
      </c>
      <c r="BE99" s="22">
        <v>352460711.34000003</v>
      </c>
      <c r="BO99" s="23">
        <f t="shared" si="0"/>
        <v>5.6608650092446533E-2</v>
      </c>
      <c r="BQ99" s="24"/>
    </row>
    <row r="100" spans="1:69" x14ac:dyDescent="0.3">
      <c r="A100" s="28" t="s">
        <v>30</v>
      </c>
      <c r="B100" s="29">
        <v>0.20456871986924174</v>
      </c>
      <c r="C100" s="29">
        <v>0.11490533030875735</v>
      </c>
      <c r="D100" s="29">
        <v>0.10032213201868664</v>
      </c>
      <c r="E100" s="29">
        <v>9.9934595410710619E-2</v>
      </c>
      <c r="F100" s="29">
        <v>0.10020816824166065</v>
      </c>
      <c r="G100" s="29">
        <v>0.10040592192785232</v>
      </c>
      <c r="H100" s="29">
        <v>0.10252242402157805</v>
      </c>
      <c r="I100" s="29">
        <v>0.10367161367381014</v>
      </c>
      <c r="J100" s="29">
        <v>0.10073996935503758</v>
      </c>
      <c r="K100" s="29">
        <v>9.7192947845464298E-2</v>
      </c>
      <c r="L100" s="29">
        <v>9.9807983036947157E-2</v>
      </c>
      <c r="M100" s="29">
        <v>0.10243089936532565</v>
      </c>
      <c r="N100" s="29">
        <v>9.9800639339668429E-2</v>
      </c>
      <c r="O100" s="29">
        <v>9.9954658371699756E-2</v>
      </c>
      <c r="P100" s="29">
        <v>0.10409121146688956</v>
      </c>
      <c r="Q100" s="29">
        <v>0.11259677677124758</v>
      </c>
      <c r="R100" s="29">
        <v>0.10940184660386744</v>
      </c>
      <c r="S100" s="29">
        <v>0.10900943932427971</v>
      </c>
      <c r="T100" s="29">
        <v>0.1038001372533681</v>
      </c>
      <c r="U100" s="29">
        <v>0.10480844254530862</v>
      </c>
      <c r="V100" s="29">
        <v>0.10391213460377291</v>
      </c>
      <c r="W100" s="29">
        <v>0.10822201731147574</v>
      </c>
      <c r="X100" s="29">
        <v>0.10954013737480132</v>
      </c>
      <c r="Y100" s="29">
        <v>0.10948031841840417</v>
      </c>
      <c r="Z100" s="29">
        <v>0.10919334174537348</v>
      </c>
      <c r="AA100" s="29">
        <v>0.99999999999999967</v>
      </c>
      <c r="AB100" s="29">
        <v>0.11521389571598273</v>
      </c>
      <c r="AC100" s="29">
        <v>0.11748541719074211</v>
      </c>
      <c r="AD100" s="29">
        <v>0.1385810350533877</v>
      </c>
      <c r="AE100" s="29">
        <v>0.1395217043356573</v>
      </c>
      <c r="AF100" s="29">
        <v>0.14895049225149565</v>
      </c>
      <c r="AG100" s="29">
        <v>0.15545364982796497</v>
      </c>
      <c r="AH100" s="29">
        <v>0.15209133609413331</v>
      </c>
      <c r="AI100" s="29">
        <v>0.1574650814794914</v>
      </c>
      <c r="AJ100" s="29">
        <v>0.15840780799235044</v>
      </c>
      <c r="AK100" s="29">
        <v>0.15904715911510867</v>
      </c>
      <c r="AL100" s="29">
        <v>0.15513024861080973</v>
      </c>
      <c r="AM100" s="29">
        <v>0.15529145282371265</v>
      </c>
      <c r="AN100" s="29">
        <v>0.15894680492544866</v>
      </c>
      <c r="AO100" s="29">
        <v>0.15746951289298827</v>
      </c>
      <c r="AP100" s="29">
        <v>0.23888519749413575</v>
      </c>
      <c r="AQ100" s="29">
        <v>0.23416044151558102</v>
      </c>
      <c r="AR100" s="29">
        <v>0.23699683909244168</v>
      </c>
      <c r="AS100" s="29">
        <v>0.23077712371430217</v>
      </c>
      <c r="AT100" s="29">
        <v>0.23427210290279468</v>
      </c>
      <c r="AU100" s="29">
        <v>0.23208076402174135</v>
      </c>
      <c r="AV100" s="29">
        <v>0.23232931586260711</v>
      </c>
      <c r="AW100" s="29">
        <v>0.2342447161383423</v>
      </c>
      <c r="AX100" s="29">
        <v>0.22953315914061651</v>
      </c>
      <c r="AY100" s="29">
        <v>0.22974100800158523</v>
      </c>
      <c r="AZ100" s="29">
        <v>0.22763311625853716</v>
      </c>
      <c r="BA100" s="29">
        <v>0.22540540080030164</v>
      </c>
      <c r="BB100" s="29">
        <v>0.23685759626511008</v>
      </c>
      <c r="BC100" s="29">
        <v>0.2320048874840481</v>
      </c>
      <c r="BD100" s="29">
        <v>0.2308759032057352</v>
      </c>
      <c r="BE100" s="29">
        <v>0.22872001770419728</v>
      </c>
      <c r="BO100" s="23">
        <f>BE100-BD100</f>
        <v>-2.1558855015379186E-3</v>
      </c>
      <c r="BQ100" s="24"/>
    </row>
    <row r="101" spans="1:69" x14ac:dyDescent="0.3">
      <c r="BA101" s="40"/>
      <c r="BB101" s="40"/>
      <c r="BQ101" s="24"/>
    </row>
    <row r="102" spans="1:69" x14ac:dyDescent="0.3">
      <c r="A102" s="41"/>
      <c r="B102" s="40"/>
      <c r="C102" s="40"/>
      <c r="D102" s="40"/>
      <c r="E102" s="42"/>
      <c r="F102" s="40"/>
      <c r="G102" s="43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</row>
    <row r="103" spans="1:69" customFormat="1" x14ac:dyDescent="0.25">
      <c r="A103" s="13" t="s">
        <v>31</v>
      </c>
      <c r="B103" s="14">
        <v>2019</v>
      </c>
      <c r="C103" s="14"/>
      <c r="D103" s="14"/>
      <c r="E103" s="14"/>
      <c r="F103" s="14"/>
      <c r="G103" s="15">
        <v>2020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>
        <v>2021</v>
      </c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>
        <v>2022</v>
      </c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>
        <v>2023</v>
      </c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>
        <v>2024</v>
      </c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6" t="s">
        <v>5</v>
      </c>
    </row>
    <row r="104" spans="1:69" customFormat="1" ht="15.75" customHeight="1" x14ac:dyDescent="0.3">
      <c r="A104" s="17"/>
      <c r="B104" s="18">
        <v>43678</v>
      </c>
      <c r="C104" s="18">
        <v>43709</v>
      </c>
      <c r="D104" s="18">
        <v>43739</v>
      </c>
      <c r="E104" s="18">
        <v>43770</v>
      </c>
      <c r="F104" s="18">
        <v>43800</v>
      </c>
      <c r="G104" s="18">
        <v>43831</v>
      </c>
      <c r="H104" s="18">
        <v>43862</v>
      </c>
      <c r="I104" s="18">
        <v>43891</v>
      </c>
      <c r="J104" s="18">
        <v>43922</v>
      </c>
      <c r="K104" s="18">
        <v>43952</v>
      </c>
      <c r="L104" s="18">
        <v>43983</v>
      </c>
      <c r="M104" s="18">
        <v>44013</v>
      </c>
      <c r="N104" s="18">
        <v>44044</v>
      </c>
      <c r="O104" s="18">
        <v>44075</v>
      </c>
      <c r="P104" s="18">
        <v>44105</v>
      </c>
      <c r="Q104" s="18">
        <v>44136</v>
      </c>
      <c r="R104" s="18">
        <v>44166</v>
      </c>
      <c r="S104" s="18">
        <v>44197</v>
      </c>
      <c r="T104" s="18">
        <v>44228</v>
      </c>
      <c r="U104" s="18">
        <v>44256</v>
      </c>
      <c r="V104" s="18">
        <v>44287</v>
      </c>
      <c r="W104" s="18">
        <v>44317</v>
      </c>
      <c r="X104" s="18">
        <v>44348</v>
      </c>
      <c r="Y104" s="18">
        <v>44378</v>
      </c>
      <c r="Z104" s="18">
        <v>44409</v>
      </c>
      <c r="AA104" s="18">
        <v>44440</v>
      </c>
      <c r="AB104" s="18">
        <v>44470</v>
      </c>
      <c r="AC104" s="18">
        <v>44501</v>
      </c>
      <c r="AD104" s="18">
        <v>44531</v>
      </c>
      <c r="AE104" s="18">
        <v>44562</v>
      </c>
      <c r="AF104" s="18">
        <v>44593</v>
      </c>
      <c r="AG104" s="18">
        <v>44621</v>
      </c>
      <c r="AH104" s="18">
        <v>44652</v>
      </c>
      <c r="AI104" s="18">
        <v>44682</v>
      </c>
      <c r="AJ104" s="18">
        <v>44713</v>
      </c>
      <c r="AK104" s="18">
        <v>44743</v>
      </c>
      <c r="AL104" s="18">
        <v>44774</v>
      </c>
      <c r="AM104" s="18">
        <v>44805</v>
      </c>
      <c r="AN104" s="18">
        <v>44835</v>
      </c>
      <c r="AO104" s="18">
        <v>44866</v>
      </c>
      <c r="AP104" s="18">
        <v>44896</v>
      </c>
      <c r="AQ104" s="18">
        <v>44927</v>
      </c>
      <c r="AR104" s="18">
        <v>44958</v>
      </c>
      <c r="AS104" s="18">
        <v>44986</v>
      </c>
      <c r="AT104" s="18">
        <v>45017</v>
      </c>
      <c r="AU104" s="18">
        <v>45047</v>
      </c>
      <c r="AV104" s="18">
        <v>45078</v>
      </c>
      <c r="AW104" s="18">
        <v>45108</v>
      </c>
      <c r="AX104" s="18">
        <v>45139</v>
      </c>
      <c r="AY104" s="18">
        <v>45170</v>
      </c>
      <c r="AZ104" s="18">
        <v>45200</v>
      </c>
      <c r="BA104" s="18">
        <v>45231</v>
      </c>
      <c r="BB104" s="18">
        <v>45261</v>
      </c>
      <c r="BC104" s="18">
        <v>45292</v>
      </c>
      <c r="BD104" s="18">
        <v>45323</v>
      </c>
      <c r="BE104" s="18">
        <v>45352</v>
      </c>
      <c r="BF104" s="18">
        <v>45383</v>
      </c>
      <c r="BG104" s="18">
        <v>45413</v>
      </c>
      <c r="BH104" s="18">
        <v>45444</v>
      </c>
      <c r="BI104" s="18">
        <v>45474</v>
      </c>
      <c r="BJ104" s="18">
        <v>45505</v>
      </c>
      <c r="BK104" s="18">
        <v>45536</v>
      </c>
      <c r="BL104" s="18">
        <v>45566</v>
      </c>
      <c r="BM104" s="18">
        <v>45597</v>
      </c>
      <c r="BN104" s="18">
        <v>45627</v>
      </c>
      <c r="BO104" s="19"/>
    </row>
    <row r="105" spans="1:69" s="44" customFormat="1" x14ac:dyDescent="0.3">
      <c r="A105" s="20" t="s">
        <v>7</v>
      </c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>
        <v>641616</v>
      </c>
      <c r="N105" s="21">
        <v>663070</v>
      </c>
      <c r="O105" s="21">
        <v>679212</v>
      </c>
      <c r="P105" s="21">
        <v>699373</v>
      </c>
      <c r="Q105" s="21">
        <v>722719</v>
      </c>
      <c r="R105" s="21">
        <v>738029</v>
      </c>
      <c r="S105" s="21">
        <v>747871</v>
      </c>
      <c r="T105" s="21">
        <v>758000</v>
      </c>
      <c r="U105" s="21">
        <v>768889</v>
      </c>
      <c r="V105" s="21">
        <v>783370</v>
      </c>
      <c r="W105" s="21">
        <v>794675</v>
      </c>
      <c r="X105" s="21">
        <v>804743</v>
      </c>
      <c r="Y105" s="21">
        <v>815344</v>
      </c>
      <c r="Z105" s="21">
        <v>825821</v>
      </c>
      <c r="AA105" s="21">
        <v>836867</v>
      </c>
      <c r="AB105" s="21">
        <v>846878</v>
      </c>
      <c r="AC105" s="21">
        <v>851587</v>
      </c>
      <c r="AD105" s="21">
        <v>858716</v>
      </c>
      <c r="AE105" s="21">
        <v>867046</v>
      </c>
      <c r="AF105" s="21">
        <v>875557</v>
      </c>
      <c r="AG105" s="21">
        <v>885393</v>
      </c>
      <c r="AH105" s="21">
        <v>887293</v>
      </c>
      <c r="AI105" s="21">
        <v>895684</v>
      </c>
      <c r="AJ105" s="21">
        <v>901764</v>
      </c>
      <c r="AK105" s="21">
        <v>910513</v>
      </c>
      <c r="AL105" s="21">
        <v>922943</v>
      </c>
      <c r="AM105" s="21">
        <v>935029</v>
      </c>
      <c r="AN105" s="21">
        <v>947942</v>
      </c>
      <c r="AO105" s="21">
        <v>965317</v>
      </c>
      <c r="AP105" s="21">
        <v>983779</v>
      </c>
      <c r="AQ105" s="21">
        <v>996578</v>
      </c>
      <c r="AR105" s="21">
        <v>1009119</v>
      </c>
      <c r="AS105" s="22">
        <v>1019488</v>
      </c>
      <c r="AT105" s="22">
        <v>1031154</v>
      </c>
      <c r="AU105" s="22">
        <v>1037657</v>
      </c>
      <c r="AV105" s="22">
        <v>1044719</v>
      </c>
      <c r="AW105" s="22">
        <v>1054175</v>
      </c>
      <c r="AX105" s="22">
        <v>1063253</v>
      </c>
      <c r="AY105" s="22">
        <v>1075047</v>
      </c>
      <c r="AZ105" s="22">
        <v>1089758</v>
      </c>
      <c r="BA105" s="22">
        <v>1103463</v>
      </c>
      <c r="BB105" s="22">
        <v>1129908</v>
      </c>
      <c r="BC105" s="22">
        <v>1131201</v>
      </c>
      <c r="BD105" s="22">
        <v>1131201</v>
      </c>
      <c r="BE105" s="22">
        <v>1159240</v>
      </c>
      <c r="BO105" s="23">
        <f>BE105/BD105-1</f>
        <v>2.4786929997409723E-2</v>
      </c>
      <c r="BQ105" s="24"/>
    </row>
    <row r="106" spans="1:69" s="44" customFormat="1" x14ac:dyDescent="0.3">
      <c r="A106" s="20" t="s">
        <v>32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>
        <v>8051034874.2800035</v>
      </c>
      <c r="X106" s="21">
        <v>8191569318.6600027</v>
      </c>
      <c r="Y106" s="21">
        <v>8334470950.079998</v>
      </c>
      <c r="Z106" s="21">
        <v>8466809012.5599976</v>
      </c>
      <c r="AA106" s="21">
        <v>8598168366.6299896</v>
      </c>
      <c r="AB106" s="21">
        <v>8665397849.3699875</v>
      </c>
      <c r="AC106" s="21">
        <v>8673803397.6299839</v>
      </c>
      <c r="AD106" s="21">
        <v>8739199954.2599869</v>
      </c>
      <c r="AE106" s="21">
        <v>8892401190.0399876</v>
      </c>
      <c r="AF106" s="21">
        <v>9101552615.9899864</v>
      </c>
      <c r="AG106" s="21">
        <v>9557112482.4499893</v>
      </c>
      <c r="AH106" s="21">
        <v>9641174567.3899937</v>
      </c>
      <c r="AI106" s="21">
        <v>9759393030.3399963</v>
      </c>
      <c r="AJ106" s="21">
        <v>9848367909.3000031</v>
      </c>
      <c r="AK106" s="21">
        <v>9930481297.135004</v>
      </c>
      <c r="AL106" s="21">
        <v>10080538806.080397</v>
      </c>
      <c r="AM106" s="21">
        <v>10251808732.615398</v>
      </c>
      <c r="AN106" s="21">
        <v>10395515289.355408</v>
      </c>
      <c r="AO106" s="21">
        <v>10591666814.46541</v>
      </c>
      <c r="AP106" s="21">
        <v>10881170423.935415</v>
      </c>
      <c r="AQ106" s="21">
        <v>11038112033.735416</v>
      </c>
      <c r="AR106" s="21">
        <v>11158465242.29541</v>
      </c>
      <c r="AS106" s="22">
        <v>11015843091.335407</v>
      </c>
      <c r="AT106" s="22">
        <v>11184424193.105417</v>
      </c>
      <c r="AU106" s="22">
        <v>11358933778.335415</v>
      </c>
      <c r="AV106" s="22">
        <v>11498617037.665411</v>
      </c>
      <c r="AW106" s="22">
        <v>11638193933.24041</v>
      </c>
      <c r="AX106" s="22">
        <v>11840084406.795006</v>
      </c>
      <c r="AY106" s="22">
        <v>11976948493.910007</v>
      </c>
      <c r="AZ106" s="22">
        <v>12185198099.85001</v>
      </c>
      <c r="BA106" s="22">
        <v>12410079498.270004</v>
      </c>
      <c r="BB106" s="22">
        <v>12960980652.639992</v>
      </c>
      <c r="BC106" s="22">
        <v>13006243736.609997</v>
      </c>
      <c r="BD106" s="22">
        <v>13006243736.609997</v>
      </c>
      <c r="BE106" s="22">
        <v>13733502034.169998</v>
      </c>
      <c r="BO106" s="23">
        <f t="shared" ref="BO106:BO111" si="13">BE106/BD106-1</f>
        <v>5.5916090170824218E-2</v>
      </c>
      <c r="BQ106" s="24"/>
    </row>
    <row r="107" spans="1:69" s="44" customFormat="1" x14ac:dyDescent="0.3">
      <c r="A107" s="20" t="s">
        <v>33</v>
      </c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>
        <v>8650495</v>
      </c>
      <c r="X107" s="21">
        <v>8800803</v>
      </c>
      <c r="Y107" s="21">
        <v>8938293</v>
      </c>
      <c r="Z107" s="21">
        <v>9069421</v>
      </c>
      <c r="AA107" s="21">
        <v>9196529</v>
      </c>
      <c r="AB107" s="21">
        <v>9255660</v>
      </c>
      <c r="AC107" s="21">
        <v>9254492</v>
      </c>
      <c r="AD107" s="21">
        <v>9324846</v>
      </c>
      <c r="AE107" s="21">
        <v>9483693</v>
      </c>
      <c r="AF107" s="21">
        <v>9675643</v>
      </c>
      <c r="AG107" s="21">
        <v>9851423</v>
      </c>
      <c r="AH107" s="21">
        <v>9897672</v>
      </c>
      <c r="AI107" s="21">
        <v>10008857</v>
      </c>
      <c r="AJ107" s="21">
        <v>10086087</v>
      </c>
      <c r="AK107" s="21">
        <v>10159831</v>
      </c>
      <c r="AL107" s="21">
        <v>10306273</v>
      </c>
      <c r="AM107" s="21">
        <v>10456128</v>
      </c>
      <c r="AN107" s="21">
        <v>10595812</v>
      </c>
      <c r="AO107" s="21">
        <v>10792278</v>
      </c>
      <c r="AP107" s="21">
        <v>11077117</v>
      </c>
      <c r="AQ107" s="21">
        <v>11228134</v>
      </c>
      <c r="AR107" s="21">
        <v>11353655</v>
      </c>
      <c r="AS107" s="22">
        <v>11472177</v>
      </c>
      <c r="AT107" s="22">
        <v>11656194</v>
      </c>
      <c r="AU107" s="22">
        <v>11830500</v>
      </c>
      <c r="AV107" s="22">
        <v>11976524</v>
      </c>
      <c r="AW107" s="22">
        <v>12116749</v>
      </c>
      <c r="AX107" s="22">
        <v>12249952</v>
      </c>
      <c r="AY107" s="22">
        <v>12409006</v>
      </c>
      <c r="AZ107" s="22">
        <v>12624489</v>
      </c>
      <c r="BA107" s="22">
        <v>12827228</v>
      </c>
      <c r="BB107" s="22">
        <v>13320541</v>
      </c>
      <c r="BC107" s="22">
        <v>13366221</v>
      </c>
      <c r="BD107" s="22">
        <v>13366221</v>
      </c>
      <c r="BE107" s="22">
        <v>13962332</v>
      </c>
      <c r="BO107" s="23">
        <f t="shared" si="13"/>
        <v>4.4598319899094907E-2</v>
      </c>
      <c r="BQ107" s="24"/>
    </row>
    <row r="108" spans="1:69" s="44" customFormat="1" x14ac:dyDescent="0.3">
      <c r="A108" s="45" t="s">
        <v>34</v>
      </c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>
        <f t="shared" ref="W108:BB108" si="14">W107/W105</f>
        <v>10.885575864347061</v>
      </c>
      <c r="X108" s="46">
        <f t="shared" si="14"/>
        <v>10.936165956087844</v>
      </c>
      <c r="Y108" s="46">
        <f t="shared" si="14"/>
        <v>10.96260351459016</v>
      </c>
      <c r="Z108" s="46">
        <f t="shared" si="14"/>
        <v>10.982308514799213</v>
      </c>
      <c r="AA108" s="46">
        <f t="shared" si="14"/>
        <v>10.989236043481222</v>
      </c>
      <c r="AB108" s="46">
        <f t="shared" si="14"/>
        <v>10.92915390410425</v>
      </c>
      <c r="AC108" s="46">
        <f t="shared" si="14"/>
        <v>10.867347669703742</v>
      </c>
      <c r="AD108" s="46">
        <f t="shared" si="14"/>
        <v>10.859057010699695</v>
      </c>
      <c r="AE108" s="46">
        <f t="shared" si="14"/>
        <v>10.937935242190148</v>
      </c>
      <c r="AF108" s="46">
        <f t="shared" si="14"/>
        <v>11.050843063329971</v>
      </c>
      <c r="AG108" s="46">
        <f t="shared" si="14"/>
        <v>11.126610443046195</v>
      </c>
      <c r="AH108" s="46">
        <f t="shared" si="14"/>
        <v>11.154908243387473</v>
      </c>
      <c r="AI108" s="46">
        <f t="shared" si="14"/>
        <v>11.174540351284605</v>
      </c>
      <c r="AJ108" s="46">
        <f t="shared" si="14"/>
        <v>11.184841044885358</v>
      </c>
      <c r="AK108" s="46">
        <f t="shared" si="14"/>
        <v>11.158359078892888</v>
      </c>
      <c r="AL108" s="46">
        <f t="shared" si="14"/>
        <v>11.166749192528682</v>
      </c>
      <c r="AM108" s="46">
        <f t="shared" si="14"/>
        <v>11.182677756518782</v>
      </c>
      <c r="AN108" s="46">
        <f t="shared" si="14"/>
        <v>11.177700745404255</v>
      </c>
      <c r="AO108" s="46">
        <f t="shared" si="14"/>
        <v>11.180035159434674</v>
      </c>
      <c r="AP108" s="46">
        <f t="shared" si="14"/>
        <v>11.259761592796757</v>
      </c>
      <c r="AQ108" s="47">
        <f t="shared" si="14"/>
        <v>11.266688608418006</v>
      </c>
      <c r="AR108" s="47">
        <f t="shared" si="14"/>
        <v>11.251056614730274</v>
      </c>
      <c r="AS108" s="48">
        <f t="shared" si="14"/>
        <v>11.252880857842367</v>
      </c>
      <c r="AT108" s="48">
        <f t="shared" si="14"/>
        <v>11.304028302271048</v>
      </c>
      <c r="AU108" s="48">
        <f t="shared" si="14"/>
        <v>11.40116628134345</v>
      </c>
      <c r="AV108" s="48">
        <f t="shared" si="14"/>
        <v>11.463871146212522</v>
      </c>
      <c r="AW108" s="48">
        <f t="shared" si="14"/>
        <v>11.494058386890222</v>
      </c>
      <c r="AX108" s="48">
        <f t="shared" si="14"/>
        <v>11.52120144499945</v>
      </c>
      <c r="AY108" s="48">
        <f t="shared" si="14"/>
        <v>11.542756735286922</v>
      </c>
      <c r="AZ108" s="48">
        <f t="shared" si="14"/>
        <v>11.584672009748953</v>
      </c>
      <c r="BA108" s="48">
        <f t="shared" si="14"/>
        <v>11.624520260307776</v>
      </c>
      <c r="BB108" s="48">
        <f t="shared" si="14"/>
        <v>11.789049196925767</v>
      </c>
      <c r="BC108" s="48">
        <f>BC107/BC105</f>
        <v>11.815955785046159</v>
      </c>
      <c r="BD108" s="48">
        <f>BD107/BD105</f>
        <v>11.815955785046159</v>
      </c>
      <c r="BE108" s="48">
        <f>BE107/BE105</f>
        <v>12.044384251751147</v>
      </c>
      <c r="BO108" s="23">
        <f t="shared" si="13"/>
        <v>1.9332203916510915E-2</v>
      </c>
      <c r="BQ108" s="24"/>
    </row>
    <row r="109" spans="1:69" s="44" customFormat="1" ht="33" x14ac:dyDescent="0.3">
      <c r="A109" s="28" t="s">
        <v>35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>
        <f t="shared" ref="X109:BE109" si="15">X108/W108-1</f>
        <v>4.6474428520111299E-3</v>
      </c>
      <c r="Y109" s="29">
        <f t="shared" si="15"/>
        <v>2.417443060801272E-3</v>
      </c>
      <c r="Z109" s="29">
        <f t="shared" si="15"/>
        <v>1.7974744943414223E-3</v>
      </c>
      <c r="AA109" s="29">
        <f t="shared" si="15"/>
        <v>6.3078984465558818E-4</v>
      </c>
      <c r="AB109" s="29">
        <f t="shared" si="15"/>
        <v>-5.4673627119523616E-3</v>
      </c>
      <c r="AC109" s="29">
        <f t="shared" si="15"/>
        <v>-5.6551710171542924E-3</v>
      </c>
      <c r="AD109" s="29">
        <f t="shared" si="15"/>
        <v>-7.6289627018744088E-4</v>
      </c>
      <c r="AE109" s="29">
        <f t="shared" si="15"/>
        <v>7.2638196311827219E-3</v>
      </c>
      <c r="AF109" s="29">
        <f t="shared" si="15"/>
        <v>1.0322590017201039E-2</v>
      </c>
      <c r="AG109" s="29">
        <f t="shared" si="15"/>
        <v>6.8562533448368601E-3</v>
      </c>
      <c r="AH109" s="29">
        <f t="shared" si="15"/>
        <v>2.5432543438206334E-3</v>
      </c>
      <c r="AI109" s="29">
        <f t="shared" si="15"/>
        <v>1.7599524324882765E-3</v>
      </c>
      <c r="AJ109" s="29">
        <f t="shared" si="15"/>
        <v>9.2180020626697612E-4</v>
      </c>
      <c r="AK109" s="29">
        <f t="shared" si="15"/>
        <v>-2.3676658332645317E-3</v>
      </c>
      <c r="AL109" s="29">
        <f t="shared" si="15"/>
        <v>7.5191285532882901E-4</v>
      </c>
      <c r="AM109" s="29">
        <f t="shared" si="15"/>
        <v>1.4264280244384864E-3</v>
      </c>
      <c r="AN109" s="29">
        <f t="shared" si="15"/>
        <v>-4.4506434173385845E-4</v>
      </c>
      <c r="AO109" s="49">
        <f t="shared" si="15"/>
        <v>2.0884563682543877E-4</v>
      </c>
      <c r="AP109" s="49">
        <f t="shared" si="15"/>
        <v>7.1311433484002595E-3</v>
      </c>
      <c r="AQ109" s="49">
        <f t="shared" si="15"/>
        <v>6.1520091381694897E-4</v>
      </c>
      <c r="AR109" s="49">
        <f t="shared" si="15"/>
        <v>-1.3874523589879617E-3</v>
      </c>
      <c r="AS109" s="49">
        <f t="shared" si="15"/>
        <v>1.6213971492273771E-4</v>
      </c>
      <c r="AT109" s="49">
        <f t="shared" si="15"/>
        <v>4.5452755676369527E-3</v>
      </c>
      <c r="AU109" s="49">
        <f t="shared" si="15"/>
        <v>8.5932179639789386E-3</v>
      </c>
      <c r="AV109" s="49">
        <f t="shared" si="15"/>
        <v>5.4998640772112584E-3</v>
      </c>
      <c r="AW109" s="49">
        <f t="shared" si="15"/>
        <v>2.6332501728854041E-3</v>
      </c>
      <c r="AX109" s="49">
        <f t="shared" si="15"/>
        <v>2.3614860126504045E-3</v>
      </c>
      <c r="AY109" s="49">
        <f t="shared" si="15"/>
        <v>1.8709238259893013E-3</v>
      </c>
      <c r="AZ109" s="49">
        <f t="shared" si="15"/>
        <v>3.6313053651988447E-3</v>
      </c>
      <c r="BA109" s="49">
        <f t="shared" si="15"/>
        <v>3.4397392110272484E-3</v>
      </c>
      <c r="BB109" s="49">
        <f t="shared" si="15"/>
        <v>1.4153610896079583E-2</v>
      </c>
      <c r="BC109" s="49">
        <f t="shared" si="15"/>
        <v>2.28233741932371E-3</v>
      </c>
      <c r="BD109" s="49">
        <f t="shared" si="15"/>
        <v>0</v>
      </c>
      <c r="BE109" s="49">
        <f t="shared" si="15"/>
        <v>1.9332203916510915E-2</v>
      </c>
      <c r="BO109" s="23">
        <f>BE109-BD109</f>
        <v>1.9332203916510915E-2</v>
      </c>
      <c r="BQ109" s="24"/>
    </row>
    <row r="110" spans="1:69" s="44" customFormat="1" ht="33" x14ac:dyDescent="0.3">
      <c r="A110" s="45" t="s">
        <v>36</v>
      </c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>
        <f t="shared" ref="W110:BB110" si="16">W108/12</f>
        <v>0.90713132202892177</v>
      </c>
      <c r="X110" s="46">
        <f t="shared" si="16"/>
        <v>0.91134716300732033</v>
      </c>
      <c r="Y110" s="46">
        <f t="shared" si="16"/>
        <v>0.91355029288251333</v>
      </c>
      <c r="Z110" s="46">
        <f t="shared" si="16"/>
        <v>0.91519237623326777</v>
      </c>
      <c r="AA110" s="46">
        <f t="shared" si="16"/>
        <v>0.91576967029010181</v>
      </c>
      <c r="AB110" s="46">
        <f t="shared" si="16"/>
        <v>0.91076282534202091</v>
      </c>
      <c r="AC110" s="46">
        <f t="shared" si="16"/>
        <v>0.90561230580864516</v>
      </c>
      <c r="AD110" s="46">
        <f t="shared" si="16"/>
        <v>0.90492141755830791</v>
      </c>
      <c r="AE110" s="46">
        <f t="shared" si="16"/>
        <v>0.91149460351584566</v>
      </c>
      <c r="AF110" s="46">
        <f t="shared" si="16"/>
        <v>0.92090358861083088</v>
      </c>
      <c r="AG110" s="46">
        <f t="shared" si="16"/>
        <v>0.92721753692051623</v>
      </c>
      <c r="AH110" s="46">
        <f t="shared" si="16"/>
        <v>0.92957568694895609</v>
      </c>
      <c r="AI110" s="46">
        <f t="shared" si="16"/>
        <v>0.93121169594038378</v>
      </c>
      <c r="AJ110" s="46">
        <f t="shared" si="16"/>
        <v>0.93207008707377981</v>
      </c>
      <c r="AK110" s="46">
        <f t="shared" si="16"/>
        <v>0.92986325657440727</v>
      </c>
      <c r="AL110" s="46">
        <f t="shared" si="16"/>
        <v>0.93056243271072348</v>
      </c>
      <c r="AM110" s="46">
        <f t="shared" si="16"/>
        <v>0.93188981304323182</v>
      </c>
      <c r="AN110" s="46">
        <f t="shared" si="16"/>
        <v>0.93147506211702125</v>
      </c>
      <c r="AO110" s="46">
        <f t="shared" si="16"/>
        <v>0.93166959661955617</v>
      </c>
      <c r="AP110" s="46">
        <f t="shared" si="16"/>
        <v>0.93831346606639643</v>
      </c>
      <c r="AQ110" s="47">
        <f t="shared" si="16"/>
        <v>0.9388907173681672</v>
      </c>
      <c r="AR110" s="47">
        <f t="shared" si="16"/>
        <v>0.93758805122752287</v>
      </c>
      <c r="AS110" s="48">
        <f t="shared" si="16"/>
        <v>0.93774007148686389</v>
      </c>
      <c r="AT110" s="48">
        <f t="shared" si="16"/>
        <v>0.94200235852258729</v>
      </c>
      <c r="AU110" s="48">
        <f t="shared" si="16"/>
        <v>0.95009719011195415</v>
      </c>
      <c r="AV110" s="48">
        <f t="shared" si="16"/>
        <v>0.95532259551771015</v>
      </c>
      <c r="AW110" s="48">
        <f t="shared" si="16"/>
        <v>0.95783819890751853</v>
      </c>
      <c r="AX110" s="48">
        <f t="shared" si="16"/>
        <v>0.96010012041662085</v>
      </c>
      <c r="AY110" s="48">
        <f t="shared" si="16"/>
        <v>0.96189639460724352</v>
      </c>
      <c r="AZ110" s="48">
        <f t="shared" si="16"/>
        <v>0.96538933414574613</v>
      </c>
      <c r="BA110" s="48">
        <f t="shared" si="16"/>
        <v>0.96871002169231468</v>
      </c>
      <c r="BB110" s="48">
        <f t="shared" si="16"/>
        <v>0.98242076641048059</v>
      </c>
      <c r="BC110" s="48">
        <f>BC108/12</f>
        <v>0.98466298208717984</v>
      </c>
      <c r="BD110" s="48">
        <f>BD108/12</f>
        <v>0.98466298208717984</v>
      </c>
      <c r="BE110" s="48">
        <f>BE108/12</f>
        <v>1.0036986876459288</v>
      </c>
      <c r="BO110" s="23">
        <f t="shared" si="13"/>
        <v>1.9332203916510915E-2</v>
      </c>
      <c r="BQ110" s="24"/>
    </row>
    <row r="111" spans="1:69" s="44" customFormat="1" x14ac:dyDescent="0.3">
      <c r="A111" s="20" t="s">
        <v>37</v>
      </c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>
        <f t="shared" ref="W111:BE111" si="17">W106/W105</f>
        <v>10131.229589807159</v>
      </c>
      <c r="X111" s="21">
        <f t="shared" si="17"/>
        <v>10179.112236651954</v>
      </c>
      <c r="Y111" s="21">
        <f t="shared" si="17"/>
        <v>10222.030149335738</v>
      </c>
      <c r="Z111" s="21">
        <f t="shared" si="17"/>
        <v>10252.595916742244</v>
      </c>
      <c r="AA111" s="21">
        <f t="shared" si="17"/>
        <v>10274.235173127856</v>
      </c>
      <c r="AB111" s="21">
        <f t="shared" si="17"/>
        <v>10232.167855783227</v>
      </c>
      <c r="AC111" s="21">
        <f t="shared" si="17"/>
        <v>10185.457736708033</v>
      </c>
      <c r="AD111" s="21">
        <f t="shared" si="17"/>
        <v>10177.054991708535</v>
      </c>
      <c r="AE111" s="21">
        <f t="shared" si="17"/>
        <v>10255.973950678497</v>
      </c>
      <c r="AF111" s="21">
        <f t="shared" si="17"/>
        <v>10395.15715823183</v>
      </c>
      <c r="AG111" s="21">
        <f t="shared" si="17"/>
        <v>10794.203797014421</v>
      </c>
      <c r="AH111" s="21">
        <f t="shared" si="17"/>
        <v>10865.829627180643</v>
      </c>
      <c r="AI111" s="21">
        <f t="shared" si="17"/>
        <v>10896.022515016453</v>
      </c>
      <c r="AJ111" s="21">
        <f t="shared" si="17"/>
        <v>10921.225408532613</v>
      </c>
      <c r="AK111" s="21">
        <f t="shared" si="17"/>
        <v>10906.468438270518</v>
      </c>
      <c r="AL111" s="21">
        <f t="shared" si="17"/>
        <v>10922.168331175812</v>
      </c>
      <c r="AM111" s="21">
        <f t="shared" si="17"/>
        <v>10964.161253410748</v>
      </c>
      <c r="AN111" s="21">
        <f t="shared" si="17"/>
        <v>10966.404367941717</v>
      </c>
      <c r="AO111" s="21">
        <f t="shared" si="17"/>
        <v>10972.216188532275</v>
      </c>
      <c r="AP111" s="21">
        <f t="shared" si="17"/>
        <v>11060.584159588094</v>
      </c>
      <c r="AQ111" s="21">
        <f t="shared" si="17"/>
        <v>11076.014154170989</v>
      </c>
      <c r="AR111" s="21">
        <f t="shared" si="17"/>
        <v>11057.630707870341</v>
      </c>
      <c r="AS111" s="22">
        <f t="shared" si="17"/>
        <v>10805.269989774679</v>
      </c>
      <c r="AT111" s="22">
        <f t="shared" si="17"/>
        <v>10846.511959518575</v>
      </c>
      <c r="AU111" s="22">
        <f t="shared" si="17"/>
        <v>10946.713392128049</v>
      </c>
      <c r="AV111" s="22">
        <f t="shared" si="17"/>
        <v>11006.420901376745</v>
      </c>
      <c r="AW111" s="22">
        <f t="shared" si="17"/>
        <v>11040.096694799638</v>
      </c>
      <c r="AX111" s="22">
        <f t="shared" si="17"/>
        <v>11135.716905379064</v>
      </c>
      <c r="AY111" s="22">
        <f t="shared" si="17"/>
        <v>11140.860347417376</v>
      </c>
      <c r="AZ111" s="22">
        <f t="shared" si="17"/>
        <v>11181.563337777754</v>
      </c>
      <c r="BA111" s="22">
        <f t="shared" si="17"/>
        <v>11246.484475029978</v>
      </c>
      <c r="BB111" s="22">
        <f t="shared" si="17"/>
        <v>11470.828291011296</v>
      </c>
      <c r="BC111" s="22">
        <f t="shared" si="17"/>
        <v>11497.730055586935</v>
      </c>
      <c r="BD111" s="22">
        <f t="shared" si="17"/>
        <v>11497.730055586935</v>
      </c>
      <c r="BE111" s="22">
        <f t="shared" si="17"/>
        <v>11846.987711060694</v>
      </c>
      <c r="BO111" s="23">
        <f t="shared" si="13"/>
        <v>3.0376226766956282E-2</v>
      </c>
      <c r="BQ111" s="24"/>
    </row>
    <row r="112" spans="1:69" s="44" customFormat="1" ht="33" x14ac:dyDescent="0.3">
      <c r="A112" s="28" t="s">
        <v>38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>
        <f t="shared" ref="X112:BE112" si="18">X111/W111-1</f>
        <v>4.7262423993399416E-3</v>
      </c>
      <c r="Y112" s="29">
        <f t="shared" si="18"/>
        <v>4.2162726656309601E-3</v>
      </c>
      <c r="Z112" s="29">
        <f t="shared" si="18"/>
        <v>2.9901856050085218E-3</v>
      </c>
      <c r="AA112" s="29">
        <f t="shared" si="18"/>
        <v>2.1106124303871265E-3</v>
      </c>
      <c r="AB112" s="29">
        <f t="shared" si="18"/>
        <v>-4.0944475803565972E-3</v>
      </c>
      <c r="AC112" s="29">
        <f t="shared" si="18"/>
        <v>-4.5650266623405988E-3</v>
      </c>
      <c r="AD112" s="29">
        <f t="shared" si="18"/>
        <v>-8.2497470577236331E-4</v>
      </c>
      <c r="AE112" s="29">
        <f t="shared" si="18"/>
        <v>7.7545968882215544E-3</v>
      </c>
      <c r="AF112" s="29">
        <f t="shared" si="18"/>
        <v>1.3570940041645274E-2</v>
      </c>
      <c r="AG112" s="29">
        <f t="shared" si="18"/>
        <v>3.8387744668832546E-2</v>
      </c>
      <c r="AH112" s="29">
        <f t="shared" si="18"/>
        <v>6.63558253236185E-3</v>
      </c>
      <c r="AI112" s="29">
        <f t="shared" si="18"/>
        <v>2.7787006488932953E-3</v>
      </c>
      <c r="AJ112" s="29">
        <f t="shared" si="18"/>
        <v>2.3130361084906514E-3</v>
      </c>
      <c r="AK112" s="29">
        <f t="shared" si="18"/>
        <v>-1.3512192734860262E-3</v>
      </c>
      <c r="AL112" s="29">
        <f t="shared" si="18"/>
        <v>1.4395028962999046E-3</v>
      </c>
      <c r="AM112" s="29">
        <f t="shared" si="18"/>
        <v>3.8447422674372511E-3</v>
      </c>
      <c r="AN112" s="29">
        <f t="shared" si="18"/>
        <v>2.0458605807815999E-4</v>
      </c>
      <c r="AO112" s="49">
        <f t="shared" si="18"/>
        <v>5.2996592096743456E-4</v>
      </c>
      <c r="AP112" s="49">
        <f t="shared" si="18"/>
        <v>8.0537941959417658E-3</v>
      </c>
      <c r="AQ112" s="49">
        <f t="shared" si="18"/>
        <v>1.3950433684390973E-3</v>
      </c>
      <c r="AR112" s="49">
        <f t="shared" si="18"/>
        <v>-1.6597528718148569E-3</v>
      </c>
      <c r="AS112" s="49">
        <f t="shared" si="18"/>
        <v>-2.2822313817737028E-2</v>
      </c>
      <c r="AT112" s="49">
        <f t="shared" si="18"/>
        <v>3.8168384300369951E-3</v>
      </c>
      <c r="AU112" s="49">
        <f t="shared" si="18"/>
        <v>9.2381249367028406E-3</v>
      </c>
      <c r="AV112" s="49">
        <f t="shared" si="18"/>
        <v>5.4543776848703374E-3</v>
      </c>
      <c r="AW112" s="49">
        <f t="shared" si="18"/>
        <v>3.059649792120922E-3</v>
      </c>
      <c r="AX112" s="49">
        <f t="shared" si="18"/>
        <v>8.6611750986262948E-3</v>
      </c>
      <c r="AY112" s="49">
        <f t="shared" si="18"/>
        <v>4.6188692492954431E-4</v>
      </c>
      <c r="AZ112" s="49">
        <f t="shared" si="18"/>
        <v>3.6534871716449313E-3</v>
      </c>
      <c r="BA112" s="49">
        <f t="shared" si="18"/>
        <v>5.8060876901606662E-3</v>
      </c>
      <c r="BB112" s="49">
        <f t="shared" si="18"/>
        <v>1.9947906074953226E-2</v>
      </c>
      <c r="BC112" s="49">
        <f t="shared" si="18"/>
        <v>2.3452329590463172E-3</v>
      </c>
      <c r="BD112" s="49">
        <f t="shared" si="18"/>
        <v>0</v>
      </c>
      <c r="BE112" s="49">
        <f t="shared" si="18"/>
        <v>3.0376226766956282E-2</v>
      </c>
      <c r="BO112" s="23">
        <f>BE112-BD112</f>
        <v>3.0376226766956282E-2</v>
      </c>
      <c r="BQ112" s="24"/>
    </row>
    <row r="113" spans="1:69" s="44" customFormat="1" ht="1.9" customHeight="1" x14ac:dyDescent="0.3">
      <c r="A113" s="50"/>
      <c r="B113" s="51"/>
      <c r="C113" s="51"/>
      <c r="D113" s="51"/>
      <c r="E113" s="52"/>
      <c r="F113" s="51"/>
      <c r="G113" s="53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4"/>
    </row>
    <row r="114" spans="1:69" s="44" customFormat="1" ht="1.9" customHeight="1" x14ac:dyDescent="0.3">
      <c r="A114" s="50"/>
      <c r="B114" s="51"/>
      <c r="C114" s="51"/>
      <c r="D114" s="51"/>
      <c r="E114" s="52"/>
      <c r="F114" s="51"/>
      <c r="G114" s="5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4"/>
    </row>
    <row r="115" spans="1:69" s="44" customFormat="1" ht="1.9" customHeight="1" x14ac:dyDescent="0.3">
      <c r="A115" s="50"/>
      <c r="B115" s="51"/>
      <c r="C115" s="51"/>
      <c r="D115" s="51"/>
      <c r="E115" s="52"/>
      <c r="F115" s="51"/>
      <c r="G115" s="5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4"/>
    </row>
    <row r="116" spans="1:69" s="44" customFormat="1" ht="1.9" customHeight="1" x14ac:dyDescent="0.3">
      <c r="A116" s="50"/>
      <c r="B116" s="51"/>
      <c r="C116" s="51"/>
      <c r="D116" s="51"/>
      <c r="E116" s="52"/>
      <c r="F116" s="51"/>
      <c r="G116" s="53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4"/>
    </row>
    <row r="117" spans="1:69" s="44" customFormat="1" ht="1.9" customHeight="1" x14ac:dyDescent="0.3">
      <c r="A117" s="50"/>
      <c r="B117" s="51"/>
      <c r="C117" s="51"/>
      <c r="D117" s="51"/>
      <c r="E117" s="52"/>
      <c r="F117" s="51"/>
      <c r="G117" s="5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4"/>
    </row>
    <row r="118" spans="1:69" s="44" customFormat="1" ht="1.9" customHeight="1" x14ac:dyDescent="0.3">
      <c r="A118" s="50"/>
      <c r="B118" s="51"/>
      <c r="C118" s="51"/>
      <c r="D118" s="51"/>
      <c r="E118" s="52"/>
      <c r="F118" s="51"/>
      <c r="G118" s="53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4"/>
    </row>
    <row r="119" spans="1:69" x14ac:dyDescent="0.3">
      <c r="A119" s="41"/>
      <c r="B119" s="40"/>
      <c r="C119" s="40"/>
      <c r="D119" s="40"/>
      <c r="E119" s="42"/>
      <c r="F119" s="40"/>
      <c r="G119" s="43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</row>
    <row r="120" spans="1:69" customFormat="1" x14ac:dyDescent="0.25">
      <c r="A120" s="13" t="s">
        <v>39</v>
      </c>
      <c r="B120" s="14">
        <v>2019</v>
      </c>
      <c r="C120" s="14"/>
      <c r="D120" s="14"/>
      <c r="E120" s="14"/>
      <c r="F120" s="14"/>
      <c r="G120" s="15">
        <v>2020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>
        <v>2021</v>
      </c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>
        <v>2022</v>
      </c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>
        <v>2023</v>
      </c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>
        <v>2024</v>
      </c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6" t="s">
        <v>5</v>
      </c>
    </row>
    <row r="121" spans="1:69" customFormat="1" ht="15.75" customHeight="1" x14ac:dyDescent="0.3">
      <c r="A121" s="17"/>
      <c r="B121" s="18">
        <v>43678</v>
      </c>
      <c r="C121" s="18">
        <v>43709</v>
      </c>
      <c r="D121" s="18">
        <v>43739</v>
      </c>
      <c r="E121" s="18">
        <v>43770</v>
      </c>
      <c r="F121" s="18">
        <v>43800</v>
      </c>
      <c r="G121" s="18">
        <v>43831</v>
      </c>
      <c r="H121" s="18">
        <v>43862</v>
      </c>
      <c r="I121" s="18">
        <v>43891</v>
      </c>
      <c r="J121" s="18">
        <v>43922</v>
      </c>
      <c r="K121" s="18">
        <v>43952</v>
      </c>
      <c r="L121" s="18">
        <v>43983</v>
      </c>
      <c r="M121" s="18">
        <v>44013</v>
      </c>
      <c r="N121" s="18">
        <v>44044</v>
      </c>
      <c r="O121" s="18">
        <v>44075</v>
      </c>
      <c r="P121" s="18">
        <v>44105</v>
      </c>
      <c r="Q121" s="18">
        <v>44136</v>
      </c>
      <c r="R121" s="18">
        <v>44166</v>
      </c>
      <c r="S121" s="18">
        <v>44197</v>
      </c>
      <c r="T121" s="18">
        <v>44228</v>
      </c>
      <c r="U121" s="18">
        <v>44256</v>
      </c>
      <c r="V121" s="18">
        <v>44287</v>
      </c>
      <c r="W121" s="18">
        <v>44317</v>
      </c>
      <c r="X121" s="18">
        <v>44348</v>
      </c>
      <c r="Y121" s="18">
        <v>44378</v>
      </c>
      <c r="Z121" s="18">
        <v>44409</v>
      </c>
      <c r="AA121" s="18">
        <v>44440</v>
      </c>
      <c r="AB121" s="18">
        <v>44470</v>
      </c>
      <c r="AC121" s="18">
        <v>44501</v>
      </c>
      <c r="AD121" s="18">
        <v>44531</v>
      </c>
      <c r="AE121" s="18">
        <v>44562</v>
      </c>
      <c r="AF121" s="18">
        <v>44593</v>
      </c>
      <c r="AG121" s="18">
        <v>44621</v>
      </c>
      <c r="AH121" s="18">
        <v>44652</v>
      </c>
      <c r="AI121" s="18">
        <v>44682</v>
      </c>
      <c r="AJ121" s="18">
        <v>44713</v>
      </c>
      <c r="AK121" s="18">
        <v>44743</v>
      </c>
      <c r="AL121" s="18">
        <v>44774</v>
      </c>
      <c r="AM121" s="18">
        <v>44805</v>
      </c>
      <c r="AN121" s="18">
        <v>44835</v>
      </c>
      <c r="AO121" s="18">
        <v>44866</v>
      </c>
      <c r="AP121" s="18">
        <v>44896</v>
      </c>
      <c r="AQ121" s="18">
        <v>44927</v>
      </c>
      <c r="AR121" s="18">
        <v>44958</v>
      </c>
      <c r="AS121" s="18">
        <v>44986</v>
      </c>
      <c r="AT121" s="18">
        <v>45017</v>
      </c>
      <c r="AU121" s="18">
        <v>45047</v>
      </c>
      <c r="AV121" s="18">
        <v>45078</v>
      </c>
      <c r="AW121" s="18">
        <v>45108</v>
      </c>
      <c r="AX121" s="18">
        <v>45139</v>
      </c>
      <c r="AY121" s="18">
        <v>45170</v>
      </c>
      <c r="AZ121" s="18">
        <v>45200</v>
      </c>
      <c r="BA121" s="18">
        <v>45231</v>
      </c>
      <c r="BB121" s="18">
        <v>45261</v>
      </c>
      <c r="BC121" s="18">
        <v>45292</v>
      </c>
      <c r="BD121" s="18">
        <v>45323</v>
      </c>
      <c r="BE121" s="18">
        <v>45352</v>
      </c>
      <c r="BF121" s="18">
        <v>45383</v>
      </c>
      <c r="BG121" s="18">
        <v>45413</v>
      </c>
      <c r="BH121" s="18">
        <v>45444</v>
      </c>
      <c r="BI121" s="18">
        <v>45474</v>
      </c>
      <c r="BJ121" s="18">
        <v>45505</v>
      </c>
      <c r="BK121" s="18">
        <v>45536</v>
      </c>
      <c r="BL121" s="18">
        <v>45566</v>
      </c>
      <c r="BM121" s="18">
        <v>45597</v>
      </c>
      <c r="BN121" s="18">
        <v>45627</v>
      </c>
      <c r="BO121" s="19"/>
    </row>
    <row r="122" spans="1:69" x14ac:dyDescent="0.3">
      <c r="A122" s="20" t="s">
        <v>40</v>
      </c>
      <c r="B122" s="21">
        <v>9789212</v>
      </c>
      <c r="C122" s="21">
        <v>140933028.00000054</v>
      </c>
      <c r="D122" s="21">
        <v>141215897.00000131</v>
      </c>
      <c r="E122" s="21">
        <v>95495774.000000551</v>
      </c>
      <c r="F122" s="21">
        <v>100660116.00000079</v>
      </c>
      <c r="G122" s="21">
        <v>95815982.000000224</v>
      </c>
      <c r="H122" s="21">
        <v>94732223.000000492</v>
      </c>
      <c r="I122" s="21">
        <v>90514852.999999821</v>
      </c>
      <c r="J122" s="21">
        <v>82437157.999999985</v>
      </c>
      <c r="K122" s="21">
        <v>71299344.99999994</v>
      </c>
      <c r="L122" s="21">
        <v>88385803.349999905</v>
      </c>
      <c r="M122" s="21">
        <v>63761850.999999814</v>
      </c>
      <c r="N122" s="21">
        <v>75967201.999999762</v>
      </c>
      <c r="O122" s="21">
        <v>80538842.999999315</v>
      </c>
      <c r="P122" s="21">
        <v>139850544.99999982</v>
      </c>
      <c r="Q122" s="21">
        <v>119802718.99999821</v>
      </c>
      <c r="R122" s="21">
        <v>152969758.99999887</v>
      </c>
      <c r="S122" s="21">
        <v>106576098.99999854</v>
      </c>
      <c r="T122" s="21">
        <v>109750008.99999848</v>
      </c>
      <c r="U122" s="21">
        <v>122057864.99999879</v>
      </c>
      <c r="V122" s="21">
        <v>126506581.99999903</v>
      </c>
      <c r="W122" s="21">
        <v>102893342.99999927</v>
      </c>
      <c r="X122" s="21">
        <v>113575944.99999948</v>
      </c>
      <c r="Y122" s="21">
        <v>189572563.0000003</v>
      </c>
      <c r="Z122" s="21">
        <v>148870951.99999946</v>
      </c>
      <c r="AA122" s="21">
        <v>112048359.99999924</v>
      </c>
      <c r="AB122" s="21">
        <v>216464689.99999917</v>
      </c>
      <c r="AC122" s="21">
        <v>127082170.9999986</v>
      </c>
      <c r="AD122" s="21">
        <v>232839705</v>
      </c>
      <c r="AE122" s="21">
        <v>178490785.9999986</v>
      </c>
      <c r="AF122" s="21">
        <v>202889054.99999914</v>
      </c>
      <c r="AG122" s="21">
        <v>128142423.00000149</v>
      </c>
      <c r="AH122" s="21">
        <v>193237284</v>
      </c>
      <c r="AI122" s="21">
        <v>167980729.99999994</v>
      </c>
      <c r="AJ122" s="21">
        <v>183275978.99999952</v>
      </c>
      <c r="AK122" s="21">
        <v>138817780.99999923</v>
      </c>
      <c r="AL122" s="21">
        <v>172137326.99999928</v>
      </c>
      <c r="AM122" s="21">
        <v>168103842.99999928</v>
      </c>
      <c r="AN122" s="21">
        <v>179533399.99999946</v>
      </c>
      <c r="AO122" s="21">
        <v>195080988.0000008</v>
      </c>
      <c r="AP122" s="21">
        <v>284550386.00000083</v>
      </c>
      <c r="AQ122" s="21">
        <v>175982686.00000072</v>
      </c>
      <c r="AR122" s="21">
        <v>228818816.00000125</v>
      </c>
      <c r="AS122" s="22">
        <v>178938684.00000122</v>
      </c>
      <c r="AT122" s="22">
        <v>213950605.00000119</v>
      </c>
      <c r="AU122" s="22">
        <v>184857215.00000069</v>
      </c>
      <c r="AV122" s="22">
        <v>162983422.00000054</v>
      </c>
      <c r="AW122" s="22">
        <v>184864938.00000051</v>
      </c>
      <c r="AX122" s="22">
        <v>208616581.0000008</v>
      </c>
      <c r="AY122" s="22">
        <v>205524416.00000107</v>
      </c>
      <c r="AZ122" s="22">
        <v>231548955.00000221</v>
      </c>
      <c r="BA122" s="22">
        <v>263017916.41000226</v>
      </c>
      <c r="BB122" s="22">
        <v>420417647.14000142</v>
      </c>
      <c r="BC122" s="22">
        <v>208598211.00000203</v>
      </c>
      <c r="BD122" s="22">
        <v>227009902.34000212</v>
      </c>
      <c r="BE122" s="22">
        <v>285913003.66000366</v>
      </c>
      <c r="BO122" s="23">
        <f>BE122/BD122-1</f>
        <v>0.25947370891239774</v>
      </c>
      <c r="BQ122" s="24"/>
    </row>
    <row r="123" spans="1:69" x14ac:dyDescent="0.3">
      <c r="A123" s="20" t="s">
        <v>41</v>
      </c>
      <c r="B123" s="21"/>
      <c r="C123" s="21"/>
      <c r="D123" s="21">
        <v>101293</v>
      </c>
      <c r="E123" s="21">
        <v>13</v>
      </c>
      <c r="F123" s="21">
        <v>627534</v>
      </c>
      <c r="G123" s="21">
        <v>3279732</v>
      </c>
      <c r="H123" s="21">
        <v>0</v>
      </c>
      <c r="I123" s="21">
        <v>2105167</v>
      </c>
      <c r="J123" s="21">
        <v>13368442</v>
      </c>
      <c r="K123" s="21">
        <v>3467418</v>
      </c>
      <c r="L123" s="21">
        <v>16787343</v>
      </c>
      <c r="M123" s="21">
        <v>2677256</v>
      </c>
      <c r="N123" s="21">
        <v>8598283</v>
      </c>
      <c r="O123" s="21">
        <v>17682824</v>
      </c>
      <c r="P123" s="21">
        <v>42160851</v>
      </c>
      <c r="Q123" s="21">
        <v>29431220</v>
      </c>
      <c r="R123" s="21">
        <v>47114461</v>
      </c>
      <c r="S123" s="21">
        <v>43375473</v>
      </c>
      <c r="T123" s="21">
        <v>44048962</v>
      </c>
      <c r="U123" s="21">
        <v>47058714</v>
      </c>
      <c r="V123" s="21">
        <v>49483095</v>
      </c>
      <c r="W123" s="21">
        <v>33116702</v>
      </c>
      <c r="X123" s="21">
        <v>42698732</v>
      </c>
      <c r="Y123" s="21">
        <v>72107658</v>
      </c>
      <c r="Z123" s="21">
        <v>54609967</v>
      </c>
      <c r="AA123" s="21">
        <v>33240736</v>
      </c>
      <c r="AB123" s="21">
        <v>123309560</v>
      </c>
      <c r="AC123" s="21">
        <v>42069578</v>
      </c>
      <c r="AD123" s="21">
        <v>98816127</v>
      </c>
      <c r="AE123" s="21">
        <v>98983008</v>
      </c>
      <c r="AF123" s="21">
        <v>110425658</v>
      </c>
      <c r="AG123" s="21">
        <v>6847268</v>
      </c>
      <c r="AH123" s="21">
        <v>106926433</v>
      </c>
      <c r="AI123" s="21">
        <v>82523763</v>
      </c>
      <c r="AJ123" s="21">
        <v>103910687</v>
      </c>
      <c r="AK123" s="21">
        <v>58908427</v>
      </c>
      <c r="AL123" s="21">
        <v>82655414</v>
      </c>
      <c r="AM123" s="21">
        <v>71012110</v>
      </c>
      <c r="AN123" s="21">
        <v>80082150</v>
      </c>
      <c r="AO123" s="21">
        <v>79345092</v>
      </c>
      <c r="AP123" s="21">
        <v>92202007</v>
      </c>
      <c r="AQ123" s="21">
        <v>63793965</v>
      </c>
      <c r="AR123" s="21">
        <v>97767812</v>
      </c>
      <c r="AS123" s="22">
        <v>40025507</v>
      </c>
      <c r="AT123" s="22">
        <v>84513568</v>
      </c>
      <c r="AU123" s="22">
        <v>65874494</v>
      </c>
      <c r="AV123" s="22">
        <v>51204877</v>
      </c>
      <c r="AW123" s="22">
        <v>60354368</v>
      </c>
      <c r="AX123" s="22">
        <v>67021440</v>
      </c>
      <c r="AY123" s="22">
        <v>65545970</v>
      </c>
      <c r="AZ123" s="22">
        <v>43628869</v>
      </c>
      <c r="BA123" s="22">
        <v>53993957</v>
      </c>
      <c r="BB123" s="22">
        <v>80706656</v>
      </c>
      <c r="BC123" s="22">
        <v>53499635</v>
      </c>
      <c r="BD123" s="22">
        <v>60476715</v>
      </c>
      <c r="BE123" s="22">
        <v>62915826</v>
      </c>
      <c r="BO123" s="23">
        <f t="shared" ref="BO123:BO133" si="19">BE123/BD123-1</f>
        <v>4.0331406889411836E-2</v>
      </c>
      <c r="BQ123" s="24"/>
    </row>
    <row r="124" spans="1:69" x14ac:dyDescent="0.3">
      <c r="A124" s="20" t="s">
        <v>42</v>
      </c>
      <c r="B124" s="21">
        <v>1159594</v>
      </c>
      <c r="C124" s="21">
        <v>22022566</v>
      </c>
      <c r="D124" s="21">
        <v>35962897</v>
      </c>
      <c r="E124" s="21">
        <v>40207194</v>
      </c>
      <c r="F124" s="21">
        <v>56159631</v>
      </c>
      <c r="G124" s="21">
        <v>49068481</v>
      </c>
      <c r="H124" s="21">
        <v>52977988</v>
      </c>
      <c r="I124" s="21">
        <v>65575749</v>
      </c>
      <c r="J124" s="21">
        <v>50110560</v>
      </c>
      <c r="K124" s="21">
        <v>48645836</v>
      </c>
      <c r="L124" s="21">
        <v>50214308</v>
      </c>
      <c r="M124" s="21">
        <v>50620313</v>
      </c>
      <c r="N124" s="21">
        <v>51870329</v>
      </c>
      <c r="O124" s="21">
        <v>56889090</v>
      </c>
      <c r="P124" s="21">
        <v>68387431</v>
      </c>
      <c r="Q124" s="21">
        <v>71030084</v>
      </c>
      <c r="R124" s="21">
        <v>71856339</v>
      </c>
      <c r="S124" s="21">
        <v>57731875</v>
      </c>
      <c r="T124" s="21">
        <v>59970498</v>
      </c>
      <c r="U124" s="21">
        <v>67349934</v>
      </c>
      <c r="V124" s="21">
        <v>68913803</v>
      </c>
      <c r="W124" s="21">
        <v>62450891</v>
      </c>
      <c r="X124" s="21">
        <v>62793430</v>
      </c>
      <c r="Y124" s="21">
        <v>63058911</v>
      </c>
      <c r="Z124" s="21">
        <v>61489154</v>
      </c>
      <c r="AA124" s="21">
        <v>66753562</v>
      </c>
      <c r="AB124" s="21">
        <v>73408668</v>
      </c>
      <c r="AC124" s="21">
        <v>70121273</v>
      </c>
      <c r="AD124" s="21">
        <v>76975049</v>
      </c>
      <c r="AE124" s="21">
        <v>68425821</v>
      </c>
      <c r="AF124" s="21">
        <v>78182457</v>
      </c>
      <c r="AG124" s="21">
        <v>109524595</v>
      </c>
      <c r="AH124" s="21">
        <v>74783413</v>
      </c>
      <c r="AI124" s="21">
        <v>70573632</v>
      </c>
      <c r="AJ124" s="21">
        <v>69727666</v>
      </c>
      <c r="AK124" s="21">
        <v>69817920</v>
      </c>
      <c r="AL124" s="21">
        <v>75022762</v>
      </c>
      <c r="AM124" s="21">
        <v>82260888</v>
      </c>
      <c r="AN124" s="21">
        <v>86580024</v>
      </c>
      <c r="AO124" s="21">
        <v>87592203</v>
      </c>
      <c r="AP124" s="21">
        <v>105356340</v>
      </c>
      <c r="AQ124" s="21">
        <v>83161180</v>
      </c>
      <c r="AR124" s="21">
        <v>92020306</v>
      </c>
      <c r="AS124" s="22">
        <v>94885299</v>
      </c>
      <c r="AT124" s="22">
        <v>90196263</v>
      </c>
      <c r="AU124" s="22">
        <v>86329985</v>
      </c>
      <c r="AV124" s="22">
        <v>81672189</v>
      </c>
      <c r="AW124" s="22">
        <v>81901676</v>
      </c>
      <c r="AX124" s="22">
        <v>92997108</v>
      </c>
      <c r="AY124" s="22">
        <v>94677249</v>
      </c>
      <c r="AZ124" s="22">
        <v>103516736</v>
      </c>
      <c r="BA124" s="22">
        <v>106441951</v>
      </c>
      <c r="BB124" s="22">
        <v>123189150</v>
      </c>
      <c r="BC124" s="22">
        <v>105842765</v>
      </c>
      <c r="BD124" s="22">
        <v>119609223</v>
      </c>
      <c r="BE124" s="22">
        <v>127315560</v>
      </c>
      <c r="BO124" s="23">
        <f t="shared" si="19"/>
        <v>6.4429287363567234E-2</v>
      </c>
      <c r="BQ124" s="24"/>
    </row>
    <row r="125" spans="1:69" x14ac:dyDescent="0.3">
      <c r="A125" s="20" t="s">
        <v>43</v>
      </c>
      <c r="B125" s="21">
        <v>0</v>
      </c>
      <c r="C125" s="21">
        <v>0</v>
      </c>
      <c r="D125" s="21">
        <v>101293</v>
      </c>
      <c r="E125" s="21">
        <v>1210</v>
      </c>
      <c r="F125" s="21">
        <v>754158</v>
      </c>
      <c r="G125" s="21">
        <v>7221782</v>
      </c>
      <c r="H125" s="21">
        <v>13567531</v>
      </c>
      <c r="I125" s="21">
        <v>3353284</v>
      </c>
      <c r="J125" s="21">
        <v>16877004</v>
      </c>
      <c r="K125" s="21">
        <v>5282068</v>
      </c>
      <c r="L125" s="21">
        <v>26076263</v>
      </c>
      <c r="M125" s="21">
        <v>3803642</v>
      </c>
      <c r="N125" s="21">
        <v>11945371</v>
      </c>
      <c r="O125" s="21">
        <v>20555864</v>
      </c>
      <c r="P125" s="21">
        <v>63301904</v>
      </c>
      <c r="Q125" s="21">
        <v>43535444</v>
      </c>
      <c r="R125" s="21">
        <v>77943971</v>
      </c>
      <c r="S125" s="21">
        <v>48066482</v>
      </c>
      <c r="T125" s="21">
        <v>47641858</v>
      </c>
      <c r="U125" s="21">
        <v>51527625</v>
      </c>
      <c r="V125" s="21">
        <v>56998978</v>
      </c>
      <c r="W125" s="21">
        <v>39749845</v>
      </c>
      <c r="X125" s="21">
        <v>48394599</v>
      </c>
      <c r="Y125" s="21">
        <v>74638262</v>
      </c>
      <c r="Z125" s="21">
        <v>58702498</v>
      </c>
      <c r="AA125" s="21">
        <v>36089486</v>
      </c>
      <c r="AB125" s="21">
        <v>129962812</v>
      </c>
      <c r="AC125" s="21">
        <v>45714294</v>
      </c>
      <c r="AD125" s="21">
        <v>107518612</v>
      </c>
      <c r="AE125" s="21">
        <v>106949155</v>
      </c>
      <c r="AF125" s="21">
        <v>117495898</v>
      </c>
      <c r="AG125" s="21">
        <v>12163845</v>
      </c>
      <c r="AH125" s="21">
        <v>117117918</v>
      </c>
      <c r="AI125" s="21">
        <v>92907986</v>
      </c>
      <c r="AJ125" s="21">
        <v>109334974</v>
      </c>
      <c r="AK125" s="21">
        <v>62867113</v>
      </c>
      <c r="AL125" s="21">
        <v>91669045</v>
      </c>
      <c r="AM125" s="21">
        <v>80681636</v>
      </c>
      <c r="AN125" s="21">
        <v>89908186</v>
      </c>
      <c r="AO125" s="21">
        <v>105100300</v>
      </c>
      <c r="AP125" s="21">
        <v>120112586</v>
      </c>
      <c r="AQ125" s="21">
        <v>83409031</v>
      </c>
      <c r="AR125" s="21">
        <v>123231323</v>
      </c>
      <c r="AS125" s="22">
        <v>78229076</v>
      </c>
      <c r="AT125" s="22">
        <v>121246403</v>
      </c>
      <c r="AU125" s="22">
        <v>93075797</v>
      </c>
      <c r="AV125" s="22">
        <v>74142600</v>
      </c>
      <c r="AW125" s="22">
        <v>83149285</v>
      </c>
      <c r="AX125" s="22">
        <v>91516546</v>
      </c>
      <c r="AY125" s="22">
        <v>88922912</v>
      </c>
      <c r="AZ125" s="22">
        <v>56637197</v>
      </c>
      <c r="BA125" s="22">
        <v>58709021</v>
      </c>
      <c r="BB125" s="22">
        <v>88073111</v>
      </c>
      <c r="BC125" s="22">
        <v>60539944</v>
      </c>
      <c r="BD125" s="22">
        <v>66486138</v>
      </c>
      <c r="BE125" s="22">
        <v>68315210</v>
      </c>
      <c r="BO125" s="23">
        <f t="shared" si="19"/>
        <v>2.7510576716006652E-2</v>
      </c>
      <c r="BQ125" s="24"/>
    </row>
    <row r="126" spans="1:69" x14ac:dyDescent="0.3">
      <c r="A126" s="20" t="s">
        <v>44</v>
      </c>
      <c r="B126" s="21">
        <v>8630000</v>
      </c>
      <c r="C126" s="21">
        <v>118918702</v>
      </c>
      <c r="D126" s="21">
        <v>105177092</v>
      </c>
      <c r="E126" s="21">
        <v>55343708</v>
      </c>
      <c r="F126" s="21">
        <v>55029023</v>
      </c>
      <c r="G126" s="21">
        <v>39479545</v>
      </c>
      <c r="H126" s="21">
        <v>27082714</v>
      </c>
      <c r="I126" s="21">
        <v>21438061</v>
      </c>
      <c r="J126" s="21">
        <v>13760843</v>
      </c>
      <c r="K126" s="21">
        <v>17238019</v>
      </c>
      <c r="L126" s="21">
        <v>11930378</v>
      </c>
      <c r="M126" s="21">
        <v>9257005</v>
      </c>
      <c r="N126" s="21">
        <v>7429370</v>
      </c>
      <c r="O126" s="21">
        <v>2997412</v>
      </c>
      <c r="P126" s="21">
        <v>8016022</v>
      </c>
      <c r="Q126" s="21">
        <v>5076357</v>
      </c>
      <c r="R126" s="21">
        <v>3051394</v>
      </c>
      <c r="S126" s="21">
        <v>682579</v>
      </c>
      <c r="T126" s="21">
        <v>2078236</v>
      </c>
      <c r="U126" s="21">
        <v>3093028</v>
      </c>
      <c r="V126" s="21">
        <v>389801</v>
      </c>
      <c r="W126" s="21">
        <v>307895</v>
      </c>
      <c r="X126" s="21">
        <v>2122327</v>
      </c>
      <c r="Y126" s="21">
        <v>51410049</v>
      </c>
      <c r="Z126" s="21">
        <v>28535531</v>
      </c>
      <c r="AA126" s="21">
        <v>8857490</v>
      </c>
      <c r="AB126" s="21">
        <v>13116566</v>
      </c>
      <c r="AC126" s="21">
        <v>11267070</v>
      </c>
      <c r="AD126" s="21">
        <v>48533917</v>
      </c>
      <c r="AE126" s="21">
        <v>3155981</v>
      </c>
      <c r="AF126" s="21">
        <v>7189254</v>
      </c>
      <c r="AG126" s="21">
        <v>6280748</v>
      </c>
      <c r="AH126" s="21">
        <v>1346573</v>
      </c>
      <c r="AI126" s="21">
        <v>4540896</v>
      </c>
      <c r="AJ126" s="21">
        <v>4244304</v>
      </c>
      <c r="AK126" s="21">
        <v>6165756</v>
      </c>
      <c r="AL126" s="21">
        <v>5475583</v>
      </c>
      <c r="AM126" s="21">
        <v>5086161</v>
      </c>
      <c r="AN126" s="21">
        <v>3026035</v>
      </c>
      <c r="AO126" s="21">
        <v>2413841</v>
      </c>
      <c r="AP126" s="21">
        <v>78546257</v>
      </c>
      <c r="AQ126" s="21">
        <v>15459861</v>
      </c>
      <c r="AR126" s="21">
        <v>21269266</v>
      </c>
      <c r="AS126" s="22">
        <v>5866683</v>
      </c>
      <c r="AT126" s="22">
        <v>2546339</v>
      </c>
      <c r="AU126" s="22">
        <v>5481524</v>
      </c>
      <c r="AV126" s="22">
        <v>7199429</v>
      </c>
      <c r="AW126" s="22">
        <v>19851169</v>
      </c>
      <c r="AX126" s="22">
        <v>24141056</v>
      </c>
      <c r="AY126" s="22">
        <v>21950349</v>
      </c>
      <c r="AZ126" s="22">
        <v>15590988</v>
      </c>
      <c r="BA126" s="22">
        <v>7963672</v>
      </c>
      <c r="BB126" s="22">
        <v>100388043</v>
      </c>
      <c r="BC126" s="22">
        <v>1055681</v>
      </c>
      <c r="BD126" s="22">
        <v>3229590</v>
      </c>
      <c r="BE126" s="22">
        <v>5311881</v>
      </c>
      <c r="BO126" s="23">
        <f t="shared" si="19"/>
        <v>0.64475397805913448</v>
      </c>
      <c r="BQ126" s="24"/>
    </row>
    <row r="127" spans="1:69" x14ac:dyDescent="0.3">
      <c r="A127" s="20" t="s">
        <v>45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0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>
        <v>0</v>
      </c>
      <c r="AR127" s="21">
        <v>0</v>
      </c>
      <c r="AS127" s="22">
        <v>0</v>
      </c>
      <c r="AT127" s="22">
        <v>0</v>
      </c>
      <c r="AU127" s="22">
        <v>0</v>
      </c>
      <c r="AV127" s="22">
        <v>0</v>
      </c>
      <c r="AW127" s="22">
        <v>0</v>
      </c>
      <c r="AX127" s="22">
        <v>0</v>
      </c>
      <c r="AY127" s="22">
        <v>0</v>
      </c>
      <c r="AZ127" s="22">
        <v>55867140</v>
      </c>
      <c r="BA127" s="22">
        <v>89965296</v>
      </c>
      <c r="BB127" s="22">
        <v>101454365</v>
      </c>
      <c r="BC127" s="22">
        <v>41321049</v>
      </c>
      <c r="BD127" s="22">
        <v>35852720</v>
      </c>
      <c r="BE127" s="22">
        <v>85606912</v>
      </c>
      <c r="BO127" s="23">
        <f t="shared" si="19"/>
        <v>1.3877382803870946</v>
      </c>
      <c r="BQ127" s="24"/>
    </row>
    <row r="128" spans="1:69" x14ac:dyDescent="0.3">
      <c r="A128" s="20" t="s">
        <v>46</v>
      </c>
      <c r="B128" s="21">
        <v>353423</v>
      </c>
      <c r="C128" s="21">
        <v>23917647</v>
      </c>
      <c r="D128" s="21">
        <v>51759922</v>
      </c>
      <c r="E128" s="21">
        <v>60950766</v>
      </c>
      <c r="F128" s="21">
        <v>67773212</v>
      </c>
      <c r="G128" s="21">
        <v>49119226</v>
      </c>
      <c r="H128" s="21">
        <v>60547596</v>
      </c>
      <c r="I128" s="21">
        <v>54961130</v>
      </c>
      <c r="J128" s="21">
        <v>41211683</v>
      </c>
      <c r="K128" s="21">
        <v>41396478</v>
      </c>
      <c r="L128" s="21">
        <v>56393626</v>
      </c>
      <c r="M128" s="21">
        <v>56647281</v>
      </c>
      <c r="N128" s="21">
        <v>40872762</v>
      </c>
      <c r="O128" s="21">
        <v>48115723</v>
      </c>
      <c r="P128" s="21">
        <v>78540876</v>
      </c>
      <c r="Q128" s="21">
        <v>74140807</v>
      </c>
      <c r="R128" s="21">
        <v>74438085</v>
      </c>
      <c r="S128" s="21">
        <v>83493949</v>
      </c>
      <c r="T128" s="21">
        <v>54789423</v>
      </c>
      <c r="U128" s="21">
        <v>68794589</v>
      </c>
      <c r="V128" s="21">
        <v>59955749</v>
      </c>
      <c r="W128" s="21">
        <v>58213785</v>
      </c>
      <c r="X128" s="21">
        <v>67131375</v>
      </c>
      <c r="Y128" s="21">
        <v>76729721</v>
      </c>
      <c r="Z128" s="21">
        <v>97105268</v>
      </c>
      <c r="AA128" s="21">
        <v>95087532.000000015</v>
      </c>
      <c r="AB128" s="21">
        <v>99909988.99999997</v>
      </c>
      <c r="AC128" s="21">
        <v>83307731.999999925</v>
      </c>
      <c r="AD128" s="21">
        <v>91344059.999999985</v>
      </c>
      <c r="AE128" s="21">
        <v>133986938.99999991</v>
      </c>
      <c r="AF128" s="21">
        <v>81698768.99999997</v>
      </c>
      <c r="AG128" s="21">
        <v>94753814.99999997</v>
      </c>
      <c r="AH128" s="21">
        <v>87451421.999999985</v>
      </c>
      <c r="AI128" s="21">
        <v>93917878.000000045</v>
      </c>
      <c r="AJ128" s="21">
        <v>84792819.999999985</v>
      </c>
      <c r="AK128" s="21">
        <v>84650876.999999925</v>
      </c>
      <c r="AL128" s="21">
        <v>94710460</v>
      </c>
      <c r="AM128" s="21">
        <v>96921987.999999925</v>
      </c>
      <c r="AN128" s="21">
        <v>105480627.99999997</v>
      </c>
      <c r="AO128" s="21">
        <v>109507295.00000003</v>
      </c>
      <c r="AP128" s="21">
        <v>127517065.99999993</v>
      </c>
      <c r="AQ128" s="21">
        <v>175859808.00000003</v>
      </c>
      <c r="AR128" s="21">
        <v>100551900.00000001</v>
      </c>
      <c r="AS128" s="22">
        <v>122460238.00000003</v>
      </c>
      <c r="AT128" s="22">
        <v>117503393.99999997</v>
      </c>
      <c r="AU128" s="22">
        <v>127537672.00000007</v>
      </c>
      <c r="AV128" s="22">
        <v>122929230.99999999</v>
      </c>
      <c r="AW128" s="22">
        <v>113690134.99999997</v>
      </c>
      <c r="AX128" s="22">
        <v>129693355.99999993</v>
      </c>
      <c r="AY128" s="22">
        <v>128310427.03999995</v>
      </c>
      <c r="AZ128" s="22">
        <v>175794378.99999997</v>
      </c>
      <c r="BA128" s="22">
        <v>174943911</v>
      </c>
      <c r="BB128" s="22">
        <v>235761469.99999994</v>
      </c>
      <c r="BC128" s="22">
        <v>267609004.00000018</v>
      </c>
      <c r="BD128" s="22">
        <v>149444081.99999997</v>
      </c>
      <c r="BE128" s="22">
        <v>174641998.90000004</v>
      </c>
      <c r="BO128" s="23">
        <f t="shared" si="19"/>
        <v>0.16861100528557604</v>
      </c>
      <c r="BQ128" s="24"/>
    </row>
    <row r="129" spans="1:69" x14ac:dyDescent="0.3">
      <c r="A129" s="20" t="s">
        <v>47</v>
      </c>
      <c r="B129" s="21"/>
      <c r="C129" s="21"/>
      <c r="D129" s="21">
        <v>2</v>
      </c>
      <c r="E129" s="21">
        <v>0</v>
      </c>
      <c r="F129" s="21">
        <v>16000</v>
      </c>
      <c r="G129" s="21">
        <v>480954</v>
      </c>
      <c r="H129" s="21">
        <v>176341</v>
      </c>
      <c r="I129" s="21">
        <v>1200174</v>
      </c>
      <c r="J129" s="21">
        <v>1194370</v>
      </c>
      <c r="K129" s="21">
        <v>1815393</v>
      </c>
      <c r="L129" s="21">
        <v>3638418</v>
      </c>
      <c r="M129" s="21">
        <v>897905</v>
      </c>
      <c r="N129" s="21">
        <v>615508</v>
      </c>
      <c r="O129" s="21">
        <v>1559409</v>
      </c>
      <c r="P129" s="21">
        <v>11911579</v>
      </c>
      <c r="Q129" s="21">
        <v>3213359</v>
      </c>
      <c r="R129" s="21">
        <v>10562869</v>
      </c>
      <c r="S129" s="21">
        <v>9969313</v>
      </c>
      <c r="T129" s="21">
        <v>7764186</v>
      </c>
      <c r="U129" s="21">
        <v>11826401</v>
      </c>
      <c r="V129" s="21">
        <v>8035635</v>
      </c>
      <c r="W129" s="21">
        <v>4308499</v>
      </c>
      <c r="X129" s="21">
        <v>10008338</v>
      </c>
      <c r="Y129" s="21">
        <v>11008824</v>
      </c>
      <c r="Z129" s="21">
        <v>14611379</v>
      </c>
      <c r="AA129" s="21">
        <v>10981584</v>
      </c>
      <c r="AB129" s="21">
        <v>16412128</v>
      </c>
      <c r="AC129" s="21">
        <v>14834993</v>
      </c>
      <c r="AD129" s="21">
        <v>14803734</v>
      </c>
      <c r="AE129" s="21">
        <v>23457233</v>
      </c>
      <c r="AF129" s="21">
        <v>15709198</v>
      </c>
      <c r="AG129" s="21">
        <v>11625726</v>
      </c>
      <c r="AH129" s="21">
        <v>14205275</v>
      </c>
      <c r="AI129" s="21">
        <v>18170055</v>
      </c>
      <c r="AJ129" s="21">
        <v>16682651</v>
      </c>
      <c r="AK129" s="21">
        <v>16061795</v>
      </c>
      <c r="AL129" s="21">
        <v>18846042</v>
      </c>
      <c r="AM129" s="21">
        <v>17040810</v>
      </c>
      <c r="AN129" s="21">
        <v>17530351</v>
      </c>
      <c r="AO129" s="21">
        <v>12939718</v>
      </c>
      <c r="AP129" s="21">
        <v>20325973</v>
      </c>
      <c r="AQ129" s="21">
        <v>14450740</v>
      </c>
      <c r="AR129" s="21">
        <v>12685837</v>
      </c>
      <c r="AS129" s="22">
        <v>13107855</v>
      </c>
      <c r="AT129" s="22">
        <v>8414867</v>
      </c>
      <c r="AU129" s="22">
        <v>14793545</v>
      </c>
      <c r="AV129" s="22">
        <v>9866000</v>
      </c>
      <c r="AW129" s="22">
        <v>11685220</v>
      </c>
      <c r="AX129" s="22">
        <v>13541151</v>
      </c>
      <c r="AY129" s="22">
        <v>13101253</v>
      </c>
      <c r="AZ129" s="22">
        <v>11006834</v>
      </c>
      <c r="BA129" s="22">
        <v>9466225</v>
      </c>
      <c r="BB129" s="22">
        <v>15839237</v>
      </c>
      <c r="BC129" s="22">
        <v>13468176</v>
      </c>
      <c r="BD129" s="22">
        <v>14236230</v>
      </c>
      <c r="BE129" s="22">
        <v>14370362</v>
      </c>
      <c r="BO129" s="23">
        <f t="shared" si="19"/>
        <v>9.4218764377929087E-3</v>
      </c>
      <c r="BQ129" s="24"/>
    </row>
    <row r="130" spans="1:69" x14ac:dyDescent="0.3">
      <c r="A130" s="20" t="s">
        <v>48</v>
      </c>
      <c r="B130" s="21">
        <v>40290</v>
      </c>
      <c r="C130" s="21">
        <v>3472879</v>
      </c>
      <c r="D130" s="21">
        <v>10801417</v>
      </c>
      <c r="E130" s="21">
        <v>17192098</v>
      </c>
      <c r="F130" s="21">
        <v>26193585</v>
      </c>
      <c r="G130" s="21">
        <v>23912023</v>
      </c>
      <c r="H130" s="21">
        <v>34266962</v>
      </c>
      <c r="I130" s="21">
        <v>35267513</v>
      </c>
      <c r="J130" s="21">
        <v>27505179</v>
      </c>
      <c r="K130" s="21">
        <v>28836809</v>
      </c>
      <c r="L130" s="21">
        <v>39270321</v>
      </c>
      <c r="M130" s="21">
        <v>42205723</v>
      </c>
      <c r="N130" s="21">
        <v>34172123</v>
      </c>
      <c r="O130" s="21">
        <v>40721167</v>
      </c>
      <c r="P130" s="21">
        <v>56471155</v>
      </c>
      <c r="Q130" s="21">
        <v>53900288</v>
      </c>
      <c r="R130" s="21">
        <v>57240583</v>
      </c>
      <c r="S130" s="21">
        <v>58738541</v>
      </c>
      <c r="T130" s="21">
        <v>43702556</v>
      </c>
      <c r="U130" s="21">
        <v>53373696</v>
      </c>
      <c r="V130" s="21">
        <v>47579716</v>
      </c>
      <c r="W130" s="21">
        <v>48221198</v>
      </c>
      <c r="X130" s="21">
        <v>52554599</v>
      </c>
      <c r="Y130" s="21">
        <v>55924714</v>
      </c>
      <c r="Z130" s="21">
        <v>63108128</v>
      </c>
      <c r="AA130" s="21">
        <v>64657209</v>
      </c>
      <c r="AB130" s="21">
        <v>66340259</v>
      </c>
      <c r="AC130" s="21">
        <v>55826344</v>
      </c>
      <c r="AD130" s="21">
        <v>65490524</v>
      </c>
      <c r="AE130" s="21">
        <v>80255416</v>
      </c>
      <c r="AF130" s="21">
        <v>53143768</v>
      </c>
      <c r="AG130" s="21">
        <v>68371313</v>
      </c>
      <c r="AH130" s="21">
        <v>63895635</v>
      </c>
      <c r="AI130" s="21">
        <v>68199641</v>
      </c>
      <c r="AJ130" s="21">
        <v>61518689</v>
      </c>
      <c r="AK130" s="21">
        <v>62513682</v>
      </c>
      <c r="AL130" s="21">
        <v>69065999</v>
      </c>
      <c r="AM130" s="21">
        <v>70036321</v>
      </c>
      <c r="AN130" s="21">
        <v>75718841</v>
      </c>
      <c r="AO130" s="21">
        <v>75024655</v>
      </c>
      <c r="AP130" s="21">
        <v>83315678</v>
      </c>
      <c r="AQ130" s="21">
        <v>95665645</v>
      </c>
      <c r="AR130" s="21">
        <v>60490532</v>
      </c>
      <c r="AS130" s="22">
        <v>73358788</v>
      </c>
      <c r="AT130" s="22">
        <v>71350706</v>
      </c>
      <c r="AU130" s="22">
        <v>72747536</v>
      </c>
      <c r="AV130" s="22">
        <v>73348032</v>
      </c>
      <c r="AW130" s="22">
        <v>69481641</v>
      </c>
      <c r="AX130" s="22">
        <v>75871935</v>
      </c>
      <c r="AY130" s="22">
        <v>77272266</v>
      </c>
      <c r="AZ130" s="22">
        <v>101113500</v>
      </c>
      <c r="BA130" s="22">
        <v>92736770</v>
      </c>
      <c r="BB130" s="22">
        <v>102732253</v>
      </c>
      <c r="BC130" s="22">
        <v>119380065</v>
      </c>
      <c r="BD130" s="22">
        <v>82898551</v>
      </c>
      <c r="BE130" s="22">
        <v>99165414</v>
      </c>
      <c r="BO130" s="23">
        <f t="shared" si="19"/>
        <v>0.19622614392861948</v>
      </c>
      <c r="BQ130" s="24"/>
    </row>
    <row r="131" spans="1:69" x14ac:dyDescent="0.3">
      <c r="A131" s="20" t="s">
        <v>49</v>
      </c>
      <c r="B131" s="21">
        <v>0</v>
      </c>
      <c r="C131" s="21">
        <v>0</v>
      </c>
      <c r="D131" s="21">
        <v>2</v>
      </c>
      <c r="E131" s="21">
        <v>0</v>
      </c>
      <c r="F131" s="21">
        <v>21515</v>
      </c>
      <c r="G131" s="21">
        <v>896215</v>
      </c>
      <c r="H131" s="21">
        <v>6697263</v>
      </c>
      <c r="I131" s="21">
        <v>3469466</v>
      </c>
      <c r="J131" s="21">
        <v>2149900</v>
      </c>
      <c r="K131" s="21">
        <v>3151571</v>
      </c>
      <c r="L131" s="21">
        <v>6575998</v>
      </c>
      <c r="M131" s="21">
        <v>4532661</v>
      </c>
      <c r="N131" s="21">
        <v>1609776</v>
      </c>
      <c r="O131" s="21">
        <v>2831400</v>
      </c>
      <c r="P131" s="21">
        <v>17534926</v>
      </c>
      <c r="Q131" s="21">
        <v>16177447</v>
      </c>
      <c r="R131" s="21">
        <v>13836069</v>
      </c>
      <c r="S131" s="21">
        <v>22012028</v>
      </c>
      <c r="T131" s="21">
        <v>9894602</v>
      </c>
      <c r="U131" s="21">
        <v>14039847</v>
      </c>
      <c r="V131" s="21">
        <v>11194924</v>
      </c>
      <c r="W131" s="21">
        <v>8988308</v>
      </c>
      <c r="X131" s="21">
        <v>13697472</v>
      </c>
      <c r="Y131" s="21">
        <v>13297417</v>
      </c>
      <c r="Z131" s="21">
        <v>16756605</v>
      </c>
      <c r="AA131" s="21">
        <v>13534533</v>
      </c>
      <c r="AB131" s="21">
        <v>18755953</v>
      </c>
      <c r="AC131" s="21">
        <v>17599230</v>
      </c>
      <c r="AD131" s="21">
        <v>17725650</v>
      </c>
      <c r="AE131" s="21">
        <v>28418878</v>
      </c>
      <c r="AF131" s="21">
        <v>19782911</v>
      </c>
      <c r="AG131" s="21">
        <v>14619423</v>
      </c>
      <c r="AH131" s="21">
        <v>17864619</v>
      </c>
      <c r="AI131" s="21">
        <v>22425201</v>
      </c>
      <c r="AJ131" s="21">
        <v>20991231</v>
      </c>
      <c r="AK131" s="21">
        <v>18888704</v>
      </c>
      <c r="AL131" s="21">
        <v>21719037</v>
      </c>
      <c r="AM131" s="21">
        <v>21822953</v>
      </c>
      <c r="AN131" s="21">
        <v>23071176</v>
      </c>
      <c r="AO131" s="21">
        <v>23785613</v>
      </c>
      <c r="AP131" s="21">
        <v>30982952</v>
      </c>
      <c r="AQ131" s="21">
        <v>24462327</v>
      </c>
      <c r="AR131" s="21">
        <v>23955575</v>
      </c>
      <c r="AS131" s="22">
        <v>31699601</v>
      </c>
      <c r="AT131" s="22">
        <v>31184385</v>
      </c>
      <c r="AU131" s="22">
        <v>35736642</v>
      </c>
      <c r="AV131" s="22">
        <v>30173134</v>
      </c>
      <c r="AW131" s="22">
        <v>26371330</v>
      </c>
      <c r="AX131" s="22">
        <v>30200901</v>
      </c>
      <c r="AY131" s="22">
        <v>28363064</v>
      </c>
      <c r="AZ131" s="22">
        <v>27748636</v>
      </c>
      <c r="BA131" s="22">
        <v>16963304</v>
      </c>
      <c r="BB131" s="22">
        <v>19992757</v>
      </c>
      <c r="BC131" s="22">
        <v>17602233</v>
      </c>
      <c r="BD131" s="22">
        <v>18587414</v>
      </c>
      <c r="BE131" s="22">
        <v>18259202</v>
      </c>
      <c r="BO131" s="23">
        <f t="shared" si="19"/>
        <v>-1.7657754865738728E-2</v>
      </c>
      <c r="BQ131" s="24"/>
    </row>
    <row r="132" spans="1:69" x14ac:dyDescent="0.3">
      <c r="A132" s="20" t="s">
        <v>50</v>
      </c>
      <c r="B132" s="21">
        <v>314636</v>
      </c>
      <c r="C132" s="21">
        <v>20465129</v>
      </c>
      <c r="D132" s="21">
        <v>40999320</v>
      </c>
      <c r="E132" s="21">
        <v>43777465</v>
      </c>
      <c r="F132" s="21">
        <v>41569301</v>
      </c>
      <c r="G132" s="21">
        <v>24349948</v>
      </c>
      <c r="H132" s="21">
        <v>19632751</v>
      </c>
      <c r="I132" s="21">
        <v>16302268</v>
      </c>
      <c r="J132" s="21">
        <v>11009415</v>
      </c>
      <c r="K132" s="21">
        <v>9499204</v>
      </c>
      <c r="L132" s="21">
        <v>10607802</v>
      </c>
      <c r="M132" s="21">
        <v>9958252</v>
      </c>
      <c r="N132" s="21">
        <v>5156884</v>
      </c>
      <c r="O132" s="21">
        <v>4625481</v>
      </c>
      <c r="P132" s="21">
        <v>4610608</v>
      </c>
      <c r="Q132" s="21">
        <v>4126426</v>
      </c>
      <c r="R132" s="21">
        <v>3425085</v>
      </c>
      <c r="S132" s="21">
        <v>2786219</v>
      </c>
      <c r="T132" s="21">
        <v>1245054</v>
      </c>
      <c r="U132" s="21">
        <v>1517998</v>
      </c>
      <c r="V132" s="21">
        <v>1246108</v>
      </c>
      <c r="W132" s="21">
        <v>1064040</v>
      </c>
      <c r="X132" s="21">
        <v>964092</v>
      </c>
      <c r="Y132" s="21">
        <v>7590192</v>
      </c>
      <c r="Z132" s="21">
        <v>17522147</v>
      </c>
      <c r="AA132" s="21">
        <v>16939172</v>
      </c>
      <c r="AB132" s="21">
        <v>14852678</v>
      </c>
      <c r="AC132" s="21">
        <v>7200889</v>
      </c>
      <c r="AD132" s="21">
        <v>8163591</v>
      </c>
      <c r="AE132" s="21">
        <v>25324840</v>
      </c>
      <c r="AF132" s="21">
        <v>4039818</v>
      </c>
      <c r="AG132" s="21">
        <v>4793385</v>
      </c>
      <c r="AH132" s="21">
        <v>3470265</v>
      </c>
      <c r="AI132" s="21">
        <v>3309179</v>
      </c>
      <c r="AJ132" s="21">
        <v>2313694</v>
      </c>
      <c r="AK132" s="21">
        <v>3285901</v>
      </c>
      <c r="AL132" s="21">
        <v>3954668</v>
      </c>
      <c r="AM132" s="21">
        <v>3779022</v>
      </c>
      <c r="AN132" s="21">
        <v>3611190</v>
      </c>
      <c r="AO132" s="21">
        <v>2744642</v>
      </c>
      <c r="AP132" s="21">
        <v>2029353</v>
      </c>
      <c r="AQ132" s="21">
        <v>38447258</v>
      </c>
      <c r="AR132" s="21">
        <v>5507270</v>
      </c>
      <c r="AS132" s="22">
        <v>5260750</v>
      </c>
      <c r="AT132" s="22">
        <v>4008549</v>
      </c>
      <c r="AU132" s="22">
        <v>3667301</v>
      </c>
      <c r="AV132" s="22">
        <v>3584638</v>
      </c>
      <c r="AW132" s="22">
        <v>5420767</v>
      </c>
      <c r="AX132" s="22">
        <v>12166307</v>
      </c>
      <c r="AY132" s="22">
        <v>12395549</v>
      </c>
      <c r="AZ132" s="22">
        <v>21325162</v>
      </c>
      <c r="BA132" s="22">
        <v>11669342</v>
      </c>
      <c r="BB132" s="22">
        <v>5069733</v>
      </c>
      <c r="BC132" s="22">
        <v>53875377</v>
      </c>
      <c r="BD132" s="22">
        <v>1591304</v>
      </c>
      <c r="BE132" s="22">
        <v>3289533</v>
      </c>
      <c r="BO132" s="23">
        <f t="shared" si="19"/>
        <v>1.0671933206979936</v>
      </c>
      <c r="BQ132" s="24"/>
    </row>
    <row r="133" spans="1:69" x14ac:dyDescent="0.3">
      <c r="A133" s="20" t="s">
        <v>51</v>
      </c>
      <c r="B133" s="21">
        <v>0</v>
      </c>
      <c r="C133" s="21">
        <v>0</v>
      </c>
      <c r="D133" s="21">
        <v>0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1">
        <v>0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0</v>
      </c>
      <c r="AP133" s="21">
        <v>0</v>
      </c>
      <c r="AQ133" s="21">
        <v>0</v>
      </c>
      <c r="AR133" s="21">
        <v>0</v>
      </c>
      <c r="AS133" s="22">
        <v>0</v>
      </c>
      <c r="AT133" s="22">
        <v>0</v>
      </c>
      <c r="AU133" s="22">
        <v>0</v>
      </c>
      <c r="AV133" s="22">
        <v>0</v>
      </c>
      <c r="AW133" s="22">
        <v>0</v>
      </c>
      <c r="AX133" s="22">
        <v>0</v>
      </c>
      <c r="AY133" s="22">
        <v>0</v>
      </c>
      <c r="AZ133" s="22">
        <v>10964447</v>
      </c>
      <c r="BA133" s="22">
        <v>42570365</v>
      </c>
      <c r="BB133" s="22">
        <v>68238456</v>
      </c>
      <c r="BC133" s="22">
        <v>64356763</v>
      </c>
      <c r="BD133" s="22">
        <v>31349072</v>
      </c>
      <c r="BE133" s="22">
        <v>41860465</v>
      </c>
      <c r="BO133" s="23">
        <f t="shared" si="19"/>
        <v>0.33530156809745426</v>
      </c>
      <c r="BQ133" s="24"/>
    </row>
    <row r="134" spans="1:69" s="39" customFormat="1" ht="33" x14ac:dyDescent="0.3">
      <c r="A134" s="28" t="s">
        <v>52</v>
      </c>
      <c r="B134" s="29">
        <v>3.6103314546666265E-2</v>
      </c>
      <c r="C134" s="29">
        <v>0.16971372148026007</v>
      </c>
      <c r="D134" s="29">
        <v>0.36681641860857578</v>
      </c>
      <c r="E134" s="29">
        <v>0.63843622025326208</v>
      </c>
      <c r="F134" s="29">
        <v>0.67815389103098223</v>
      </c>
      <c r="G134" s="29">
        <v>0.53180015271955849</v>
      </c>
      <c r="H134" s="29">
        <v>0.64872981266595942</v>
      </c>
      <c r="I134" s="29">
        <v>0.62643923621028941</v>
      </c>
      <c r="J134" s="29">
        <v>0.59859039969056405</v>
      </c>
      <c r="K134" s="29">
        <v>0.61219829920392377</v>
      </c>
      <c r="L134" s="29">
        <v>0.79518491079132048</v>
      </c>
      <c r="M134" s="29">
        <f t="shared" ref="M134:BE135" si="20">M128/M122</f>
        <v>0.88841964453008371</v>
      </c>
      <c r="N134" s="29">
        <f t="shared" si="20"/>
        <v>0.53803168899125875</v>
      </c>
      <c r="O134" s="29">
        <f t="shared" si="20"/>
        <v>0.59742257534045295</v>
      </c>
      <c r="P134" s="29">
        <f t="shared" si="20"/>
        <v>0.56160579138250843</v>
      </c>
      <c r="Q134" s="29">
        <f t="shared" si="20"/>
        <v>0.61885746516321638</v>
      </c>
      <c r="R134" s="29">
        <f t="shared" si="20"/>
        <v>0.48661961348844479</v>
      </c>
      <c r="S134" s="29">
        <f t="shared" si="20"/>
        <v>0.78342095257212541</v>
      </c>
      <c r="T134" s="29">
        <f t="shared" si="20"/>
        <v>0.49922021418695972</v>
      </c>
      <c r="U134" s="29">
        <f t="shared" si="20"/>
        <v>0.56362274565429016</v>
      </c>
      <c r="V134" s="29">
        <f t="shared" si="20"/>
        <v>0.47393383057334093</v>
      </c>
      <c r="W134" s="29">
        <f t="shared" si="20"/>
        <v>0.56576823439394341</v>
      </c>
      <c r="X134" s="29">
        <f t="shared" si="20"/>
        <v>0.59107036265470037</v>
      </c>
      <c r="Y134" s="29">
        <f t="shared" si="20"/>
        <v>0.40475119281897287</v>
      </c>
      <c r="Z134" s="29">
        <f t="shared" si="20"/>
        <v>0.65227814221272895</v>
      </c>
      <c r="AA134" s="29">
        <f t="shared" si="20"/>
        <v>0.84862939537892979</v>
      </c>
      <c r="AB134" s="29">
        <f t="shared" si="20"/>
        <v>0.46155328612717555</v>
      </c>
      <c r="AC134" s="29">
        <f t="shared" si="20"/>
        <v>0.65554224754313373</v>
      </c>
      <c r="AD134" s="29">
        <f t="shared" si="20"/>
        <v>0.39230448260531847</v>
      </c>
      <c r="AE134" s="29">
        <f t="shared" si="20"/>
        <v>0.75066585790036777</v>
      </c>
      <c r="AF134" s="29">
        <f t="shared" si="20"/>
        <v>0.40267706407327059</v>
      </c>
      <c r="AG134" s="29">
        <f t="shared" si="20"/>
        <v>0.73944141824131782</v>
      </c>
      <c r="AH134" s="29">
        <f t="shared" si="20"/>
        <v>0.45255977619722698</v>
      </c>
      <c r="AI134" s="29">
        <f t="shared" si="20"/>
        <v>0.55909911809527246</v>
      </c>
      <c r="AJ134" s="29">
        <f t="shared" si="20"/>
        <v>0.46265102749771808</v>
      </c>
      <c r="AK134" s="29">
        <f t="shared" si="20"/>
        <v>0.60979851709342914</v>
      </c>
      <c r="AL134" s="29">
        <f t="shared" si="20"/>
        <v>0.55020292025331841</v>
      </c>
      <c r="AM134" s="29">
        <f t="shared" si="20"/>
        <v>0.57656021581850658</v>
      </c>
      <c r="AN134" s="29">
        <f t="shared" si="20"/>
        <v>0.58752648810750696</v>
      </c>
      <c r="AO134" s="29">
        <f t="shared" si="20"/>
        <v>0.56134273320370709</v>
      </c>
      <c r="AP134" s="29">
        <f t="shared" si="20"/>
        <v>0.44813527682229026</v>
      </c>
      <c r="AQ134" s="29">
        <f t="shared" si="20"/>
        <v>0.99930176085617484</v>
      </c>
      <c r="AR134" s="29">
        <f t="shared" si="20"/>
        <v>0.43943894893678442</v>
      </c>
      <c r="AS134" s="29">
        <f t="shared" si="20"/>
        <v>0.68436983698840215</v>
      </c>
      <c r="AT134" s="29">
        <f t="shared" si="20"/>
        <v>0.54920804734344786</v>
      </c>
      <c r="AU134" s="29">
        <f t="shared" si="20"/>
        <v>0.68992531343718233</v>
      </c>
      <c r="AV134" s="29">
        <f t="shared" si="20"/>
        <v>0.75424377210585003</v>
      </c>
      <c r="AW134" s="29">
        <f t="shared" si="20"/>
        <v>0.61499025304625188</v>
      </c>
      <c r="AX134" s="29">
        <f t="shared" si="20"/>
        <v>0.62168287572500969</v>
      </c>
      <c r="AY134" s="29">
        <f t="shared" si="20"/>
        <v>0.62430746447176022</v>
      </c>
      <c r="AZ134" s="29">
        <f t="shared" si="20"/>
        <v>0.75921041837566616</v>
      </c>
      <c r="BA134" s="29">
        <f t="shared" si="20"/>
        <v>0.66514066185244514</v>
      </c>
      <c r="BB134" s="29">
        <f t="shared" si="20"/>
        <v>0.56077919564943968</v>
      </c>
      <c r="BC134" s="29">
        <f t="shared" si="20"/>
        <v>1.2828921337201573</v>
      </c>
      <c r="BD134" s="29">
        <f t="shared" si="20"/>
        <v>0.65831525611676356</v>
      </c>
      <c r="BE134" s="29">
        <f t="shared" si="20"/>
        <v>0.61082216151202884</v>
      </c>
      <c r="BO134" s="23">
        <f t="shared" ref="BO134:BO140" si="21">BE134-BD134</f>
        <v>-4.749309460473472E-2</v>
      </c>
      <c r="BQ134" s="24"/>
    </row>
    <row r="135" spans="1:69" ht="49.5" x14ac:dyDescent="0.3">
      <c r="A135" s="28" t="s">
        <v>53</v>
      </c>
      <c r="B135" s="29"/>
      <c r="C135" s="29"/>
      <c r="D135" s="29">
        <f>D129/D123</f>
        <v>1.9744701015864866E-5</v>
      </c>
      <c r="E135" s="29">
        <f>E129/E123</f>
        <v>0</v>
      </c>
      <c r="F135" s="29">
        <f>F129/F123</f>
        <v>2.5496626477609183E-2</v>
      </c>
      <c r="G135" s="29">
        <f>G129/G123</f>
        <v>0.1466442989854049</v>
      </c>
      <c r="H135" s="29">
        <v>0</v>
      </c>
      <c r="I135" s="29">
        <f>I129/I123</f>
        <v>0.57010868971440265</v>
      </c>
      <c r="J135" s="29">
        <f>J129/J123</f>
        <v>8.934249780191289E-2</v>
      </c>
      <c r="K135" s="29">
        <f>K129/K123</f>
        <v>0.52355758665381558</v>
      </c>
      <c r="L135" s="29">
        <f>L129/L123</f>
        <v>0.21673578719395917</v>
      </c>
      <c r="M135" s="29">
        <f t="shared" si="20"/>
        <v>0.33538257081130829</v>
      </c>
      <c r="N135" s="29">
        <f t="shared" si="20"/>
        <v>7.158498970085074E-2</v>
      </c>
      <c r="O135" s="29">
        <f t="shared" si="20"/>
        <v>8.8187780413354788E-2</v>
      </c>
      <c r="P135" s="29">
        <f t="shared" si="20"/>
        <v>0.28252700591835778</v>
      </c>
      <c r="Q135" s="29">
        <f t="shared" si="20"/>
        <v>0.10918198430102456</v>
      </c>
      <c r="R135" s="29">
        <f t="shared" si="20"/>
        <v>0.22419590027783615</v>
      </c>
      <c r="S135" s="29">
        <f t="shared" si="20"/>
        <v>0.22983756280882517</v>
      </c>
      <c r="T135" s="29">
        <f t="shared" si="20"/>
        <v>0.17626263247701501</v>
      </c>
      <c r="U135" s="29">
        <f t="shared" si="20"/>
        <v>0.25131160617776338</v>
      </c>
      <c r="V135" s="29">
        <f t="shared" si="20"/>
        <v>0.16239151977053981</v>
      </c>
      <c r="W135" s="29">
        <f t="shared" si="20"/>
        <v>0.13010048524759502</v>
      </c>
      <c r="X135" s="29">
        <f t="shared" si="20"/>
        <v>0.23439426725833451</v>
      </c>
      <c r="Y135" s="29">
        <f t="shared" si="20"/>
        <v>0.15267205044989812</v>
      </c>
      <c r="Z135" s="29">
        <f t="shared" si="20"/>
        <v>0.26755883225492516</v>
      </c>
      <c r="AA135" s="29">
        <f t="shared" si="20"/>
        <v>0.33036524823036412</v>
      </c>
      <c r="AB135" s="29">
        <f t="shared" si="20"/>
        <v>0.13309696344711636</v>
      </c>
      <c r="AC135" s="29">
        <f t="shared" si="20"/>
        <v>0.35262994556303845</v>
      </c>
      <c r="AD135" s="29">
        <f t="shared" si="20"/>
        <v>0.14981091092550106</v>
      </c>
      <c r="AE135" s="29">
        <f t="shared" si="20"/>
        <v>0.23698242227595265</v>
      </c>
      <c r="AF135" s="29">
        <f t="shared" si="20"/>
        <v>0.14226039748841704</v>
      </c>
      <c r="AG135" s="29">
        <f t="shared" si="20"/>
        <v>1.6978634398419925</v>
      </c>
      <c r="AH135" s="29">
        <f t="shared" si="20"/>
        <v>0.13285092003396393</v>
      </c>
      <c r="AI135" s="29">
        <f t="shared" si="20"/>
        <v>0.22017967115726411</v>
      </c>
      <c r="AJ135" s="29">
        <f t="shared" si="20"/>
        <v>0.16054798097908832</v>
      </c>
      <c r="AK135" s="29">
        <f t="shared" si="20"/>
        <v>0.27265700033036022</v>
      </c>
      <c r="AL135" s="29">
        <f t="shared" si="20"/>
        <v>0.22800735109741269</v>
      </c>
      <c r="AM135" s="29">
        <f t="shared" si="20"/>
        <v>0.23997047827476187</v>
      </c>
      <c r="AN135" s="29">
        <f t="shared" si="20"/>
        <v>0.21890459983904029</v>
      </c>
      <c r="AO135" s="29">
        <f t="shared" si="20"/>
        <v>0.16308151737980214</v>
      </c>
      <c r="AP135" s="29">
        <f t="shared" si="20"/>
        <v>0.2204504398694922</v>
      </c>
      <c r="AQ135" s="29">
        <f t="shared" si="20"/>
        <v>0.22652205424133773</v>
      </c>
      <c r="AR135" s="29">
        <f t="shared" si="20"/>
        <v>0.12975473972967708</v>
      </c>
      <c r="AS135" s="29">
        <f t="shared" si="20"/>
        <v>0.32748754438013739</v>
      </c>
      <c r="AT135" s="29">
        <f t="shared" si="20"/>
        <v>9.9568237374618951E-2</v>
      </c>
      <c r="AU135" s="29">
        <f t="shared" si="20"/>
        <v>0.22457166805713907</v>
      </c>
      <c r="AV135" s="29">
        <f t="shared" si="20"/>
        <v>0.19267695926698544</v>
      </c>
      <c r="AW135" s="29">
        <f t="shared" si="20"/>
        <v>0.19361017913401066</v>
      </c>
      <c r="AX135" s="29">
        <f t="shared" si="20"/>
        <v>0.20204207787836251</v>
      </c>
      <c r="AY135" s="29">
        <f t="shared" si="20"/>
        <v>0.19987884838686498</v>
      </c>
      <c r="AZ135" s="29">
        <f t="shared" si="20"/>
        <v>0.25228327601157846</v>
      </c>
      <c r="BA135" s="29">
        <f t="shared" si="20"/>
        <v>0.17532008257887083</v>
      </c>
      <c r="BB135" s="29">
        <f t="shared" si="20"/>
        <v>0.19625688617305617</v>
      </c>
      <c r="BC135" s="29">
        <f t="shared" si="20"/>
        <v>0.25174332497782459</v>
      </c>
      <c r="BD135" s="29">
        <f t="shared" si="20"/>
        <v>0.23540018666688492</v>
      </c>
      <c r="BE135" s="29">
        <f t="shared" si="20"/>
        <v>0.22840615650504215</v>
      </c>
      <c r="BO135" s="23">
        <f t="shared" si="21"/>
        <v>-6.9940301618427736E-3</v>
      </c>
      <c r="BQ135" s="24"/>
    </row>
    <row r="136" spans="1:69" ht="49.5" x14ac:dyDescent="0.3">
      <c r="A136" s="28" t="s">
        <v>54</v>
      </c>
      <c r="B136" s="29">
        <f t="shared" ref="B136:BE136" si="22">+(B128-B129)/(B122-B123)</f>
        <v>3.6103314546666272E-2</v>
      </c>
      <c r="C136" s="29">
        <f t="shared" si="22"/>
        <v>0.1697093104392812</v>
      </c>
      <c r="D136" s="29">
        <f t="shared" si="22"/>
        <v>0.36679350352710144</v>
      </c>
      <c r="E136" s="29">
        <f t="shared" si="22"/>
        <v>0.6382562467877464</v>
      </c>
      <c r="F136" s="29">
        <f t="shared" si="22"/>
        <v>0.67735142535858428</v>
      </c>
      <c r="G136" s="29">
        <f t="shared" si="22"/>
        <v>0.52561317321590062</v>
      </c>
      <c r="H136" s="29">
        <f t="shared" si="22"/>
        <v>0.63728320827011187</v>
      </c>
      <c r="I136" s="29">
        <f t="shared" si="22"/>
        <v>0.60808898246737475</v>
      </c>
      <c r="J136" s="29">
        <f t="shared" si="22"/>
        <v>0.57938405862358888</v>
      </c>
      <c r="K136" s="29">
        <f t="shared" si="22"/>
        <v>0.58351703615909412</v>
      </c>
      <c r="L136" s="29">
        <f t="shared" si="22"/>
        <v>0.73682042521742674</v>
      </c>
      <c r="M136" s="29">
        <f t="shared" si="22"/>
        <v>0.91265851889498772</v>
      </c>
      <c r="N136" s="29">
        <f t="shared" si="22"/>
        <v>0.59756419722276</v>
      </c>
      <c r="O136" s="29">
        <f t="shared" si="22"/>
        <v>0.74068187487343906</v>
      </c>
      <c r="P136" s="29">
        <f t="shared" si="22"/>
        <v>0.68205042181829456</v>
      </c>
      <c r="Q136" s="29">
        <f t="shared" si="22"/>
        <v>0.78484310634264687</v>
      </c>
      <c r="R136" s="29">
        <f t="shared" si="22"/>
        <v>0.60342011412599006</v>
      </c>
      <c r="S136" s="29">
        <f t="shared" si="22"/>
        <v>1.1633529705861094</v>
      </c>
      <c r="T136" s="29">
        <f t="shared" si="22"/>
        <v>0.71574562578890244</v>
      </c>
      <c r="U136" s="29">
        <f t="shared" si="22"/>
        <v>0.759584438495856</v>
      </c>
      <c r="V136" s="29">
        <f t="shared" si="22"/>
        <v>0.67408158241395455</v>
      </c>
      <c r="W136" s="29">
        <f t="shared" si="22"/>
        <v>0.77254056984486486</v>
      </c>
      <c r="X136" s="29">
        <f t="shared" si="22"/>
        <v>0.80594361124216918</v>
      </c>
      <c r="Y136" s="29">
        <f t="shared" si="22"/>
        <v>0.55949389309087538</v>
      </c>
      <c r="Z136" s="29">
        <f t="shared" si="22"/>
        <v>0.87516472483287189</v>
      </c>
      <c r="AA136" s="29">
        <f t="shared" si="22"/>
        <v>1.067231109518044</v>
      </c>
      <c r="AB136" s="29">
        <f t="shared" si="22"/>
        <v>0.89633132388952408</v>
      </c>
      <c r="AC136" s="29">
        <f t="shared" si="22"/>
        <v>0.80544230664745231</v>
      </c>
      <c r="AD136" s="29">
        <f t="shared" si="22"/>
        <v>0.57109597536636414</v>
      </c>
      <c r="AE136" s="29">
        <f t="shared" si="22"/>
        <v>1.3901747574935606</v>
      </c>
      <c r="AF136" s="29">
        <f t="shared" si="22"/>
        <v>0.7136831777876449</v>
      </c>
      <c r="AG136" s="29">
        <f t="shared" si="22"/>
        <v>0.68533725852445593</v>
      </c>
      <c r="AH136" s="29">
        <f t="shared" si="22"/>
        <v>0.84863196401574104</v>
      </c>
      <c r="AI136" s="29">
        <f t="shared" si="22"/>
        <v>0.88638557696530584</v>
      </c>
      <c r="AJ136" s="29">
        <f t="shared" si="22"/>
        <v>0.85818583014852878</v>
      </c>
      <c r="AK136" s="29">
        <f t="shared" si="22"/>
        <v>0.85833608415856533</v>
      </c>
      <c r="AL136" s="29">
        <f t="shared" si="22"/>
        <v>0.84781846360393087</v>
      </c>
      <c r="AM136" s="29">
        <f t="shared" si="22"/>
        <v>0.822739233627651</v>
      </c>
      <c r="AN136" s="29">
        <f t="shared" si="22"/>
        <v>0.88435567174872554</v>
      </c>
      <c r="AO136" s="29">
        <f t="shared" si="22"/>
        <v>0.83437879117468761</v>
      </c>
      <c r="AP136" s="29">
        <f t="shared" si="22"/>
        <v>0.55727578031733482</v>
      </c>
      <c r="AQ136" s="29">
        <f t="shared" si="22"/>
        <v>1.4387281231238833</v>
      </c>
      <c r="AR136" s="29">
        <f t="shared" si="22"/>
        <v>0.67047226131895321</v>
      </c>
      <c r="AS136" s="29">
        <f t="shared" si="22"/>
        <v>0.78719949656035204</v>
      </c>
      <c r="AT136" s="29">
        <f t="shared" si="22"/>
        <v>0.84279221410174099</v>
      </c>
      <c r="AU136" s="29">
        <f t="shared" si="22"/>
        <v>0.94756722700936913</v>
      </c>
      <c r="AV136" s="29">
        <f t="shared" si="22"/>
        <v>1.0114931358249424</v>
      </c>
      <c r="AW136" s="29">
        <f t="shared" si="22"/>
        <v>0.81924703260132492</v>
      </c>
      <c r="AX136" s="29">
        <f t="shared" si="22"/>
        <v>0.82031208260175581</v>
      </c>
      <c r="AY136" s="29">
        <f t="shared" si="22"/>
        <v>0.82304938604618505</v>
      </c>
      <c r="AZ136" s="29">
        <f t="shared" si="22"/>
        <v>0.87690224343553158</v>
      </c>
      <c r="BA136" s="29">
        <f t="shared" si="22"/>
        <v>0.79166850760593488</v>
      </c>
      <c r="BB136" s="29">
        <f t="shared" si="22"/>
        <v>0.64738038725796121</v>
      </c>
      <c r="BC136" s="29">
        <f t="shared" si="22"/>
        <v>1.6385761530137894</v>
      </c>
      <c r="BD136" s="29">
        <f t="shared" si="22"/>
        <v>0.81189734106243427</v>
      </c>
      <c r="BE136" s="29">
        <f t="shared" si="22"/>
        <v>0.71871598816537863</v>
      </c>
      <c r="BO136" s="23">
        <f t="shared" si="21"/>
        <v>-9.3181352897055647E-2</v>
      </c>
      <c r="BQ136" s="24"/>
    </row>
    <row r="137" spans="1:69" ht="33" x14ac:dyDescent="0.3">
      <c r="A137" s="28" t="s">
        <v>55</v>
      </c>
      <c r="B137" s="29">
        <f t="shared" ref="B137:BE137" si="23">IFERROR(B130/B124,0)</f>
        <v>3.4744919342459518E-2</v>
      </c>
      <c r="C137" s="29">
        <f t="shared" si="23"/>
        <v>0.15769638288290294</v>
      </c>
      <c r="D137" s="29">
        <f t="shared" si="23"/>
        <v>0.30034891238044586</v>
      </c>
      <c r="E137" s="29">
        <f t="shared" si="23"/>
        <v>0.42758761031670106</v>
      </c>
      <c r="F137" s="29">
        <f t="shared" si="23"/>
        <v>0.46641305388918958</v>
      </c>
      <c r="G137" s="29">
        <f t="shared" si="23"/>
        <v>0.48731940570974674</v>
      </c>
      <c r="H137" s="29">
        <f t="shared" si="23"/>
        <v>0.64681508856093217</v>
      </c>
      <c r="I137" s="29">
        <f t="shared" si="23"/>
        <v>0.53781334621126475</v>
      </c>
      <c r="J137" s="29">
        <f t="shared" si="23"/>
        <v>0.54888987470904338</v>
      </c>
      <c r="K137" s="29">
        <f t="shared" si="23"/>
        <v>0.59279090197977069</v>
      </c>
      <c r="L137" s="29">
        <f t="shared" si="23"/>
        <v>0.78205440967144269</v>
      </c>
      <c r="M137" s="29">
        <f t="shared" si="23"/>
        <v>0.83377048656336838</v>
      </c>
      <c r="N137" s="29">
        <f t="shared" si="23"/>
        <v>0.65879904097003128</v>
      </c>
      <c r="O137" s="29">
        <f t="shared" si="23"/>
        <v>0.71579923320974193</v>
      </c>
      <c r="P137" s="29">
        <f t="shared" si="23"/>
        <v>0.82575341951359449</v>
      </c>
      <c r="Q137" s="29">
        <f t="shared" si="23"/>
        <v>0.75883745259262259</v>
      </c>
      <c r="R137" s="29">
        <f t="shared" si="23"/>
        <v>0.79659754165878116</v>
      </c>
      <c r="S137" s="29">
        <f t="shared" si="23"/>
        <v>1.0174369185133862</v>
      </c>
      <c r="T137" s="29">
        <f t="shared" si="23"/>
        <v>0.7287342519650245</v>
      </c>
      <c r="U137" s="29">
        <f t="shared" si="23"/>
        <v>0.79248327103037697</v>
      </c>
      <c r="V137" s="29">
        <f t="shared" si="23"/>
        <v>0.69042360062468178</v>
      </c>
      <c r="W137" s="29">
        <f t="shared" si="23"/>
        <v>0.77214587698996962</v>
      </c>
      <c r="X137" s="29">
        <f t="shared" si="23"/>
        <v>0.83694423126750683</v>
      </c>
      <c r="Y137" s="29">
        <f t="shared" si="23"/>
        <v>0.88686457017946285</v>
      </c>
      <c r="Z137" s="29">
        <f t="shared" si="23"/>
        <v>1.0263294238850644</v>
      </c>
      <c r="AA137" s="29">
        <f t="shared" si="23"/>
        <v>0.9685956383870572</v>
      </c>
      <c r="AB137" s="29">
        <f t="shared" si="23"/>
        <v>0.90371152082476147</v>
      </c>
      <c r="AC137" s="29">
        <f t="shared" si="23"/>
        <v>0.79613991035216947</v>
      </c>
      <c r="AD137" s="29">
        <f t="shared" si="23"/>
        <v>0.85080197870351471</v>
      </c>
      <c r="AE137" s="29">
        <f t="shared" si="23"/>
        <v>1.1728820323544236</v>
      </c>
      <c r="AF137" s="29">
        <f t="shared" si="23"/>
        <v>0.67974031565674642</v>
      </c>
      <c r="AG137" s="29">
        <f t="shared" si="23"/>
        <v>0.62425533735139582</v>
      </c>
      <c r="AH137" s="29">
        <f t="shared" si="23"/>
        <v>0.85440918563050872</v>
      </c>
      <c r="AI137" s="29">
        <f t="shared" si="23"/>
        <v>0.96636150170080515</v>
      </c>
      <c r="AJ137" s="29">
        <f t="shared" si="23"/>
        <v>0.88227087652697278</v>
      </c>
      <c r="AK137" s="29">
        <f t="shared" si="23"/>
        <v>0.8953816154935581</v>
      </c>
      <c r="AL137" s="29">
        <f t="shared" si="23"/>
        <v>0.92060059052477972</v>
      </c>
      <c r="AM137" s="29">
        <f t="shared" si="23"/>
        <v>0.85139271776399983</v>
      </c>
      <c r="AN137" s="29">
        <f t="shared" si="23"/>
        <v>0.87455324567708592</v>
      </c>
      <c r="AO137" s="29">
        <f t="shared" si="23"/>
        <v>0.85652206966412292</v>
      </c>
      <c r="AP137" s="29">
        <f t="shared" si="23"/>
        <v>0.79079890208790471</v>
      </c>
      <c r="AQ137" s="29">
        <f t="shared" si="23"/>
        <v>1.1503642083962733</v>
      </c>
      <c r="AR137" s="29">
        <f t="shared" si="23"/>
        <v>0.65736069167168387</v>
      </c>
      <c r="AS137" s="29">
        <f t="shared" si="23"/>
        <v>0.77313123079266477</v>
      </c>
      <c r="AT137" s="29">
        <f t="shared" si="23"/>
        <v>0.79106055646673523</v>
      </c>
      <c r="AU137" s="29">
        <f t="shared" si="23"/>
        <v>0.84266823398614055</v>
      </c>
      <c r="AV137" s="29">
        <f t="shared" si="23"/>
        <v>0.89807843891633665</v>
      </c>
      <c r="AW137" s="29">
        <f t="shared" si="23"/>
        <v>0.8483543242753665</v>
      </c>
      <c r="AX137" s="29">
        <f t="shared" si="23"/>
        <v>0.81585262844947826</v>
      </c>
      <c r="AY137" s="29">
        <f t="shared" si="23"/>
        <v>0.81616509579825247</v>
      </c>
      <c r="AZ137" s="29">
        <f t="shared" si="23"/>
        <v>0.97678408252748616</v>
      </c>
      <c r="BA137" s="29">
        <f t="shared" si="23"/>
        <v>0.87124267385891863</v>
      </c>
      <c r="BB137" s="29">
        <f t="shared" si="23"/>
        <v>0.83393913343829384</v>
      </c>
      <c r="BC137" s="29">
        <f t="shared" si="23"/>
        <v>1.127900097847973</v>
      </c>
      <c r="BD137" s="29">
        <f t="shared" si="23"/>
        <v>0.69307825032857207</v>
      </c>
      <c r="BE137" s="29">
        <f t="shared" si="23"/>
        <v>0.77889469284037238</v>
      </c>
      <c r="BO137" s="23">
        <f t="shared" si="21"/>
        <v>8.5816442511800317E-2</v>
      </c>
      <c r="BQ137" s="24"/>
    </row>
    <row r="138" spans="1:69" ht="49.5" x14ac:dyDescent="0.3">
      <c r="A138" s="28" t="s">
        <v>56</v>
      </c>
      <c r="B138" s="29"/>
      <c r="C138" s="29">
        <f t="shared" ref="C138:BE139" si="24">IFERROR((B131+C131)/(B125+C125),0)</f>
        <v>0</v>
      </c>
      <c r="D138" s="29">
        <f t="shared" si="24"/>
        <v>1.9744701015864866E-5</v>
      </c>
      <c r="E138" s="29">
        <f t="shared" si="24"/>
        <v>1.9511624050027802E-5</v>
      </c>
      <c r="F138" s="29">
        <f t="shared" si="24"/>
        <v>2.8482805731775772E-2</v>
      </c>
      <c r="G138" s="29">
        <f t="shared" si="24"/>
        <v>0.11506229986684954</v>
      </c>
      <c r="H138" s="29">
        <f t="shared" si="24"/>
        <v>0.36525872692378047</v>
      </c>
      <c r="I138" s="29">
        <f t="shared" si="24"/>
        <v>0.60084156702853853</v>
      </c>
      <c r="J138" s="29">
        <f t="shared" si="24"/>
        <v>0.27776994573680808</v>
      </c>
      <c r="K138" s="29">
        <f t="shared" si="24"/>
        <v>0.23924607492588137</v>
      </c>
      <c r="L138" s="29">
        <f t="shared" si="24"/>
        <v>0.31020684742437343</v>
      </c>
      <c r="M138" s="29">
        <f t="shared" si="24"/>
        <v>0.37177691830010839</v>
      </c>
      <c r="N138" s="29">
        <f t="shared" si="24"/>
        <v>0.39002044128098695</v>
      </c>
      <c r="O138" s="29">
        <f t="shared" si="24"/>
        <v>0.13664637666845583</v>
      </c>
      <c r="P138" s="29">
        <f t="shared" si="24"/>
        <v>0.24286749439837224</v>
      </c>
      <c r="Q138" s="29">
        <f t="shared" si="24"/>
        <v>0.3155485757658455</v>
      </c>
      <c r="R138" s="29">
        <f t="shared" si="24"/>
        <v>0.24706668203826962</v>
      </c>
      <c r="S138" s="29">
        <f t="shared" si="24"/>
        <v>0.28448510537455174</v>
      </c>
      <c r="T138" s="29">
        <f t="shared" si="24"/>
        <v>0.333373559712769</v>
      </c>
      <c r="U138" s="29">
        <f t="shared" si="24"/>
        <v>0.24134893392557064</v>
      </c>
      <c r="V138" s="29">
        <f t="shared" si="24"/>
        <v>0.23252152285647418</v>
      </c>
      <c r="W138" s="29">
        <f t="shared" si="24"/>
        <v>0.20861475493092047</v>
      </c>
      <c r="X138" s="29">
        <f t="shared" si="24"/>
        <v>0.25737050426003028</v>
      </c>
      <c r="Y138" s="29">
        <f t="shared" si="24"/>
        <v>0.21941202358937259</v>
      </c>
      <c r="Z138" s="29">
        <f t="shared" si="24"/>
        <v>0.22539261063158783</v>
      </c>
      <c r="AA138" s="29">
        <f t="shared" si="24"/>
        <v>0.31955379264980888</v>
      </c>
      <c r="AB138" s="29">
        <f t="shared" si="24"/>
        <v>0.19445973581166578</v>
      </c>
      <c r="AC138" s="29">
        <f t="shared" si="24"/>
        <v>0.20694320294643287</v>
      </c>
      <c r="AD138" s="29">
        <f t="shared" si="24"/>
        <v>0.23053064072282228</v>
      </c>
      <c r="AE138" s="29">
        <f t="shared" si="24"/>
        <v>0.21515833659050498</v>
      </c>
      <c r="AF138" s="29">
        <f t="shared" si="24"/>
        <v>0.21475986374268627</v>
      </c>
      <c r="AG138" s="29">
        <f t="shared" si="24"/>
        <v>0.26532779723310113</v>
      </c>
      <c r="AH138" s="29">
        <f t="shared" si="24"/>
        <v>0.25126546270876582</v>
      </c>
      <c r="AI138" s="29">
        <f t="shared" si="24"/>
        <v>0.19183262270353088</v>
      </c>
      <c r="AJ138" s="29">
        <f t="shared" si="24"/>
        <v>0.2146746269931967</v>
      </c>
      <c r="AK138" s="29">
        <f t="shared" si="24"/>
        <v>0.2315879888261749</v>
      </c>
      <c r="AL138" s="29">
        <f t="shared" si="24"/>
        <v>0.26277177798091755</v>
      </c>
      <c r="AM138" s="29">
        <f t="shared" si="24"/>
        <v>0.25263601946545255</v>
      </c>
      <c r="AN138" s="29">
        <f t="shared" si="24"/>
        <v>0.26317003250053217</v>
      </c>
      <c r="AO138" s="29">
        <f t="shared" si="24"/>
        <v>0.24028076911483739</v>
      </c>
      <c r="AP138" s="29">
        <f t="shared" si="24"/>
        <v>0.24318575181350857</v>
      </c>
      <c r="AQ138" s="29">
        <f t="shared" si="24"/>
        <v>0.27242943436323031</v>
      </c>
      <c r="AR138" s="29">
        <f t="shared" si="24"/>
        <v>0.23431000316617731</v>
      </c>
      <c r="AS138" s="29">
        <f t="shared" si="24"/>
        <v>0.27625864078627183</v>
      </c>
      <c r="AT138" s="29">
        <f t="shared" si="24"/>
        <v>0.31524669756526819</v>
      </c>
      <c r="AU138" s="29">
        <f t="shared" si="24"/>
        <v>0.31224496109129152</v>
      </c>
      <c r="AV138" s="29">
        <f t="shared" si="24"/>
        <v>0.39415385616930654</v>
      </c>
      <c r="AW138" s="29">
        <f t="shared" si="24"/>
        <v>0.3594874840491612</v>
      </c>
      <c r="AX138" s="29">
        <f t="shared" si="24"/>
        <v>0.32388836829797579</v>
      </c>
      <c r="AY138" s="29">
        <f t="shared" si="24"/>
        <v>0.32456296227624448</v>
      </c>
      <c r="AZ138" s="29">
        <f t="shared" si="24"/>
        <v>0.38548816970176902</v>
      </c>
      <c r="BA138" s="29">
        <f t="shared" si="24"/>
        <v>0.38763247530144423</v>
      </c>
      <c r="BB138" s="29">
        <f t="shared" si="24"/>
        <v>0.25177492993493239</v>
      </c>
      <c r="BC138" s="29">
        <f t="shared" si="24"/>
        <v>0.25297232467228403</v>
      </c>
      <c r="BD138" s="29">
        <f t="shared" si="24"/>
        <v>0.28489934059369004</v>
      </c>
      <c r="BE138" s="29">
        <f t="shared" si="24"/>
        <v>0.2733401152635358</v>
      </c>
      <c r="BO138" s="23">
        <f t="shared" si="21"/>
        <v>-1.1559225330154244E-2</v>
      </c>
      <c r="BQ138" s="24"/>
    </row>
    <row r="139" spans="1:69" ht="49.5" x14ac:dyDescent="0.3">
      <c r="A139" s="28" t="s">
        <v>57</v>
      </c>
      <c r="B139" s="29"/>
      <c r="C139" s="29">
        <f t="shared" si="24"/>
        <v>0.16291631881914409</v>
      </c>
      <c r="D139" s="29">
        <f t="shared" si="24"/>
        <v>0.27427756631612638</v>
      </c>
      <c r="E139" s="29">
        <f t="shared" si="24"/>
        <v>0.52813582414241644</v>
      </c>
      <c r="F139" s="29">
        <f t="shared" si="24"/>
        <v>0.77325952911321905</v>
      </c>
      <c r="G139" s="29">
        <f t="shared" si="24"/>
        <v>0.69749495093397251</v>
      </c>
      <c r="H139" s="29">
        <f t="shared" si="24"/>
        <v>0.66077533516403042</v>
      </c>
      <c r="I139" s="29">
        <f t="shared" si="24"/>
        <v>0.74061098570663808</v>
      </c>
      <c r="J139" s="29">
        <f t="shared" si="24"/>
        <v>0.77592424468670962</v>
      </c>
      <c r="K139" s="29">
        <f t="shared" si="24"/>
        <v>0.66159264169116916</v>
      </c>
      <c r="L139" s="29">
        <f t="shared" si="24"/>
        <v>0.68934216714068997</v>
      </c>
      <c r="M139" s="29">
        <f t="shared" si="24"/>
        <v>0.97067457552449965</v>
      </c>
      <c r="N139" s="29">
        <f t="shared" si="24"/>
        <v>0.90583700773834941</v>
      </c>
      <c r="O139" s="29">
        <f t="shared" si="24"/>
        <v>0.93819598414928018</v>
      </c>
      <c r="P139" s="29">
        <f t="shared" si="24"/>
        <v>0.83862027048057852</v>
      </c>
      <c r="Q139" s="29">
        <f t="shared" si="24"/>
        <v>0.66733738765124351</v>
      </c>
      <c r="R139" s="29">
        <f t="shared" si="24"/>
        <v>0.92910215876446023</v>
      </c>
      <c r="S139" s="29">
        <f t="shared" si="24"/>
        <v>1.6634571273011347</v>
      </c>
      <c r="T139" s="29">
        <f t="shared" si="24"/>
        <v>1.4601749845607186</v>
      </c>
      <c r="U139" s="29">
        <f t="shared" si="24"/>
        <v>0.53430882662343293</v>
      </c>
      <c r="V139" s="29">
        <f t="shared" si="24"/>
        <v>0.79363816024272227</v>
      </c>
      <c r="W139" s="29">
        <f t="shared" si="24"/>
        <v>3.3111097096729809</v>
      </c>
      <c r="X139" s="29">
        <f t="shared" si="24"/>
        <v>0.83454597974999811</v>
      </c>
      <c r="Y139" s="29">
        <f t="shared" si="24"/>
        <v>0.15979645663401901</v>
      </c>
      <c r="Z139" s="29">
        <f t="shared" si="24"/>
        <v>0.31411791621250357</v>
      </c>
      <c r="AA139" s="29">
        <f t="shared" si="24"/>
        <v>0.92159761576899601</v>
      </c>
      <c r="AB139" s="29">
        <f t="shared" si="24"/>
        <v>1.4467902511944086</v>
      </c>
      <c r="AC139" s="29">
        <f t="shared" si="24"/>
        <v>0.90444128184984385</v>
      </c>
      <c r="AD139" s="29">
        <f t="shared" si="24"/>
        <v>0.25692686309675794</v>
      </c>
      <c r="AE139" s="29">
        <f t="shared" si="24"/>
        <v>0.64787187237243149</v>
      </c>
      <c r="AF139" s="29">
        <f t="shared" si="24"/>
        <v>2.8384718181848938</v>
      </c>
      <c r="AG139" s="29">
        <f t="shared" si="24"/>
        <v>0.6557684995146994</v>
      </c>
      <c r="AH139" s="29">
        <f t="shared" si="24"/>
        <v>1.0834275887955942</v>
      </c>
      <c r="AI139" s="29">
        <f t="shared" si="24"/>
        <v>1.1515039824413513</v>
      </c>
      <c r="AJ139" s="29">
        <f t="shared" si="24"/>
        <v>0.64003927059144927</v>
      </c>
      <c r="AK139" s="29">
        <f t="shared" si="24"/>
        <v>0.53790227914152267</v>
      </c>
      <c r="AL139" s="29">
        <f t="shared" si="24"/>
        <v>0.62197046233255471</v>
      </c>
      <c r="AM139" s="29">
        <f t="shared" si="24"/>
        <v>0.73223607767808041</v>
      </c>
      <c r="AN139" s="29">
        <f t="shared" si="24"/>
        <v>0.91100017800358868</v>
      </c>
      <c r="AO139" s="29">
        <f t="shared" si="24"/>
        <v>1.1683781027361653</v>
      </c>
      <c r="AP139" s="29">
        <f t="shared" si="24"/>
        <v>5.8967258167103506E-2</v>
      </c>
      <c r="AQ139" s="29">
        <f t="shared" si="24"/>
        <v>0.43057422071189028</v>
      </c>
      <c r="AR139" s="29">
        <f t="shared" si="24"/>
        <v>1.1967212833563945</v>
      </c>
      <c r="AS139" s="29">
        <f t="shared" si="24"/>
        <v>0.39681752055179642</v>
      </c>
      <c r="AT139" s="29">
        <f t="shared" si="24"/>
        <v>1.1017799549317713</v>
      </c>
      <c r="AU139" s="29">
        <f t="shared" si="24"/>
        <v>0.95615109525411679</v>
      </c>
      <c r="AV139" s="29">
        <f t="shared" si="24"/>
        <v>0.57187649855653588</v>
      </c>
      <c r="AW139" s="29">
        <f t="shared" si="24"/>
        <v>0.33290964584221022</v>
      </c>
      <c r="AX139" s="29">
        <f t="shared" si="24"/>
        <v>0.39977686966276427</v>
      </c>
      <c r="AY139" s="29">
        <f t="shared" si="24"/>
        <v>0.53289449518841958</v>
      </c>
      <c r="AZ139" s="29">
        <f t="shared" si="24"/>
        <v>0.89822882440228491</v>
      </c>
      <c r="BA139" s="29">
        <f t="shared" si="24"/>
        <v>1.4007633309077694</v>
      </c>
      <c r="BB139" s="29">
        <f t="shared" si="24"/>
        <v>0.15448832535784043</v>
      </c>
      <c r="BC139" s="29">
        <f t="shared" si="24"/>
        <v>0.58106216605376193</v>
      </c>
      <c r="BD139" s="29">
        <f t="shared" si="24"/>
        <v>12.943564362673913</v>
      </c>
      <c r="BE139" s="29">
        <f t="shared" si="24"/>
        <v>0.57142815330052632</v>
      </c>
      <c r="BO139" s="23">
        <f t="shared" si="21"/>
        <v>-12.372136209373386</v>
      </c>
      <c r="BQ139" s="24"/>
    </row>
    <row r="140" spans="1:69" ht="64.150000000000006" customHeight="1" x14ac:dyDescent="0.3">
      <c r="A140" s="28" t="s">
        <v>58</v>
      </c>
      <c r="B140" s="29">
        <v>0</v>
      </c>
      <c r="C140" s="29">
        <v>0</v>
      </c>
      <c r="D140" s="29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29">
        <v>0</v>
      </c>
      <c r="AB140" s="29">
        <v>0</v>
      </c>
      <c r="AC140" s="29">
        <v>0</v>
      </c>
      <c r="AD140" s="29">
        <v>0</v>
      </c>
      <c r="AE140" s="29">
        <v>0</v>
      </c>
      <c r="AF140" s="29">
        <v>0</v>
      </c>
      <c r="AG140" s="29">
        <v>0</v>
      </c>
      <c r="AH140" s="29">
        <v>0</v>
      </c>
      <c r="AI140" s="29">
        <v>0</v>
      </c>
      <c r="AJ140" s="29">
        <v>0</v>
      </c>
      <c r="AK140" s="29">
        <v>0</v>
      </c>
      <c r="AL140" s="29">
        <v>0</v>
      </c>
      <c r="AM140" s="29">
        <v>0</v>
      </c>
      <c r="AN140" s="29">
        <v>0</v>
      </c>
      <c r="AO140" s="29">
        <v>0</v>
      </c>
      <c r="AP140" s="29">
        <v>0</v>
      </c>
      <c r="AQ140" s="29">
        <v>0</v>
      </c>
      <c r="AR140" s="29">
        <v>0</v>
      </c>
      <c r="AS140" s="29">
        <v>0</v>
      </c>
      <c r="AT140" s="29">
        <v>0</v>
      </c>
      <c r="AU140" s="29">
        <v>0</v>
      </c>
      <c r="AV140" s="29">
        <v>0</v>
      </c>
      <c r="AW140" s="29">
        <v>0</v>
      </c>
      <c r="AX140" s="29">
        <v>0</v>
      </c>
      <c r="AY140" s="29">
        <v>0</v>
      </c>
      <c r="AZ140" s="29">
        <v>0</v>
      </c>
      <c r="BA140" s="29">
        <f>IFERROR((AZ133+BA133)/(AZ127+BA127),0)</f>
        <v>0.36709811252141467</v>
      </c>
      <c r="BB140" s="29">
        <f>IFERROR((BA133+BB133)/(BA127+BB127),0)</f>
        <v>0.57887899508922436</v>
      </c>
      <c r="BC140" s="29">
        <f>IFERROR((BB133+BC133)/(BB127+BC127),0)</f>
        <v>0.92869784289331492</v>
      </c>
      <c r="BD140" s="29">
        <f>IFERROR((BC133+BD133)/(BC127+BD127),0)</f>
        <v>1.2401342611632717</v>
      </c>
      <c r="BE140" s="29">
        <f>IFERROR((BD133+BE133)/(BD127+BE127),0)</f>
        <v>0.60274789075600033</v>
      </c>
      <c r="BO140" s="23">
        <f t="shared" si="21"/>
        <v>-0.63738637040727142</v>
      </c>
      <c r="BQ140" s="24"/>
    </row>
    <row r="141" spans="1:69" x14ac:dyDescent="0.3">
      <c r="A141" s="41"/>
      <c r="B141" s="40"/>
      <c r="C141" s="40"/>
      <c r="D141" s="40"/>
      <c r="E141" s="42"/>
      <c r="F141" s="40"/>
      <c r="G141" s="43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</row>
    <row r="142" spans="1:69" customFormat="1" x14ac:dyDescent="0.25">
      <c r="A142" s="13" t="s">
        <v>59</v>
      </c>
      <c r="B142" s="14">
        <v>2019</v>
      </c>
      <c r="C142" s="14"/>
      <c r="D142" s="14"/>
      <c r="E142" s="14"/>
      <c r="F142" s="14"/>
      <c r="G142" s="15">
        <v>2020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>
        <v>2021</v>
      </c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>
        <v>2022</v>
      </c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>
        <v>2023</v>
      </c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>
        <v>2024</v>
      </c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6" t="s">
        <v>5</v>
      </c>
    </row>
    <row r="143" spans="1:69" customFormat="1" ht="15.75" customHeight="1" x14ac:dyDescent="0.3">
      <c r="A143" s="17"/>
      <c r="B143" s="18">
        <v>43678</v>
      </c>
      <c r="C143" s="18">
        <v>43709</v>
      </c>
      <c r="D143" s="18">
        <v>43739</v>
      </c>
      <c r="E143" s="18">
        <v>43770</v>
      </c>
      <c r="F143" s="18">
        <v>43800</v>
      </c>
      <c r="G143" s="18">
        <v>43831</v>
      </c>
      <c r="H143" s="18">
        <v>43862</v>
      </c>
      <c r="I143" s="18">
        <v>43891</v>
      </c>
      <c r="J143" s="18">
        <v>43922</v>
      </c>
      <c r="K143" s="18">
        <v>43952</v>
      </c>
      <c r="L143" s="18">
        <v>43983</v>
      </c>
      <c r="M143" s="18">
        <v>44013</v>
      </c>
      <c r="N143" s="18">
        <v>44044</v>
      </c>
      <c r="O143" s="18">
        <v>44075</v>
      </c>
      <c r="P143" s="18">
        <v>44105</v>
      </c>
      <c r="Q143" s="18">
        <v>44136</v>
      </c>
      <c r="R143" s="18">
        <v>44166</v>
      </c>
      <c r="S143" s="18">
        <v>44197</v>
      </c>
      <c r="T143" s="18">
        <v>44228</v>
      </c>
      <c r="U143" s="18">
        <v>44256</v>
      </c>
      <c r="V143" s="18">
        <v>44287</v>
      </c>
      <c r="W143" s="18">
        <v>44317</v>
      </c>
      <c r="X143" s="18">
        <v>44348</v>
      </c>
      <c r="Y143" s="18">
        <v>44378</v>
      </c>
      <c r="Z143" s="18">
        <v>44409</v>
      </c>
      <c r="AA143" s="18">
        <v>44440</v>
      </c>
      <c r="AB143" s="18">
        <v>44470</v>
      </c>
      <c r="AC143" s="18">
        <v>44501</v>
      </c>
      <c r="AD143" s="18">
        <v>44531</v>
      </c>
      <c r="AE143" s="18">
        <v>44562</v>
      </c>
      <c r="AF143" s="18">
        <v>44593</v>
      </c>
      <c r="AG143" s="18">
        <v>44621</v>
      </c>
      <c r="AH143" s="18">
        <v>44652</v>
      </c>
      <c r="AI143" s="18">
        <v>44682</v>
      </c>
      <c r="AJ143" s="18">
        <v>44713</v>
      </c>
      <c r="AK143" s="18">
        <v>44743</v>
      </c>
      <c r="AL143" s="18">
        <v>44774</v>
      </c>
      <c r="AM143" s="18">
        <v>44805</v>
      </c>
      <c r="AN143" s="18">
        <v>44835</v>
      </c>
      <c r="AO143" s="18">
        <v>44866</v>
      </c>
      <c r="AP143" s="18">
        <v>44896</v>
      </c>
      <c r="AQ143" s="18">
        <v>44927</v>
      </c>
      <c r="AR143" s="18">
        <v>44958</v>
      </c>
      <c r="AS143" s="18">
        <v>44986</v>
      </c>
      <c r="AT143" s="18">
        <v>45017</v>
      </c>
      <c r="AU143" s="18">
        <v>45047</v>
      </c>
      <c r="AV143" s="18">
        <v>45078</v>
      </c>
      <c r="AW143" s="18">
        <v>45108</v>
      </c>
      <c r="AX143" s="18">
        <v>45139</v>
      </c>
      <c r="AY143" s="18">
        <v>45170</v>
      </c>
      <c r="AZ143" s="18">
        <v>45200</v>
      </c>
      <c r="BA143" s="18">
        <v>45231</v>
      </c>
      <c r="BB143" s="18">
        <v>45261</v>
      </c>
      <c r="BC143" s="18">
        <v>45292</v>
      </c>
      <c r="BD143" s="18">
        <v>45323</v>
      </c>
      <c r="BE143" s="18">
        <v>45352</v>
      </c>
      <c r="BF143" s="18">
        <v>45383</v>
      </c>
      <c r="BG143" s="18">
        <v>45413</v>
      </c>
      <c r="BH143" s="18">
        <v>45444</v>
      </c>
      <c r="BI143" s="18">
        <v>45474</v>
      </c>
      <c r="BJ143" s="18">
        <v>45505</v>
      </c>
      <c r="BK143" s="18">
        <v>45536</v>
      </c>
      <c r="BL143" s="18">
        <v>45566</v>
      </c>
      <c r="BM143" s="18">
        <v>45597</v>
      </c>
      <c r="BN143" s="18">
        <v>45627</v>
      </c>
      <c r="BO143" s="19"/>
    </row>
    <row r="144" spans="1:69" x14ac:dyDescent="0.3">
      <c r="A144" s="20" t="s">
        <v>60</v>
      </c>
      <c r="B144" s="21">
        <v>3295</v>
      </c>
      <c r="C144" s="21">
        <v>65447</v>
      </c>
      <c r="D144" s="21">
        <v>94890</v>
      </c>
      <c r="E144" s="21">
        <v>107622</v>
      </c>
      <c r="F144" s="21">
        <v>143281</v>
      </c>
      <c r="G144" s="21">
        <v>154392</v>
      </c>
      <c r="H144" s="21">
        <v>168737</v>
      </c>
      <c r="I144" s="21">
        <v>179124</v>
      </c>
      <c r="J144" s="21">
        <v>148778</v>
      </c>
      <c r="K144" s="21">
        <v>153712</v>
      </c>
      <c r="L144" s="21">
        <v>169524</v>
      </c>
      <c r="M144" s="21">
        <v>176798</v>
      </c>
      <c r="N144" s="21">
        <v>182107</v>
      </c>
      <c r="O144" s="21">
        <v>197182</v>
      </c>
      <c r="P144" s="21">
        <v>211285</v>
      </c>
      <c r="Q144" s="21">
        <v>199119</v>
      </c>
      <c r="R144" s="21">
        <v>206957</v>
      </c>
      <c r="S144" s="21">
        <v>197857</v>
      </c>
      <c r="T144" s="21">
        <v>205242</v>
      </c>
      <c r="U144" s="21">
        <v>227854</v>
      </c>
      <c r="V144" s="21">
        <v>230199</v>
      </c>
      <c r="W144" s="21">
        <v>220599</v>
      </c>
      <c r="X144" s="21">
        <v>220811</v>
      </c>
      <c r="Y144" s="21">
        <v>222812</v>
      </c>
      <c r="Z144" s="21">
        <v>226016</v>
      </c>
      <c r="AA144" s="21">
        <v>236921</v>
      </c>
      <c r="AB144" s="21">
        <v>250356</v>
      </c>
      <c r="AC144" s="21">
        <v>237680</v>
      </c>
      <c r="AD144" s="21">
        <v>250401</v>
      </c>
      <c r="AE144" s="21">
        <v>249080</v>
      </c>
      <c r="AF144" s="21">
        <v>248562</v>
      </c>
      <c r="AG144" s="21">
        <v>256925</v>
      </c>
      <c r="AH144" s="21">
        <v>238575</v>
      </c>
      <c r="AI144" s="21">
        <v>245022</v>
      </c>
      <c r="AJ144" s="21">
        <v>240267</v>
      </c>
      <c r="AK144" s="21">
        <v>245378</v>
      </c>
      <c r="AL144" s="21">
        <v>262128</v>
      </c>
      <c r="AM144" s="21">
        <v>272645</v>
      </c>
      <c r="AN144" s="21">
        <v>281107</v>
      </c>
      <c r="AO144" s="21">
        <v>279754</v>
      </c>
      <c r="AP144" s="21">
        <v>305978</v>
      </c>
      <c r="AQ144" s="21">
        <v>279228</v>
      </c>
      <c r="AR144" s="21">
        <v>282153</v>
      </c>
      <c r="AS144" s="22">
        <v>299222</v>
      </c>
      <c r="AT144" s="22">
        <v>288224</v>
      </c>
      <c r="AU144" s="22">
        <v>293476</v>
      </c>
      <c r="AV144" s="22">
        <v>280539</v>
      </c>
      <c r="AW144" s="22">
        <v>283996</v>
      </c>
      <c r="AX144" s="22">
        <v>294424</v>
      </c>
      <c r="AY144" s="22">
        <v>313645</v>
      </c>
      <c r="AZ144" s="22">
        <v>328967</v>
      </c>
      <c r="BA144" s="22">
        <v>322088</v>
      </c>
      <c r="BB144" s="22">
        <v>352451</v>
      </c>
      <c r="BC144" s="22">
        <v>337899</v>
      </c>
      <c r="BD144" s="22">
        <v>336416</v>
      </c>
      <c r="BE144" s="22">
        <v>351497</v>
      </c>
      <c r="BO144" s="23">
        <f>BE144/BD144-1</f>
        <v>4.4828426709787816E-2</v>
      </c>
      <c r="BQ144" s="24"/>
    </row>
    <row r="145" spans="1:69" ht="33" x14ac:dyDescent="0.3">
      <c r="A145" s="28" t="s">
        <v>61</v>
      </c>
      <c r="B145" s="29">
        <v>0.38238366020656839</v>
      </c>
      <c r="C145" s="29">
        <v>0.52611397380965774</v>
      </c>
      <c r="D145" s="29">
        <v>0.50502147498842431</v>
      </c>
      <c r="E145" s="29">
        <v>0.49706946003242297</v>
      </c>
      <c r="F145" s="29">
        <v>0.56749445500633711</v>
      </c>
      <c r="G145" s="29">
        <v>0.57681918546220778</v>
      </c>
      <c r="H145" s="29">
        <v>0.59422178241531465</v>
      </c>
      <c r="I145" s="29">
        <v>0.58293792591724758</v>
      </c>
      <c r="J145" s="29">
        <v>0.55958506348919779</v>
      </c>
      <c r="K145" s="29">
        <v>0.58287166069431018</v>
      </c>
      <c r="L145" s="29">
        <v>0.60752144838411426</v>
      </c>
      <c r="M145" s="29">
        <f t="shared" ref="M145:BE145" si="25">M144/M76</f>
        <v>0.62276718881542559</v>
      </c>
      <c r="N145" s="29">
        <f t="shared" si="25"/>
        <v>0.63069543533975203</v>
      </c>
      <c r="O145" s="29">
        <f t="shared" si="25"/>
        <v>0.63915333625062798</v>
      </c>
      <c r="P145" s="29">
        <f t="shared" si="25"/>
        <v>0.61627693303893061</v>
      </c>
      <c r="Q145" s="29">
        <f t="shared" si="25"/>
        <v>0.57784994166913339</v>
      </c>
      <c r="R145" s="29">
        <f t="shared" si="25"/>
        <v>0.5932039669800504</v>
      </c>
      <c r="S145" s="29">
        <f t="shared" si="25"/>
        <v>0.60291742593687336</v>
      </c>
      <c r="T145" s="29">
        <f t="shared" si="25"/>
        <v>0.6119666886317352</v>
      </c>
      <c r="U145" s="29">
        <f t="shared" si="25"/>
        <v>0.62708370601753105</v>
      </c>
      <c r="V145" s="29">
        <f t="shared" si="25"/>
        <v>0.63159237695967341</v>
      </c>
      <c r="W145" s="29">
        <f t="shared" si="25"/>
        <v>0.63900805570924135</v>
      </c>
      <c r="X145" s="29">
        <f t="shared" si="25"/>
        <v>0.63757767203344806</v>
      </c>
      <c r="Y145" s="29">
        <f t="shared" si="25"/>
        <v>0.64349106872102935</v>
      </c>
      <c r="Z145" s="29">
        <f t="shared" si="25"/>
        <v>0.64982792279670742</v>
      </c>
      <c r="AA145" s="29">
        <f t="shared" si="25"/>
        <v>0.6507835354548076</v>
      </c>
      <c r="AB145" s="29">
        <f t="shared" si="25"/>
        <v>0.65181088955018707</v>
      </c>
      <c r="AC145" s="29">
        <f t="shared" si="25"/>
        <v>0.64054848715965473</v>
      </c>
      <c r="AD145" s="29">
        <f t="shared" si="25"/>
        <v>0.64964469454627527</v>
      </c>
      <c r="AE145" s="29">
        <f t="shared" si="25"/>
        <v>0.64208784240130745</v>
      </c>
      <c r="AF145" s="29">
        <f t="shared" si="25"/>
        <v>0.63380378657487091</v>
      </c>
      <c r="AG145" s="29">
        <f t="shared" si="25"/>
        <v>0.62658521119890742</v>
      </c>
      <c r="AH145" s="29">
        <f t="shared" si="25"/>
        <v>0.62105293299943254</v>
      </c>
      <c r="AI145" s="29">
        <f t="shared" si="25"/>
        <v>0.62661466658142062</v>
      </c>
      <c r="AJ145" s="29">
        <f t="shared" si="25"/>
        <v>0.62717505364218706</v>
      </c>
      <c r="AK145" s="29">
        <f t="shared" si="25"/>
        <v>0.63821242883189366</v>
      </c>
      <c r="AL145" s="29">
        <f t="shared" si="25"/>
        <v>0.64533346463477681</v>
      </c>
      <c r="AM145" s="29">
        <f t="shared" si="25"/>
        <v>0.64599706671910873</v>
      </c>
      <c r="AN145" s="29">
        <f t="shared" si="25"/>
        <v>0.64561151277410822</v>
      </c>
      <c r="AO145" s="29">
        <f t="shared" si="25"/>
        <v>0.63664955304312998</v>
      </c>
      <c r="AP145" s="29">
        <f t="shared" si="25"/>
        <v>0.64861988777645174</v>
      </c>
      <c r="AQ145" s="29">
        <f t="shared" si="25"/>
        <v>0.63448075275682869</v>
      </c>
      <c r="AR145" s="29">
        <f t="shared" si="25"/>
        <v>0.63303030167056296</v>
      </c>
      <c r="AS145" s="29">
        <f t="shared" si="25"/>
        <v>0.64447914535253126</v>
      </c>
      <c r="AT145" s="29">
        <f t="shared" si="25"/>
        <v>0.6405789177740292</v>
      </c>
      <c r="AU145" s="29">
        <f t="shared" si="25"/>
        <v>0.65368107110003359</v>
      </c>
      <c r="AV145" s="29">
        <f t="shared" si="25"/>
        <v>0.64947250717098548</v>
      </c>
      <c r="AW145" s="29">
        <f t="shared" si="25"/>
        <v>0.6539301988758689</v>
      </c>
      <c r="AX145" s="29">
        <f t="shared" si="25"/>
        <v>0.65378594252748501</v>
      </c>
      <c r="AY145" s="29">
        <f t="shared" si="25"/>
        <v>0.66069611707136222</v>
      </c>
      <c r="AZ145" s="29">
        <f t="shared" si="25"/>
        <v>0.65754867647558535</v>
      </c>
      <c r="BA145" s="29">
        <f t="shared" si="25"/>
        <v>0.64402401033356127</v>
      </c>
      <c r="BB145" s="29">
        <f t="shared" si="25"/>
        <v>0.65259398196923768</v>
      </c>
      <c r="BC145" s="29">
        <f t="shared" si="25"/>
        <v>0.64047333375033411</v>
      </c>
      <c r="BD145" s="29">
        <f t="shared" si="25"/>
        <v>0.62954923125290063</v>
      </c>
      <c r="BE145" s="29">
        <f t="shared" si="25"/>
        <v>0.6372732810698305</v>
      </c>
      <c r="BO145" s="23">
        <f>BE145-BD145</f>
        <v>7.7240498169298677E-3</v>
      </c>
      <c r="BQ145" s="24"/>
    </row>
    <row r="146" spans="1:69" ht="33" x14ac:dyDescent="0.3">
      <c r="A146" s="20" t="s">
        <v>62</v>
      </c>
      <c r="B146" s="21">
        <v>366</v>
      </c>
      <c r="C146" s="21">
        <v>19933</v>
      </c>
      <c r="D146" s="21">
        <v>35863</v>
      </c>
      <c r="E146" s="21">
        <v>42414</v>
      </c>
      <c r="F146" s="21">
        <v>60164</v>
      </c>
      <c r="G146" s="21">
        <v>63717</v>
      </c>
      <c r="H146" s="21">
        <v>71933</v>
      </c>
      <c r="I146" s="21">
        <v>78473</v>
      </c>
      <c r="J146" s="21">
        <v>59475</v>
      </c>
      <c r="K146" s="21">
        <v>60869</v>
      </c>
      <c r="L146" s="21">
        <v>67111</v>
      </c>
      <c r="M146" s="21">
        <v>71520</v>
      </c>
      <c r="N146" s="21">
        <v>72819</v>
      </c>
      <c r="O146" s="21">
        <v>81521</v>
      </c>
      <c r="P146" s="21">
        <v>88327</v>
      </c>
      <c r="Q146" s="21">
        <v>80075</v>
      </c>
      <c r="R146" s="21">
        <v>83589</v>
      </c>
      <c r="S146" s="21">
        <v>76036</v>
      </c>
      <c r="T146" s="21">
        <v>79210</v>
      </c>
      <c r="U146" s="21">
        <v>92915</v>
      </c>
      <c r="V146" s="21">
        <v>92748</v>
      </c>
      <c r="W146" s="21">
        <v>87050</v>
      </c>
      <c r="X146" s="21">
        <v>86636</v>
      </c>
      <c r="Y146" s="21">
        <v>87582</v>
      </c>
      <c r="Z146" s="21">
        <v>89012</v>
      </c>
      <c r="AA146" s="21">
        <v>96523</v>
      </c>
      <c r="AB146" s="21">
        <v>102202</v>
      </c>
      <c r="AC146" s="21">
        <v>94166</v>
      </c>
      <c r="AD146" s="21">
        <v>102229</v>
      </c>
      <c r="AE146" s="21">
        <v>98736</v>
      </c>
      <c r="AF146" s="21">
        <v>100116</v>
      </c>
      <c r="AG146" s="21">
        <v>100116</v>
      </c>
      <c r="AH146" s="21">
        <v>89607</v>
      </c>
      <c r="AI146" s="21">
        <v>91773</v>
      </c>
      <c r="AJ146" s="21">
        <v>89625</v>
      </c>
      <c r="AK146" s="21">
        <v>91372</v>
      </c>
      <c r="AL146" s="21">
        <v>100199</v>
      </c>
      <c r="AM146" s="21">
        <v>106066</v>
      </c>
      <c r="AN146" s="21">
        <v>110765</v>
      </c>
      <c r="AO146" s="21">
        <v>107967</v>
      </c>
      <c r="AP146" s="21">
        <v>124854</v>
      </c>
      <c r="AQ146" s="21">
        <v>107859</v>
      </c>
      <c r="AR146" s="21">
        <v>108171</v>
      </c>
      <c r="AS146" s="22">
        <v>118981</v>
      </c>
      <c r="AT146" s="22">
        <v>111689</v>
      </c>
      <c r="AU146" s="22">
        <v>114182</v>
      </c>
      <c r="AV146" s="22">
        <v>106683</v>
      </c>
      <c r="AW146" s="22">
        <v>107511</v>
      </c>
      <c r="AX146" s="22">
        <v>113566</v>
      </c>
      <c r="AY146" s="22">
        <v>124291</v>
      </c>
      <c r="AZ146" s="22">
        <v>133636</v>
      </c>
      <c r="BA146" s="22">
        <v>128488</v>
      </c>
      <c r="BB146" s="22">
        <v>131547</v>
      </c>
      <c r="BC146" s="22">
        <v>136607</v>
      </c>
      <c r="BD146" s="22">
        <v>136607</v>
      </c>
      <c r="BE146" s="22">
        <v>143944</v>
      </c>
      <c r="BO146" s="23">
        <f t="shared" ref="BO146:BO156" si="26">BE146/BD146-1</f>
        <v>5.3708814336014932E-2</v>
      </c>
      <c r="BQ146" s="24"/>
    </row>
    <row r="147" spans="1:69" ht="33" x14ac:dyDescent="0.3">
      <c r="A147" s="28" t="s">
        <v>63</v>
      </c>
      <c r="B147" s="29">
        <v>0.1110773899848255</v>
      </c>
      <c r="C147" s="29">
        <v>0.30456705425764358</v>
      </c>
      <c r="D147" s="29">
        <v>0.37794288123089892</v>
      </c>
      <c r="E147" s="29">
        <v>0.39410157774432736</v>
      </c>
      <c r="F147" s="29">
        <v>0.41990215032000056</v>
      </c>
      <c r="G147" s="29">
        <v>0.41269625369190116</v>
      </c>
      <c r="H147" s="29">
        <v>0.42630247070885463</v>
      </c>
      <c r="I147" s="29">
        <v>0.43809316451173491</v>
      </c>
      <c r="J147" s="29">
        <v>0.39975668445603518</v>
      </c>
      <c r="K147" s="29">
        <v>0.39599380659935463</v>
      </c>
      <c r="L147" s="29">
        <v>0.39587904957410158</v>
      </c>
      <c r="M147" s="29">
        <f t="shared" ref="M147:BE147" si="27">M146/M144</f>
        <v>0.40452946300297515</v>
      </c>
      <c r="N147" s="29">
        <f t="shared" si="27"/>
        <v>0.39986930760486966</v>
      </c>
      <c r="O147" s="29">
        <f t="shared" si="27"/>
        <v>0.41343023196843526</v>
      </c>
      <c r="P147" s="29">
        <f t="shared" si="27"/>
        <v>0.41804671415386802</v>
      </c>
      <c r="Q147" s="29">
        <f t="shared" si="27"/>
        <v>0.40214645513486907</v>
      </c>
      <c r="R147" s="29">
        <f t="shared" si="27"/>
        <v>0.40389549519948587</v>
      </c>
      <c r="S147" s="29">
        <f t="shared" si="27"/>
        <v>0.38429775039548764</v>
      </c>
      <c r="T147" s="29">
        <f t="shared" si="27"/>
        <v>0.38593465275138616</v>
      </c>
      <c r="U147" s="29">
        <f t="shared" si="27"/>
        <v>0.40778305406093374</v>
      </c>
      <c r="V147" s="29">
        <f t="shared" si="27"/>
        <v>0.40290357473316563</v>
      </c>
      <c r="W147" s="29">
        <f t="shared" si="27"/>
        <v>0.3946074098250672</v>
      </c>
      <c r="X147" s="29">
        <f t="shared" si="27"/>
        <v>0.39235364180226528</v>
      </c>
      <c r="Y147" s="29">
        <f t="shared" si="27"/>
        <v>0.39307577688813888</v>
      </c>
      <c r="Z147" s="29">
        <f t="shared" si="27"/>
        <v>0.39383052527254708</v>
      </c>
      <c r="AA147" s="29">
        <f t="shared" si="27"/>
        <v>0.40740584414214021</v>
      </c>
      <c r="AB147" s="29">
        <f t="shared" si="27"/>
        <v>0.40822668520027483</v>
      </c>
      <c r="AC147" s="29">
        <f t="shared" si="27"/>
        <v>0.3961881521373275</v>
      </c>
      <c r="AD147" s="29">
        <f t="shared" si="27"/>
        <v>0.4082611491168166</v>
      </c>
      <c r="AE147" s="29">
        <f t="shared" si="27"/>
        <v>0.39640276216476633</v>
      </c>
      <c r="AF147" s="29">
        <f t="shared" si="27"/>
        <v>0.40278079513360854</v>
      </c>
      <c r="AG147" s="29">
        <f t="shared" si="27"/>
        <v>0.38967013719957189</v>
      </c>
      <c r="AH147" s="29">
        <f t="shared" si="27"/>
        <v>0.37559258094938697</v>
      </c>
      <c r="AI147" s="29">
        <f t="shared" si="27"/>
        <v>0.3745500404045351</v>
      </c>
      <c r="AJ147" s="29">
        <f t="shared" si="27"/>
        <v>0.37302251245489393</v>
      </c>
      <c r="AK147" s="29">
        <f t="shared" si="27"/>
        <v>0.37237242132546522</v>
      </c>
      <c r="AL147" s="29">
        <f t="shared" si="27"/>
        <v>0.38225218214002321</v>
      </c>
      <c r="AM147" s="29">
        <f t="shared" si="27"/>
        <v>0.38902602285022647</v>
      </c>
      <c r="AN147" s="29">
        <f t="shared" si="27"/>
        <v>0.39403145421494307</v>
      </c>
      <c r="AO147" s="29">
        <f t="shared" si="27"/>
        <v>0.38593550047541769</v>
      </c>
      <c r="AP147" s="29">
        <f t="shared" si="27"/>
        <v>0.40804894469537023</v>
      </c>
      <c r="AQ147" s="29">
        <f t="shared" si="27"/>
        <v>0.38627573166014867</v>
      </c>
      <c r="AR147" s="29">
        <f t="shared" si="27"/>
        <v>0.38337710391170748</v>
      </c>
      <c r="AS147" s="29">
        <f t="shared" si="27"/>
        <v>0.39763453222022443</v>
      </c>
      <c r="AT147" s="29">
        <f t="shared" si="27"/>
        <v>0.38750763295214835</v>
      </c>
      <c r="AU147" s="29">
        <f t="shared" si="27"/>
        <v>0.38906758985402556</v>
      </c>
      <c r="AV147" s="29">
        <f t="shared" si="27"/>
        <v>0.38027867783088981</v>
      </c>
      <c r="AW147" s="29">
        <f t="shared" si="27"/>
        <v>0.37856519105902903</v>
      </c>
      <c r="AX147" s="29">
        <f t="shared" si="27"/>
        <v>0.38572263130723039</v>
      </c>
      <c r="AY147" s="29">
        <f t="shared" si="27"/>
        <v>0.3962792328906885</v>
      </c>
      <c r="AZ147" s="29">
        <f t="shared" si="27"/>
        <v>0.40622919624156828</v>
      </c>
      <c r="BA147" s="29">
        <f t="shared" si="27"/>
        <v>0.39892203372991231</v>
      </c>
      <c r="BB147" s="29">
        <f t="shared" si="27"/>
        <v>0.37323486101614123</v>
      </c>
      <c r="BC147" s="29">
        <f t="shared" si="27"/>
        <v>0.40428352850999855</v>
      </c>
      <c r="BD147" s="29">
        <f t="shared" si="27"/>
        <v>0.40606570436602302</v>
      </c>
      <c r="BE147" s="29">
        <f t="shared" si="27"/>
        <v>0.40951700868001717</v>
      </c>
      <c r="BO147" s="23">
        <f>BE147-BD147</f>
        <v>3.4513043139941524E-3</v>
      </c>
      <c r="BQ147" s="24"/>
    </row>
    <row r="148" spans="1:69" ht="33" x14ac:dyDescent="0.3">
      <c r="A148" s="20" t="s">
        <v>64</v>
      </c>
      <c r="B148" s="21">
        <v>1351947.1</v>
      </c>
      <c r="C148" s="21">
        <v>38024177.630000137</v>
      </c>
      <c r="D148" s="21">
        <v>91693132.379999876</v>
      </c>
      <c r="E148" s="21">
        <v>101105016.47999924</v>
      </c>
      <c r="F148" s="21">
        <v>143407413.04000098</v>
      </c>
      <c r="G148" s="21">
        <v>145202205.86999986</v>
      </c>
      <c r="H148" s="21">
        <v>168145098.35000104</v>
      </c>
      <c r="I148" s="21">
        <v>192332486.139999</v>
      </c>
      <c r="J148" s="21">
        <v>140840309.67999998</v>
      </c>
      <c r="K148" s="21">
        <v>140764676.73999894</v>
      </c>
      <c r="L148" s="21">
        <v>154853640.13999876</v>
      </c>
      <c r="M148" s="21">
        <v>162939163.70999935</v>
      </c>
      <c r="N148" s="21">
        <v>164316633.10000017</v>
      </c>
      <c r="O148" s="21">
        <v>186078712.38999793</v>
      </c>
      <c r="P148" s="21">
        <v>213317966.86999857</v>
      </c>
      <c r="Q148" s="21">
        <v>192937505.0299989</v>
      </c>
      <c r="R148" s="21">
        <v>208799974.71999931</v>
      </c>
      <c r="S148" s="21">
        <v>174788053.53999832</v>
      </c>
      <c r="T148" s="21">
        <v>179956780.67999962</v>
      </c>
      <c r="U148" s="21">
        <v>215933116.60999849</v>
      </c>
      <c r="V148" s="21">
        <v>217374252.41999969</v>
      </c>
      <c r="W148" s="21">
        <v>196655877.71999782</v>
      </c>
      <c r="X148" s="21">
        <v>199507586.24999839</v>
      </c>
      <c r="Y148" s="21">
        <v>206125398.96999618</v>
      </c>
      <c r="Z148" s="21">
        <v>207028554.65999857</v>
      </c>
      <c r="AA148" s="21">
        <v>228262676.55000013</v>
      </c>
      <c r="AB148" s="21">
        <v>251070202.65999886</v>
      </c>
      <c r="AC148" s="21">
        <v>230699159.20999756</v>
      </c>
      <c r="AD148" s="21">
        <v>256171392.04999757</v>
      </c>
      <c r="AE148" s="21">
        <v>235933830.72999927</v>
      </c>
      <c r="AF148" s="21">
        <v>247273214.44999504</v>
      </c>
      <c r="AG148" s="21">
        <v>247273214.44999504</v>
      </c>
      <c r="AH148" s="21">
        <v>221377740.75999931</v>
      </c>
      <c r="AI148" s="21">
        <v>211315266.92999947</v>
      </c>
      <c r="AJ148" s="21">
        <v>207085807.0199998</v>
      </c>
      <c r="AK148" s="21">
        <v>210339285.10000002</v>
      </c>
      <c r="AL148" s="21">
        <v>232777725.2600013</v>
      </c>
      <c r="AM148" s="21">
        <v>252910912.97999993</v>
      </c>
      <c r="AN148" s="21">
        <v>265549023.66000184</v>
      </c>
      <c r="AO148" s="21">
        <v>260043172.00999925</v>
      </c>
      <c r="AP148" s="21">
        <v>313337081.28000003</v>
      </c>
      <c r="AQ148" s="21">
        <v>256773202.73999736</v>
      </c>
      <c r="AR148" s="21">
        <v>257273347.75999814</v>
      </c>
      <c r="AS148" s="22">
        <v>286669981.91999823</v>
      </c>
      <c r="AT148" s="22">
        <v>265818916.71999764</v>
      </c>
      <c r="AU148" s="22">
        <v>269194118.96999812</v>
      </c>
      <c r="AV148" s="22">
        <v>246820671.45999834</v>
      </c>
      <c r="AW148" s="22">
        <v>247790128.15000129</v>
      </c>
      <c r="AX148" s="22">
        <v>279201720.96000123</v>
      </c>
      <c r="AY148" s="22">
        <v>290135424.75999922</v>
      </c>
      <c r="AZ148" s="22">
        <v>324663323.13999778</v>
      </c>
      <c r="BA148" s="22">
        <v>317343754.08999646</v>
      </c>
      <c r="BB148" s="22">
        <v>322431010.30999655</v>
      </c>
      <c r="BC148" s="22">
        <v>338209814.45999587</v>
      </c>
      <c r="BD148" s="22">
        <v>338209814.45999587</v>
      </c>
      <c r="BE148" s="22">
        <v>369609744.99999619</v>
      </c>
      <c r="BO148" s="23">
        <f t="shared" si="26"/>
        <v>9.2841571112107335E-2</v>
      </c>
      <c r="BQ148" s="24"/>
    </row>
    <row r="149" spans="1:69" ht="33" x14ac:dyDescent="0.3">
      <c r="A149" s="28" t="s">
        <v>65</v>
      </c>
      <c r="B149" s="29">
        <v>0.35998288768233166</v>
      </c>
      <c r="C149" s="29">
        <v>0.39158209914861358</v>
      </c>
      <c r="D149" s="29">
        <v>0.60902557081916575</v>
      </c>
      <c r="E149" s="29">
        <v>0.60821222666296959</v>
      </c>
      <c r="F149" s="29">
        <v>0.64707877741413766</v>
      </c>
      <c r="G149" s="29">
        <v>0.63808652182555947</v>
      </c>
      <c r="H149" s="29">
        <v>0.65988420055537356</v>
      </c>
      <c r="I149" s="29">
        <v>0.67072599861527926</v>
      </c>
      <c r="J149" s="29">
        <v>0.62501956129635594</v>
      </c>
      <c r="K149" s="29">
        <v>0.61858457248175447</v>
      </c>
      <c r="L149" s="29">
        <v>0.62113088649423209</v>
      </c>
      <c r="M149" s="29">
        <v>0.63031307878427123</v>
      </c>
      <c r="N149" s="29">
        <v>0.62368379500331661</v>
      </c>
      <c r="O149" s="29">
        <v>0.63740885972060668</v>
      </c>
      <c r="P149" s="29">
        <v>0.65167011354298343</v>
      </c>
      <c r="Q149" s="29">
        <v>0.63512104766077648</v>
      </c>
      <c r="R149" s="29">
        <v>0.64231843825883783</v>
      </c>
      <c r="S149" s="29">
        <v>0.61598300152876462</v>
      </c>
      <c r="T149" s="29">
        <v>0.61115926486363359</v>
      </c>
      <c r="U149" s="29">
        <v>0.64032149533624672</v>
      </c>
      <c r="V149" s="29">
        <v>0.63433828559082384</v>
      </c>
      <c r="W149" s="29">
        <v>0.6270026499801522</v>
      </c>
      <c r="X149" s="29">
        <v>0.62833822760615976</v>
      </c>
      <c r="Y149" s="29">
        <v>0.63434038192649378</v>
      </c>
      <c r="Z149" s="29">
        <v>0.63070586196780798</v>
      </c>
      <c r="AA149" s="29">
        <v>0.64734682997051707</v>
      </c>
      <c r="AB149" s="29">
        <v>0.65208766052343925</v>
      </c>
      <c r="AC149" s="29">
        <v>0.63999144495710447</v>
      </c>
      <c r="AD149" s="29">
        <v>0.65209578108433164</v>
      </c>
      <c r="AE149" s="29">
        <v>0.64107585745821916</v>
      </c>
      <c r="AF149" s="29">
        <v>0.64658215847893918</v>
      </c>
      <c r="AG149" s="29">
        <v>0.54020631746318548</v>
      </c>
      <c r="AH149" s="29">
        <v>0.62288700114522255</v>
      </c>
      <c r="AI149" s="29">
        <v>0.61738232093966006</v>
      </c>
      <c r="AJ149" s="29">
        <v>0.61403362051132304</v>
      </c>
      <c r="AK149" s="29">
        <v>0.61513141992851195</v>
      </c>
      <c r="AL149" s="29">
        <v>0.6261892550970104</v>
      </c>
      <c r="AM149" s="29">
        <v>0.63330940355183463</v>
      </c>
      <c r="AN149" s="29">
        <v>0.63917902997446518</v>
      </c>
      <c r="AO149" s="29">
        <v>0.63160111860772095</v>
      </c>
      <c r="AP149" s="29">
        <v>0.65607177890346546</v>
      </c>
      <c r="AQ149" s="29">
        <v>0.63436295334829018</v>
      </c>
      <c r="AR149" s="29">
        <v>0.62481813829997079</v>
      </c>
      <c r="AS149" s="29">
        <v>0.64870038670676955</v>
      </c>
      <c r="AT149" s="29">
        <v>0.63448987979054461</v>
      </c>
      <c r="AU149" s="29">
        <v>0.64259073986272752</v>
      </c>
      <c r="AV149" s="29">
        <v>0.6285281095893156</v>
      </c>
      <c r="AW149" s="29">
        <v>0.62812255464697098</v>
      </c>
      <c r="AX149" s="29">
        <v>0.63685436435787024</v>
      </c>
      <c r="AY149" s="29">
        <v>0.64387027926253237</v>
      </c>
      <c r="AZ149" s="29">
        <v>0.65850322714185605</v>
      </c>
      <c r="BA149" s="29">
        <v>0.6461813452732843</v>
      </c>
      <c r="BB149" s="29">
        <v>0.56557927600407032</v>
      </c>
      <c r="BC149" s="29">
        <v>0.65891893804612012</v>
      </c>
      <c r="BD149" s="29">
        <v>0.64430115777945696</v>
      </c>
      <c r="BE149" s="29">
        <v>0.66517115047274289</v>
      </c>
      <c r="BO149" s="23">
        <f>BE149-BD149</f>
        <v>2.0869992693285933E-2</v>
      </c>
      <c r="BQ149" s="24"/>
    </row>
    <row r="150" spans="1:69" x14ac:dyDescent="0.3">
      <c r="A150" s="20" t="s">
        <v>66</v>
      </c>
      <c r="B150" s="21">
        <v>4088876.679999995</v>
      </c>
      <c r="C150" s="21">
        <v>73410135.870000184</v>
      </c>
      <c r="D150" s="21">
        <v>66881818.190000027</v>
      </c>
      <c r="E150" s="21">
        <v>38472941.759999655</v>
      </c>
      <c r="F150" s="21">
        <v>47097694.019999504</v>
      </c>
      <c r="G150" s="21">
        <v>44593960.759999461</v>
      </c>
      <c r="H150" s="21">
        <v>43466129.759999529</v>
      </c>
      <c r="I150" s="21">
        <v>36893345.379999399</v>
      </c>
      <c r="J150" s="21">
        <v>29137286.569999546</v>
      </c>
      <c r="K150" s="21">
        <v>30713264.249999516</v>
      </c>
      <c r="L150" s="21">
        <v>34801078.139999494</v>
      </c>
      <c r="M150" s="21">
        <v>30055846.769999523</v>
      </c>
      <c r="N150" s="21">
        <v>32879979.729999475</v>
      </c>
      <c r="O150" s="21">
        <v>32771022.869999617</v>
      </c>
      <c r="P150" s="21">
        <v>48272080.869999446</v>
      </c>
      <c r="Q150" s="21">
        <v>41491909.729999416</v>
      </c>
      <c r="R150" s="21">
        <v>47684688.369999573</v>
      </c>
      <c r="S150" s="21">
        <v>30415729.839999791</v>
      </c>
      <c r="T150" s="21">
        <v>32303526.059999716</v>
      </c>
      <c r="U150" s="21">
        <v>37517942.399999499</v>
      </c>
      <c r="V150" s="21">
        <v>37557226.809999205</v>
      </c>
      <c r="W150" s="21">
        <v>33296488.999999337</v>
      </c>
      <c r="X150" s="21">
        <v>34770079.049999326</v>
      </c>
      <c r="Y150" s="21">
        <v>66393460.139999874</v>
      </c>
      <c r="Z150" s="21">
        <v>50806725.379999533</v>
      </c>
      <c r="AA150" s="21">
        <v>38636384.929999352</v>
      </c>
      <c r="AB150" s="21">
        <v>45286925.219999239</v>
      </c>
      <c r="AC150" s="21">
        <v>39496304.51999943</v>
      </c>
      <c r="AD150" s="21">
        <v>65478223.899999402</v>
      </c>
      <c r="AE150" s="21">
        <v>39403295.299999461</v>
      </c>
      <c r="AF150" s="21">
        <v>45262570.719999135</v>
      </c>
      <c r="AG150" s="21">
        <v>51142123.219998531</v>
      </c>
      <c r="AH150" s="21">
        <v>40137684.59999904</v>
      </c>
      <c r="AI150" s="21">
        <v>40018669.549999207</v>
      </c>
      <c r="AJ150" s="21">
        <v>37606268.919999115</v>
      </c>
      <c r="AK150" s="21">
        <v>38446700.21999909</v>
      </c>
      <c r="AL150" s="21">
        <v>43597688.179999173</v>
      </c>
      <c r="AM150" s="21">
        <v>46577463.319999032</v>
      </c>
      <c r="AN150" s="21">
        <v>45602400.649999067</v>
      </c>
      <c r="AO150" s="21">
        <v>52286601.509999186</v>
      </c>
      <c r="AP150" s="21">
        <v>88375880.909999639</v>
      </c>
      <c r="AQ150" s="21">
        <v>52850929.589999422</v>
      </c>
      <c r="AR150" s="21">
        <v>61849342.199999414</v>
      </c>
      <c r="AS150" s="22">
        <v>64202592.289999403</v>
      </c>
      <c r="AT150" s="22">
        <v>60404807.099999599</v>
      </c>
      <c r="AU150" s="22">
        <v>55629923.939999431</v>
      </c>
      <c r="AV150" s="22">
        <v>52458300.769999504</v>
      </c>
      <c r="AW150" s="22">
        <v>61760579.139999673</v>
      </c>
      <c r="AX150" s="22">
        <v>68374035.909999788</v>
      </c>
      <c r="AY150" s="22">
        <v>65461901.00999973</v>
      </c>
      <c r="AZ150" s="22">
        <v>84313923.289999709</v>
      </c>
      <c r="BA150" s="22">
        <v>91421141.659999907</v>
      </c>
      <c r="BB150" s="22">
        <v>139988570.89000049</v>
      </c>
      <c r="BC150" s="22">
        <v>67118604.519999564</v>
      </c>
      <c r="BD150" s="22">
        <v>70602358.199999481</v>
      </c>
      <c r="BE150" s="22">
        <v>92746788.739999667</v>
      </c>
      <c r="BO150" s="23">
        <f t="shared" si="26"/>
        <v>0.31365001261388947</v>
      </c>
      <c r="BQ150" s="24"/>
    </row>
    <row r="151" spans="1:69" x14ac:dyDescent="0.3">
      <c r="A151" s="20" t="s">
        <v>67</v>
      </c>
      <c r="B151" s="21">
        <v>163916.86000000002</v>
      </c>
      <c r="C151" s="21">
        <v>10673960.310000001</v>
      </c>
      <c r="D151" s="21">
        <v>25635072.170000002</v>
      </c>
      <c r="E151" s="21">
        <v>29250993.839999996</v>
      </c>
      <c r="F151" s="21">
        <v>33886496.910000004</v>
      </c>
      <c r="G151" s="21">
        <v>24113527.02</v>
      </c>
      <c r="H151" s="21">
        <v>31194840.960000005</v>
      </c>
      <c r="I151" s="21">
        <v>26781763.659999996</v>
      </c>
      <c r="J151" s="21">
        <v>20778868.93</v>
      </c>
      <c r="K151" s="21">
        <v>20443517.080000013</v>
      </c>
      <c r="L151" s="21">
        <v>29107437.699999992</v>
      </c>
      <c r="M151" s="21">
        <v>30537241.929999996</v>
      </c>
      <c r="N151" s="21">
        <v>22178019.180000015</v>
      </c>
      <c r="O151" s="21">
        <v>26701791.920000006</v>
      </c>
      <c r="P151" s="21">
        <v>41682950.620000005</v>
      </c>
      <c r="Q151" s="21">
        <v>39535289.769999996</v>
      </c>
      <c r="R151" s="21">
        <v>42624400.879999995</v>
      </c>
      <c r="S151" s="21">
        <v>47647943.669999987</v>
      </c>
      <c r="T151" s="21">
        <v>31460630.59999999</v>
      </c>
      <c r="U151" s="21">
        <v>38800843.589999989</v>
      </c>
      <c r="V151" s="21">
        <v>33829630.499999993</v>
      </c>
      <c r="W151" s="21">
        <v>33434536.109999992</v>
      </c>
      <c r="X151" s="21">
        <v>38750318.460000008</v>
      </c>
      <c r="Y151" s="21">
        <v>44980955.380000018</v>
      </c>
      <c r="Z151" s="21">
        <v>57177896.439999975</v>
      </c>
      <c r="AA151" s="21">
        <v>56752115.499999993</v>
      </c>
      <c r="AB151" s="21">
        <v>60550834.790000007</v>
      </c>
      <c r="AC151" s="21">
        <v>49179737.24999997</v>
      </c>
      <c r="AD151" s="21">
        <v>53139554.350000031</v>
      </c>
      <c r="AE151" s="21">
        <v>75380191.219999969</v>
      </c>
      <c r="AF151" s="21">
        <v>46255186.449999996</v>
      </c>
      <c r="AG151" s="21">
        <v>50514818.099999994</v>
      </c>
      <c r="AH151" s="21">
        <v>48706601.88000001</v>
      </c>
      <c r="AI151" s="21">
        <v>54432020.340000011</v>
      </c>
      <c r="AJ151" s="21">
        <v>48925578.799999975</v>
      </c>
      <c r="AK151" s="21">
        <v>48123326.459999993</v>
      </c>
      <c r="AL151" s="21">
        <v>52923360.680000022</v>
      </c>
      <c r="AM151" s="21">
        <v>53597577.769999996</v>
      </c>
      <c r="AN151" s="21">
        <v>57216829.349999994</v>
      </c>
      <c r="AO151" s="21">
        <v>56514688.309999973</v>
      </c>
      <c r="AP151" s="21">
        <v>68324374.949999988</v>
      </c>
      <c r="AQ151" s="21">
        <v>88529083.640000015</v>
      </c>
      <c r="AR151" s="21">
        <v>53477596.939999998</v>
      </c>
      <c r="AS151" s="22">
        <v>64882280.499999993</v>
      </c>
      <c r="AT151" s="22">
        <v>61032288.509999983</v>
      </c>
      <c r="AU151" s="22">
        <v>69324130.730000019</v>
      </c>
      <c r="AV151" s="22">
        <v>64894136.11999999</v>
      </c>
      <c r="AW151" s="22">
        <v>60715521.890000015</v>
      </c>
      <c r="AX151" s="22">
        <v>69836370.719999999</v>
      </c>
      <c r="AY151" s="22">
        <v>67033833.540000014</v>
      </c>
      <c r="AZ151" s="22">
        <v>88964953.349999979</v>
      </c>
      <c r="BA151" s="22">
        <v>83814064.849999979</v>
      </c>
      <c r="BB151" s="22">
        <v>115285063.63999997</v>
      </c>
      <c r="BC151" s="22">
        <v>127034123.45999999</v>
      </c>
      <c r="BD151" s="22">
        <v>72402142.879999995</v>
      </c>
      <c r="BE151" s="22">
        <v>81934313.48999998</v>
      </c>
      <c r="BO151" s="23">
        <f t="shared" si="26"/>
        <v>0.1316559183310182</v>
      </c>
      <c r="BQ151" s="24"/>
    </row>
    <row r="152" spans="1:69" ht="49.5" x14ac:dyDescent="0.3">
      <c r="A152" s="28" t="s">
        <v>68</v>
      </c>
      <c r="B152" s="29">
        <v>4.0088482198978967E-2</v>
      </c>
      <c r="C152" s="29">
        <v>0.14540172393771614</v>
      </c>
      <c r="D152" s="29">
        <v>0.38328910403086025</v>
      </c>
      <c r="E152" s="29">
        <v>0.76030042159168276</v>
      </c>
      <c r="F152" s="29">
        <v>0.71949375898553514</v>
      </c>
      <c r="G152" s="29">
        <v>0.54073526121119297</v>
      </c>
      <c r="H152" s="29">
        <v>0.71768158638102642</v>
      </c>
      <c r="I152" s="29">
        <v>0.72592396770066048</v>
      </c>
      <c r="J152" s="29">
        <v>0.71313671848202997</v>
      </c>
      <c r="K152" s="29">
        <v>0.66562501835018517</v>
      </c>
      <c r="L152" s="29">
        <v>0.83639471118984177</v>
      </c>
      <c r="M152" s="29">
        <f t="shared" ref="M152:BE152" si="28">IFERROR(M151/M150,"")</f>
        <v>1.0160166893211933</v>
      </c>
      <c r="N152" s="29">
        <f t="shared" si="28"/>
        <v>0.67451438115592688</v>
      </c>
      <c r="O152" s="29">
        <f t="shared" si="28"/>
        <v>0.81479885525466111</v>
      </c>
      <c r="P152" s="29">
        <f t="shared" si="28"/>
        <v>0.86350018206705248</v>
      </c>
      <c r="Q152" s="29">
        <f t="shared" si="28"/>
        <v>0.9528433380692346</v>
      </c>
      <c r="R152" s="29">
        <f t="shared" si="28"/>
        <v>0.89388024409983946</v>
      </c>
      <c r="S152" s="29">
        <f t="shared" si="28"/>
        <v>1.5665559866769356</v>
      </c>
      <c r="T152" s="29">
        <f t="shared" si="28"/>
        <v>0.9739070137905641</v>
      </c>
      <c r="U152" s="29">
        <f t="shared" si="28"/>
        <v>1.0341943376404488</v>
      </c>
      <c r="V152" s="29">
        <f t="shared" si="28"/>
        <v>0.90074889371206768</v>
      </c>
      <c r="W152" s="29">
        <f t="shared" si="28"/>
        <v>1.0041459959937715</v>
      </c>
      <c r="X152" s="29">
        <f t="shared" si="28"/>
        <v>1.1144731193816702</v>
      </c>
      <c r="Y152" s="29">
        <f t="shared" si="28"/>
        <v>0.67749075413679893</v>
      </c>
      <c r="Z152" s="29">
        <f t="shared" si="28"/>
        <v>1.1254001515025509</v>
      </c>
      <c r="AA152" s="29">
        <f t="shared" si="28"/>
        <v>1.4688774739878581</v>
      </c>
      <c r="AB152" s="29">
        <f t="shared" si="28"/>
        <v>1.33704892738578</v>
      </c>
      <c r="AC152" s="29">
        <f t="shared" si="28"/>
        <v>1.2451731332255962</v>
      </c>
      <c r="AD152" s="29">
        <f t="shared" si="28"/>
        <v>0.81156071721121492</v>
      </c>
      <c r="AE152" s="29">
        <f t="shared" si="28"/>
        <v>1.9130428215733775</v>
      </c>
      <c r="AF152" s="29">
        <f t="shared" si="28"/>
        <v>1.0219301668953211</v>
      </c>
      <c r="AG152" s="29">
        <f t="shared" si="28"/>
        <v>0.98773408140878205</v>
      </c>
      <c r="AH152" s="29">
        <f t="shared" si="28"/>
        <v>1.2134880814724718</v>
      </c>
      <c r="AI152" s="29">
        <f t="shared" si="28"/>
        <v>1.3601656664770627</v>
      </c>
      <c r="AJ152" s="29">
        <f t="shared" si="28"/>
        <v>1.3009952916116392</v>
      </c>
      <c r="AK152" s="29">
        <f t="shared" si="28"/>
        <v>1.2516893825641595</v>
      </c>
      <c r="AL152" s="29">
        <f t="shared" si="28"/>
        <v>1.2139029129594785</v>
      </c>
      <c r="AM152" s="29">
        <f t="shared" si="28"/>
        <v>1.1507191235763741</v>
      </c>
      <c r="AN152" s="29">
        <f t="shared" si="28"/>
        <v>1.2546889754586015</v>
      </c>
      <c r="AO152" s="29">
        <f t="shared" si="28"/>
        <v>1.0808636759302901</v>
      </c>
      <c r="AP152" s="29">
        <f t="shared" si="28"/>
        <v>0.77311110504890201</v>
      </c>
      <c r="AQ152" s="29">
        <f t="shared" si="28"/>
        <v>1.6750714571490091</v>
      </c>
      <c r="AR152" s="29">
        <f t="shared" si="28"/>
        <v>0.86464293778698431</v>
      </c>
      <c r="AS152" s="29">
        <f t="shared" si="28"/>
        <v>1.0105866162993931</v>
      </c>
      <c r="AT152" s="29">
        <f t="shared" si="28"/>
        <v>1.0103879383136112</v>
      </c>
      <c r="AU152" s="29">
        <f t="shared" si="28"/>
        <v>1.2461661965378688</v>
      </c>
      <c r="AV152" s="29">
        <f t="shared" si="28"/>
        <v>1.2370613452487664</v>
      </c>
      <c r="AW152" s="29">
        <f t="shared" si="28"/>
        <v>0.98307889491076972</v>
      </c>
      <c r="AX152" s="29">
        <f t="shared" si="28"/>
        <v>1.0213872823292904</v>
      </c>
      <c r="AY152" s="29">
        <f t="shared" si="28"/>
        <v>1.024012937384146</v>
      </c>
      <c r="AZ152" s="29">
        <f t="shared" si="28"/>
        <v>1.0551632503685417</v>
      </c>
      <c r="BA152" s="29">
        <f t="shared" si="28"/>
        <v>0.91679083555649465</v>
      </c>
      <c r="BB152" s="29">
        <f t="shared" si="28"/>
        <v>0.82353197055342531</v>
      </c>
      <c r="BC152" s="29">
        <f t="shared" si="28"/>
        <v>1.8926812374674327</v>
      </c>
      <c r="BD152" s="29">
        <f t="shared" si="28"/>
        <v>1.0254918493643252</v>
      </c>
      <c r="BE152" s="29">
        <f t="shared" si="28"/>
        <v>0.88341941109885025</v>
      </c>
      <c r="BO152" s="23">
        <f>BE152-BD152</f>
        <v>-0.142072438265475</v>
      </c>
      <c r="BQ152" s="24"/>
    </row>
    <row r="153" spans="1:69" x14ac:dyDescent="0.3">
      <c r="A153" s="45" t="s">
        <v>69</v>
      </c>
      <c r="B153" s="46">
        <v>1.2452200303490137</v>
      </c>
      <c r="C153" s="46">
        <v>1.5879261081485783</v>
      </c>
      <c r="D153" s="46">
        <v>1.7523553588365475</v>
      </c>
      <c r="E153" s="46">
        <v>1.7574659456245005</v>
      </c>
      <c r="F153" s="46">
        <v>1.8280372135872864</v>
      </c>
      <c r="G153" s="46">
        <v>1.8113762371107311</v>
      </c>
      <c r="H153" s="46">
        <v>1.8318448236012255</v>
      </c>
      <c r="I153" s="46">
        <v>1.8859393492775953</v>
      </c>
      <c r="J153" s="46">
        <v>1.7795372971810348</v>
      </c>
      <c r="K153" s="46">
        <v>1.7676759133964817</v>
      </c>
      <c r="L153" s="46">
        <v>1.7581168448125339</v>
      </c>
      <c r="M153" s="46">
        <v>1.8</v>
      </c>
      <c r="N153" s="46">
        <v>1.8</v>
      </c>
      <c r="O153" s="46">
        <v>1.8072897120426814</v>
      </c>
      <c r="P153" s="46">
        <v>1.8313320869915044</v>
      </c>
      <c r="Q153" s="46">
        <v>1.7827078279822619</v>
      </c>
      <c r="R153" s="46">
        <v>1.7923385051000933</v>
      </c>
      <c r="S153" s="46">
        <v>1.7276517889182592</v>
      </c>
      <c r="T153" s="46">
        <v>1.722137769072607</v>
      </c>
      <c r="U153" s="46">
        <v>1.7969445346581583</v>
      </c>
      <c r="V153" s="46">
        <v>1.7770059817809809</v>
      </c>
      <c r="W153" s="46">
        <v>1.7491375754196528</v>
      </c>
      <c r="X153" s="46">
        <v>1.7395872488236546</v>
      </c>
      <c r="Y153" s="46">
        <v>1.7558120747536039</v>
      </c>
      <c r="Z153" s="46">
        <v>1.7534289607815376</v>
      </c>
      <c r="AA153" s="46">
        <v>1.781302628302261</v>
      </c>
      <c r="AB153" s="46">
        <v>1.7889205770982122</v>
      </c>
      <c r="AC153" s="46">
        <v>1.7526464153483676</v>
      </c>
      <c r="AD153" s="46">
        <v>1.7932316564230975</v>
      </c>
      <c r="AE153" s="46">
        <v>1.7536855628713666</v>
      </c>
      <c r="AF153" s="46">
        <v>1.7764501412122529</v>
      </c>
      <c r="AG153" s="46">
        <v>1.7735448087963412</v>
      </c>
      <c r="AH153" s="46">
        <v>1.7117845541234413</v>
      </c>
      <c r="AI153" s="46">
        <v>1.6915297401865954</v>
      </c>
      <c r="AJ153" s="46">
        <v>1.6842845667528208</v>
      </c>
      <c r="AK153" s="46">
        <v>1.685640114435687</v>
      </c>
      <c r="AL153" s="46">
        <v>1.7153718793871697</v>
      </c>
      <c r="AM153" s="46">
        <v>1.7314016394945808</v>
      </c>
      <c r="AN153" s="46">
        <v>1.7473488742720744</v>
      </c>
      <c r="AO153" s="46">
        <v>1.7292943085711017</v>
      </c>
      <c r="AP153" s="46">
        <v>1.798273078456621</v>
      </c>
      <c r="AQ153" s="46">
        <v>1.7255397023221166</v>
      </c>
      <c r="AR153" s="46">
        <v>1.7155018730972202</v>
      </c>
      <c r="AS153" s="30">
        <v>1.7675404883330772</v>
      </c>
      <c r="AT153" s="30">
        <v>1.7309766015321417</v>
      </c>
      <c r="AU153" s="30">
        <v>1.7464256020935272</v>
      </c>
      <c r="AV153" s="30">
        <v>1.7173761936843006</v>
      </c>
      <c r="AW153" s="30">
        <v>1.7079923660896632</v>
      </c>
      <c r="AX153" s="30">
        <v>1.7302325897345325</v>
      </c>
      <c r="AY153" s="30">
        <v>1.760697603979021</v>
      </c>
      <c r="AZ153" s="30">
        <v>1.7944383479193962</v>
      </c>
      <c r="BA153" s="30">
        <v>1.7725559474429349</v>
      </c>
      <c r="BB153" s="30">
        <v>1.8389308017284671</v>
      </c>
      <c r="BC153" s="30">
        <v>1.7847344916676284</v>
      </c>
      <c r="BD153" s="30">
        <v>1.7728318510415675</v>
      </c>
      <c r="BE153" s="30">
        <v>1.8038020239148556</v>
      </c>
      <c r="BO153" s="23">
        <f t="shared" si="26"/>
        <v>1.7469323362558464E-2</v>
      </c>
      <c r="BQ153" s="24"/>
    </row>
    <row r="154" spans="1:69" ht="33" x14ac:dyDescent="0.3">
      <c r="A154" s="20" t="s">
        <v>70</v>
      </c>
      <c r="B154" s="21">
        <v>200</v>
      </c>
      <c r="C154" s="21">
        <v>12543</v>
      </c>
      <c r="D154" s="21">
        <v>28561</v>
      </c>
      <c r="E154" s="21">
        <v>33925</v>
      </c>
      <c r="F154" s="21">
        <v>41941</v>
      </c>
      <c r="G154" s="21">
        <v>34499</v>
      </c>
      <c r="H154" s="21">
        <v>41502</v>
      </c>
      <c r="I154" s="21">
        <v>39982</v>
      </c>
      <c r="J154" s="21">
        <v>30567</v>
      </c>
      <c r="K154" s="21">
        <v>28598</v>
      </c>
      <c r="L154" s="21">
        <v>37019</v>
      </c>
      <c r="M154" s="21">
        <v>36902</v>
      </c>
      <c r="N154" s="21">
        <v>30741</v>
      </c>
      <c r="O154" s="21">
        <v>37114</v>
      </c>
      <c r="P154" s="21">
        <v>53255</v>
      </c>
      <c r="Q154" s="21">
        <v>46441</v>
      </c>
      <c r="R154" s="21">
        <v>54729</v>
      </c>
      <c r="S154" s="21">
        <v>59608</v>
      </c>
      <c r="T154" s="21">
        <v>46127</v>
      </c>
      <c r="U154" s="21">
        <v>57268</v>
      </c>
      <c r="V154" s="21">
        <v>48541</v>
      </c>
      <c r="W154" s="21">
        <v>44369</v>
      </c>
      <c r="X154" s="21">
        <v>52805</v>
      </c>
      <c r="Y154" s="21">
        <v>56940</v>
      </c>
      <c r="Z154" s="21">
        <v>65111</v>
      </c>
      <c r="AA154" s="21">
        <v>67868</v>
      </c>
      <c r="AB154" s="21">
        <v>75182</v>
      </c>
      <c r="AC154" s="21">
        <v>65290</v>
      </c>
      <c r="AD154" s="21">
        <v>69271</v>
      </c>
      <c r="AE154" s="21">
        <v>95948</v>
      </c>
      <c r="AF154" s="21">
        <v>66048</v>
      </c>
      <c r="AG154" s="21">
        <v>66048</v>
      </c>
      <c r="AH154" s="21">
        <v>65258</v>
      </c>
      <c r="AI154" s="21">
        <v>73360</v>
      </c>
      <c r="AJ154" s="21">
        <v>66416</v>
      </c>
      <c r="AK154" s="21">
        <v>65850</v>
      </c>
      <c r="AL154" s="21">
        <v>72331</v>
      </c>
      <c r="AM154" s="21">
        <v>74065</v>
      </c>
      <c r="AN154" s="21">
        <v>77178</v>
      </c>
      <c r="AO154" s="21">
        <v>75006</v>
      </c>
      <c r="AP154" s="21">
        <v>88302</v>
      </c>
      <c r="AQ154" s="21">
        <v>106380</v>
      </c>
      <c r="AR154" s="21">
        <v>71361</v>
      </c>
      <c r="AS154" s="22">
        <v>82825</v>
      </c>
      <c r="AT154" s="22">
        <v>75100</v>
      </c>
      <c r="AU154" s="22">
        <v>85022</v>
      </c>
      <c r="AV154" s="22">
        <v>79195</v>
      </c>
      <c r="AW154" s="22">
        <v>77272</v>
      </c>
      <c r="AX154" s="22">
        <v>84610</v>
      </c>
      <c r="AY154" s="22">
        <v>82322</v>
      </c>
      <c r="AZ154" s="22">
        <v>101923</v>
      </c>
      <c r="BA154" s="22">
        <v>97341</v>
      </c>
      <c r="BB154" s="22">
        <v>144444</v>
      </c>
      <c r="BC154" s="22">
        <v>147138</v>
      </c>
      <c r="BD154" s="22">
        <v>147138</v>
      </c>
      <c r="BE154" s="22">
        <v>104390</v>
      </c>
      <c r="BO154" s="23">
        <f t="shared" si="26"/>
        <v>-0.29052997865948971</v>
      </c>
      <c r="BQ154" s="24"/>
    </row>
    <row r="155" spans="1:69" x14ac:dyDescent="0.3">
      <c r="A155" s="28" t="s">
        <v>71</v>
      </c>
      <c r="B155" s="29">
        <v>6.0698027314112293E-2</v>
      </c>
      <c r="C155" s="29">
        <v>0.19165125979800449</v>
      </c>
      <c r="D155" s="29">
        <v>0.30099062071872695</v>
      </c>
      <c r="E155" s="29">
        <v>0.31522365315641782</v>
      </c>
      <c r="F155" s="29">
        <v>0.2927185041980444</v>
      </c>
      <c r="G155" s="29">
        <v>0.22345069692730193</v>
      </c>
      <c r="H155" s="29">
        <v>0.24595672555515388</v>
      </c>
      <c r="I155" s="29">
        <v>0.22320850360644023</v>
      </c>
      <c r="J155" s="29">
        <v>0.2054537633252228</v>
      </c>
      <c r="K155" s="29">
        <v>0.18604923493286146</v>
      </c>
      <c r="L155" s="29">
        <v>0.21837026025813455</v>
      </c>
      <c r="M155" s="29">
        <f t="shared" ref="M155:BE155" si="29">M154/M144</f>
        <v>0.20872408058914693</v>
      </c>
      <c r="N155" s="29">
        <f t="shared" si="29"/>
        <v>0.16880734952527909</v>
      </c>
      <c r="O155" s="29">
        <f t="shared" si="29"/>
        <v>0.18822204866569972</v>
      </c>
      <c r="P155" s="29">
        <f t="shared" si="29"/>
        <v>0.25205291431005517</v>
      </c>
      <c r="Q155" s="29">
        <f t="shared" si="29"/>
        <v>0.23323238867210061</v>
      </c>
      <c r="R155" s="29">
        <f t="shared" si="29"/>
        <v>0.2644462376242408</v>
      </c>
      <c r="S155" s="29">
        <f t="shared" si="29"/>
        <v>0.30126808755818596</v>
      </c>
      <c r="T155" s="29">
        <f t="shared" si="29"/>
        <v>0.22474444801746232</v>
      </c>
      <c r="U155" s="29">
        <f t="shared" si="29"/>
        <v>0.25133638206921977</v>
      </c>
      <c r="V155" s="29">
        <f t="shared" si="29"/>
        <v>0.21086538169149302</v>
      </c>
      <c r="W155" s="29">
        <f t="shared" si="29"/>
        <v>0.20112965153967152</v>
      </c>
      <c r="X155" s="29">
        <f t="shared" si="29"/>
        <v>0.2391411659745212</v>
      </c>
      <c r="Y155" s="29">
        <f t="shared" si="29"/>
        <v>0.25555176561406029</v>
      </c>
      <c r="Z155" s="29">
        <f t="shared" si="29"/>
        <v>0.28808137476992779</v>
      </c>
      <c r="AA155" s="29">
        <f t="shared" si="29"/>
        <v>0.28645835531675118</v>
      </c>
      <c r="AB155" s="29">
        <f t="shared" si="29"/>
        <v>0.30030037226988771</v>
      </c>
      <c r="AC155" s="29">
        <f t="shared" si="29"/>
        <v>0.27469707169303265</v>
      </c>
      <c r="AD155" s="29">
        <f t="shared" si="29"/>
        <v>0.27664026900851035</v>
      </c>
      <c r="AE155" s="29">
        <f t="shared" si="29"/>
        <v>0.38520957122209731</v>
      </c>
      <c r="AF155" s="29">
        <f t="shared" si="29"/>
        <v>0.26572042387814709</v>
      </c>
      <c r="AG155" s="29">
        <f t="shared" si="29"/>
        <v>0.25707112970711299</v>
      </c>
      <c r="AH155" s="29">
        <f t="shared" si="29"/>
        <v>0.2735324321492193</v>
      </c>
      <c r="AI155" s="29">
        <f t="shared" si="29"/>
        <v>0.2994016863791823</v>
      </c>
      <c r="AJ155" s="29">
        <f t="shared" si="29"/>
        <v>0.27642580962013091</v>
      </c>
      <c r="AK155" s="29">
        <f t="shared" si="29"/>
        <v>0.26836146679816447</v>
      </c>
      <c r="AL155" s="29">
        <f t="shared" si="29"/>
        <v>0.27593770982115606</v>
      </c>
      <c r="AM155" s="29">
        <f t="shared" si="29"/>
        <v>0.27165361550734474</v>
      </c>
      <c r="AN155" s="29">
        <f t="shared" si="29"/>
        <v>0.27455026022119688</v>
      </c>
      <c r="AO155" s="29">
        <f t="shared" si="29"/>
        <v>0.26811412884176811</v>
      </c>
      <c r="AP155" s="29">
        <f t="shared" si="29"/>
        <v>0.28858937570675014</v>
      </c>
      <c r="AQ155" s="29">
        <f t="shared" si="29"/>
        <v>0.38097898491555288</v>
      </c>
      <c r="AR155" s="29">
        <f t="shared" si="29"/>
        <v>0.25291597112205078</v>
      </c>
      <c r="AS155" s="29">
        <f t="shared" si="29"/>
        <v>0.276801171036889</v>
      </c>
      <c r="AT155" s="29">
        <f t="shared" si="29"/>
        <v>0.26056123015432442</v>
      </c>
      <c r="AU155" s="29">
        <f t="shared" si="29"/>
        <v>0.28970682440812878</v>
      </c>
      <c r="AV155" s="29">
        <f t="shared" si="29"/>
        <v>0.28229586617190477</v>
      </c>
      <c r="AW155" s="29">
        <f t="shared" si="29"/>
        <v>0.27208833927238413</v>
      </c>
      <c r="AX155" s="29">
        <f t="shared" si="29"/>
        <v>0.28737467054316224</v>
      </c>
      <c r="AY155" s="29">
        <f t="shared" si="29"/>
        <v>0.26246871462959714</v>
      </c>
      <c r="AZ155" s="29">
        <f t="shared" si="29"/>
        <v>0.30982742949900749</v>
      </c>
      <c r="BA155" s="29">
        <f t="shared" si="29"/>
        <v>0.30221864831971385</v>
      </c>
      <c r="BB155" s="29">
        <f t="shared" si="29"/>
        <v>0.40982718165078263</v>
      </c>
      <c r="BC155" s="29">
        <f t="shared" si="29"/>
        <v>0.43544964619605264</v>
      </c>
      <c r="BD155" s="29">
        <f t="shared" si="29"/>
        <v>0.43736920955008085</v>
      </c>
      <c r="BE155" s="29">
        <f t="shared" si="29"/>
        <v>0.29698688751255348</v>
      </c>
      <c r="BO155" s="23">
        <f>BE155-BD155</f>
        <v>-0.14038232203752737</v>
      </c>
      <c r="BQ155" s="24"/>
    </row>
    <row r="156" spans="1:69" x14ac:dyDescent="0.3">
      <c r="A156" s="20" t="s">
        <v>72</v>
      </c>
      <c r="B156" s="21">
        <v>1066.0260333839146</v>
      </c>
      <c r="C156" s="21">
        <v>1429.0056447866921</v>
      </c>
      <c r="D156" s="21">
        <v>1573.5254592686213</v>
      </c>
      <c r="E156" s="21">
        <v>1526.10228745052</v>
      </c>
      <c r="F156" s="21">
        <v>1546.7703601314684</v>
      </c>
      <c r="G156" s="21">
        <v>1473.8811672884513</v>
      </c>
      <c r="H156" s="21">
        <v>1510.1015656909981</v>
      </c>
      <c r="I156" s="21">
        <v>1599.3088598959166</v>
      </c>
      <c r="J156" s="21">
        <v>1510.1511308795389</v>
      </c>
      <c r="K156" s="21">
        <v>1468.3959599120135</v>
      </c>
      <c r="L156" s="21">
        <v>1457.6231025105476</v>
      </c>
      <c r="M156" s="21">
        <v>1462.1496224504785</v>
      </c>
      <c r="N156" s="21">
        <v>1446.7397946811484</v>
      </c>
      <c r="O156" s="21">
        <v>1480.5099456339824</v>
      </c>
      <c r="P156" s="21">
        <v>1549.283750573871</v>
      </c>
      <c r="Q156" s="21">
        <v>1525.623782913736</v>
      </c>
      <c r="R156" s="21">
        <v>1570.7241911121653</v>
      </c>
      <c r="S156" s="21">
        <v>1434.1401636030084</v>
      </c>
      <c r="T156" s="21">
        <v>1434.65533423958</v>
      </c>
      <c r="U156" s="21">
        <v>1480.0095400563548</v>
      </c>
      <c r="V156" s="21">
        <v>1488.6196403112117</v>
      </c>
      <c r="W156" s="21">
        <v>1421.7852863793591</v>
      </c>
      <c r="X156" s="21">
        <v>1437.9547743545413</v>
      </c>
      <c r="Y156" s="21">
        <v>1458.3795739457482</v>
      </c>
      <c r="Z156" s="21">
        <v>1452.3262869885323</v>
      </c>
      <c r="AA156" s="21">
        <v>1488.313162784219</v>
      </c>
      <c r="AB156" s="21">
        <v>1537.910942098453</v>
      </c>
      <c r="AC156" s="21">
        <v>1516.628470169976</v>
      </c>
      <c r="AD156" s="21">
        <v>1568.8563464602769</v>
      </c>
      <c r="AE156" s="21">
        <v>1477.5491629195442</v>
      </c>
      <c r="AF156" s="21">
        <v>1538.5748289360381</v>
      </c>
      <c r="AG156" s="21">
        <v>1781.603472764426</v>
      </c>
      <c r="AH156" s="21">
        <v>1489.7032001257467</v>
      </c>
      <c r="AI156" s="21">
        <v>1396.9202247961409</v>
      </c>
      <c r="AJ156" s="21">
        <v>1403.6668973683452</v>
      </c>
      <c r="AK156" s="21">
        <v>1393.5317257863378</v>
      </c>
      <c r="AL156" s="21">
        <v>1418.1507362433613</v>
      </c>
      <c r="AM156" s="21">
        <v>1464.7182578444501</v>
      </c>
      <c r="AN156" s="21">
        <v>1477.9186525771331</v>
      </c>
      <c r="AO156" s="21">
        <v>1471.7236183218099</v>
      </c>
      <c r="AP156" s="21">
        <v>1560.8825852839104</v>
      </c>
      <c r="AQ156" s="21">
        <v>1449.6158205838958</v>
      </c>
      <c r="AR156" s="21">
        <v>1459.340035335438</v>
      </c>
      <c r="AS156" s="22">
        <v>1476.8777266377479</v>
      </c>
      <c r="AT156" s="22">
        <v>1453.5535740604535</v>
      </c>
      <c r="AU156" s="22">
        <v>1427.4421407201953</v>
      </c>
      <c r="AV156" s="22">
        <v>1399.7922332723786</v>
      </c>
      <c r="AW156" s="22">
        <v>1389.0804170129149</v>
      </c>
      <c r="AX156" s="22">
        <v>1489.0344748050427</v>
      </c>
      <c r="AY156" s="22">
        <v>1436.6931163257836</v>
      </c>
      <c r="AZ156" s="22">
        <v>1498.7285747810563</v>
      </c>
      <c r="BA156" s="22">
        <v>1524.7582582710322</v>
      </c>
      <c r="BB156" s="22">
        <v>1617.5010428683702</v>
      </c>
      <c r="BC156" s="22">
        <v>1519.0333536944459</v>
      </c>
      <c r="BD156" s="22">
        <v>1560.3450648601727</v>
      </c>
      <c r="BE156" s="22">
        <v>1580.8417078950883</v>
      </c>
      <c r="BO156" s="23">
        <f t="shared" si="26"/>
        <v>1.31359681243024E-2</v>
      </c>
      <c r="BQ156" s="24"/>
    </row>
    <row r="157" spans="1:69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</row>
    <row r="158" spans="1:69" customFormat="1" x14ac:dyDescent="0.25">
      <c r="A158" s="13" t="s">
        <v>73</v>
      </c>
      <c r="B158" s="14">
        <v>2019</v>
      </c>
      <c r="C158" s="14"/>
      <c r="D158" s="14"/>
      <c r="E158" s="14"/>
      <c r="F158" s="14"/>
      <c r="G158" s="15">
        <v>2020</v>
      </c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>
        <v>2021</v>
      </c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>
        <v>2022</v>
      </c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>
        <v>2023</v>
      </c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>
        <v>2024</v>
      </c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6" t="s">
        <v>5</v>
      </c>
    </row>
    <row r="159" spans="1:69" customFormat="1" ht="15.75" customHeight="1" x14ac:dyDescent="0.3">
      <c r="A159" s="17"/>
      <c r="B159" s="18">
        <v>43678</v>
      </c>
      <c r="C159" s="18">
        <v>43709</v>
      </c>
      <c r="D159" s="18">
        <v>43739</v>
      </c>
      <c r="E159" s="18">
        <v>43770</v>
      </c>
      <c r="F159" s="18">
        <v>43800</v>
      </c>
      <c r="G159" s="18">
        <v>43831</v>
      </c>
      <c r="H159" s="18">
        <v>43862</v>
      </c>
      <c r="I159" s="18">
        <v>43891</v>
      </c>
      <c r="J159" s="18">
        <v>43922</v>
      </c>
      <c r="K159" s="18">
        <v>43952</v>
      </c>
      <c r="L159" s="18">
        <v>43983</v>
      </c>
      <c r="M159" s="18">
        <v>44013</v>
      </c>
      <c r="N159" s="18">
        <v>44044</v>
      </c>
      <c r="O159" s="18">
        <v>44075</v>
      </c>
      <c r="P159" s="18">
        <v>44105</v>
      </c>
      <c r="Q159" s="18">
        <v>44136</v>
      </c>
      <c r="R159" s="18">
        <v>44166</v>
      </c>
      <c r="S159" s="18">
        <v>44197</v>
      </c>
      <c r="T159" s="18">
        <v>44228</v>
      </c>
      <c r="U159" s="18">
        <v>44256</v>
      </c>
      <c r="V159" s="18">
        <v>44287</v>
      </c>
      <c r="W159" s="18">
        <v>44317</v>
      </c>
      <c r="X159" s="18">
        <v>44348</v>
      </c>
      <c r="Y159" s="18">
        <v>44378</v>
      </c>
      <c r="Z159" s="18">
        <v>44409</v>
      </c>
      <c r="AA159" s="18">
        <v>44440</v>
      </c>
      <c r="AB159" s="18">
        <v>44470</v>
      </c>
      <c r="AC159" s="18">
        <v>44501</v>
      </c>
      <c r="AD159" s="18">
        <v>44531</v>
      </c>
      <c r="AE159" s="18">
        <v>44562</v>
      </c>
      <c r="AF159" s="18">
        <v>44593</v>
      </c>
      <c r="AG159" s="18">
        <v>44621</v>
      </c>
      <c r="AH159" s="18">
        <v>44652</v>
      </c>
      <c r="AI159" s="18">
        <v>44682</v>
      </c>
      <c r="AJ159" s="18">
        <v>44713</v>
      </c>
      <c r="AK159" s="18">
        <v>44743</v>
      </c>
      <c r="AL159" s="18">
        <v>44774</v>
      </c>
      <c r="AM159" s="18">
        <v>44805</v>
      </c>
      <c r="AN159" s="18">
        <v>44835</v>
      </c>
      <c r="AO159" s="18">
        <v>44866</v>
      </c>
      <c r="AP159" s="18">
        <v>44896</v>
      </c>
      <c r="AQ159" s="18">
        <v>44927</v>
      </c>
      <c r="AR159" s="18">
        <v>44958</v>
      </c>
      <c r="AS159" s="18">
        <v>44986</v>
      </c>
      <c r="AT159" s="18">
        <v>45017</v>
      </c>
      <c r="AU159" s="18">
        <v>45047</v>
      </c>
      <c r="AV159" s="18">
        <v>45078</v>
      </c>
      <c r="AW159" s="18">
        <v>45108</v>
      </c>
      <c r="AX159" s="18">
        <v>45139</v>
      </c>
      <c r="AY159" s="18">
        <v>45170</v>
      </c>
      <c r="AZ159" s="18">
        <v>45200</v>
      </c>
      <c r="BA159" s="18">
        <v>45231</v>
      </c>
      <c r="BB159" s="18">
        <v>45261</v>
      </c>
      <c r="BC159" s="18">
        <v>45292</v>
      </c>
      <c r="BD159" s="18">
        <v>45323</v>
      </c>
      <c r="BE159" s="18">
        <v>45352</v>
      </c>
      <c r="BF159" s="18">
        <v>45383</v>
      </c>
      <c r="BG159" s="18">
        <v>45413</v>
      </c>
      <c r="BH159" s="18">
        <v>45444</v>
      </c>
      <c r="BI159" s="18">
        <v>45474</v>
      </c>
      <c r="BJ159" s="18">
        <v>45505</v>
      </c>
      <c r="BK159" s="18">
        <v>45536</v>
      </c>
      <c r="BL159" s="18">
        <v>45566</v>
      </c>
      <c r="BM159" s="18">
        <v>45597</v>
      </c>
      <c r="BN159" s="18">
        <v>45627</v>
      </c>
      <c r="BO159" s="19"/>
    </row>
    <row r="160" spans="1:69" ht="33" x14ac:dyDescent="0.3">
      <c r="A160" s="20" t="s">
        <v>74</v>
      </c>
      <c r="B160" s="21">
        <v>5590</v>
      </c>
      <c r="C160" s="21">
        <v>69973</v>
      </c>
      <c r="D160" s="21">
        <v>109118</v>
      </c>
      <c r="E160" s="21">
        <v>132184</v>
      </c>
      <c r="F160" s="21">
        <v>141675</v>
      </c>
      <c r="G160" s="21">
        <v>120970</v>
      </c>
      <c r="H160" s="21">
        <v>93079</v>
      </c>
      <c r="I160" s="21">
        <v>99076</v>
      </c>
      <c r="J160" s="21">
        <v>81891</v>
      </c>
      <c r="K160" s="21">
        <v>74614</v>
      </c>
      <c r="L160" s="21">
        <v>77692</v>
      </c>
      <c r="M160" s="21">
        <v>77714</v>
      </c>
      <c r="N160" s="21">
        <v>74875</v>
      </c>
      <c r="O160" s="21">
        <v>78605</v>
      </c>
      <c r="P160" s="21">
        <v>93600</v>
      </c>
      <c r="Q160" s="21">
        <v>103394</v>
      </c>
      <c r="R160" s="21">
        <v>97392</v>
      </c>
      <c r="S160" s="21">
        <v>86511</v>
      </c>
      <c r="T160" s="21">
        <v>85926</v>
      </c>
      <c r="U160" s="21">
        <v>93064</v>
      </c>
      <c r="V160" s="21">
        <v>91588</v>
      </c>
      <c r="W160" s="21">
        <v>82958</v>
      </c>
      <c r="X160" s="21">
        <v>83078</v>
      </c>
      <c r="Y160" s="21">
        <v>81177</v>
      </c>
      <c r="Z160" s="21">
        <v>76395</v>
      </c>
      <c r="AA160" s="21">
        <v>78499</v>
      </c>
      <c r="AB160" s="21">
        <v>81333</v>
      </c>
      <c r="AC160" s="21">
        <v>77575</v>
      </c>
      <c r="AD160" s="21">
        <v>78302</v>
      </c>
      <c r="AE160" s="21">
        <v>78632</v>
      </c>
      <c r="AF160" s="21">
        <v>81251</v>
      </c>
      <c r="AG160" s="21">
        <v>91383</v>
      </c>
      <c r="AH160" s="21">
        <v>81209</v>
      </c>
      <c r="AI160" s="21">
        <v>79412</v>
      </c>
      <c r="AJ160" s="21">
        <v>76372</v>
      </c>
      <c r="AK160" s="21">
        <v>74350</v>
      </c>
      <c r="AL160" s="21">
        <v>77174</v>
      </c>
      <c r="AM160" s="21">
        <v>80490</v>
      </c>
      <c r="AN160" s="21">
        <v>82454</v>
      </c>
      <c r="AO160" s="21">
        <v>84000</v>
      </c>
      <c r="AP160" s="21">
        <v>90175</v>
      </c>
      <c r="AQ160" s="21">
        <v>83300</v>
      </c>
      <c r="AR160" s="21">
        <v>82654</v>
      </c>
      <c r="AS160" s="22">
        <v>83872</v>
      </c>
      <c r="AT160" s="22">
        <v>80287</v>
      </c>
      <c r="AU160" s="22">
        <v>76957</v>
      </c>
      <c r="AV160" s="22">
        <v>74016</v>
      </c>
      <c r="AW160" s="22">
        <v>73521</v>
      </c>
      <c r="AX160" s="22">
        <v>75913</v>
      </c>
      <c r="AY160" s="22">
        <v>79580</v>
      </c>
      <c r="AZ160" s="22">
        <v>85253</v>
      </c>
      <c r="BA160" s="22">
        <v>86753</v>
      </c>
      <c r="BB160" s="22">
        <v>93433</v>
      </c>
      <c r="BC160" s="22">
        <v>90802</v>
      </c>
      <c r="BD160" s="22">
        <v>90354</v>
      </c>
      <c r="BE160" s="22">
        <v>92800</v>
      </c>
      <c r="BO160" s="23">
        <f>BE160/BD160-1</f>
        <v>2.7071297341567657E-2</v>
      </c>
    </row>
    <row r="161" spans="1:67" ht="33" x14ac:dyDescent="0.3">
      <c r="A161" s="28" t="s">
        <v>75</v>
      </c>
      <c r="B161" s="29">
        <v>0.64871765115469426</v>
      </c>
      <c r="C161" s="29">
        <v>0.56249748788154053</v>
      </c>
      <c r="D161" s="29">
        <v>0.58074542425742315</v>
      </c>
      <c r="E161" s="29">
        <v>0.61051299460078612</v>
      </c>
      <c r="F161" s="29">
        <v>0.56113355513307983</v>
      </c>
      <c r="G161" s="29">
        <v>0.45195228292504325</v>
      </c>
      <c r="H161" s="29">
        <v>0.32778566221655636</v>
      </c>
      <c r="I161" s="29">
        <v>0.32243115354825275</v>
      </c>
      <c r="J161" s="29">
        <v>0.30800911716916413</v>
      </c>
      <c r="K161" s="29">
        <v>0.28293422823881842</v>
      </c>
      <c r="L161" s="29">
        <v>0.27842403652496756</v>
      </c>
      <c r="M161" s="29">
        <f t="shared" ref="M161:BE161" si="30">M160/M76</f>
        <v>0.27374590952161215</v>
      </c>
      <c r="N161" s="29">
        <f t="shared" si="30"/>
        <v>0.25931633995982545</v>
      </c>
      <c r="O161" s="29">
        <f t="shared" si="30"/>
        <v>0.2547932772564464</v>
      </c>
      <c r="P161" s="29">
        <f t="shared" si="30"/>
        <v>0.27301285435522588</v>
      </c>
      <c r="Q161" s="29">
        <f t="shared" si="30"/>
        <v>0.30005281700359271</v>
      </c>
      <c r="R161" s="29">
        <f t="shared" si="30"/>
        <v>0.27915615684476036</v>
      </c>
      <c r="S161" s="29">
        <f t="shared" si="30"/>
        <v>0.26361963152794621</v>
      </c>
      <c r="T161" s="29">
        <f t="shared" si="30"/>
        <v>0.25620413798038649</v>
      </c>
      <c r="U161" s="29">
        <f t="shared" si="30"/>
        <v>0.25612417608124288</v>
      </c>
      <c r="V161" s="29">
        <f t="shared" si="30"/>
        <v>0.25128815772867202</v>
      </c>
      <c r="W161" s="29">
        <f t="shared" si="30"/>
        <v>0.24030403712404519</v>
      </c>
      <c r="X161" s="29">
        <f t="shared" si="30"/>
        <v>0.23988242359843848</v>
      </c>
      <c r="Y161" s="29">
        <f t="shared" si="30"/>
        <v>0.23444282393034035</v>
      </c>
      <c r="Z161" s="29">
        <f t="shared" si="30"/>
        <v>0.21964641513014327</v>
      </c>
      <c r="AA161" s="29">
        <f t="shared" si="30"/>
        <v>0.21562401285520044</v>
      </c>
      <c r="AB161" s="29">
        <f t="shared" si="30"/>
        <v>0.21175340347259647</v>
      </c>
      <c r="AC161" s="29">
        <f t="shared" si="30"/>
        <v>0.20906491455490667</v>
      </c>
      <c r="AD161" s="29">
        <f t="shared" si="30"/>
        <v>0.20314806599159926</v>
      </c>
      <c r="AE161" s="29">
        <f t="shared" si="30"/>
        <v>0.20270054289264336</v>
      </c>
      <c r="AF161" s="29">
        <f t="shared" si="30"/>
        <v>0.20718046790335948</v>
      </c>
      <c r="AG161" s="29">
        <f t="shared" si="30"/>
        <v>0.22286362306116475</v>
      </c>
      <c r="AH161" s="29">
        <f t="shared" si="30"/>
        <v>0.2114013942615568</v>
      </c>
      <c r="AI161" s="29">
        <f t="shared" si="30"/>
        <v>0.20308675915862157</v>
      </c>
      <c r="AJ161" s="29">
        <f t="shared" si="30"/>
        <v>0.19935577169049895</v>
      </c>
      <c r="AK161" s="29">
        <f t="shared" si="30"/>
        <v>0.19337957797215438</v>
      </c>
      <c r="AL161" s="29">
        <f t="shared" si="30"/>
        <v>0.18999483000566236</v>
      </c>
      <c r="AM161" s="29">
        <f t="shared" si="30"/>
        <v>0.19071064534548979</v>
      </c>
      <c r="AN161" s="29">
        <f t="shared" si="30"/>
        <v>0.18937006788972283</v>
      </c>
      <c r="AO161" s="29">
        <f t="shared" si="30"/>
        <v>0.1911628161013709</v>
      </c>
      <c r="AP161" s="29">
        <f t="shared" si="30"/>
        <v>0.19115524116191862</v>
      </c>
      <c r="AQ161" s="29">
        <f t="shared" si="30"/>
        <v>0.18927989565746928</v>
      </c>
      <c r="AR161" s="29">
        <f t="shared" si="30"/>
        <v>0.18544012133232224</v>
      </c>
      <c r="AS161" s="29">
        <f t="shared" si="30"/>
        <v>0.18064766253486544</v>
      </c>
      <c r="AT161" s="29">
        <f t="shared" si="30"/>
        <v>0.17843815772220037</v>
      </c>
      <c r="AU161" s="29">
        <f t="shared" si="30"/>
        <v>0.17141208885443882</v>
      </c>
      <c r="AV161" s="29">
        <f t="shared" si="30"/>
        <v>0.17135356257335935</v>
      </c>
      <c r="AW161" s="29">
        <f t="shared" si="30"/>
        <v>0.16928971588174749</v>
      </c>
      <c r="AX161" s="29">
        <f t="shared" si="30"/>
        <v>0.16856931586789448</v>
      </c>
      <c r="AY161" s="29">
        <f t="shared" si="30"/>
        <v>0.1676360120408073</v>
      </c>
      <c r="AZ161" s="29">
        <f t="shared" si="30"/>
        <v>0.17040614200078755</v>
      </c>
      <c r="BA161" s="29">
        <f t="shared" si="30"/>
        <v>0.17346506224531011</v>
      </c>
      <c r="BB161" s="29">
        <f t="shared" si="30"/>
        <v>0.17299940564030686</v>
      </c>
      <c r="BC161" s="29">
        <f t="shared" si="30"/>
        <v>0.17211136952520675</v>
      </c>
      <c r="BD161" s="29">
        <f t="shared" si="30"/>
        <v>0.16908319235893829</v>
      </c>
      <c r="BE161" s="29">
        <f t="shared" si="30"/>
        <v>0.16824883422413356</v>
      </c>
      <c r="BO161" s="23">
        <f>BE161-BD161</f>
        <v>-8.343581348047302E-4</v>
      </c>
    </row>
    <row r="162" spans="1:67" ht="33" x14ac:dyDescent="0.3">
      <c r="A162" s="20" t="s">
        <v>76</v>
      </c>
      <c r="B162" s="21">
        <v>1192</v>
      </c>
      <c r="C162" s="21">
        <v>33410</v>
      </c>
      <c r="D162" s="21">
        <v>56394</v>
      </c>
      <c r="E162" s="21">
        <v>69173</v>
      </c>
      <c r="F162" s="21">
        <v>76005</v>
      </c>
      <c r="G162" s="21">
        <v>55701</v>
      </c>
      <c r="H162" s="21">
        <v>46201</v>
      </c>
      <c r="I162" s="21">
        <v>51603</v>
      </c>
      <c r="J162" s="21">
        <v>38587</v>
      </c>
      <c r="K162" s="21">
        <v>33725</v>
      </c>
      <c r="L162" s="21">
        <v>34571</v>
      </c>
      <c r="M162" s="21">
        <v>34917</v>
      </c>
      <c r="N162" s="21">
        <v>33374</v>
      </c>
      <c r="O162" s="21">
        <v>36574</v>
      </c>
      <c r="P162" s="21">
        <v>46139</v>
      </c>
      <c r="Q162" s="21">
        <v>51093</v>
      </c>
      <c r="R162" s="21">
        <v>46783</v>
      </c>
      <c r="S162" s="21">
        <v>38049</v>
      </c>
      <c r="T162" s="21">
        <v>38115</v>
      </c>
      <c r="U162" s="21">
        <v>42992</v>
      </c>
      <c r="V162" s="21">
        <v>42476</v>
      </c>
      <c r="W162" s="21">
        <v>37176</v>
      </c>
      <c r="X162" s="21">
        <v>37290</v>
      </c>
      <c r="Y162" s="21">
        <v>36132</v>
      </c>
      <c r="Z162" s="21">
        <v>33905</v>
      </c>
      <c r="AA162" s="21">
        <v>35997</v>
      </c>
      <c r="AB162" s="21">
        <v>37829</v>
      </c>
      <c r="AC162" s="21">
        <v>35399</v>
      </c>
      <c r="AD162" s="21">
        <v>37095</v>
      </c>
      <c r="AE162" s="21">
        <v>35786</v>
      </c>
      <c r="AF162" s="21">
        <v>38763</v>
      </c>
      <c r="AG162" s="21">
        <v>38763</v>
      </c>
      <c r="AH162" s="21">
        <v>37332</v>
      </c>
      <c r="AI162" s="21">
        <v>36202</v>
      </c>
      <c r="AJ162" s="21">
        <v>34421</v>
      </c>
      <c r="AK162" s="21">
        <v>33528</v>
      </c>
      <c r="AL162" s="21">
        <v>36012</v>
      </c>
      <c r="AM162" s="21">
        <v>38656</v>
      </c>
      <c r="AN162" s="21">
        <v>40429</v>
      </c>
      <c r="AO162" s="21">
        <v>41230</v>
      </c>
      <c r="AP162" s="21">
        <v>46275</v>
      </c>
      <c r="AQ162" s="21">
        <v>40263</v>
      </c>
      <c r="AR162" s="21">
        <v>40759</v>
      </c>
      <c r="AS162" s="22">
        <v>42296</v>
      </c>
      <c r="AT162" s="22">
        <v>39261</v>
      </c>
      <c r="AU162" s="22">
        <v>37208</v>
      </c>
      <c r="AV162" s="22">
        <v>35355</v>
      </c>
      <c r="AW162" s="22">
        <v>34946</v>
      </c>
      <c r="AX162" s="22">
        <v>36911</v>
      </c>
      <c r="AY162" s="22">
        <v>39645</v>
      </c>
      <c r="AZ162" s="22">
        <v>44147</v>
      </c>
      <c r="BA162" s="22">
        <v>44785</v>
      </c>
      <c r="BB162" s="22">
        <v>46366</v>
      </c>
      <c r="BC162" s="22">
        <v>47866</v>
      </c>
      <c r="BD162" s="22">
        <v>47866</v>
      </c>
      <c r="BE162" s="22">
        <v>49895</v>
      </c>
      <c r="BO162" s="23">
        <f t="shared" ref="BO162:BO172" si="31">BE162/BD162-1</f>
        <v>4.2389169765595591E-2</v>
      </c>
    </row>
    <row r="163" spans="1:67" ht="33" x14ac:dyDescent="0.3">
      <c r="A163" s="28" t="s">
        <v>77</v>
      </c>
      <c r="B163" s="29">
        <v>0.21323792486583185</v>
      </c>
      <c r="C163" s="29">
        <v>0.4774698812399068</v>
      </c>
      <c r="D163" s="29">
        <v>0.51681665719679615</v>
      </c>
      <c r="E163" s="29">
        <v>0.52330841856805665</v>
      </c>
      <c r="F163" s="29">
        <v>0.53647432503970349</v>
      </c>
      <c r="G163" s="29">
        <v>0.46045300487724228</v>
      </c>
      <c r="H163" s="29">
        <v>0.49636330428990427</v>
      </c>
      <c r="I163" s="29">
        <v>0.5208425854899269</v>
      </c>
      <c r="J163" s="29">
        <v>0.4711995213149186</v>
      </c>
      <c r="K163" s="29">
        <v>0.45199292358002519</v>
      </c>
      <c r="L163" s="29">
        <v>0.44497502960407764</v>
      </c>
      <c r="M163" s="29">
        <f t="shared" ref="M163:BE163" si="32">M162/M160</f>
        <v>0.44930128419589777</v>
      </c>
      <c r="N163" s="29">
        <f t="shared" si="32"/>
        <v>0.44572954924874791</v>
      </c>
      <c r="O163" s="29">
        <f t="shared" si="32"/>
        <v>0.46528846765472937</v>
      </c>
      <c r="P163" s="29">
        <f t="shared" si="32"/>
        <v>0.49293803418803417</v>
      </c>
      <c r="Q163" s="29">
        <f t="shared" si="32"/>
        <v>0.49415826837147225</v>
      </c>
      <c r="R163" s="29">
        <f t="shared" si="32"/>
        <v>0.48035772958764578</v>
      </c>
      <c r="S163" s="29">
        <f t="shared" si="32"/>
        <v>0.43981690189686862</v>
      </c>
      <c r="T163" s="29">
        <f t="shared" si="32"/>
        <v>0.44357935898331124</v>
      </c>
      <c r="U163" s="29">
        <f t="shared" si="32"/>
        <v>0.46196166079257284</v>
      </c>
      <c r="V163" s="29">
        <f t="shared" si="32"/>
        <v>0.46377254662182821</v>
      </c>
      <c r="W163" s="29">
        <f t="shared" si="32"/>
        <v>0.44813037922804311</v>
      </c>
      <c r="X163" s="29">
        <f t="shared" si="32"/>
        <v>0.4488552926165772</v>
      </c>
      <c r="Y163" s="29">
        <f t="shared" si="32"/>
        <v>0.44510144499057613</v>
      </c>
      <c r="Z163" s="29">
        <f t="shared" si="32"/>
        <v>0.44381176778584985</v>
      </c>
      <c r="AA163" s="29">
        <f t="shared" si="32"/>
        <v>0.45856635116370909</v>
      </c>
      <c r="AB163" s="29">
        <f t="shared" si="32"/>
        <v>0.46511256193672923</v>
      </c>
      <c r="AC163" s="29">
        <f t="shared" si="32"/>
        <v>0.45631969062197875</v>
      </c>
      <c r="AD163" s="29">
        <f t="shared" si="32"/>
        <v>0.47374268856478763</v>
      </c>
      <c r="AE163" s="29">
        <f t="shared" si="32"/>
        <v>0.45510733543595483</v>
      </c>
      <c r="AF163" s="29">
        <f t="shared" si="32"/>
        <v>0.47707720520362829</v>
      </c>
      <c r="AG163" s="29">
        <f t="shared" si="32"/>
        <v>0.42418174058632352</v>
      </c>
      <c r="AH163" s="29">
        <f t="shared" si="32"/>
        <v>0.45970274230688718</v>
      </c>
      <c r="AI163" s="29">
        <f t="shared" si="32"/>
        <v>0.45587568629426284</v>
      </c>
      <c r="AJ163" s="29">
        <f t="shared" si="32"/>
        <v>0.45070182789504004</v>
      </c>
      <c r="AK163" s="29">
        <f t="shared" si="32"/>
        <v>0.45094821788836581</v>
      </c>
      <c r="AL163" s="29">
        <f t="shared" si="32"/>
        <v>0.46663384041257416</v>
      </c>
      <c r="AM163" s="29">
        <f t="shared" si="32"/>
        <v>0.4802584171946826</v>
      </c>
      <c r="AN163" s="29">
        <f t="shared" si="32"/>
        <v>0.49032187644019698</v>
      </c>
      <c r="AO163" s="29">
        <f t="shared" si="32"/>
        <v>0.49083333333333334</v>
      </c>
      <c r="AP163" s="29">
        <f t="shared" si="32"/>
        <v>0.5131688383698364</v>
      </c>
      <c r="AQ163" s="29">
        <f t="shared" si="32"/>
        <v>0.48334933973589433</v>
      </c>
      <c r="AR163" s="29">
        <f t="shared" si="32"/>
        <v>0.49312797928714885</v>
      </c>
      <c r="AS163" s="29">
        <f t="shared" si="32"/>
        <v>0.50429225486455553</v>
      </c>
      <c r="AT163" s="29">
        <f t="shared" si="32"/>
        <v>0.48900818314297456</v>
      </c>
      <c r="AU163" s="29">
        <f t="shared" si="32"/>
        <v>0.48349078056577049</v>
      </c>
      <c r="AV163" s="29">
        <f t="shared" si="32"/>
        <v>0.477666990920882</v>
      </c>
      <c r="AW163" s="29">
        <f t="shared" si="32"/>
        <v>0.47531997660532366</v>
      </c>
      <c r="AX163" s="29">
        <f t="shared" si="32"/>
        <v>0.48622765534229972</v>
      </c>
      <c r="AY163" s="29">
        <f t="shared" si="32"/>
        <v>0.49817793415431011</v>
      </c>
      <c r="AZ163" s="29">
        <f t="shared" si="32"/>
        <v>0.51783514949620546</v>
      </c>
      <c r="BA163" s="29">
        <f t="shared" si="32"/>
        <v>0.51623574977234221</v>
      </c>
      <c r="BB163" s="29">
        <f t="shared" si="32"/>
        <v>0.4962486487643552</v>
      </c>
      <c r="BC163" s="29">
        <f t="shared" si="32"/>
        <v>0.52714697914142861</v>
      </c>
      <c r="BD163" s="29">
        <f t="shared" si="32"/>
        <v>0.52976071894990817</v>
      </c>
      <c r="BE163" s="29">
        <f t="shared" si="32"/>
        <v>0.5376616379310345</v>
      </c>
      <c r="BO163" s="23">
        <f>BE163-BD163</f>
        <v>7.9009189811263258E-3</v>
      </c>
    </row>
    <row r="164" spans="1:67" ht="33" x14ac:dyDescent="0.3">
      <c r="A164" s="20" t="s">
        <v>78</v>
      </c>
      <c r="B164" s="21">
        <v>4124411.5099999956</v>
      </c>
      <c r="C164" s="21">
        <v>82823745.659999982</v>
      </c>
      <c r="D164" s="21">
        <v>172452463.41000003</v>
      </c>
      <c r="E164" s="21">
        <v>205610945.41000056</v>
      </c>
      <c r="F164" s="21">
        <v>235657021.71999869</v>
      </c>
      <c r="G164" s="21">
        <v>155338412.20999992</v>
      </c>
      <c r="H164" s="21">
        <v>139387927.6499989</v>
      </c>
      <c r="I164" s="21">
        <v>180697639.80999991</v>
      </c>
      <c r="J164" s="21">
        <v>123722031.56999959</v>
      </c>
      <c r="K164" s="21">
        <v>105037043.19000031</v>
      </c>
      <c r="L164" s="21">
        <v>107289181.49999945</v>
      </c>
      <c r="M164" s="21">
        <v>162939163.70999935</v>
      </c>
      <c r="N164" s="21">
        <v>164316633.10000017</v>
      </c>
      <c r="O164" s="21">
        <v>112138071.82999936</v>
      </c>
      <c r="P164" s="21">
        <v>157543104.13000035</v>
      </c>
      <c r="Q164" s="21">
        <v>176549668.87999937</v>
      </c>
      <c r="R164" s="21">
        <v>163961683.6799998</v>
      </c>
      <c r="S164" s="21">
        <v>120635563.53999974</v>
      </c>
      <c r="T164" s="21">
        <v>117923342.01999956</v>
      </c>
      <c r="U164" s="21">
        <v>137163971.02999976</v>
      </c>
      <c r="V164" s="21">
        <v>137933548.14999998</v>
      </c>
      <c r="W164" s="21">
        <v>118390907.57999924</v>
      </c>
      <c r="X164" s="21">
        <v>120512306.02000007</v>
      </c>
      <c r="Y164" s="21">
        <v>116749110.85999964</v>
      </c>
      <c r="Z164" s="21">
        <v>107254867.51000042</v>
      </c>
      <c r="AA164" s="21">
        <v>116439805.96999946</v>
      </c>
      <c r="AB164" s="21">
        <v>130245040.65000066</v>
      </c>
      <c r="AC164" s="21">
        <v>119237213.19000015</v>
      </c>
      <c r="AD164" s="21">
        <v>128925246.52999999</v>
      </c>
      <c r="AE164" s="21">
        <v>117087668.32000005</v>
      </c>
      <c r="AF164" s="21">
        <v>136594651.43000039</v>
      </c>
      <c r="AG164" s="21">
        <v>136594651.43000039</v>
      </c>
      <c r="AH164" s="21">
        <v>129891599.1199998</v>
      </c>
      <c r="AI164" s="21">
        <v>118163502.3999998</v>
      </c>
      <c r="AJ164" s="21">
        <v>113251195.39999956</v>
      </c>
      <c r="AK164" s="21">
        <v>111262083.4400003</v>
      </c>
      <c r="AL164" s="21">
        <v>120466970.02279961</v>
      </c>
      <c r="AM164" s="21">
        <v>133526861.37600014</v>
      </c>
      <c r="AN164" s="21">
        <v>143295749.32999948</v>
      </c>
      <c r="AO164" s="21">
        <v>143957180.58999965</v>
      </c>
      <c r="AP164" s="21">
        <v>175608567.60999942</v>
      </c>
      <c r="AQ164" s="21">
        <v>139909976.44000003</v>
      </c>
      <c r="AR164" s="21">
        <v>141361914.35999984</v>
      </c>
      <c r="AS164" s="22">
        <v>153787688.49999997</v>
      </c>
      <c r="AT164" s="22">
        <v>142492528.67000034</v>
      </c>
      <c r="AU164" s="22">
        <v>133805125.11999983</v>
      </c>
      <c r="AV164" s="22">
        <v>126485054.07999983</v>
      </c>
      <c r="AW164" s="22">
        <v>125176792.80999981</v>
      </c>
      <c r="AX164" s="22">
        <v>148742072.02999985</v>
      </c>
      <c r="AY164" s="22">
        <v>143459985.54000017</v>
      </c>
      <c r="AZ164" s="22">
        <v>166881491.14999941</v>
      </c>
      <c r="BA164" s="22">
        <v>171382435.03999919</v>
      </c>
      <c r="BB164" s="22">
        <v>176373082.1500006</v>
      </c>
      <c r="BC164" s="22">
        <v>184772536.49000034</v>
      </c>
      <c r="BD164" s="22">
        <v>184772536.49000034</v>
      </c>
      <c r="BE164" s="22">
        <v>203213531.53000146</v>
      </c>
      <c r="BO164" s="23">
        <f t="shared" si="31"/>
        <v>9.9803766243145908E-2</v>
      </c>
    </row>
    <row r="165" spans="1:67" ht="33" x14ac:dyDescent="0.3">
      <c r="A165" s="28" t="s">
        <v>79</v>
      </c>
      <c r="B165" s="29">
        <v>0.50628159239753412</v>
      </c>
      <c r="C165" s="29">
        <v>0.58788847949230105</v>
      </c>
      <c r="D165" s="29">
        <v>0.70084232129079371</v>
      </c>
      <c r="E165" s="29">
        <v>0.73690936599178458</v>
      </c>
      <c r="F165" s="29">
        <v>0.75144231549460516</v>
      </c>
      <c r="G165" s="29">
        <v>0.68067311357460858</v>
      </c>
      <c r="H165" s="29">
        <v>0.72135990497688418</v>
      </c>
      <c r="I165" s="29">
        <v>0.7518890137610964</v>
      </c>
      <c r="J165" s="29">
        <v>0.69390803012349278</v>
      </c>
      <c r="K165" s="29">
        <v>0.6704994034249071</v>
      </c>
      <c r="L165" s="29">
        <v>0.66447609430097199</v>
      </c>
      <c r="M165" s="29">
        <v>1.0191331541122342</v>
      </c>
      <c r="N165" s="29">
        <v>1.0803919618083917</v>
      </c>
      <c r="O165" s="29">
        <v>0.68242372174255739</v>
      </c>
      <c r="P165" s="29">
        <v>0.72558114470265933</v>
      </c>
      <c r="Q165" s="29">
        <v>0.73274610135780638</v>
      </c>
      <c r="R165" s="29">
        <v>0.71263332890338094</v>
      </c>
      <c r="S165" s="29">
        <v>0.66845239371307863</v>
      </c>
      <c r="T165" s="29">
        <v>0.66383435407616964</v>
      </c>
      <c r="U165" s="29">
        <v>0.68793638085743558</v>
      </c>
      <c r="V165" s="29">
        <v>0.69023431164702009</v>
      </c>
      <c r="W165" s="29">
        <v>0.67317138847593139</v>
      </c>
      <c r="X165" s="29">
        <v>0.67534597967884791</v>
      </c>
      <c r="Y165" s="29">
        <v>0.6743789407199553</v>
      </c>
      <c r="Z165" s="29">
        <v>0.66913075585841042</v>
      </c>
      <c r="AA165" s="29">
        <v>0.6874952287373709</v>
      </c>
      <c r="AB165" s="29">
        <v>0.70154827537631959</v>
      </c>
      <c r="AC165" s="29">
        <v>0.68797350251537603</v>
      </c>
      <c r="AD165" s="29">
        <v>0.70266484615292546</v>
      </c>
      <c r="AE165" s="29">
        <v>0.68471513159604835</v>
      </c>
      <c r="AF165" s="29">
        <v>0.71367429643551961</v>
      </c>
      <c r="AG165" s="29">
        <v>0.43236933151943258</v>
      </c>
      <c r="AH165" s="29">
        <v>0.68566220150515178</v>
      </c>
      <c r="AI165" s="29">
        <v>0.6742073694631745</v>
      </c>
      <c r="AJ165" s="29">
        <v>0.6678049713596752</v>
      </c>
      <c r="AK165" s="29">
        <v>0.6704129307760851</v>
      </c>
      <c r="AL165" s="29">
        <v>0.68943638397495688</v>
      </c>
      <c r="AM165" s="29">
        <v>0.70004756980817906</v>
      </c>
      <c r="AN165" s="29">
        <v>0.70916323392441627</v>
      </c>
      <c r="AO165" s="29">
        <v>0.71175513967300075</v>
      </c>
      <c r="AP165" s="29">
        <v>0.73436426402469834</v>
      </c>
      <c r="AQ165" s="29">
        <v>0.70696237263824613</v>
      </c>
      <c r="AR165" s="29">
        <v>0.7087477549788197</v>
      </c>
      <c r="AS165" s="29">
        <v>0.72863679782083646</v>
      </c>
      <c r="AT165" s="29">
        <v>0.71263804292048771</v>
      </c>
      <c r="AU165" s="29">
        <v>0.71006294229244205</v>
      </c>
      <c r="AV165" s="29">
        <v>0.7008222723289167</v>
      </c>
      <c r="AW165" s="29">
        <v>0.69614855776061724</v>
      </c>
      <c r="AX165" s="29">
        <v>0.71782719283531793</v>
      </c>
      <c r="AY165" s="29">
        <v>0.72005708243308963</v>
      </c>
      <c r="AZ165" s="29">
        <v>0.73962066530583548</v>
      </c>
      <c r="BA165" s="29">
        <v>0.73570248887844369</v>
      </c>
      <c r="BB165" s="29">
        <v>0.64603222486083922</v>
      </c>
      <c r="BC165" s="29">
        <v>0.74978665200334893</v>
      </c>
      <c r="BD165" s="29">
        <v>0.72866241193063097</v>
      </c>
      <c r="BE165" s="29">
        <v>0.75612257946853867</v>
      </c>
      <c r="BO165" s="23">
        <f>BE165-BD165</f>
        <v>2.7460167537907698E-2</v>
      </c>
    </row>
    <row r="166" spans="1:67" ht="33" x14ac:dyDescent="0.3">
      <c r="A166" s="20" t="s">
        <v>80</v>
      </c>
      <c r="B166" s="21">
        <v>5700335.3199999966</v>
      </c>
      <c r="C166" s="21">
        <v>67519229.129999921</v>
      </c>
      <c r="D166" s="21">
        <v>74223975.809999824</v>
      </c>
      <c r="E166" s="21">
        <v>56995899.239999801</v>
      </c>
      <c r="F166" s="21">
        <v>52613509.269999802</v>
      </c>
      <c r="G166" s="21">
        <v>31788328.189999957</v>
      </c>
      <c r="H166" s="21">
        <v>24279722.170000006</v>
      </c>
      <c r="I166" s="21">
        <v>23664524.090000033</v>
      </c>
      <c r="J166" s="21">
        <v>17954083.930000015</v>
      </c>
      <c r="K166" s="21">
        <v>16893075.110000011</v>
      </c>
      <c r="L166" s="21">
        <v>18028347.640000012</v>
      </c>
      <c r="M166" s="21">
        <v>15172724.680000018</v>
      </c>
      <c r="N166" s="21">
        <v>15237275.530000014</v>
      </c>
      <c r="O166" s="21">
        <v>14976336.050000025</v>
      </c>
      <c r="P166" s="21">
        <v>24910179.840000004</v>
      </c>
      <c r="Q166" s="21">
        <v>24461781.670000006</v>
      </c>
      <c r="R166" s="21">
        <v>28790218.550000016</v>
      </c>
      <c r="S166" s="21">
        <v>16031846.400000021</v>
      </c>
      <c r="T166" s="21">
        <v>16157077.730000028</v>
      </c>
      <c r="U166" s="21">
        <v>18251556.810000025</v>
      </c>
      <c r="V166" s="21">
        <v>18130649.420000013</v>
      </c>
      <c r="W166" s="21">
        <v>15873831.490000019</v>
      </c>
      <c r="X166" s="21">
        <v>16619252.270000022</v>
      </c>
      <c r="Y166" s="21">
        <v>23234740.65000001</v>
      </c>
      <c r="Z166" s="21">
        <v>17850937.340000015</v>
      </c>
      <c r="AA166" s="21">
        <v>15222973.250000015</v>
      </c>
      <c r="AB166" s="21">
        <v>16954340.810000014</v>
      </c>
      <c r="AC166" s="21">
        <v>17380614.750000007</v>
      </c>
      <c r="AD166" s="21">
        <v>25147343.690000009</v>
      </c>
      <c r="AE166" s="21">
        <v>15153669.410000006</v>
      </c>
      <c r="AF166" s="21">
        <v>17917831.560000017</v>
      </c>
      <c r="AG166" s="21">
        <v>29200553.379999992</v>
      </c>
      <c r="AH166" s="21">
        <v>17942416.940000013</v>
      </c>
      <c r="AI166" s="21">
        <v>16573259.920000019</v>
      </c>
      <c r="AJ166" s="21">
        <v>15739625.060000017</v>
      </c>
      <c r="AK166" s="21">
        <v>15490688.130000021</v>
      </c>
      <c r="AL166" s="21">
        <v>16597801.210000014</v>
      </c>
      <c r="AM166" s="21">
        <v>17972858.520000026</v>
      </c>
      <c r="AN166" s="21">
        <v>19547017.250000026</v>
      </c>
      <c r="AO166" s="21">
        <v>23609085.050000004</v>
      </c>
      <c r="AP166" s="21">
        <v>36945579.040000014</v>
      </c>
      <c r="AQ166" s="21">
        <v>20790956.550000004</v>
      </c>
      <c r="AR166" s="21">
        <v>23819894.850000013</v>
      </c>
      <c r="AS166" s="22">
        <v>25385882.610000014</v>
      </c>
      <c r="AT166" s="22">
        <v>23592188.480000015</v>
      </c>
      <c r="AU166" s="22">
        <v>21574821.050000016</v>
      </c>
      <c r="AV166" s="22">
        <v>19922922.050000023</v>
      </c>
      <c r="AW166" s="22">
        <v>21609907.610000014</v>
      </c>
      <c r="AX166" s="22">
        <v>25038412.929999989</v>
      </c>
      <c r="AY166" s="22">
        <v>24904723.119999994</v>
      </c>
      <c r="AZ166" s="22">
        <v>34952383.040000021</v>
      </c>
      <c r="BA166" s="22">
        <v>39722815.149999991</v>
      </c>
      <c r="BB166" s="22">
        <v>59153692.829999991</v>
      </c>
      <c r="BC166" s="22">
        <v>28717742.210000012</v>
      </c>
      <c r="BD166" s="22">
        <v>30474946.380000003</v>
      </c>
      <c r="BE166" s="22">
        <v>40063600.00999999</v>
      </c>
      <c r="BO166" s="23">
        <f t="shared" si="31"/>
        <v>0.31464054146106046</v>
      </c>
    </row>
    <row r="167" spans="1:67" x14ac:dyDescent="0.3">
      <c r="A167" s="20" t="s">
        <v>81</v>
      </c>
      <c r="B167" s="21">
        <v>189506.13999999998</v>
      </c>
      <c r="C167" s="21">
        <v>13243686.689999996</v>
      </c>
      <c r="D167" s="21">
        <v>26124849.829999998</v>
      </c>
      <c r="E167" s="21">
        <v>31699772.160000015</v>
      </c>
      <c r="F167" s="21">
        <v>33762396.300000004</v>
      </c>
      <c r="G167" s="21">
        <v>16485037.660000006</v>
      </c>
      <c r="H167" s="21">
        <v>13617239.460000003</v>
      </c>
      <c r="I167" s="21">
        <v>12975613.429999998</v>
      </c>
      <c r="J167" s="21">
        <v>9169733.5799999982</v>
      </c>
      <c r="K167" s="21">
        <v>9836859.5700000003</v>
      </c>
      <c r="L167" s="21">
        <v>14404097.450000003</v>
      </c>
      <c r="M167" s="21">
        <v>14184675.689999998</v>
      </c>
      <c r="N167" s="21">
        <v>9829968.0700000003</v>
      </c>
      <c r="O167" s="21">
        <v>11400277.870000001</v>
      </c>
      <c r="P167" s="21">
        <v>16792769.069999997</v>
      </c>
      <c r="Q167" s="21">
        <v>17767530.509999998</v>
      </c>
      <c r="R167" s="21">
        <v>15700497.130000001</v>
      </c>
      <c r="S167" s="21">
        <v>17419818.859999999</v>
      </c>
      <c r="T167" s="21">
        <v>11447228.259999998</v>
      </c>
      <c r="U167" s="21">
        <v>14553870.59</v>
      </c>
      <c r="V167" s="21">
        <v>12439899.130000003</v>
      </c>
      <c r="W167" s="21">
        <v>11731892.190000005</v>
      </c>
      <c r="X167" s="21">
        <v>14048631.030000001</v>
      </c>
      <c r="Y167" s="21">
        <v>15115541.220000006</v>
      </c>
      <c r="Z167" s="21">
        <v>17598707.030000001</v>
      </c>
      <c r="AA167" s="21">
        <v>16330927.950000003</v>
      </c>
      <c r="AB167" s="21">
        <v>16316222.300000006</v>
      </c>
      <c r="AC167" s="21">
        <v>13369792.060000001</v>
      </c>
      <c r="AD167" s="21">
        <v>14736782.620000005</v>
      </c>
      <c r="AE167" s="21">
        <v>22800271.109999992</v>
      </c>
      <c r="AF167" s="21">
        <v>14547290.789999997</v>
      </c>
      <c r="AG167" s="21">
        <v>17758593.299999997</v>
      </c>
      <c r="AH167" s="21">
        <v>15006431.180000002</v>
      </c>
      <c r="AI167" s="21">
        <v>15084829.119999999</v>
      </c>
      <c r="AJ167" s="21">
        <v>13416380.509999996</v>
      </c>
      <c r="AK167" s="21">
        <v>13862149.18</v>
      </c>
      <c r="AL167" s="21">
        <v>15715860.050000004</v>
      </c>
      <c r="AM167" s="21">
        <v>15527153.239999998</v>
      </c>
      <c r="AN167" s="21">
        <v>17208225.990000006</v>
      </c>
      <c r="AO167" s="21">
        <v>20012871.330000006</v>
      </c>
      <c r="AP167" s="21">
        <v>21284184.969999999</v>
      </c>
      <c r="AQ167" s="21">
        <v>29905357.249999993</v>
      </c>
      <c r="AR167" s="21">
        <v>16276257.659999998</v>
      </c>
      <c r="AS167" s="22">
        <v>19510077.719999999</v>
      </c>
      <c r="AT167" s="22">
        <v>18763312.549999997</v>
      </c>
      <c r="AU167" s="22">
        <v>19189348.350000009</v>
      </c>
      <c r="AV167" s="22">
        <v>18942425.640000008</v>
      </c>
      <c r="AW167" s="22">
        <v>17141025.060000002</v>
      </c>
      <c r="AX167" s="22">
        <v>19350574.110000007</v>
      </c>
      <c r="AY167" s="22">
        <v>19509641.720000003</v>
      </c>
      <c r="AZ167" s="22">
        <v>28189391.549999986</v>
      </c>
      <c r="BA167" s="22">
        <v>28839254.119999994</v>
      </c>
      <c r="BB167" s="22">
        <v>38581616.459999993</v>
      </c>
      <c r="BC167" s="22">
        <v>44196459.959999993</v>
      </c>
      <c r="BD167" s="22">
        <v>23868182.550000004</v>
      </c>
      <c r="BE167" s="22">
        <v>26807684.189999998</v>
      </c>
      <c r="BO167" s="23">
        <f t="shared" si="31"/>
        <v>0.12315565434620801</v>
      </c>
    </row>
    <row r="168" spans="1:67" ht="49.5" x14ac:dyDescent="0.3">
      <c r="A168" s="28" t="s">
        <v>82</v>
      </c>
      <c r="B168" s="29">
        <v>3.3244735504436976E-2</v>
      </c>
      <c r="C168" s="29">
        <v>0.19614688823684459</v>
      </c>
      <c r="D168" s="29">
        <v>0.3519731939026679</v>
      </c>
      <c r="E168" s="29">
        <v>0.55617636676838444</v>
      </c>
      <c r="F168" s="29">
        <v>0.641705842633297</v>
      </c>
      <c r="G168" s="29">
        <v>0.51858775212928332</v>
      </c>
      <c r="H168" s="29">
        <v>0.56084824054640325</v>
      </c>
      <c r="I168" s="29">
        <v>0.54831499592603805</v>
      </c>
      <c r="J168" s="29">
        <v>0.51073246709502218</v>
      </c>
      <c r="K168" s="29">
        <v>0.58230129836911582</v>
      </c>
      <c r="L168" s="29">
        <v>0.79896936411638853</v>
      </c>
      <c r="M168" s="29">
        <f t="shared" ref="M168:BE168" si="33">IFERROR(M167/M166,"")</f>
        <v>0.93487992362357819</v>
      </c>
      <c r="N168" s="29">
        <f t="shared" si="33"/>
        <v>0.6451263580976927</v>
      </c>
      <c r="O168" s="29">
        <f t="shared" si="33"/>
        <v>0.76121942188923986</v>
      </c>
      <c r="P168" s="29">
        <f t="shared" si="33"/>
        <v>0.67413279140741822</v>
      </c>
      <c r="Q168" s="29">
        <f t="shared" si="33"/>
        <v>0.72633836527901585</v>
      </c>
      <c r="R168" s="29">
        <f t="shared" si="33"/>
        <v>0.54534136664273403</v>
      </c>
      <c r="S168" s="29">
        <f t="shared" si="33"/>
        <v>1.0865759579632686</v>
      </c>
      <c r="T168" s="29">
        <f t="shared" si="33"/>
        <v>0.70849620527263368</v>
      </c>
      <c r="U168" s="29">
        <f t="shared" si="33"/>
        <v>0.79740433879185235</v>
      </c>
      <c r="V168" s="29">
        <f t="shared" si="33"/>
        <v>0.68612540245124842</v>
      </c>
      <c r="W168" s="29">
        <f t="shared" si="33"/>
        <v>0.73907123162991262</v>
      </c>
      <c r="X168" s="29">
        <f t="shared" si="33"/>
        <v>0.84532268971930002</v>
      </c>
      <c r="Y168" s="29">
        <f t="shared" si="33"/>
        <v>0.65055777672302095</v>
      </c>
      <c r="Z168" s="29">
        <f t="shared" si="33"/>
        <v>0.98587019240525697</v>
      </c>
      <c r="AA168" s="29">
        <f t="shared" si="33"/>
        <v>1.0727817543790263</v>
      </c>
      <c r="AB168" s="29">
        <f t="shared" si="33"/>
        <v>0.96236252903305852</v>
      </c>
      <c r="AC168" s="29">
        <f t="shared" si="33"/>
        <v>0.7692358557110297</v>
      </c>
      <c r="AD168" s="29">
        <f t="shared" si="33"/>
        <v>0.5860174657675743</v>
      </c>
      <c r="AE168" s="29">
        <f t="shared" si="33"/>
        <v>1.5046039670730802</v>
      </c>
      <c r="AF168" s="29">
        <f t="shared" si="33"/>
        <v>0.81188902470070901</v>
      </c>
      <c r="AG168" s="29">
        <f t="shared" si="33"/>
        <v>0.60815947796945491</v>
      </c>
      <c r="AH168" s="29">
        <f t="shared" si="33"/>
        <v>0.8363662058563216</v>
      </c>
      <c r="AI168" s="29">
        <f t="shared" si="33"/>
        <v>0.91019082502870574</v>
      </c>
      <c r="AJ168" s="29">
        <f t="shared" si="33"/>
        <v>0.85239517833850997</v>
      </c>
      <c r="AK168" s="29">
        <f t="shared" si="33"/>
        <v>0.89486981234577223</v>
      </c>
      <c r="AL168" s="29">
        <f t="shared" si="33"/>
        <v>0.94686397620736362</v>
      </c>
      <c r="AM168" s="29">
        <f t="shared" si="33"/>
        <v>0.86392229832118972</v>
      </c>
      <c r="AN168" s="29">
        <f t="shared" si="33"/>
        <v>0.88035047853656456</v>
      </c>
      <c r="AO168" s="29">
        <f t="shared" si="33"/>
        <v>0.84767670105030191</v>
      </c>
      <c r="AP168" s="29">
        <f t="shared" si="33"/>
        <v>0.57609558499424696</v>
      </c>
      <c r="AQ168" s="29">
        <f t="shared" si="33"/>
        <v>1.4383829420296674</v>
      </c>
      <c r="AR168" s="29">
        <f t="shared" si="33"/>
        <v>0.6833051851192361</v>
      </c>
      <c r="AS168" s="29">
        <f t="shared" si="33"/>
        <v>0.76854045296477436</v>
      </c>
      <c r="AT168" s="29">
        <f t="shared" si="33"/>
        <v>0.79531886437353461</v>
      </c>
      <c r="AU168" s="29">
        <f t="shared" si="33"/>
        <v>0.8894325614811992</v>
      </c>
      <c r="AV168" s="29">
        <f t="shared" si="33"/>
        <v>0.95078551190737537</v>
      </c>
      <c r="AW168" s="29">
        <f t="shared" si="33"/>
        <v>0.79320214456020943</v>
      </c>
      <c r="AX168" s="29">
        <f t="shared" si="33"/>
        <v>0.77283548937780122</v>
      </c>
      <c r="AY168" s="29">
        <f t="shared" si="33"/>
        <v>0.78337115518190947</v>
      </c>
      <c r="AZ168" s="29">
        <f t="shared" si="33"/>
        <v>0.80650842941780621</v>
      </c>
      <c r="BA168" s="29">
        <f t="shared" si="33"/>
        <v>0.72601234356372146</v>
      </c>
      <c r="BB168" s="29">
        <f t="shared" si="33"/>
        <v>0.65222667620901598</v>
      </c>
      <c r="BC168" s="29">
        <f t="shared" si="33"/>
        <v>1.538994940368607</v>
      </c>
      <c r="BD168" s="29">
        <f t="shared" si="33"/>
        <v>0.78320671191284319</v>
      </c>
      <c r="BE168" s="29">
        <f t="shared" si="33"/>
        <v>0.66912819075941055</v>
      </c>
      <c r="BO168" s="23">
        <f>BE168-BD168</f>
        <v>-0.11407852115343264</v>
      </c>
    </row>
    <row r="169" spans="1:67" ht="33" x14ac:dyDescent="0.3">
      <c r="A169" s="45" t="s">
        <v>83</v>
      </c>
      <c r="B169" s="46">
        <v>1.2958855098389983</v>
      </c>
      <c r="C169" s="46">
        <v>1.9848084261072128</v>
      </c>
      <c r="D169" s="46">
        <v>2.3202038160523468</v>
      </c>
      <c r="E169" s="46">
        <v>2.1949176904920416</v>
      </c>
      <c r="F169" s="46">
        <v>2.2568484206811363</v>
      </c>
      <c r="G169" s="46">
        <v>1.9849301479705712</v>
      </c>
      <c r="H169" s="46">
        <v>2.1180180276969027</v>
      </c>
      <c r="I169" s="46">
        <v>2.2665024829423879</v>
      </c>
      <c r="J169" s="46">
        <v>2.0273412218680931</v>
      </c>
      <c r="K169" s="46">
        <v>1.9556517543624521</v>
      </c>
      <c r="L169" s="46">
        <v>1.9356947948308707</v>
      </c>
      <c r="M169" s="46">
        <v>1.9536248295030496</v>
      </c>
      <c r="N169" s="46">
        <v>1.9409282136894825</v>
      </c>
      <c r="O169" s="46">
        <v>2.0140576299217607</v>
      </c>
      <c r="P169" s="46">
        <v>2.1745940170940172</v>
      </c>
      <c r="Q169" s="46">
        <v>2.2287270054355184</v>
      </c>
      <c r="R169" s="46">
        <v>2.1336660095285032</v>
      </c>
      <c r="S169" s="46">
        <v>1.9565142005062941</v>
      </c>
      <c r="T169" s="46">
        <v>1.9320927309545424</v>
      </c>
      <c r="U169" s="46">
        <v>2.0216195306455771</v>
      </c>
      <c r="V169" s="46">
        <v>2.0182447482202908</v>
      </c>
      <c r="W169" s="46">
        <v>1.9485281708816509</v>
      </c>
      <c r="X169" s="46">
        <v>1.9675244950528419</v>
      </c>
      <c r="Y169" s="46">
        <v>1.9673429666038409</v>
      </c>
      <c r="Z169" s="46">
        <v>1.9524445317101904</v>
      </c>
      <c r="AA169" s="46">
        <v>2.0130829692097989</v>
      </c>
      <c r="AB169" s="46">
        <v>2.0497215152521115</v>
      </c>
      <c r="AC169" s="46">
        <v>2.0166806316467936</v>
      </c>
      <c r="AD169" s="46">
        <v>2.086434573829532</v>
      </c>
      <c r="AE169" s="46">
        <v>2.0099196255977212</v>
      </c>
      <c r="AF169" s="46">
        <v>2.1117524707388218</v>
      </c>
      <c r="AG169" s="46">
        <v>2.3037107558298588</v>
      </c>
      <c r="AH169" s="46">
        <v>2.0413377827580685</v>
      </c>
      <c r="AI169" s="46">
        <v>1.9988540774694001</v>
      </c>
      <c r="AJ169" s="46">
        <v>1.9712591001937882</v>
      </c>
      <c r="AK169" s="46">
        <v>1.9799327505043711</v>
      </c>
      <c r="AL169" s="46">
        <v>2.040777982221992</v>
      </c>
      <c r="AM169" s="46">
        <v>2.1105603180519319</v>
      </c>
      <c r="AN169" s="46">
        <v>2.1529701409270623</v>
      </c>
      <c r="AO169" s="46">
        <v>2.1543452380952379</v>
      </c>
      <c r="AP169" s="46">
        <v>2.3107845855281397</v>
      </c>
      <c r="AQ169" s="46">
        <v>2.1417286914765907</v>
      </c>
      <c r="AR169" s="46">
        <v>2.1645050451278824</v>
      </c>
      <c r="AS169" s="30">
        <v>2.2364674742464707</v>
      </c>
      <c r="AT169" s="30">
        <v>2.1504726792631437</v>
      </c>
      <c r="AU169" s="30">
        <v>2.1265511909248023</v>
      </c>
      <c r="AV169" s="30">
        <v>2.0979517942066579</v>
      </c>
      <c r="AW169" s="30">
        <v>2.0849145142204266</v>
      </c>
      <c r="AX169" s="30">
        <v>2.1662297630181917</v>
      </c>
      <c r="AY169" s="30">
        <v>2.2082684091480274</v>
      </c>
      <c r="AZ169" s="30">
        <v>2.3103468499642243</v>
      </c>
      <c r="BA169" s="30">
        <v>2.3010039998616763</v>
      </c>
      <c r="BB169" s="30">
        <v>2.4752817526997957</v>
      </c>
      <c r="BC169" s="30">
        <v>2.3611594458271843</v>
      </c>
      <c r="BD169" s="30">
        <v>2.3827168692033558</v>
      </c>
      <c r="BE169" s="30">
        <v>2.4126400862068964</v>
      </c>
      <c r="BO169" s="23">
        <f t="shared" si="31"/>
        <v>1.2558444265996727E-2</v>
      </c>
    </row>
    <row r="170" spans="1:67" ht="33" x14ac:dyDescent="0.3">
      <c r="A170" s="20" t="s">
        <v>84</v>
      </c>
      <c r="B170" s="21">
        <v>195</v>
      </c>
      <c r="C170" s="21">
        <v>12485</v>
      </c>
      <c r="D170" s="21">
        <v>24305</v>
      </c>
      <c r="E170" s="21">
        <v>29193</v>
      </c>
      <c r="F170" s="21">
        <v>32442</v>
      </c>
      <c r="G170" s="21">
        <v>18764</v>
      </c>
      <c r="H170" s="21">
        <v>15209</v>
      </c>
      <c r="I170" s="21">
        <v>15024</v>
      </c>
      <c r="J170" s="21">
        <v>10792</v>
      </c>
      <c r="K170" s="21">
        <v>10233</v>
      </c>
      <c r="L170" s="21">
        <v>13864</v>
      </c>
      <c r="M170" s="21">
        <v>13501</v>
      </c>
      <c r="N170" s="21">
        <v>11251</v>
      </c>
      <c r="O170" s="21">
        <v>13123</v>
      </c>
      <c r="P170" s="21">
        <v>18615</v>
      </c>
      <c r="Q170" s="21">
        <v>18668</v>
      </c>
      <c r="R170" s="21">
        <v>18015</v>
      </c>
      <c r="S170" s="21">
        <v>19042</v>
      </c>
      <c r="T170" s="21">
        <v>14942</v>
      </c>
      <c r="U170" s="21">
        <v>18431</v>
      </c>
      <c r="V170" s="21">
        <v>15076</v>
      </c>
      <c r="W170" s="21">
        <v>12896</v>
      </c>
      <c r="X170" s="21">
        <v>15810</v>
      </c>
      <c r="Y170" s="21">
        <v>16208</v>
      </c>
      <c r="Z170" s="21">
        <v>17048</v>
      </c>
      <c r="AA170" s="21">
        <v>16722</v>
      </c>
      <c r="AB170" s="21">
        <v>17339</v>
      </c>
      <c r="AC170" s="21">
        <v>15029</v>
      </c>
      <c r="AD170" s="21">
        <v>15890</v>
      </c>
      <c r="AE170" s="21">
        <v>23156</v>
      </c>
      <c r="AF170" s="21">
        <v>17484</v>
      </c>
      <c r="AG170" s="21">
        <v>17484</v>
      </c>
      <c r="AH170" s="21">
        <v>16826</v>
      </c>
      <c r="AI170" s="21">
        <v>17670</v>
      </c>
      <c r="AJ170" s="21">
        <v>15933</v>
      </c>
      <c r="AK170" s="21">
        <v>15845</v>
      </c>
      <c r="AL170" s="21">
        <v>17879</v>
      </c>
      <c r="AM170" s="21">
        <v>18348</v>
      </c>
      <c r="AN170" s="21">
        <v>19246</v>
      </c>
      <c r="AO170" s="21">
        <v>20949</v>
      </c>
      <c r="AP170" s="21">
        <v>22183</v>
      </c>
      <c r="AQ170" s="21">
        <v>28474</v>
      </c>
      <c r="AR170" s="21">
        <v>17808</v>
      </c>
      <c r="AS170" s="22">
        <v>20105</v>
      </c>
      <c r="AT170" s="22">
        <v>18384</v>
      </c>
      <c r="AU170" s="22">
        <v>19004</v>
      </c>
      <c r="AV170" s="22">
        <v>18206</v>
      </c>
      <c r="AW170" s="22">
        <v>17349</v>
      </c>
      <c r="AX170" s="22">
        <v>18384</v>
      </c>
      <c r="AY170" s="22">
        <v>18670</v>
      </c>
      <c r="AZ170" s="22">
        <v>24829</v>
      </c>
      <c r="BA170" s="22">
        <v>24489</v>
      </c>
      <c r="BB170" s="22">
        <v>37091</v>
      </c>
      <c r="BC170" s="22">
        <v>37749</v>
      </c>
      <c r="BD170" s="22">
        <v>37749</v>
      </c>
      <c r="BE170" s="22">
        <v>25449</v>
      </c>
      <c r="BO170" s="23">
        <f t="shared" si="31"/>
        <v>-0.32583644599856953</v>
      </c>
    </row>
    <row r="171" spans="1:67" ht="33" x14ac:dyDescent="0.3">
      <c r="A171" s="28" t="s">
        <v>85</v>
      </c>
      <c r="B171" s="29">
        <v>3.4883720930232558E-2</v>
      </c>
      <c r="C171" s="29">
        <v>0.17842596430051591</v>
      </c>
      <c r="D171" s="29">
        <v>0.22274051943767298</v>
      </c>
      <c r="E171" s="29">
        <v>0.22085123766870424</v>
      </c>
      <c r="F171" s="29">
        <v>0.22898888300688194</v>
      </c>
      <c r="G171" s="29">
        <v>0.15511283789369265</v>
      </c>
      <c r="H171" s="29">
        <v>0.16339883324917542</v>
      </c>
      <c r="I171" s="29">
        <v>0.15164116435867414</v>
      </c>
      <c r="J171" s="29">
        <v>0.13178493363129037</v>
      </c>
      <c r="K171" s="29">
        <v>0.13714584394349585</v>
      </c>
      <c r="L171" s="29">
        <v>0.17844823147814448</v>
      </c>
      <c r="M171" s="29">
        <f t="shared" ref="M171:BE171" si="34">M170/M160</f>
        <v>0.17372674164243251</v>
      </c>
      <c r="N171" s="29">
        <f t="shared" si="34"/>
        <v>0.15026377295492488</v>
      </c>
      <c r="O171" s="29">
        <f t="shared" si="34"/>
        <v>0.16694866738757078</v>
      </c>
      <c r="P171" s="29">
        <f t="shared" si="34"/>
        <v>0.19887820512820512</v>
      </c>
      <c r="Q171" s="29">
        <f t="shared" si="34"/>
        <v>0.18055206298237808</v>
      </c>
      <c r="R171" s="29">
        <f t="shared" si="34"/>
        <v>0.18497412518482012</v>
      </c>
      <c r="S171" s="29">
        <f t="shared" si="34"/>
        <v>0.2201107373628787</v>
      </c>
      <c r="T171" s="29">
        <f t="shared" si="34"/>
        <v>0.17389381560877964</v>
      </c>
      <c r="U171" s="29">
        <f t="shared" si="34"/>
        <v>0.19804650563053383</v>
      </c>
      <c r="V171" s="29">
        <f t="shared" si="34"/>
        <v>0.16460671703716645</v>
      </c>
      <c r="W171" s="29">
        <f t="shared" si="34"/>
        <v>0.15545215651293426</v>
      </c>
      <c r="X171" s="29">
        <f t="shared" si="34"/>
        <v>0.19030308866366547</v>
      </c>
      <c r="Y171" s="29">
        <f t="shared" si="34"/>
        <v>0.19966246596942483</v>
      </c>
      <c r="Z171" s="29">
        <f t="shared" si="34"/>
        <v>0.22315596570456181</v>
      </c>
      <c r="AA171" s="29">
        <f t="shared" si="34"/>
        <v>0.21302182193403738</v>
      </c>
      <c r="AB171" s="29">
        <f t="shared" si="34"/>
        <v>0.21318529993975385</v>
      </c>
      <c r="AC171" s="29">
        <f t="shared" si="34"/>
        <v>0.19373509506928779</v>
      </c>
      <c r="AD171" s="29">
        <f t="shared" si="34"/>
        <v>0.20293223672447702</v>
      </c>
      <c r="AE171" s="29">
        <f t="shared" si="34"/>
        <v>0.29448570556516429</v>
      </c>
      <c r="AF171" s="29">
        <f t="shared" si="34"/>
        <v>0.21518504387638307</v>
      </c>
      <c r="AG171" s="29">
        <f t="shared" si="34"/>
        <v>0.19132661435934473</v>
      </c>
      <c r="AH171" s="29">
        <f t="shared" si="34"/>
        <v>0.20719378394020369</v>
      </c>
      <c r="AI171" s="29">
        <f t="shared" si="34"/>
        <v>0.2225104518208835</v>
      </c>
      <c r="AJ171" s="29">
        <f t="shared" si="34"/>
        <v>0.20862357932226469</v>
      </c>
      <c r="AK171" s="29">
        <f t="shared" si="34"/>
        <v>0.21311365164761265</v>
      </c>
      <c r="AL171" s="29">
        <f t="shared" si="34"/>
        <v>0.23167128825770336</v>
      </c>
      <c r="AM171" s="29">
        <f t="shared" si="34"/>
        <v>0.22795378307864331</v>
      </c>
      <c r="AN171" s="29">
        <f t="shared" si="34"/>
        <v>0.23341499502753049</v>
      </c>
      <c r="AO171" s="29">
        <f t="shared" si="34"/>
        <v>0.24939285714285714</v>
      </c>
      <c r="AP171" s="29">
        <f t="shared" si="34"/>
        <v>0.24599944552259495</v>
      </c>
      <c r="AQ171" s="29">
        <f t="shared" si="34"/>
        <v>0.34182472989195678</v>
      </c>
      <c r="AR171" s="29">
        <f t="shared" si="34"/>
        <v>0.21545236770150264</v>
      </c>
      <c r="AS171" s="29">
        <f t="shared" si="34"/>
        <v>0.23971051125524609</v>
      </c>
      <c r="AT171" s="29">
        <f t="shared" si="34"/>
        <v>0.22897853948958113</v>
      </c>
      <c r="AU171" s="29">
        <f t="shared" si="34"/>
        <v>0.24694309809374065</v>
      </c>
      <c r="AV171" s="29">
        <f t="shared" si="34"/>
        <v>0.24597384349329873</v>
      </c>
      <c r="AW171" s="29">
        <f t="shared" si="34"/>
        <v>0.23597339535642878</v>
      </c>
      <c r="AX171" s="29">
        <f t="shared" si="34"/>
        <v>0.24217196000684996</v>
      </c>
      <c r="AY171" s="29">
        <f t="shared" si="34"/>
        <v>0.23460668509675797</v>
      </c>
      <c r="AZ171" s="29">
        <f t="shared" si="34"/>
        <v>0.29123901798177187</v>
      </c>
      <c r="BA171" s="29">
        <f t="shared" si="34"/>
        <v>0.28228418613765516</v>
      </c>
      <c r="BB171" s="29">
        <f t="shared" si="34"/>
        <v>0.39697965386961781</v>
      </c>
      <c r="BC171" s="29">
        <f t="shared" si="34"/>
        <v>0.41572872844210479</v>
      </c>
      <c r="BD171" s="29">
        <f t="shared" si="34"/>
        <v>0.41779002589813402</v>
      </c>
      <c r="BE171" s="29">
        <f t="shared" si="34"/>
        <v>0.27423491379310344</v>
      </c>
      <c r="BO171" s="23">
        <f>BE171-BD171</f>
        <v>-0.14355511210503058</v>
      </c>
    </row>
    <row r="172" spans="1:67" ht="33" x14ac:dyDescent="0.3">
      <c r="A172" s="20" t="s">
        <v>86</v>
      </c>
      <c r="B172" s="21">
        <v>1493.0812146690521</v>
      </c>
      <c r="C172" s="21">
        <v>2051.6179207694354</v>
      </c>
      <c r="D172" s="21">
        <v>2158.2832490514747</v>
      </c>
      <c r="E172" s="21">
        <v>2109.8536520305088</v>
      </c>
      <c r="F172" s="21">
        <v>2213.5611085230234</v>
      </c>
      <c r="G172" s="21">
        <v>1886.5250862197133</v>
      </c>
      <c r="H172" s="21">
        <v>2075.9718156619679</v>
      </c>
      <c r="I172" s="21">
        <v>2425.0765488109932</v>
      </c>
      <c r="J172" s="21">
        <v>2176.261395025102</v>
      </c>
      <c r="K172" s="21">
        <v>2097.0333052778064</v>
      </c>
      <c r="L172" s="21">
        <v>2075.1286267569267</v>
      </c>
      <c r="M172" s="21">
        <v>2053.6146946496187</v>
      </c>
      <c r="N172" s="21">
        <v>2028.7210612353817</v>
      </c>
      <c r="O172" s="21">
        <v>2090.493383499776</v>
      </c>
      <c r="P172" s="21">
        <v>2319.7306520299162</v>
      </c>
      <c r="Q172" s="21">
        <v>2330.3333675068197</v>
      </c>
      <c r="R172" s="21">
        <v>2362.3973949605734</v>
      </c>
      <c r="S172" s="21">
        <v>2086.0924070927404</v>
      </c>
      <c r="T172" s="21">
        <v>2067.3569095500784</v>
      </c>
      <c r="U172" s="21">
        <v>2142.4468537780467</v>
      </c>
      <c r="V172" s="21">
        <v>2181.8997281303245</v>
      </c>
      <c r="W172" s="21">
        <v>2119.9930028448157</v>
      </c>
      <c r="X172" s="21">
        <v>2147.9246647728642</v>
      </c>
      <c r="Y172" s="21">
        <v>2132.6352560454325</v>
      </c>
      <c r="Z172" s="21">
        <v>2098.1719816741952</v>
      </c>
      <c r="AA172" s="21">
        <v>2157.583738901134</v>
      </c>
      <c r="AB172" s="21">
        <v>2282.6369472415909</v>
      </c>
      <c r="AC172" s="21">
        <v>2234.1808310667093</v>
      </c>
      <c r="AD172" s="21">
        <v>2343.2406291027037</v>
      </c>
      <c r="AE172" s="21">
        <v>2174.7127966985445</v>
      </c>
      <c r="AF172" s="21">
        <v>2355.6183234667878</v>
      </c>
      <c r="AG172" s="21">
        <v>3457.1116173686573</v>
      </c>
      <c r="AH172" s="21">
        <v>2332.7419106256693</v>
      </c>
      <c r="AI172" s="21">
        <v>2207.0070776456951</v>
      </c>
      <c r="AJ172" s="21">
        <v>2220.5419550358761</v>
      </c>
      <c r="AK172" s="21">
        <v>2232.1523498318761</v>
      </c>
      <c r="AL172" s="21">
        <v>2264.1373940614717</v>
      </c>
      <c r="AM172" s="21">
        <v>2369.7316068579948</v>
      </c>
      <c r="AN172" s="21">
        <v>2450.6165778494683</v>
      </c>
      <c r="AO172" s="21">
        <v>2407.8167671428573</v>
      </c>
      <c r="AP172" s="21">
        <v>2651.8442588300518</v>
      </c>
      <c r="AQ172" s="21">
        <v>2375.7863486194487</v>
      </c>
      <c r="AR172" s="21">
        <v>2413.1084795654183</v>
      </c>
      <c r="AS172" s="22">
        <v>2516.4799223817245</v>
      </c>
      <c r="AT172" s="22">
        <v>2490.45019206098</v>
      </c>
      <c r="AU172" s="22">
        <v>2448.6559660589669</v>
      </c>
      <c r="AV172" s="22">
        <v>2438.4042370568527</v>
      </c>
      <c r="AW172" s="22">
        <v>2445.7411289291495</v>
      </c>
      <c r="AX172" s="22">
        <v>2729.5921853964387</v>
      </c>
      <c r="AY172" s="22">
        <v>2503.5710530283986</v>
      </c>
      <c r="AZ172" s="22">
        <v>2646.6070447960774</v>
      </c>
      <c r="BA172" s="22">
        <v>2685.2181981026602</v>
      </c>
      <c r="BB172" s="22">
        <v>2921.9839697965385</v>
      </c>
      <c r="BC172" s="22">
        <v>2713.9653690447349</v>
      </c>
      <c r="BD172" s="22">
        <v>2806.4911044336718</v>
      </c>
      <c r="BE172" s="22">
        <v>2896.0925725215507</v>
      </c>
      <c r="BO172" s="23">
        <f t="shared" si="31"/>
        <v>3.1926510633269789E-2</v>
      </c>
    </row>
    <row r="173" spans="1:67" x14ac:dyDescent="0.3">
      <c r="A173" s="55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</row>
    <row r="174" spans="1:67" customFormat="1" x14ac:dyDescent="0.25">
      <c r="A174" s="13" t="s">
        <v>87</v>
      </c>
      <c r="B174" s="14">
        <v>2019</v>
      </c>
      <c r="C174" s="14"/>
      <c r="D174" s="14"/>
      <c r="E174" s="14"/>
      <c r="F174" s="14"/>
      <c r="G174" s="15">
        <v>2020</v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>
        <v>2021</v>
      </c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>
        <v>2022</v>
      </c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>
        <v>2023</v>
      </c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>
        <v>2024</v>
      </c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6" t="s">
        <v>5</v>
      </c>
    </row>
    <row r="175" spans="1:67" customFormat="1" ht="15.75" customHeight="1" x14ac:dyDescent="0.3">
      <c r="A175" s="17"/>
      <c r="B175" s="18">
        <v>43678</v>
      </c>
      <c r="C175" s="18">
        <v>43709</v>
      </c>
      <c r="D175" s="18">
        <v>43739</v>
      </c>
      <c r="E175" s="18">
        <v>43770</v>
      </c>
      <c r="F175" s="18">
        <v>43800</v>
      </c>
      <c r="G175" s="18">
        <v>43831</v>
      </c>
      <c r="H175" s="18">
        <v>43862</v>
      </c>
      <c r="I175" s="18">
        <v>43891</v>
      </c>
      <c r="J175" s="18">
        <v>43922</v>
      </c>
      <c r="K175" s="18">
        <v>43952</v>
      </c>
      <c r="L175" s="18">
        <v>43983</v>
      </c>
      <c r="M175" s="18">
        <v>44013</v>
      </c>
      <c r="N175" s="18">
        <v>44044</v>
      </c>
      <c r="O175" s="18">
        <v>44075</v>
      </c>
      <c r="P175" s="18">
        <v>44105</v>
      </c>
      <c r="Q175" s="18">
        <v>44136</v>
      </c>
      <c r="R175" s="18">
        <v>44166</v>
      </c>
      <c r="S175" s="18">
        <v>44197</v>
      </c>
      <c r="T175" s="18">
        <v>44228</v>
      </c>
      <c r="U175" s="18">
        <v>44256</v>
      </c>
      <c r="V175" s="18">
        <v>44287</v>
      </c>
      <c r="W175" s="18">
        <v>44317</v>
      </c>
      <c r="X175" s="18">
        <v>44348</v>
      </c>
      <c r="Y175" s="18">
        <v>44378</v>
      </c>
      <c r="Z175" s="18">
        <v>44409</v>
      </c>
      <c r="AA175" s="18">
        <v>44440</v>
      </c>
      <c r="AB175" s="18">
        <v>44470</v>
      </c>
      <c r="AC175" s="18">
        <v>44501</v>
      </c>
      <c r="AD175" s="18">
        <v>44531</v>
      </c>
      <c r="AE175" s="18">
        <v>44562</v>
      </c>
      <c r="AF175" s="18">
        <v>44593</v>
      </c>
      <c r="AG175" s="18">
        <v>44621</v>
      </c>
      <c r="AH175" s="18">
        <v>44652</v>
      </c>
      <c r="AI175" s="18">
        <v>44682</v>
      </c>
      <c r="AJ175" s="18">
        <v>44713</v>
      </c>
      <c r="AK175" s="18">
        <v>44743</v>
      </c>
      <c r="AL175" s="18">
        <v>44774</v>
      </c>
      <c r="AM175" s="18">
        <v>44805</v>
      </c>
      <c r="AN175" s="18">
        <v>44835</v>
      </c>
      <c r="AO175" s="18">
        <v>44866</v>
      </c>
      <c r="AP175" s="18">
        <v>44896</v>
      </c>
      <c r="AQ175" s="18">
        <v>44927</v>
      </c>
      <c r="AR175" s="18">
        <v>44958</v>
      </c>
      <c r="AS175" s="18">
        <v>44986</v>
      </c>
      <c r="AT175" s="18">
        <v>45017</v>
      </c>
      <c r="AU175" s="18">
        <v>45047</v>
      </c>
      <c r="AV175" s="18">
        <v>45078</v>
      </c>
      <c r="AW175" s="18">
        <v>45108</v>
      </c>
      <c r="AX175" s="18">
        <v>45139</v>
      </c>
      <c r="AY175" s="18">
        <v>45170</v>
      </c>
      <c r="AZ175" s="18">
        <v>45200</v>
      </c>
      <c r="BA175" s="18">
        <v>45231</v>
      </c>
      <c r="BB175" s="18">
        <v>45261</v>
      </c>
      <c r="BC175" s="18">
        <v>45292</v>
      </c>
      <c r="BD175" s="18">
        <v>45323</v>
      </c>
      <c r="BE175" s="18">
        <v>45352</v>
      </c>
      <c r="BF175" s="18">
        <v>45383</v>
      </c>
      <c r="BG175" s="18">
        <v>45413</v>
      </c>
      <c r="BH175" s="18">
        <v>45444</v>
      </c>
      <c r="BI175" s="18">
        <v>45474</v>
      </c>
      <c r="BJ175" s="18">
        <v>45505</v>
      </c>
      <c r="BK175" s="18">
        <v>45536</v>
      </c>
      <c r="BL175" s="18">
        <v>45566</v>
      </c>
      <c r="BM175" s="18">
        <v>45597</v>
      </c>
      <c r="BN175" s="18">
        <v>45627</v>
      </c>
      <c r="BO175" s="19"/>
    </row>
    <row r="176" spans="1:67" x14ac:dyDescent="0.3">
      <c r="A176" s="20" t="s">
        <v>88</v>
      </c>
      <c r="B176" s="21"/>
      <c r="C176" s="21"/>
      <c r="D176" s="21"/>
      <c r="E176" s="21"/>
      <c r="F176" s="21">
        <v>1054</v>
      </c>
      <c r="G176" s="21">
        <v>46812</v>
      </c>
      <c r="H176" s="21">
        <v>67490</v>
      </c>
      <c r="I176" s="21">
        <v>79442</v>
      </c>
      <c r="J176" s="21">
        <v>72726</v>
      </c>
      <c r="K176" s="21">
        <v>70532</v>
      </c>
      <c r="L176" s="21">
        <v>68789</v>
      </c>
      <c r="M176" s="21">
        <v>67658</v>
      </c>
      <c r="N176" s="21">
        <v>70458</v>
      </c>
      <c r="O176" s="21">
        <v>76562</v>
      </c>
      <c r="P176" s="21">
        <v>89361</v>
      </c>
      <c r="Q176" s="21">
        <v>95943</v>
      </c>
      <c r="R176" s="21">
        <v>96920</v>
      </c>
      <c r="S176" s="21">
        <v>88237</v>
      </c>
      <c r="T176" s="21">
        <v>88745</v>
      </c>
      <c r="U176" s="21">
        <v>95097</v>
      </c>
      <c r="V176" s="21">
        <v>95170</v>
      </c>
      <c r="W176" s="21">
        <v>89906</v>
      </c>
      <c r="X176" s="21">
        <v>90906</v>
      </c>
      <c r="Y176" s="21">
        <v>92007</v>
      </c>
      <c r="Z176" s="21">
        <v>94656</v>
      </c>
      <c r="AA176" s="21">
        <v>102337</v>
      </c>
      <c r="AB176" s="21">
        <v>110568</v>
      </c>
      <c r="AC176" s="21">
        <v>110457</v>
      </c>
      <c r="AD176" s="21">
        <v>116283</v>
      </c>
      <c r="AE176" s="21">
        <v>118517</v>
      </c>
      <c r="AF176" s="21">
        <v>123357</v>
      </c>
      <c r="AG176" s="21">
        <v>131325</v>
      </c>
      <c r="AH176" s="21">
        <v>122619</v>
      </c>
      <c r="AI176" s="21">
        <v>124342</v>
      </c>
      <c r="AJ176" s="21">
        <v>120551</v>
      </c>
      <c r="AK176" s="21">
        <v>119883</v>
      </c>
      <c r="AL176" s="21">
        <v>126567</v>
      </c>
      <c r="AM176" s="21">
        <v>134462</v>
      </c>
      <c r="AN176" s="21">
        <v>140457</v>
      </c>
      <c r="AO176" s="21">
        <v>144327</v>
      </c>
      <c r="AP176" s="21">
        <v>155878</v>
      </c>
      <c r="AQ176" s="21">
        <v>147520</v>
      </c>
      <c r="AR176" s="21">
        <v>151087</v>
      </c>
      <c r="AS176" s="22">
        <v>156857</v>
      </c>
      <c r="AT176" s="22">
        <v>152510</v>
      </c>
      <c r="AU176" s="22">
        <v>148626</v>
      </c>
      <c r="AV176" s="22">
        <v>142706</v>
      </c>
      <c r="AW176" s="22">
        <v>141868</v>
      </c>
      <c r="AX176" s="22">
        <v>148744</v>
      </c>
      <c r="AY176" s="22">
        <v>159096</v>
      </c>
      <c r="AZ176" s="22">
        <v>170934</v>
      </c>
      <c r="BA176" s="22">
        <v>175750</v>
      </c>
      <c r="BB176" s="22">
        <v>191534</v>
      </c>
      <c r="BC176" s="22">
        <v>190961</v>
      </c>
      <c r="BD176" s="22">
        <v>197795</v>
      </c>
      <c r="BE176" s="22">
        <v>203047</v>
      </c>
      <c r="BO176" s="23">
        <f>BE176/BD176-1</f>
        <v>2.655274400262897E-2</v>
      </c>
    </row>
    <row r="177" spans="1:67" ht="33" x14ac:dyDescent="0.3">
      <c r="A177" s="28" t="s">
        <v>89</v>
      </c>
      <c r="B177" s="29"/>
      <c r="C177" s="29"/>
      <c r="D177" s="29"/>
      <c r="E177" s="29"/>
      <c r="F177" s="29">
        <v>4.1745880861850443E-3</v>
      </c>
      <c r="G177" s="29">
        <v>0.1748928682176335</v>
      </c>
      <c r="H177" s="29">
        <v>0.23767180935544419</v>
      </c>
      <c r="I177" s="29">
        <v>0.25853461686160417</v>
      </c>
      <c r="J177" s="29">
        <v>0.27353764217367754</v>
      </c>
      <c r="K177" s="29">
        <v>0.26745539692471038</v>
      </c>
      <c r="L177" s="29">
        <v>0.24651844525196923</v>
      </c>
      <c r="M177" s="29">
        <f t="shared" ref="M177:BE177" si="35">M176/M76</f>
        <v>0.23832386373643405</v>
      </c>
      <c r="N177" s="29">
        <f t="shared" si="35"/>
        <v>0.24401884047932396</v>
      </c>
      <c r="O177" s="29">
        <f t="shared" si="35"/>
        <v>0.24817101829792063</v>
      </c>
      <c r="P177" s="29">
        <f t="shared" si="35"/>
        <v>0.26064852220125362</v>
      </c>
      <c r="Q177" s="29">
        <f t="shared" si="35"/>
        <v>0.27842976789538748</v>
      </c>
      <c r="R177" s="29">
        <f t="shared" si="35"/>
        <v>0.27780325613391427</v>
      </c>
      <c r="S177" s="29">
        <f t="shared" si="35"/>
        <v>0.26887916481293006</v>
      </c>
      <c r="T177" s="29">
        <f t="shared" si="35"/>
        <v>0.26460950381804577</v>
      </c>
      <c r="U177" s="29">
        <f t="shared" si="35"/>
        <v>0.2617192552737681</v>
      </c>
      <c r="V177" s="29">
        <f t="shared" si="35"/>
        <v>0.26111601924965844</v>
      </c>
      <c r="W177" s="29">
        <f t="shared" si="35"/>
        <v>0.26043027509913941</v>
      </c>
      <c r="X177" s="29">
        <f t="shared" si="35"/>
        <v>0.26248527407544292</v>
      </c>
      <c r="Y177" s="29">
        <f t="shared" si="35"/>
        <v>0.26572035060865545</v>
      </c>
      <c r="Z177" s="29">
        <f t="shared" si="35"/>
        <v>0.27214936933776873</v>
      </c>
      <c r="AA177" s="29">
        <f t="shared" si="35"/>
        <v>0.28110313002156267</v>
      </c>
      <c r="AB177" s="29">
        <f t="shared" si="35"/>
        <v>0.28786778202154167</v>
      </c>
      <c r="AC177" s="29">
        <f t="shared" si="35"/>
        <v>0.2976820272896078</v>
      </c>
      <c r="AD177" s="29">
        <f t="shared" si="35"/>
        <v>0.30168663070804241</v>
      </c>
      <c r="AE177" s="29">
        <f t="shared" si="35"/>
        <v>0.3055176040544233</v>
      </c>
      <c r="AF177" s="29">
        <f t="shared" si="35"/>
        <v>0.31454580225664563</v>
      </c>
      <c r="AG177" s="29">
        <f t="shared" si="35"/>
        <v>0.32027363184079605</v>
      </c>
      <c r="AH177" s="29">
        <f t="shared" si="35"/>
        <v>0.31919895039906704</v>
      </c>
      <c r="AI177" s="29">
        <f t="shared" si="35"/>
        <v>0.31798989834409563</v>
      </c>
      <c r="AJ177" s="29">
        <f t="shared" si="35"/>
        <v>0.3146773376769148</v>
      </c>
      <c r="AK177" s="29">
        <f t="shared" si="35"/>
        <v>0.31180798851426744</v>
      </c>
      <c r="AL177" s="29">
        <f t="shared" si="35"/>
        <v>0.31159555872867378</v>
      </c>
      <c r="AM177" s="29">
        <f t="shared" si="35"/>
        <v>0.31859031922531056</v>
      </c>
      <c r="AN177" s="29">
        <f t="shared" si="35"/>
        <v>0.32258412721744001</v>
      </c>
      <c r="AO177" s="29">
        <f t="shared" si="35"/>
        <v>0.32845185427931617</v>
      </c>
      <c r="AP177" s="29">
        <f t="shared" si="35"/>
        <v>0.33043411901122871</v>
      </c>
      <c r="AQ177" s="29">
        <f t="shared" si="35"/>
        <v>0.33520492445846178</v>
      </c>
      <c r="AR177" s="29">
        <f t="shared" si="35"/>
        <v>0.33897441880292023</v>
      </c>
      <c r="AS177" s="29">
        <f t="shared" si="35"/>
        <v>0.33784636591748601</v>
      </c>
      <c r="AT177" s="29">
        <f t="shared" si="35"/>
        <v>0.33895404529018119</v>
      </c>
      <c r="AU177" s="29">
        <f t="shared" si="35"/>
        <v>0.33104581932871374</v>
      </c>
      <c r="AV177" s="29">
        <f t="shared" si="35"/>
        <v>0.33037696579920317</v>
      </c>
      <c r="AW177" s="29">
        <f t="shared" si="35"/>
        <v>0.32666576097593547</v>
      </c>
      <c r="AX177" s="29">
        <f t="shared" si="35"/>
        <v>0.33029486806547098</v>
      </c>
      <c r="AY177" s="29">
        <f t="shared" si="35"/>
        <v>0.33513720748484893</v>
      </c>
      <c r="AZ177" s="29">
        <f t="shared" si="35"/>
        <v>0.34166778267934989</v>
      </c>
      <c r="BA177" s="29">
        <f t="shared" si="35"/>
        <v>0.35141706557252489</v>
      </c>
      <c r="BB177" s="29">
        <f t="shared" si="35"/>
        <v>0.35464202326705269</v>
      </c>
      <c r="BC177" s="29">
        <f t="shared" si="35"/>
        <v>0.3619585387535848</v>
      </c>
      <c r="BD177" s="29">
        <f t="shared" si="35"/>
        <v>0.37014199739509257</v>
      </c>
      <c r="BE177" s="29">
        <f t="shared" si="35"/>
        <v>0.36812953709814272</v>
      </c>
      <c r="BO177" s="23">
        <f>BE177-BD177</f>
        <v>-2.0124602969498473E-3</v>
      </c>
    </row>
    <row r="178" spans="1:67" ht="33" x14ac:dyDescent="0.3">
      <c r="A178" s="20" t="s">
        <v>90</v>
      </c>
      <c r="B178" s="21"/>
      <c r="C178" s="21"/>
      <c r="D178" s="21"/>
      <c r="E178" s="21"/>
      <c r="F178" s="21">
        <v>127</v>
      </c>
      <c r="G178" s="21">
        <v>20015</v>
      </c>
      <c r="H178" s="21">
        <v>34664</v>
      </c>
      <c r="I178" s="21">
        <v>43057</v>
      </c>
      <c r="J178" s="21">
        <v>35686</v>
      </c>
      <c r="K178" s="21">
        <v>33209</v>
      </c>
      <c r="L178" s="21">
        <v>33186</v>
      </c>
      <c r="M178" s="21">
        <v>33223</v>
      </c>
      <c r="N178" s="21">
        <v>34150</v>
      </c>
      <c r="O178" s="21">
        <v>38479</v>
      </c>
      <c r="P178" s="21">
        <v>47801</v>
      </c>
      <c r="Q178" s="21">
        <v>52134</v>
      </c>
      <c r="R178" s="21">
        <v>52453</v>
      </c>
      <c r="S178" s="21">
        <v>44016</v>
      </c>
      <c r="T178" s="21">
        <v>43924</v>
      </c>
      <c r="U178" s="21">
        <v>49409</v>
      </c>
      <c r="V178" s="21">
        <v>48599</v>
      </c>
      <c r="W178" s="21">
        <v>44476</v>
      </c>
      <c r="X178" s="21">
        <v>44800</v>
      </c>
      <c r="Y178" s="21">
        <v>45192</v>
      </c>
      <c r="Z178" s="21">
        <v>46037</v>
      </c>
      <c r="AA178" s="21">
        <v>52148</v>
      </c>
      <c r="AB178" s="21">
        <v>57300</v>
      </c>
      <c r="AC178" s="21">
        <v>55746</v>
      </c>
      <c r="AD178" s="21">
        <v>60838</v>
      </c>
      <c r="AE178" s="21">
        <v>61397</v>
      </c>
      <c r="AF178" s="21">
        <v>65892</v>
      </c>
      <c r="AG178" s="21">
        <v>65892</v>
      </c>
      <c r="AH178" s="21">
        <v>62883</v>
      </c>
      <c r="AI178" s="21">
        <v>63809</v>
      </c>
      <c r="AJ178" s="21">
        <v>61085</v>
      </c>
      <c r="AK178" s="21">
        <v>60618</v>
      </c>
      <c r="AL178" s="21">
        <v>65966</v>
      </c>
      <c r="AM178" s="21">
        <v>72473</v>
      </c>
      <c r="AN178" s="21">
        <v>76958</v>
      </c>
      <c r="AO178" s="21">
        <v>79820</v>
      </c>
      <c r="AP178" s="21">
        <v>90608</v>
      </c>
      <c r="AQ178" s="21">
        <v>80135</v>
      </c>
      <c r="AR178" s="21">
        <v>83049</v>
      </c>
      <c r="AS178" s="22">
        <v>87920</v>
      </c>
      <c r="AT178" s="22">
        <v>82962</v>
      </c>
      <c r="AU178" s="22">
        <v>79664</v>
      </c>
      <c r="AV178" s="22">
        <v>75131</v>
      </c>
      <c r="AW178" s="22">
        <v>74251</v>
      </c>
      <c r="AX178" s="22">
        <v>80391</v>
      </c>
      <c r="AY178" s="22">
        <v>88119</v>
      </c>
      <c r="AZ178" s="22">
        <v>97646</v>
      </c>
      <c r="BA178" s="22">
        <v>100610</v>
      </c>
      <c r="BB178" s="22">
        <v>107563</v>
      </c>
      <c r="BC178" s="22">
        <v>110744</v>
      </c>
      <c r="BD178" s="22">
        <v>110744</v>
      </c>
      <c r="BE178" s="22">
        <v>120092</v>
      </c>
      <c r="BO178" s="23">
        <f t="shared" ref="BO178:BO188" si="36">BE178/BD178-1</f>
        <v>8.4410893592429481E-2</v>
      </c>
    </row>
    <row r="179" spans="1:67" ht="33" x14ac:dyDescent="0.3">
      <c r="A179" s="28" t="s">
        <v>91</v>
      </c>
      <c r="B179" s="29"/>
      <c r="C179" s="29"/>
      <c r="D179" s="29"/>
      <c r="E179" s="29"/>
      <c r="F179" s="29">
        <v>0.1204933586337761</v>
      </c>
      <c r="G179" s="29">
        <v>0.42756130906605144</v>
      </c>
      <c r="H179" s="29">
        <v>0.51361683212327758</v>
      </c>
      <c r="I179" s="29">
        <v>0.54199290048085391</v>
      </c>
      <c r="J179" s="29">
        <v>0.49069108709402415</v>
      </c>
      <c r="K179" s="29">
        <v>0.47083593262632562</v>
      </c>
      <c r="L179" s="29">
        <v>0.48243178415153587</v>
      </c>
      <c r="M179" s="29">
        <f t="shared" ref="M179:BE179" si="37">M178/M176</f>
        <v>0.49104318779745187</v>
      </c>
      <c r="N179" s="29">
        <f t="shared" si="37"/>
        <v>0.48468591217462886</v>
      </c>
      <c r="O179" s="29">
        <f t="shared" si="37"/>
        <v>0.50258613933805285</v>
      </c>
      <c r="P179" s="29">
        <f t="shared" si="37"/>
        <v>0.5349201553250299</v>
      </c>
      <c r="Q179" s="29">
        <f t="shared" si="37"/>
        <v>0.54338513492386109</v>
      </c>
      <c r="R179" s="29">
        <f t="shared" si="37"/>
        <v>0.54119892695006189</v>
      </c>
      <c r="S179" s="29">
        <f t="shared" si="37"/>
        <v>0.49883835579178804</v>
      </c>
      <c r="T179" s="29">
        <f t="shared" si="37"/>
        <v>0.4949461941517832</v>
      </c>
      <c r="U179" s="29">
        <f t="shared" si="37"/>
        <v>0.51956423441328325</v>
      </c>
      <c r="V179" s="29">
        <f t="shared" si="37"/>
        <v>0.51065461805190715</v>
      </c>
      <c r="W179" s="29">
        <f t="shared" si="37"/>
        <v>0.49469445865681932</v>
      </c>
      <c r="X179" s="29">
        <f t="shared" si="37"/>
        <v>0.49281675576969619</v>
      </c>
      <c r="Y179" s="29">
        <f t="shared" si="37"/>
        <v>0.49118001891160457</v>
      </c>
      <c r="Z179" s="29">
        <f t="shared" si="37"/>
        <v>0.48636113928329955</v>
      </c>
      <c r="AA179" s="29">
        <f t="shared" si="37"/>
        <v>0.50957131829152702</v>
      </c>
      <c r="AB179" s="29">
        <f t="shared" si="37"/>
        <v>0.51823312350770567</v>
      </c>
      <c r="AC179" s="29">
        <f t="shared" si="37"/>
        <v>0.5046850810722725</v>
      </c>
      <c r="AD179" s="29">
        <f t="shared" si="37"/>
        <v>0.52318911620787223</v>
      </c>
      <c r="AE179" s="29">
        <f t="shared" si="37"/>
        <v>0.51804382493650702</v>
      </c>
      <c r="AF179" s="29">
        <f t="shared" si="37"/>
        <v>0.53415695907001626</v>
      </c>
      <c r="AG179" s="29">
        <f t="shared" si="37"/>
        <v>0.50174757281553395</v>
      </c>
      <c r="AH179" s="29">
        <f t="shared" si="37"/>
        <v>0.51283243216793484</v>
      </c>
      <c r="AI179" s="29">
        <f t="shared" si="37"/>
        <v>0.513173344485371</v>
      </c>
      <c r="AJ179" s="29">
        <f t="shared" si="37"/>
        <v>0.50671500029033356</v>
      </c>
      <c r="AK179" s="29">
        <f t="shared" si="37"/>
        <v>0.50564300192687872</v>
      </c>
      <c r="AL179" s="29">
        <f t="shared" si="37"/>
        <v>0.52119430815299406</v>
      </c>
      <c r="AM179" s="29">
        <f t="shared" si="37"/>
        <v>0.53898499204236139</v>
      </c>
      <c r="AN179" s="29">
        <f t="shared" si="37"/>
        <v>0.54791146044696959</v>
      </c>
      <c r="AO179" s="29">
        <f t="shared" si="37"/>
        <v>0.55304967192555798</v>
      </c>
      <c r="AP179" s="29">
        <f t="shared" si="37"/>
        <v>0.58127509975750269</v>
      </c>
      <c r="AQ179" s="29">
        <f t="shared" si="37"/>
        <v>0.54321447939262468</v>
      </c>
      <c r="AR179" s="29">
        <f t="shared" si="37"/>
        <v>0.54967667635203554</v>
      </c>
      <c r="AS179" s="29">
        <f t="shared" si="37"/>
        <v>0.56051052869811357</v>
      </c>
      <c r="AT179" s="29">
        <f t="shared" si="37"/>
        <v>0.54397744410202609</v>
      </c>
      <c r="AU179" s="29">
        <f t="shared" si="37"/>
        <v>0.53600312193021404</v>
      </c>
      <c r="AV179" s="29">
        <f t="shared" si="37"/>
        <v>0.52647400950205314</v>
      </c>
      <c r="AW179" s="29">
        <f t="shared" si="37"/>
        <v>0.52338088927735638</v>
      </c>
      <c r="AX179" s="29">
        <f t="shared" si="37"/>
        <v>0.54046549776797714</v>
      </c>
      <c r="AY179" s="29">
        <f t="shared" si="37"/>
        <v>0.55387313320259468</v>
      </c>
      <c r="AZ179" s="29">
        <f t="shared" si="37"/>
        <v>0.57124972211496838</v>
      </c>
      <c r="BA179" s="29">
        <f t="shared" si="37"/>
        <v>0.57246088193456612</v>
      </c>
      <c r="BB179" s="29">
        <f t="shared" si="37"/>
        <v>0.5615869767247591</v>
      </c>
      <c r="BC179" s="29">
        <f t="shared" si="37"/>
        <v>0.57992993333717358</v>
      </c>
      <c r="BD179" s="29">
        <f t="shared" si="37"/>
        <v>0.559892818322</v>
      </c>
      <c r="BE179" s="29">
        <f t="shared" si="37"/>
        <v>0.59144927036597439</v>
      </c>
      <c r="BO179" s="23">
        <f>BE179-BD179</f>
        <v>3.1556452043974392E-2</v>
      </c>
    </row>
    <row r="180" spans="1:67" ht="33" x14ac:dyDescent="0.3">
      <c r="A180" s="20" t="s">
        <v>92</v>
      </c>
      <c r="B180" s="21"/>
      <c r="C180" s="21"/>
      <c r="D180" s="21"/>
      <c r="E180" s="21"/>
      <c r="F180" s="21">
        <v>590422.02</v>
      </c>
      <c r="G180" s="21">
        <v>47244396.039999925</v>
      </c>
      <c r="H180" s="21">
        <v>95761399.639999896</v>
      </c>
      <c r="I180" s="21">
        <v>115120933.84999999</v>
      </c>
      <c r="J180" s="21">
        <v>98097141.480000079</v>
      </c>
      <c r="K180" s="21">
        <v>91260329.999999776</v>
      </c>
      <c r="L180" s="21">
        <v>95257018.139999926</v>
      </c>
      <c r="M180" s="21">
        <v>95611282.58999978</v>
      </c>
      <c r="N180" s="21">
        <v>94870487.580000117</v>
      </c>
      <c r="O180" s="21">
        <v>113178269.31999934</v>
      </c>
      <c r="P180" s="21">
        <v>155930113.19999975</v>
      </c>
      <c r="Q180" s="21">
        <v>175429887.03999913</v>
      </c>
      <c r="R180" s="21">
        <v>179776702.93999934</v>
      </c>
      <c r="S180" s="21">
        <v>135429151.41000015</v>
      </c>
      <c r="T180" s="21">
        <v>131039514.50999971</v>
      </c>
      <c r="U180" s="21">
        <v>152928492.33000016</v>
      </c>
      <c r="V180" s="21">
        <v>150339281.68999997</v>
      </c>
      <c r="W180" s="21">
        <v>134422147.1400001</v>
      </c>
      <c r="X180" s="21">
        <v>139127959.91999966</v>
      </c>
      <c r="Y180" s="21">
        <v>142905702.05999982</v>
      </c>
      <c r="Z180" s="21">
        <v>143262720.43000048</v>
      </c>
      <c r="AA180" s="21">
        <v>163336463.38000014</v>
      </c>
      <c r="AB180" s="21">
        <v>187337405.97999957</v>
      </c>
      <c r="AC180" s="21">
        <v>179922175.00999901</v>
      </c>
      <c r="AD180" s="21">
        <v>208091872.5499998</v>
      </c>
      <c r="AE180" s="21">
        <v>197008838.89999902</v>
      </c>
      <c r="AF180" s="21">
        <v>220795663.96999931</v>
      </c>
      <c r="AG180" s="21">
        <v>220795663.96999931</v>
      </c>
      <c r="AH180" s="21">
        <v>210867954.19999853</v>
      </c>
      <c r="AI180" s="21">
        <v>203674220.01999906</v>
      </c>
      <c r="AJ180" s="21">
        <v>196964644.64000049</v>
      </c>
      <c r="AK180" s="21">
        <v>195505689.55500007</v>
      </c>
      <c r="AL180" s="21">
        <v>216915201.13939971</v>
      </c>
      <c r="AM180" s="21">
        <v>246107075.22899935</v>
      </c>
      <c r="AN180" s="21">
        <v>265737183.06000003</v>
      </c>
      <c r="AO180" s="21">
        <v>277732295.2900002</v>
      </c>
      <c r="AP180" s="21">
        <v>338921989.20000041</v>
      </c>
      <c r="AQ180" s="21">
        <v>272424633.52999926</v>
      </c>
      <c r="AR180" s="21">
        <v>284677573.3700012</v>
      </c>
      <c r="AS180" s="22">
        <v>312309304.43999952</v>
      </c>
      <c r="AT180" s="22">
        <v>290441282.78999913</v>
      </c>
      <c r="AU180" s="22">
        <v>274222057.02999896</v>
      </c>
      <c r="AV180" s="22">
        <v>256768587.98000151</v>
      </c>
      <c r="AW180" s="22">
        <v>255415523.53999853</v>
      </c>
      <c r="AX180" s="22">
        <v>301211696.21999961</v>
      </c>
      <c r="AY180" s="22">
        <v>309686268.38000017</v>
      </c>
      <c r="AZ180" s="22">
        <v>357816217.22000098</v>
      </c>
      <c r="BA180" s="22">
        <v>374282641.98999977</v>
      </c>
      <c r="BB180" s="22">
        <v>398016280.54999876</v>
      </c>
      <c r="BC180" s="22">
        <v>415995819.20999789</v>
      </c>
      <c r="BD180" s="22">
        <v>415995819.20999789</v>
      </c>
      <c r="BE180" s="22">
        <v>482692886.61999655</v>
      </c>
      <c r="BO180" s="23">
        <f t="shared" si="36"/>
        <v>0.1603311002900476</v>
      </c>
    </row>
    <row r="181" spans="1:67" ht="33" x14ac:dyDescent="0.3">
      <c r="A181" s="28" t="s">
        <v>93</v>
      </c>
      <c r="B181" s="29"/>
      <c r="C181" s="29"/>
      <c r="D181" s="29"/>
      <c r="E181" s="29"/>
      <c r="F181" s="29">
        <v>0.57719025659412349</v>
      </c>
      <c r="G181" s="29">
        <v>0.62736105006364962</v>
      </c>
      <c r="H181" s="29">
        <v>0.73058234055195292</v>
      </c>
      <c r="I181" s="29">
        <v>0.64333139361438496</v>
      </c>
      <c r="J181" s="29">
        <v>0.65898434235804881</v>
      </c>
      <c r="K181" s="29">
        <v>0.65983681635136326</v>
      </c>
      <c r="L181" s="29">
        <v>0.69211086281784573</v>
      </c>
      <c r="M181" s="29">
        <v>0.71155396031804208</v>
      </c>
      <c r="N181" s="29">
        <v>0.67516883785166082</v>
      </c>
      <c r="O181" s="29">
        <v>0.72259802133645124</v>
      </c>
      <c r="P181" s="29">
        <v>0.76354135921735022</v>
      </c>
      <c r="Q181" s="29">
        <v>0.77811445793420853</v>
      </c>
      <c r="R181" s="29">
        <v>0.77237330957548278</v>
      </c>
      <c r="S181" s="29">
        <v>0.72858922027969986</v>
      </c>
      <c r="T181" s="29">
        <v>0.71826565097569384</v>
      </c>
      <c r="U181" s="29">
        <v>0.74765324617482209</v>
      </c>
      <c r="V181" s="29">
        <v>0.73726380905737066</v>
      </c>
      <c r="W181" s="29">
        <v>0.71970515263888069</v>
      </c>
      <c r="X181" s="29">
        <v>0.72090622130248938</v>
      </c>
      <c r="Y181" s="29">
        <v>0.72321399864618463</v>
      </c>
      <c r="Z181" s="29">
        <v>0.71612050376515191</v>
      </c>
      <c r="AA181" s="29">
        <v>0.73483344401807227</v>
      </c>
      <c r="AB181" s="29">
        <v>0.74824356169726058</v>
      </c>
      <c r="AC181" s="29">
        <v>0.73418653808885204</v>
      </c>
      <c r="AD181" s="29">
        <v>0.7512414239552675</v>
      </c>
      <c r="AE181" s="29">
        <v>0.74545871806314734</v>
      </c>
      <c r="AF181" s="29">
        <v>0.76174494572975537</v>
      </c>
      <c r="AG181" s="29">
        <v>0.52190695353518335</v>
      </c>
      <c r="AH181" s="29">
        <v>0.7382135747191253</v>
      </c>
      <c r="AI181" s="29">
        <v>0.73537058991119342</v>
      </c>
      <c r="AJ181" s="29">
        <v>0.7265797078673214</v>
      </c>
      <c r="AK181" s="29">
        <v>0.72443235407820494</v>
      </c>
      <c r="AL181" s="29">
        <v>0.74240083054536998</v>
      </c>
      <c r="AM181" s="29">
        <v>0.75622923517674012</v>
      </c>
      <c r="AN181" s="29">
        <v>0.76528691460558973</v>
      </c>
      <c r="AO181" s="29">
        <v>0.76928511149878531</v>
      </c>
      <c r="AP181" s="29">
        <v>0.79540708149537265</v>
      </c>
      <c r="AQ181" s="29">
        <v>0.76185876089366122</v>
      </c>
      <c r="AR181" s="29">
        <v>0.76357710288294434</v>
      </c>
      <c r="AS181" s="29">
        <v>0.77860036141115596</v>
      </c>
      <c r="AT181" s="29">
        <v>0.76396948470289527</v>
      </c>
      <c r="AU181" s="29">
        <v>0.75822714430727312</v>
      </c>
      <c r="AV181" s="29">
        <v>0.7454984453411273</v>
      </c>
      <c r="AW181" s="29">
        <v>0.74453197289814665</v>
      </c>
      <c r="AX181" s="29">
        <v>0.76272783666921717</v>
      </c>
      <c r="AY181" s="29">
        <v>0.76930589195238075</v>
      </c>
      <c r="AZ181" s="29">
        <v>0.78754100112241698</v>
      </c>
      <c r="BA181" s="29">
        <v>0.786611968811605</v>
      </c>
      <c r="BB181" s="29">
        <v>0.69537930898530043</v>
      </c>
      <c r="BC181" s="29">
        <v>0.79666980413032173</v>
      </c>
      <c r="BD181" s="29">
        <v>0.74480731216795037</v>
      </c>
      <c r="BE181" s="29">
        <v>0.80657364935730247</v>
      </c>
      <c r="BO181" s="23">
        <f>BE181-BD181</f>
        <v>6.1766337189352094E-2</v>
      </c>
    </row>
    <row r="182" spans="1:67" x14ac:dyDescent="0.3">
      <c r="A182" s="20" t="s">
        <v>94</v>
      </c>
      <c r="B182" s="21"/>
      <c r="C182" s="21"/>
      <c r="D182" s="21"/>
      <c r="E182" s="21"/>
      <c r="F182" s="21">
        <v>226602.71000000002</v>
      </c>
      <c r="G182" s="21">
        <v>15981780.049999988</v>
      </c>
      <c r="H182" s="21">
        <v>25586680.07</v>
      </c>
      <c r="I182" s="21">
        <v>27177902.530000001</v>
      </c>
      <c r="J182" s="21">
        <v>21756514.499999985</v>
      </c>
      <c r="K182" s="21">
        <v>20013054.640000023</v>
      </c>
      <c r="L182" s="21">
        <v>18089177.219999995</v>
      </c>
      <c r="M182" s="21">
        <v>12773514.550000006</v>
      </c>
      <c r="N182" s="21">
        <v>14079877.740000011</v>
      </c>
      <c r="O182" s="21">
        <v>14475926.080000011</v>
      </c>
      <c r="P182" s="21">
        <v>23825048.290000021</v>
      </c>
      <c r="Q182" s="21">
        <v>23264205.600000016</v>
      </c>
      <c r="R182" s="21">
        <v>28780182.080000006</v>
      </c>
      <c r="S182" s="21">
        <v>16312767.76000002</v>
      </c>
      <c r="T182" s="21">
        <v>16620898.209999992</v>
      </c>
      <c r="U182" s="21">
        <v>18702888.790000021</v>
      </c>
      <c r="V182" s="21">
        <v>18450583.770000022</v>
      </c>
      <c r="W182" s="21">
        <v>16883901.510000024</v>
      </c>
      <c r="X182" s="21">
        <v>18140440.680000018</v>
      </c>
      <c r="Y182" s="21">
        <v>27051413.209999993</v>
      </c>
      <c r="Z182" s="21">
        <v>25042749.280000012</v>
      </c>
      <c r="AA182" s="21">
        <v>24133373.820000026</v>
      </c>
      <c r="AB182" s="21">
        <v>28276712.970000014</v>
      </c>
      <c r="AC182" s="21">
        <v>27117166.729999982</v>
      </c>
      <c r="AD182" s="21">
        <v>42843792.409999959</v>
      </c>
      <c r="AE182" s="21">
        <v>24684827.289999999</v>
      </c>
      <c r="AF182" s="21">
        <v>28959460.72000001</v>
      </c>
      <c r="AG182" s="21">
        <v>40516424.399999961</v>
      </c>
      <c r="AH182" s="21">
        <v>27944311.459999982</v>
      </c>
      <c r="AI182" s="21">
        <v>28553222.529999986</v>
      </c>
      <c r="AJ182" s="21">
        <v>25764272.019999988</v>
      </c>
      <c r="AK182" s="21">
        <v>25547354.649999991</v>
      </c>
      <c r="AL182" s="21">
        <v>28944157.610000007</v>
      </c>
      <c r="AM182" s="21">
        <v>32085616.159999963</v>
      </c>
      <c r="AN182" s="21">
        <v>33676489.099999979</v>
      </c>
      <c r="AO182" s="21">
        <v>39442520.439999945</v>
      </c>
      <c r="AP182" s="21">
        <v>66007825.049999893</v>
      </c>
      <c r="AQ182" s="21">
        <v>38210423.85999997</v>
      </c>
      <c r="AR182" s="21">
        <v>45047474.949999951</v>
      </c>
      <c r="AS182" s="22">
        <v>48989906.099999934</v>
      </c>
      <c r="AT182" s="22">
        <v>45042082.419999942</v>
      </c>
      <c r="AU182" s="22">
        <v>41447132.009999931</v>
      </c>
      <c r="AV182" s="22">
        <v>38891554.179999977</v>
      </c>
      <c r="AW182" s="22">
        <v>40810430.249999955</v>
      </c>
      <c r="AX182" s="22">
        <v>47817085.159999959</v>
      </c>
      <c r="AY182" s="22">
        <v>49211874.869999975</v>
      </c>
      <c r="AZ182" s="22">
        <v>68083442.669999868</v>
      </c>
      <c r="BA182" s="22">
        <v>77418490.59999983</v>
      </c>
      <c r="BB182" s="22">
        <v>118590535.41999987</v>
      </c>
      <c r="BC182" s="22">
        <v>58863147.269999877</v>
      </c>
      <c r="BD182" s="22">
        <v>65079469.759999901</v>
      </c>
      <c r="BE182" s="22">
        <v>89487991.909999698</v>
      </c>
      <c r="BO182" s="23">
        <f t="shared" si="36"/>
        <v>0.37505717609583411</v>
      </c>
    </row>
    <row r="183" spans="1:67" x14ac:dyDescent="0.3">
      <c r="A183" s="20" t="s">
        <v>95</v>
      </c>
      <c r="B183" s="21"/>
      <c r="C183" s="21"/>
      <c r="D183" s="21"/>
      <c r="E183" s="21"/>
      <c r="F183" s="21">
        <v>124318.79000000001</v>
      </c>
      <c r="G183" s="21">
        <v>8520661.3199999984</v>
      </c>
      <c r="H183" s="21">
        <v>15735515.580000002</v>
      </c>
      <c r="I183" s="21">
        <v>15203752.909999996</v>
      </c>
      <c r="J183" s="21">
        <v>11263080.490000002</v>
      </c>
      <c r="K183" s="21">
        <v>11116101.349999998</v>
      </c>
      <c r="L183" s="21">
        <v>12881867.849999998</v>
      </c>
      <c r="M183" s="21">
        <v>11924916.379999997</v>
      </c>
      <c r="N183" s="21">
        <v>8850770.75</v>
      </c>
      <c r="O183" s="21">
        <v>10013653.209999999</v>
      </c>
      <c r="P183" s="21">
        <v>14324944.309999995</v>
      </c>
      <c r="Q183" s="21">
        <v>16834636.719999999</v>
      </c>
      <c r="R183" s="21">
        <v>16113186.990000002</v>
      </c>
      <c r="S183" s="21">
        <v>18425650.470000003</v>
      </c>
      <c r="T183" s="21">
        <v>11880067.140000001</v>
      </c>
      <c r="U183" s="21">
        <v>15439874.820000002</v>
      </c>
      <c r="V183" s="21">
        <v>13686219.369999997</v>
      </c>
      <c r="W183" s="21">
        <v>13047356.699999999</v>
      </c>
      <c r="X183" s="21">
        <v>14332425.510000004</v>
      </c>
      <c r="Y183" s="21">
        <v>16633399.400000002</v>
      </c>
      <c r="Z183" s="21">
        <v>22329164.530000005</v>
      </c>
      <c r="AA183" s="21">
        <v>22004488.550000001</v>
      </c>
      <c r="AB183" s="21">
        <v>23042931.909999989</v>
      </c>
      <c r="AC183" s="21">
        <v>20758202.690000005</v>
      </c>
      <c r="AD183" s="21">
        <v>23467723.030000001</v>
      </c>
      <c r="AE183" s="21">
        <v>35806476.669999994</v>
      </c>
      <c r="AF183" s="21">
        <v>20896291.760000002</v>
      </c>
      <c r="AG183" s="21">
        <v>26480403.600000005</v>
      </c>
      <c r="AH183" s="21">
        <v>23738388.939999994</v>
      </c>
      <c r="AI183" s="21">
        <v>24401028.540000003</v>
      </c>
      <c r="AJ183" s="21">
        <v>22450860.689999994</v>
      </c>
      <c r="AK183" s="21">
        <v>22665401.359999999</v>
      </c>
      <c r="AL183" s="21">
        <v>26071239.27</v>
      </c>
      <c r="AM183" s="21">
        <v>27797256.990000002</v>
      </c>
      <c r="AN183" s="21">
        <v>31055572.659999989</v>
      </c>
      <c r="AO183" s="21">
        <v>32979735.359999988</v>
      </c>
      <c r="AP183" s="21">
        <v>37908506.079999983</v>
      </c>
      <c r="AQ183" s="21">
        <v>57425367.109999999</v>
      </c>
      <c r="AR183" s="21">
        <v>30798045.400000002</v>
      </c>
      <c r="AS183" s="22">
        <v>38067879.780000001</v>
      </c>
      <c r="AT183" s="22">
        <v>37707792.939999998</v>
      </c>
      <c r="AU183" s="22">
        <v>39024192.919999994</v>
      </c>
      <c r="AV183" s="22">
        <v>39092669.240000002</v>
      </c>
      <c r="AW183" s="22">
        <v>35833588.04999999</v>
      </c>
      <c r="AX183" s="22">
        <v>40506411.170000009</v>
      </c>
      <c r="AY183" s="22">
        <v>41766951.780000001</v>
      </c>
      <c r="AZ183" s="22">
        <v>58640034.100000001</v>
      </c>
      <c r="BA183" s="22">
        <v>62290592.030000009</v>
      </c>
      <c r="BB183" s="22">
        <v>81894789.899999961</v>
      </c>
      <c r="BC183" s="22">
        <v>96378420.579999968</v>
      </c>
      <c r="BD183" s="22">
        <v>53173756.569999978</v>
      </c>
      <c r="BE183" s="22">
        <v>65900001.219999984</v>
      </c>
      <c r="BO183" s="23">
        <f t="shared" si="36"/>
        <v>0.23933318747654564</v>
      </c>
    </row>
    <row r="184" spans="1:67" ht="49.5" x14ac:dyDescent="0.3">
      <c r="A184" s="28" t="s">
        <v>96</v>
      </c>
      <c r="B184" s="29"/>
      <c r="C184" s="29"/>
      <c r="D184" s="29"/>
      <c r="E184" s="29"/>
      <c r="F184" s="29">
        <v>0.54862004960134869</v>
      </c>
      <c r="G184" s="29">
        <v>0.53314845363548879</v>
      </c>
      <c r="H184" s="29">
        <v>0.61498856189825335</v>
      </c>
      <c r="I184" s="29">
        <v>0.55941597749191707</v>
      </c>
      <c r="J184" s="29">
        <v>0.51768772475021263</v>
      </c>
      <c r="K184" s="29">
        <v>0.55544251239799669</v>
      </c>
      <c r="L184" s="29">
        <v>0.71213122041600529</v>
      </c>
      <c r="M184" s="29">
        <f t="shared" ref="M184:BE184" si="38">IFERROR(M183/M182,"")</f>
        <v>0.93356580393921351</v>
      </c>
      <c r="N184" s="29">
        <f t="shared" si="38"/>
        <v>0.62861133551291715</v>
      </c>
      <c r="O184" s="29">
        <f t="shared" si="38"/>
        <v>0.69174525724021874</v>
      </c>
      <c r="P184" s="29">
        <f t="shared" si="38"/>
        <v>0.60125562540884914</v>
      </c>
      <c r="Q184" s="29">
        <f t="shared" si="38"/>
        <v>0.72362826435818584</v>
      </c>
      <c r="R184" s="29">
        <f t="shared" si="38"/>
        <v>0.55987091899593699</v>
      </c>
      <c r="S184" s="29">
        <f t="shared" si="38"/>
        <v>1.1295232508109943</v>
      </c>
      <c r="T184" s="29">
        <f t="shared" si="38"/>
        <v>0.71476685494965242</v>
      </c>
      <c r="U184" s="29">
        <f t="shared" si="38"/>
        <v>0.82553422593494363</v>
      </c>
      <c r="V184" s="29">
        <f t="shared" si="38"/>
        <v>0.74177703755115287</v>
      </c>
      <c r="W184" s="29">
        <f t="shared" si="38"/>
        <v>0.7727690600583218</v>
      </c>
      <c r="X184" s="29">
        <f t="shared" si="38"/>
        <v>0.79008144084402632</v>
      </c>
      <c r="Y184" s="29">
        <f t="shared" si="38"/>
        <v>0.61488097759902605</v>
      </c>
      <c r="Z184" s="29">
        <f t="shared" si="38"/>
        <v>0.89164189923160042</v>
      </c>
      <c r="AA184" s="29">
        <f t="shared" si="38"/>
        <v>0.9117866699501519</v>
      </c>
      <c r="AB184" s="29">
        <f t="shared" si="38"/>
        <v>0.81490843488234399</v>
      </c>
      <c r="AC184" s="29">
        <f t="shared" si="38"/>
        <v>0.76550042623129233</v>
      </c>
      <c r="AD184" s="29">
        <f t="shared" si="38"/>
        <v>0.54775083413303338</v>
      </c>
      <c r="AE184" s="29">
        <f t="shared" si="38"/>
        <v>1.4505459669351406</v>
      </c>
      <c r="AF184" s="29">
        <f t="shared" si="38"/>
        <v>0.7215704726700447</v>
      </c>
      <c r="AG184" s="29">
        <f t="shared" si="38"/>
        <v>0.65357207582217025</v>
      </c>
      <c r="AH184" s="29">
        <f t="shared" si="38"/>
        <v>0.84948913391477099</v>
      </c>
      <c r="AI184" s="29">
        <f t="shared" si="38"/>
        <v>0.85458054740975731</v>
      </c>
      <c r="AJ184" s="29">
        <f t="shared" si="38"/>
        <v>0.87139511151613758</v>
      </c>
      <c r="AK184" s="29">
        <f t="shared" si="38"/>
        <v>0.88719171399611063</v>
      </c>
      <c r="AL184" s="29">
        <f t="shared" si="38"/>
        <v>0.90074272056176774</v>
      </c>
      <c r="AM184" s="29">
        <f t="shared" si="38"/>
        <v>0.86634636690112532</v>
      </c>
      <c r="AN184" s="29">
        <f t="shared" si="38"/>
        <v>0.92217370307761704</v>
      </c>
      <c r="AO184" s="29">
        <f t="shared" si="38"/>
        <v>0.83614675208621214</v>
      </c>
      <c r="AP184" s="29">
        <f t="shared" si="38"/>
        <v>0.574303214070224</v>
      </c>
      <c r="AQ184" s="29">
        <f t="shared" si="38"/>
        <v>1.5028717640087452</v>
      </c>
      <c r="AR184" s="29">
        <f t="shared" si="38"/>
        <v>0.68367972753598338</v>
      </c>
      <c r="AS184" s="29">
        <f t="shared" si="38"/>
        <v>0.77705557757744004</v>
      </c>
      <c r="AT184" s="29">
        <f t="shared" si="38"/>
        <v>0.83716806404263144</v>
      </c>
      <c r="AU184" s="29">
        <f t="shared" si="38"/>
        <v>0.94154145359405439</v>
      </c>
      <c r="AV184" s="29">
        <f t="shared" si="38"/>
        <v>1.005171175702293</v>
      </c>
      <c r="AW184" s="29">
        <f t="shared" si="38"/>
        <v>0.87804974930397917</v>
      </c>
      <c r="AX184" s="29">
        <f t="shared" si="38"/>
        <v>0.84711167639060758</v>
      </c>
      <c r="AY184" s="29">
        <f t="shared" si="38"/>
        <v>0.84871693855056785</v>
      </c>
      <c r="AZ184" s="29">
        <f t="shared" si="38"/>
        <v>0.86129654730046445</v>
      </c>
      <c r="BA184" s="29">
        <f t="shared" si="38"/>
        <v>0.80459579549074989</v>
      </c>
      <c r="BB184" s="29">
        <f t="shared" si="38"/>
        <v>0.69056767144158371</v>
      </c>
      <c r="BC184" s="29">
        <f t="shared" si="38"/>
        <v>1.6373304019562691</v>
      </c>
      <c r="BD184" s="29">
        <f t="shared" si="38"/>
        <v>0.81705884768413417</v>
      </c>
      <c r="BE184" s="29">
        <f t="shared" si="38"/>
        <v>0.73641166611803355</v>
      </c>
      <c r="BO184" s="23">
        <f>BE184-BD184</f>
        <v>-8.0647181566100623E-2</v>
      </c>
    </row>
    <row r="185" spans="1:67" x14ac:dyDescent="0.3">
      <c r="A185" s="45" t="s">
        <v>97</v>
      </c>
      <c r="B185" s="46"/>
      <c r="C185" s="46"/>
      <c r="D185" s="46"/>
      <c r="E185" s="46"/>
      <c r="F185" s="46">
        <v>1.150853889943074</v>
      </c>
      <c r="G185" s="46">
        <v>1.797936426557293</v>
      </c>
      <c r="H185" s="46">
        <v>2.1534894058379019</v>
      </c>
      <c r="I185" s="46">
        <v>2.3002819667178569</v>
      </c>
      <c r="J185" s="46">
        <v>2.0649698869730222</v>
      </c>
      <c r="K185" s="46">
        <v>1.9862899109624002</v>
      </c>
      <c r="L185" s="46">
        <v>2.0207009841689807</v>
      </c>
      <c r="M185" s="46">
        <v>2.050193620857844</v>
      </c>
      <c r="N185" s="46">
        <v>2.0367452950694029</v>
      </c>
      <c r="O185" s="46">
        <v>2.1115174629711868</v>
      </c>
      <c r="P185" s="46">
        <v>2.2981725808798021</v>
      </c>
      <c r="Q185" s="46">
        <v>2.384092638337346</v>
      </c>
      <c r="R185" s="46">
        <v>2.3426227816756087</v>
      </c>
      <c r="S185" s="46">
        <v>2.1207883314255924</v>
      </c>
      <c r="T185" s="46">
        <v>2.0888726125415515</v>
      </c>
      <c r="U185" s="46">
        <v>2.2047172886631543</v>
      </c>
      <c r="V185" s="46">
        <v>2.1555952506041818</v>
      </c>
      <c r="W185" s="46">
        <v>2.0861344070473606</v>
      </c>
      <c r="X185" s="46">
        <v>2.0920291289903856</v>
      </c>
      <c r="Y185" s="46">
        <v>2.1100133685480453</v>
      </c>
      <c r="Z185" s="46">
        <v>2.0901686105476673</v>
      </c>
      <c r="AA185" s="46">
        <v>2.1831107028738383</v>
      </c>
      <c r="AB185" s="46">
        <v>2.2325446783879603</v>
      </c>
      <c r="AC185" s="46">
        <v>2.1748825334745647</v>
      </c>
      <c r="AD185" s="46">
        <v>2.2682077345785712</v>
      </c>
      <c r="AE185" s="46">
        <v>2.2125095977792215</v>
      </c>
      <c r="AF185" s="46">
        <v>2.2995209027456895</v>
      </c>
      <c r="AG185" s="46">
        <v>2.4126023224823911</v>
      </c>
      <c r="AH185" s="46">
        <v>2.2112804704001827</v>
      </c>
      <c r="AI185" s="46">
        <v>2.1959595309710314</v>
      </c>
      <c r="AJ185" s="46">
        <v>2.1547643735846238</v>
      </c>
      <c r="AK185" s="46">
        <v>2.1518647347830804</v>
      </c>
      <c r="AL185" s="46">
        <v>2.2328648067821786</v>
      </c>
      <c r="AM185" s="46">
        <v>2.3157769481340451</v>
      </c>
      <c r="AN185" s="46">
        <v>2.3665321059114177</v>
      </c>
      <c r="AO185" s="46">
        <v>2.390183402966874</v>
      </c>
      <c r="AP185" s="46">
        <v>2.5814098205006482</v>
      </c>
      <c r="AQ185" s="46">
        <v>2.3581141540130153</v>
      </c>
      <c r="AR185" s="46">
        <v>2.3786427687358938</v>
      </c>
      <c r="AS185" s="30">
        <v>2.4549621629892195</v>
      </c>
      <c r="AT185" s="30">
        <v>2.3458330601272048</v>
      </c>
      <c r="AU185" s="30">
        <v>2.3170172109859646</v>
      </c>
      <c r="AV185" s="30">
        <v>2.2699185738511347</v>
      </c>
      <c r="AW185" s="30">
        <v>2.2604745256153609</v>
      </c>
      <c r="AX185" s="30">
        <v>2.3467971817350617</v>
      </c>
      <c r="AY185" s="30">
        <v>2.4162203952330668</v>
      </c>
      <c r="AZ185" s="30">
        <v>2.511624369639744</v>
      </c>
      <c r="BA185" s="30">
        <v>2.5143783783783782</v>
      </c>
      <c r="BB185" s="30">
        <v>2.7106727787233598</v>
      </c>
      <c r="BC185" s="30">
        <v>2.5670529584574862</v>
      </c>
      <c r="BD185" s="30">
        <v>2.5834222300867058</v>
      </c>
      <c r="BE185" s="30">
        <v>2.6304550178037598</v>
      </c>
      <c r="BO185" s="23">
        <f t="shared" si="36"/>
        <v>1.820561392145148E-2</v>
      </c>
    </row>
    <row r="186" spans="1:67" x14ac:dyDescent="0.3">
      <c r="A186" s="20" t="s">
        <v>98</v>
      </c>
      <c r="B186" s="21"/>
      <c r="C186" s="21"/>
      <c r="D186" s="21"/>
      <c r="E186" s="21"/>
      <c r="F186" s="21">
        <v>135</v>
      </c>
      <c r="G186" s="21">
        <v>8696</v>
      </c>
      <c r="H186" s="21">
        <v>15585</v>
      </c>
      <c r="I186" s="21">
        <v>16794</v>
      </c>
      <c r="J186" s="21">
        <v>12739</v>
      </c>
      <c r="K186" s="21">
        <v>11922</v>
      </c>
      <c r="L186" s="21">
        <v>13095</v>
      </c>
      <c r="M186" s="21">
        <v>12105</v>
      </c>
      <c r="N186" s="21">
        <v>10428</v>
      </c>
      <c r="O186" s="21">
        <v>11894</v>
      </c>
      <c r="P186" s="21">
        <v>16190</v>
      </c>
      <c r="Q186" s="21">
        <v>17498</v>
      </c>
      <c r="R186" s="21">
        <v>18230</v>
      </c>
      <c r="S186" s="21">
        <v>19411</v>
      </c>
      <c r="T186" s="21">
        <v>14861</v>
      </c>
      <c r="U186" s="21">
        <v>18219</v>
      </c>
      <c r="V186" s="21">
        <v>15671</v>
      </c>
      <c r="W186" s="21">
        <v>13790</v>
      </c>
      <c r="X186" s="21">
        <v>15719</v>
      </c>
      <c r="Y186" s="21">
        <v>17043</v>
      </c>
      <c r="Z186" s="21">
        <v>21221</v>
      </c>
      <c r="AA186" s="21">
        <v>22273</v>
      </c>
      <c r="AB186" s="21">
        <v>23868</v>
      </c>
      <c r="AC186" s="21">
        <v>22428</v>
      </c>
      <c r="AD186" s="21">
        <v>25099</v>
      </c>
      <c r="AE186" s="21">
        <v>35809</v>
      </c>
      <c r="AF186" s="21">
        <v>24829</v>
      </c>
      <c r="AG186" s="21">
        <v>24829</v>
      </c>
      <c r="AH186" s="21">
        <v>26116</v>
      </c>
      <c r="AI186" s="21">
        <v>27641</v>
      </c>
      <c r="AJ186" s="21">
        <v>25519</v>
      </c>
      <c r="AK186" s="21">
        <v>25753</v>
      </c>
      <c r="AL186" s="21">
        <v>29111</v>
      </c>
      <c r="AM186" s="21">
        <v>31068</v>
      </c>
      <c r="AN186" s="21">
        <v>33753</v>
      </c>
      <c r="AO186" s="21">
        <v>34543</v>
      </c>
      <c r="AP186" s="21">
        <v>39250</v>
      </c>
      <c r="AQ186" s="21">
        <v>53575</v>
      </c>
      <c r="AR186" s="21">
        <v>33460</v>
      </c>
      <c r="AS186" s="22">
        <v>38523</v>
      </c>
      <c r="AT186" s="22">
        <v>36406</v>
      </c>
      <c r="AU186" s="22">
        <v>37966</v>
      </c>
      <c r="AV186" s="22">
        <v>36732</v>
      </c>
      <c r="AW186" s="22">
        <v>36384</v>
      </c>
      <c r="AX186" s="22">
        <v>39439</v>
      </c>
      <c r="AY186" s="22">
        <v>41487</v>
      </c>
      <c r="AZ186" s="22">
        <v>54042</v>
      </c>
      <c r="BA186" s="22">
        <v>54961</v>
      </c>
      <c r="BB186" s="22">
        <v>84635</v>
      </c>
      <c r="BC186" s="22">
        <v>86091</v>
      </c>
      <c r="BD186" s="22">
        <v>86091</v>
      </c>
      <c r="BE186" s="22">
        <v>63416</v>
      </c>
      <c r="BO186" s="23">
        <f t="shared" si="36"/>
        <v>-0.26338409357540282</v>
      </c>
    </row>
    <row r="187" spans="1:67" x14ac:dyDescent="0.3">
      <c r="A187" s="28" t="s">
        <v>99</v>
      </c>
      <c r="B187" s="29"/>
      <c r="C187" s="29"/>
      <c r="D187" s="29"/>
      <c r="E187" s="29"/>
      <c r="F187" s="29">
        <v>0.12808349146110057</v>
      </c>
      <c r="G187" s="29">
        <v>0.18576433393147057</v>
      </c>
      <c r="H187" s="29">
        <v>0.2309230997184768</v>
      </c>
      <c r="I187" s="29">
        <v>0.2113995115933637</v>
      </c>
      <c r="J187" s="29">
        <v>0.17516431537551908</v>
      </c>
      <c r="K187" s="29">
        <v>0.16902966029603583</v>
      </c>
      <c r="L187" s="29">
        <v>0.1903647385483144</v>
      </c>
      <c r="M187" s="29">
        <f t="shared" ref="M187:BE187" si="39">M186/M176</f>
        <v>0.1789145407786219</v>
      </c>
      <c r="N187" s="29">
        <f t="shared" si="39"/>
        <v>0.14800306565613558</v>
      </c>
      <c r="O187" s="29">
        <f t="shared" si="39"/>
        <v>0.15535121862020324</v>
      </c>
      <c r="P187" s="29">
        <f t="shared" si="39"/>
        <v>0.18117523304349772</v>
      </c>
      <c r="Q187" s="29">
        <f t="shared" si="39"/>
        <v>0.18237912093638931</v>
      </c>
      <c r="R187" s="29">
        <f t="shared" si="39"/>
        <v>0.1880932728023112</v>
      </c>
      <c r="S187" s="29">
        <f t="shared" si="39"/>
        <v>0.21998708024978184</v>
      </c>
      <c r="T187" s="29">
        <f t="shared" si="39"/>
        <v>0.16745732153924164</v>
      </c>
      <c r="U187" s="29">
        <f t="shared" si="39"/>
        <v>0.19158333070443861</v>
      </c>
      <c r="V187" s="29">
        <f t="shared" si="39"/>
        <v>0.1646632342124619</v>
      </c>
      <c r="W187" s="29">
        <f t="shared" si="39"/>
        <v>0.15338242164037996</v>
      </c>
      <c r="X187" s="29">
        <f t="shared" si="39"/>
        <v>0.1729148791058896</v>
      </c>
      <c r="Y187" s="29">
        <f t="shared" si="39"/>
        <v>0.18523590596367667</v>
      </c>
      <c r="Z187" s="29">
        <f t="shared" si="39"/>
        <v>0.224190753887762</v>
      </c>
      <c r="AA187" s="29">
        <f t="shared" si="39"/>
        <v>0.21764366749074138</v>
      </c>
      <c r="AB187" s="29">
        <f t="shared" si="39"/>
        <v>0.21586715867158671</v>
      </c>
      <c r="AC187" s="29">
        <f t="shared" si="39"/>
        <v>0.20304733968874766</v>
      </c>
      <c r="AD187" s="29">
        <f t="shared" si="39"/>
        <v>0.21584410446926894</v>
      </c>
      <c r="AE187" s="29">
        <f t="shared" si="39"/>
        <v>0.3021423086983302</v>
      </c>
      <c r="AF187" s="29">
        <f t="shared" si="39"/>
        <v>0.20127759267816175</v>
      </c>
      <c r="AG187" s="29">
        <f t="shared" si="39"/>
        <v>0.18906529602132116</v>
      </c>
      <c r="AH187" s="29">
        <f t="shared" si="39"/>
        <v>0.21298493708152896</v>
      </c>
      <c r="AI187" s="29">
        <f t="shared" si="39"/>
        <v>0.22229817760692283</v>
      </c>
      <c r="AJ187" s="29">
        <f t="shared" si="39"/>
        <v>0.21168634022115121</v>
      </c>
      <c r="AK187" s="29">
        <f t="shared" si="39"/>
        <v>0.21481778066948609</v>
      </c>
      <c r="AL187" s="29">
        <f t="shared" si="39"/>
        <v>0.23000466156265062</v>
      </c>
      <c r="AM187" s="29">
        <f t="shared" si="39"/>
        <v>0.23105412681649834</v>
      </c>
      <c r="AN187" s="29">
        <f t="shared" si="39"/>
        <v>0.24030842179457057</v>
      </c>
      <c r="AO187" s="29">
        <f t="shared" si="39"/>
        <v>0.23933844672168061</v>
      </c>
      <c r="AP187" s="29">
        <f t="shared" si="39"/>
        <v>0.25179948421201198</v>
      </c>
      <c r="AQ187" s="29">
        <f t="shared" si="39"/>
        <v>0.36317109544468545</v>
      </c>
      <c r="AR187" s="29">
        <f t="shared" si="39"/>
        <v>0.22146180677358079</v>
      </c>
      <c r="AS187" s="29">
        <f t="shared" si="39"/>
        <v>0.24559311984801444</v>
      </c>
      <c r="AT187" s="29">
        <f t="shared" si="39"/>
        <v>0.23871221559242017</v>
      </c>
      <c r="AU187" s="29">
        <f t="shared" si="39"/>
        <v>0.25544655712997727</v>
      </c>
      <c r="AV187" s="29">
        <f t="shared" si="39"/>
        <v>0.25739632531218026</v>
      </c>
      <c r="AW187" s="29">
        <f t="shared" si="39"/>
        <v>0.25646375503989627</v>
      </c>
      <c r="AX187" s="29">
        <f t="shared" si="39"/>
        <v>0.26514682945194429</v>
      </c>
      <c r="AY187" s="29">
        <f t="shared" si="39"/>
        <v>0.2607670840247398</v>
      </c>
      <c r="AZ187" s="29">
        <f t="shared" si="39"/>
        <v>0.31615711327178914</v>
      </c>
      <c r="BA187" s="29">
        <f t="shared" si="39"/>
        <v>0.31272261735419632</v>
      </c>
      <c r="BB187" s="29">
        <f t="shared" si="39"/>
        <v>0.44187977069345391</v>
      </c>
      <c r="BC187" s="29">
        <f t="shared" si="39"/>
        <v>0.45083027424447925</v>
      </c>
      <c r="BD187" s="29">
        <f t="shared" si="39"/>
        <v>0.4352536717308324</v>
      </c>
      <c r="BE187" s="29">
        <f t="shared" si="39"/>
        <v>0.31232177771648928</v>
      </c>
      <c r="BO187" s="23">
        <f>BE187-BD187</f>
        <v>-0.12293189401434312</v>
      </c>
    </row>
    <row r="188" spans="1:67" x14ac:dyDescent="0.3">
      <c r="A188" s="20" t="s">
        <v>100</v>
      </c>
      <c r="B188" s="21"/>
      <c r="C188" s="21"/>
      <c r="D188" s="21"/>
      <c r="E188" s="21"/>
      <c r="F188" s="21">
        <v>970.51654648956355</v>
      </c>
      <c r="G188" s="21">
        <v>1608.7018202597624</v>
      </c>
      <c r="H188" s="21">
        <v>1942.1460530448946</v>
      </c>
      <c r="I188" s="21">
        <v>2252.5238073059595</v>
      </c>
      <c r="J188" s="21">
        <v>2046.8760996067435</v>
      </c>
      <c r="K188" s="21">
        <v>1960.9173637497886</v>
      </c>
      <c r="L188" s="21">
        <v>2000.7937442032892</v>
      </c>
      <c r="M188" s="21">
        <v>1986.0132803216163</v>
      </c>
      <c r="N188" s="21">
        <v>1994.290552811603</v>
      </c>
      <c r="O188" s="21">
        <v>2045.7521238995821</v>
      </c>
      <c r="P188" s="21">
        <v>2285.3325604010697</v>
      </c>
      <c r="Q188" s="21">
        <v>2349.8860588057505</v>
      </c>
      <c r="R188" s="21">
        <v>2401.5561662195651</v>
      </c>
      <c r="S188" s="21">
        <v>2106.5835175719935</v>
      </c>
      <c r="T188" s="21">
        <v>2055.7641282325767</v>
      </c>
      <c r="U188" s="21">
        <v>2150.9056834600487</v>
      </c>
      <c r="V188" s="21">
        <v>2142.6413694441544</v>
      </c>
      <c r="W188" s="21">
        <v>2077.4354593686758</v>
      </c>
      <c r="X188" s="21">
        <v>2122.966274283327</v>
      </c>
      <c r="Y188" s="21">
        <v>2147.6418774658464</v>
      </c>
      <c r="Z188" s="21">
        <v>2113.4838681119022</v>
      </c>
      <c r="AA188" s="21">
        <v>2172.008659917723</v>
      </c>
      <c r="AB188" s="21">
        <v>2264.3943353411496</v>
      </c>
      <c r="AC188" s="21">
        <v>2218.6307691680927</v>
      </c>
      <c r="AD188" s="21">
        <v>2382.0965681139978</v>
      </c>
      <c r="AE188" s="21">
        <v>2229.8798524262329</v>
      </c>
      <c r="AF188" s="21">
        <v>2349.7256629133326</v>
      </c>
      <c r="AG188" s="21">
        <v>3221.440006167903</v>
      </c>
      <c r="AH188" s="21">
        <v>2329.5433020983692</v>
      </c>
      <c r="AI188" s="21">
        <v>2227.4704758649523</v>
      </c>
      <c r="AJ188" s="21">
        <v>2248.7138509842312</v>
      </c>
      <c r="AK188" s="21">
        <v>2251.1475425623307</v>
      </c>
      <c r="AL188" s="21">
        <v>2308.5062389572313</v>
      </c>
      <c r="AM188" s="21">
        <v>2420.3104154259186</v>
      </c>
      <c r="AN188" s="21">
        <v>2472.2059725040408</v>
      </c>
      <c r="AO188" s="21">
        <v>2501.4479562382644</v>
      </c>
      <c r="AP188" s="21">
        <v>2733.5402220326168</v>
      </c>
      <c r="AQ188" s="21">
        <v>2423.9352007185471</v>
      </c>
      <c r="AR188" s="21">
        <v>2467.5914706758358</v>
      </c>
      <c r="AS188" s="22">
        <v>2557.2101382150622</v>
      </c>
      <c r="AT188" s="22">
        <v>2492.7803542062825</v>
      </c>
      <c r="AU188" s="22">
        <v>2433.3706561436084</v>
      </c>
      <c r="AV188" s="22">
        <v>2413.5312009305849</v>
      </c>
      <c r="AW188" s="22">
        <v>2418.1291375785945</v>
      </c>
      <c r="AX188" s="22">
        <v>2654.989321653311</v>
      </c>
      <c r="AY188" s="22">
        <v>2530.2511425177258</v>
      </c>
      <c r="AZ188" s="22">
        <v>2658.020897831912</v>
      </c>
      <c r="BA188" s="22">
        <v>2707.3462505263155</v>
      </c>
      <c r="BB188" s="22">
        <v>2988.3619239926079</v>
      </c>
      <c r="BC188" s="22">
        <v>2734.4244528463928</v>
      </c>
      <c r="BD188" s="22">
        <v>2823.7726354559018</v>
      </c>
      <c r="BE188" s="22">
        <v>2947.3403647923878</v>
      </c>
      <c r="BO188" s="23">
        <f t="shared" si="36"/>
        <v>4.3759801261951115E-2</v>
      </c>
    </row>
    <row r="189" spans="1:67" x14ac:dyDescent="0.3">
      <c r="A189" s="55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</row>
    <row r="190" spans="1:67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</row>
    <row r="191" spans="1:67" customFormat="1" x14ac:dyDescent="0.25">
      <c r="A191" s="13" t="s">
        <v>101</v>
      </c>
      <c r="B191" s="14">
        <v>2019</v>
      </c>
      <c r="C191" s="14"/>
      <c r="D191" s="14"/>
      <c r="E191" s="14"/>
      <c r="F191" s="14"/>
      <c r="G191" s="15">
        <v>2020</v>
      </c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>
        <v>2021</v>
      </c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>
        <v>2022</v>
      </c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>
        <v>2023</v>
      </c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>
        <v>2024</v>
      </c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6" t="s">
        <v>5</v>
      </c>
    </row>
    <row r="192" spans="1:67" customFormat="1" ht="15.75" customHeight="1" x14ac:dyDescent="0.3">
      <c r="A192" s="17"/>
      <c r="B192" s="18">
        <v>43678</v>
      </c>
      <c r="C192" s="18">
        <v>43709</v>
      </c>
      <c r="D192" s="18">
        <v>43739</v>
      </c>
      <c r="E192" s="18">
        <v>43770</v>
      </c>
      <c r="F192" s="18">
        <v>43800</v>
      </c>
      <c r="G192" s="18">
        <v>43831</v>
      </c>
      <c r="H192" s="18">
        <v>43862</v>
      </c>
      <c r="I192" s="18">
        <v>43891</v>
      </c>
      <c r="J192" s="18">
        <v>43922</v>
      </c>
      <c r="K192" s="18">
        <v>43952</v>
      </c>
      <c r="L192" s="18">
        <v>43983</v>
      </c>
      <c r="M192" s="18">
        <v>44013</v>
      </c>
      <c r="N192" s="18">
        <v>44044</v>
      </c>
      <c r="O192" s="18">
        <v>44075</v>
      </c>
      <c r="P192" s="18">
        <v>44105</v>
      </c>
      <c r="Q192" s="18">
        <v>44136</v>
      </c>
      <c r="R192" s="18">
        <v>44166</v>
      </c>
      <c r="S192" s="18">
        <v>44197</v>
      </c>
      <c r="T192" s="18">
        <v>44228</v>
      </c>
      <c r="U192" s="18">
        <v>44256</v>
      </c>
      <c r="V192" s="18">
        <v>44287</v>
      </c>
      <c r="W192" s="18">
        <v>44317</v>
      </c>
      <c r="X192" s="18">
        <v>44348</v>
      </c>
      <c r="Y192" s="18">
        <v>44378</v>
      </c>
      <c r="Z192" s="18">
        <v>44409</v>
      </c>
      <c r="AA192" s="18">
        <v>44440</v>
      </c>
      <c r="AB192" s="18">
        <v>44470</v>
      </c>
      <c r="AC192" s="18">
        <v>44501</v>
      </c>
      <c r="AD192" s="18">
        <v>44531</v>
      </c>
      <c r="AE192" s="18">
        <v>44562</v>
      </c>
      <c r="AF192" s="18">
        <v>44593</v>
      </c>
      <c r="AG192" s="18">
        <v>44621</v>
      </c>
      <c r="AH192" s="18">
        <v>44652</v>
      </c>
      <c r="AI192" s="18">
        <v>44682</v>
      </c>
      <c r="AJ192" s="18">
        <v>44713</v>
      </c>
      <c r="AK192" s="18">
        <v>44743</v>
      </c>
      <c r="AL192" s="18">
        <v>44774</v>
      </c>
      <c r="AM192" s="18">
        <v>44805</v>
      </c>
      <c r="AN192" s="18">
        <v>44835</v>
      </c>
      <c r="AO192" s="18">
        <v>44866</v>
      </c>
      <c r="AP192" s="18">
        <v>44896</v>
      </c>
      <c r="AQ192" s="18">
        <v>44927</v>
      </c>
      <c r="AR192" s="18">
        <v>44958</v>
      </c>
      <c r="AS192" s="18">
        <v>44986</v>
      </c>
      <c r="AT192" s="18">
        <v>45017</v>
      </c>
      <c r="AU192" s="18">
        <v>45047</v>
      </c>
      <c r="AV192" s="18">
        <v>45078</v>
      </c>
      <c r="AW192" s="18">
        <v>45108</v>
      </c>
      <c r="AX192" s="18">
        <v>45139</v>
      </c>
      <c r="AY192" s="18">
        <v>45170</v>
      </c>
      <c r="AZ192" s="18">
        <v>45200</v>
      </c>
      <c r="BA192" s="18">
        <v>45231</v>
      </c>
      <c r="BB192" s="18">
        <v>45261</v>
      </c>
      <c r="BC192" s="18">
        <v>45292</v>
      </c>
      <c r="BD192" s="18">
        <v>45323</v>
      </c>
      <c r="BE192" s="18">
        <v>45352</v>
      </c>
      <c r="BF192" s="18">
        <v>45383</v>
      </c>
      <c r="BG192" s="18">
        <v>45413</v>
      </c>
      <c r="BH192" s="18">
        <v>45444</v>
      </c>
      <c r="BI192" s="18">
        <v>45474</v>
      </c>
      <c r="BJ192" s="18">
        <v>45505</v>
      </c>
      <c r="BK192" s="18">
        <v>45536</v>
      </c>
      <c r="BL192" s="18">
        <v>45566</v>
      </c>
      <c r="BM192" s="18">
        <v>45597</v>
      </c>
      <c r="BN192" s="18">
        <v>45627</v>
      </c>
      <c r="BO192" s="19"/>
    </row>
    <row r="193" spans="1:69" x14ac:dyDescent="0.3">
      <c r="A193" s="20" t="s">
        <v>102</v>
      </c>
      <c r="B193" s="21">
        <v>781</v>
      </c>
      <c r="C193" s="21">
        <v>12922</v>
      </c>
      <c r="D193" s="21">
        <v>21588</v>
      </c>
      <c r="E193" s="21">
        <v>24401</v>
      </c>
      <c r="F193" s="21">
        <v>33527</v>
      </c>
      <c r="G193" s="21">
        <v>48903</v>
      </c>
      <c r="H193" s="21">
        <v>43909</v>
      </c>
      <c r="I193" s="21">
        <v>48779</v>
      </c>
      <c r="J193" s="21">
        <v>36543</v>
      </c>
      <c r="K193" s="21">
        <v>34381</v>
      </c>
      <c r="L193" s="21">
        <v>36437</v>
      </c>
      <c r="M193" s="21">
        <v>37744</v>
      </c>
      <c r="N193" s="21">
        <v>38096</v>
      </c>
      <c r="O193" s="21">
        <v>42786</v>
      </c>
      <c r="P193" s="21">
        <v>49956</v>
      </c>
      <c r="Q193" s="21">
        <v>52160</v>
      </c>
      <c r="R193" s="21">
        <v>50887</v>
      </c>
      <c r="S193" s="21">
        <v>43444</v>
      </c>
      <c r="T193" s="21">
        <v>43673</v>
      </c>
      <c r="U193" s="21">
        <v>51506</v>
      </c>
      <c r="V193" s="21">
        <v>51351</v>
      </c>
      <c r="W193" s="21">
        <v>47334</v>
      </c>
      <c r="X193" s="21">
        <v>47530</v>
      </c>
      <c r="Y193" s="21">
        <v>48647</v>
      </c>
      <c r="Z193" s="21">
        <v>48119</v>
      </c>
      <c r="AA193" s="21">
        <v>52485</v>
      </c>
      <c r="AB193" s="21">
        <v>56663</v>
      </c>
      <c r="AC193" s="21">
        <v>53411</v>
      </c>
      <c r="AD193" s="21">
        <v>58216</v>
      </c>
      <c r="AE193" s="21">
        <v>57048</v>
      </c>
      <c r="AF193" s="21">
        <v>59747</v>
      </c>
      <c r="AG193" s="21">
        <v>67917</v>
      </c>
      <c r="AH193" s="21">
        <v>56992</v>
      </c>
      <c r="AI193" s="21">
        <v>56658</v>
      </c>
      <c r="AJ193" s="21">
        <v>53298</v>
      </c>
      <c r="AK193" s="21">
        <v>54336</v>
      </c>
      <c r="AL193" s="21">
        <v>58749</v>
      </c>
      <c r="AM193" s="21">
        <v>64449</v>
      </c>
      <c r="AN193" s="21">
        <v>67494</v>
      </c>
      <c r="AO193" s="21">
        <v>67552</v>
      </c>
      <c r="AP193" s="21">
        <v>78938</v>
      </c>
      <c r="AQ193" s="21">
        <v>68775</v>
      </c>
      <c r="AR193" s="21">
        <v>69051</v>
      </c>
      <c r="AS193" s="22">
        <v>74453</v>
      </c>
      <c r="AT193" s="22">
        <v>69949</v>
      </c>
      <c r="AU193" s="22">
        <v>69088</v>
      </c>
      <c r="AV193" s="22">
        <v>64377</v>
      </c>
      <c r="AW193" s="22">
        <v>64179</v>
      </c>
      <c r="AX193" s="22">
        <v>67670</v>
      </c>
      <c r="AY193" s="22">
        <v>76404</v>
      </c>
      <c r="AZ193" s="22">
        <v>83462</v>
      </c>
      <c r="BA193" s="22">
        <v>82894</v>
      </c>
      <c r="BB193" s="22">
        <v>87319</v>
      </c>
      <c r="BC193" s="22">
        <v>90648</v>
      </c>
      <c r="BD193" s="22">
        <v>90648</v>
      </c>
      <c r="BE193" s="22">
        <v>94804</v>
      </c>
      <c r="BO193" s="23">
        <f>BE193/BD193-1</f>
        <v>4.5847674521225068E-2</v>
      </c>
    </row>
    <row r="194" spans="1:69" x14ac:dyDescent="0.3">
      <c r="A194" s="28" t="s">
        <v>103</v>
      </c>
      <c r="B194" s="29">
        <v>9.063479169084368E-2</v>
      </c>
      <c r="C194" s="29">
        <v>0.10387710314557425</v>
      </c>
      <c r="D194" s="29">
        <v>0.1148951797033418</v>
      </c>
      <c r="E194" s="29">
        <v>0.1126999302582293</v>
      </c>
      <c r="F194" s="29">
        <v>0.13279071609632445</v>
      </c>
      <c r="G194" s="29">
        <v>0.18270498877311225</v>
      </c>
      <c r="H194" s="29">
        <v>0.15462930029616534</v>
      </c>
      <c r="I194" s="29">
        <v>0.15874550081684988</v>
      </c>
      <c r="J194" s="29">
        <v>0.13744583859902509</v>
      </c>
      <c r="K194" s="29">
        <v>0.13037180289327494</v>
      </c>
      <c r="L194" s="29">
        <v>0.13057890926813884</v>
      </c>
      <c r="M194" s="29">
        <f t="shared" ref="M194:BE194" si="40">M193/M76</f>
        <v>0.13295243597014347</v>
      </c>
      <c r="N194" s="29">
        <f t="shared" si="40"/>
        <v>0.13193876844219712</v>
      </c>
      <c r="O194" s="29">
        <f t="shared" si="40"/>
        <v>0.13868818981864151</v>
      </c>
      <c r="P194" s="29">
        <f t="shared" si="40"/>
        <v>0.14571186060010324</v>
      </c>
      <c r="Q194" s="29">
        <f t="shared" si="40"/>
        <v>0.15137004985692976</v>
      </c>
      <c r="R194" s="29">
        <f t="shared" si="40"/>
        <v>0.14585817473056639</v>
      </c>
      <c r="S194" s="29">
        <f t="shared" si="40"/>
        <v>0.13238422018124973</v>
      </c>
      <c r="T194" s="29">
        <f t="shared" si="40"/>
        <v>0.13021906428807833</v>
      </c>
      <c r="U194" s="29">
        <f t="shared" si="40"/>
        <v>0.14175117997550604</v>
      </c>
      <c r="V194" s="29">
        <f t="shared" si="40"/>
        <v>0.14089070825353797</v>
      </c>
      <c r="W194" s="29">
        <f t="shared" si="40"/>
        <v>0.13711216872669971</v>
      </c>
      <c r="X194" s="29">
        <f t="shared" si="40"/>
        <v>0.13723984199949182</v>
      </c>
      <c r="Y194" s="29">
        <f t="shared" si="40"/>
        <v>0.14049472209787583</v>
      </c>
      <c r="Z194" s="29">
        <f t="shared" si="40"/>
        <v>0.13834892139076332</v>
      </c>
      <c r="AA194" s="29">
        <f t="shared" si="40"/>
        <v>0.14416777684690499</v>
      </c>
      <c r="AB194" s="29">
        <f t="shared" si="40"/>
        <v>0.14752416732405954</v>
      </c>
      <c r="AC194" s="29">
        <f t="shared" si="40"/>
        <v>0.14394284436083943</v>
      </c>
      <c r="AD194" s="29">
        <f t="shared" si="40"/>
        <v>0.15103659944531359</v>
      </c>
      <c r="AE194" s="29">
        <f t="shared" si="40"/>
        <v>0.14706049154211415</v>
      </c>
      <c r="AF194" s="29">
        <f t="shared" si="40"/>
        <v>0.15234780391406896</v>
      </c>
      <c r="AG194" s="29">
        <f t="shared" si="40"/>
        <v>0.1656350599941469</v>
      </c>
      <c r="AH194" s="29">
        <f t="shared" si="40"/>
        <v>0.14836025885991264</v>
      </c>
      <c r="AI194" s="29">
        <f t="shared" si="40"/>
        <v>0.14489610638705966</v>
      </c>
      <c r="AJ194" s="29">
        <f t="shared" si="40"/>
        <v>0.1391251233378753</v>
      </c>
      <c r="AK194" s="29">
        <f t="shared" si="40"/>
        <v>0.14132444853658346</v>
      </c>
      <c r="AL194" s="29">
        <f t="shared" si="40"/>
        <v>0.14463428444816465</v>
      </c>
      <c r="AM194" s="29">
        <f t="shared" si="40"/>
        <v>0.15270357040466481</v>
      </c>
      <c r="AN194" s="29">
        <f t="shared" si="40"/>
        <v>0.15501180491121053</v>
      </c>
      <c r="AO194" s="29">
        <f t="shared" si="40"/>
        <v>0.15373131611047391</v>
      </c>
      <c r="AP194" s="29">
        <f t="shared" si="40"/>
        <v>0.16733476492197982</v>
      </c>
      <c r="AQ194" s="29">
        <f t="shared" si="40"/>
        <v>0.15627520796929711</v>
      </c>
      <c r="AR194" s="29">
        <f t="shared" si="40"/>
        <v>0.15492082437774557</v>
      </c>
      <c r="AS194" s="29">
        <f t="shared" si="40"/>
        <v>0.16036055440085292</v>
      </c>
      <c r="AT194" s="29">
        <f t="shared" si="40"/>
        <v>0.15546191406467041</v>
      </c>
      <c r="AU194" s="29">
        <f t="shared" si="40"/>
        <v>0.15388487590180841</v>
      </c>
      <c r="AV194" s="29">
        <f t="shared" si="40"/>
        <v>0.14903842814776744</v>
      </c>
      <c r="AW194" s="29">
        <f t="shared" si="40"/>
        <v>0.14777879348178985</v>
      </c>
      <c r="AX194" s="29">
        <f t="shared" si="40"/>
        <v>0.15026524580480841</v>
      </c>
      <c r="AY194" s="29">
        <f t="shared" si="40"/>
        <v>0.16094573842631116</v>
      </c>
      <c r="AZ194" s="29">
        <f t="shared" si="40"/>
        <v>0.16682623982346345</v>
      </c>
      <c r="BA194" s="29">
        <f t="shared" si="40"/>
        <v>0.16574888326354981</v>
      </c>
      <c r="BB194" s="29">
        <f t="shared" si="40"/>
        <v>0.16167879765292728</v>
      </c>
      <c r="BC194" s="29">
        <f t="shared" si="40"/>
        <v>0.17181946900641992</v>
      </c>
      <c r="BD194" s="29">
        <f t="shared" si="40"/>
        <v>0.16963336676796861</v>
      </c>
      <c r="BE194" s="29">
        <f t="shared" si="40"/>
        <v>0.17188213879078401</v>
      </c>
      <c r="BO194" s="23">
        <f>BE194-BD194</f>
        <v>2.2487720228153985E-3</v>
      </c>
    </row>
    <row r="195" spans="1:69" ht="38.25" customHeight="1" x14ac:dyDescent="0.3">
      <c r="A195" s="20" t="s">
        <v>104</v>
      </c>
      <c r="B195" s="21">
        <v>1096975.6200000003</v>
      </c>
      <c r="C195" s="21">
        <v>41548287.799999945</v>
      </c>
      <c r="D195" s="21">
        <v>82080051.760000005</v>
      </c>
      <c r="E195" s="21">
        <v>86229633.709999412</v>
      </c>
      <c r="F195" s="21">
        <v>120602900.25000042</v>
      </c>
      <c r="G195" s="21">
        <v>160806295.15999955</v>
      </c>
      <c r="H195" s="21">
        <v>150876230.42000002</v>
      </c>
      <c r="I195" s="21">
        <v>190763729.22999984</v>
      </c>
      <c r="J195" s="21">
        <v>130613778.41000012</v>
      </c>
      <c r="K195" s="21">
        <v>117715304.49000013</v>
      </c>
      <c r="L195" s="21">
        <v>126447328.57999918</v>
      </c>
      <c r="M195" s="21">
        <v>128681480.55999933</v>
      </c>
      <c r="N195" s="21">
        <v>127796151.82999898</v>
      </c>
      <c r="O195" s="21">
        <v>147050854.5600006</v>
      </c>
      <c r="P195" s="21">
        <v>191676119.36000061</v>
      </c>
      <c r="Q195" s="21">
        <v>211031213.81</v>
      </c>
      <c r="R195" s="21">
        <v>207183479.97999948</v>
      </c>
      <c r="S195" s="21">
        <v>154259402.64999956</v>
      </c>
      <c r="T195" s="21">
        <v>149924974.41999996</v>
      </c>
      <c r="U195" s="21">
        <v>184054588.34999949</v>
      </c>
      <c r="V195" s="21">
        <v>183678079.17999989</v>
      </c>
      <c r="W195" s="21">
        <v>163215292.08999959</v>
      </c>
      <c r="X195" s="21">
        <v>170374462.28999966</v>
      </c>
      <c r="Y195" s="21">
        <v>176869785.66999975</v>
      </c>
      <c r="Z195" s="21">
        <v>171963338.39000002</v>
      </c>
      <c r="AA195" s="21">
        <v>192381877.62999955</v>
      </c>
      <c r="AB195" s="21">
        <v>218035282.41999912</v>
      </c>
      <c r="AC195" s="21">
        <v>202297594.15999982</v>
      </c>
      <c r="AD195" s="21">
        <v>230824046.04000035</v>
      </c>
      <c r="AE195" s="21">
        <v>213915619.64999968</v>
      </c>
      <c r="AF195" s="21">
        <v>236284948.74000037</v>
      </c>
      <c r="AG195" s="21">
        <v>380136588.03000021</v>
      </c>
      <c r="AH195" s="21">
        <v>220305737.9599995</v>
      </c>
      <c r="AI195" s="21">
        <v>207715926.90000036</v>
      </c>
      <c r="AJ195" s="21">
        <v>194732405.44000036</v>
      </c>
      <c r="AK195" s="21">
        <v>200123263.90999979</v>
      </c>
      <c r="AL195" s="21">
        <v>219878204.44939983</v>
      </c>
      <c r="AM195" s="21">
        <v>252879736.74399999</v>
      </c>
      <c r="AN195" s="21">
        <v>269913455.36999965</v>
      </c>
      <c r="AO195" s="21">
        <v>269940656.09000009</v>
      </c>
      <c r="AP195" s="21">
        <v>344244199.02999938</v>
      </c>
      <c r="AQ195" s="21">
        <v>271956966.12000024</v>
      </c>
      <c r="AR195" s="21">
        <v>273262596.56000018</v>
      </c>
      <c r="AS195" s="22">
        <v>306613992.69999975</v>
      </c>
      <c r="AT195" s="22">
        <v>281250045.43999952</v>
      </c>
      <c r="AU195" s="22">
        <v>273820235.57000005</v>
      </c>
      <c r="AV195" s="22">
        <v>251103013.82999995</v>
      </c>
      <c r="AW195" s="22">
        <v>251121695.46000069</v>
      </c>
      <c r="AX195" s="22">
        <v>287830733.21000063</v>
      </c>
      <c r="AY195" s="22">
        <v>307440785.9700011</v>
      </c>
      <c r="AZ195" s="22">
        <v>354456082.6699999</v>
      </c>
      <c r="BA195" s="22">
        <v>356533408.88000017</v>
      </c>
      <c r="BB195" s="22">
        <v>377021279.68999946</v>
      </c>
      <c r="BC195" s="22">
        <v>397669852.0299992</v>
      </c>
      <c r="BD195" s="22">
        <v>397669852.0299992</v>
      </c>
      <c r="BE195" s="22">
        <v>437546935.56999874</v>
      </c>
      <c r="BO195" s="23">
        <f t="shared" ref="BO195:BO198" si="41">BE195/BD195-1</f>
        <v>0.10027685864653213</v>
      </c>
    </row>
    <row r="196" spans="1:69" x14ac:dyDescent="0.3">
      <c r="A196" s="28" t="s">
        <v>105</v>
      </c>
      <c r="B196" s="29">
        <v>9.2166835813092943E-2</v>
      </c>
      <c r="C196" s="29">
        <v>0.1745818778324188</v>
      </c>
      <c r="D196" s="29">
        <v>0.20694796916625893</v>
      </c>
      <c r="E196" s="29">
        <v>0.19366518832042301</v>
      </c>
      <c r="F196" s="29">
        <v>0.22489967514591244</v>
      </c>
      <c r="G196" s="29">
        <v>0.3027920687725929</v>
      </c>
      <c r="H196" s="29">
        <v>0.26052904146127071</v>
      </c>
      <c r="I196" s="29">
        <v>0.27019494363073293</v>
      </c>
      <c r="J196" s="29">
        <v>0.23640673904616805</v>
      </c>
      <c r="K196" s="29">
        <v>0.2252831055764129</v>
      </c>
      <c r="L196" s="29">
        <v>0.23057242631366673</v>
      </c>
      <c r="M196" s="29">
        <v>0.23280022452090837</v>
      </c>
      <c r="N196" s="29">
        <v>0.22982232596873997</v>
      </c>
      <c r="O196" s="29">
        <v>0.23993416344541602</v>
      </c>
      <c r="P196" s="29">
        <v>0.25601642369632988</v>
      </c>
      <c r="Q196" s="29">
        <v>0.27400306785669704</v>
      </c>
      <c r="R196" s="29">
        <v>0.26295329837507508</v>
      </c>
      <c r="S196" s="29">
        <v>0.23728447699480706</v>
      </c>
      <c r="T196" s="29">
        <v>0.22905744293691876</v>
      </c>
      <c r="U196" s="29">
        <v>0.24833466375041638</v>
      </c>
      <c r="V196" s="29">
        <v>0.24607550239320156</v>
      </c>
      <c r="W196" s="29">
        <v>0.24133966905701465</v>
      </c>
      <c r="X196" s="29">
        <v>0.24729515222041437</v>
      </c>
      <c r="Y196" s="29">
        <v>0.25424618182975889</v>
      </c>
      <c r="Z196" s="29">
        <v>0.24973155320254814</v>
      </c>
      <c r="AA196" s="29">
        <v>0.25848827392797402</v>
      </c>
      <c r="AB196" s="29">
        <v>0.26555713043711171</v>
      </c>
      <c r="AC196" s="29">
        <v>0.25973812736010199</v>
      </c>
      <c r="AD196" s="29">
        <v>0.27050085090481024</v>
      </c>
      <c r="AE196" s="29">
        <v>0.26629319164371157</v>
      </c>
      <c r="AF196" s="29">
        <v>0.27357842362363949</v>
      </c>
      <c r="AG196" s="29">
        <v>0.31764997424579899</v>
      </c>
      <c r="AH196" s="29">
        <v>0.26527140301079954</v>
      </c>
      <c r="AI196" s="29">
        <v>0.26143996612531145</v>
      </c>
      <c r="AJ196" s="29">
        <v>0.25032228409252755</v>
      </c>
      <c r="AK196" s="29">
        <v>0.25730163768038722</v>
      </c>
      <c r="AL196" s="29">
        <v>0.262181047016184</v>
      </c>
      <c r="AM196" s="29">
        <v>0.27621203417807305</v>
      </c>
      <c r="AN196" s="29">
        <v>0.2797740781327967</v>
      </c>
      <c r="AO196" s="29">
        <v>0.27686117300581992</v>
      </c>
      <c r="AP196" s="29">
        <v>0.30122225924355944</v>
      </c>
      <c r="AQ196" s="29">
        <v>0.28321320411421869</v>
      </c>
      <c r="AR196" s="29">
        <v>0.27769707737661609</v>
      </c>
      <c r="AS196" s="29">
        <v>0.29087949974898697</v>
      </c>
      <c r="AT196" s="29">
        <v>0.28151079996448392</v>
      </c>
      <c r="AU196" s="29">
        <v>0.28257340629140931</v>
      </c>
      <c r="AV196" s="29">
        <v>0.27365115030851733</v>
      </c>
      <c r="AW196" s="29">
        <v>0.2737433653455062</v>
      </c>
      <c r="AX196" s="29">
        <v>0.2766186199952928</v>
      </c>
      <c r="AY196" s="29">
        <v>0.29213339549745415</v>
      </c>
      <c r="AZ196" s="29">
        <v>0.30217663132403699</v>
      </c>
      <c r="BA196" s="29">
        <v>0.29714257813470296</v>
      </c>
      <c r="BB196" s="29">
        <v>0.26613379165400292</v>
      </c>
      <c r="BC196" s="29">
        <v>0.31005167189357263</v>
      </c>
      <c r="BD196" s="29">
        <v>0.29703483589119284</v>
      </c>
      <c r="BE196" s="29">
        <v>0.30671151953102327</v>
      </c>
      <c r="BO196" s="23">
        <f>BE196-BD196</f>
        <v>9.6766836398304301E-3</v>
      </c>
    </row>
    <row r="197" spans="1:69" x14ac:dyDescent="0.3">
      <c r="A197" s="45" t="s">
        <v>106</v>
      </c>
      <c r="B197" s="46">
        <v>1.8284250960307298</v>
      </c>
      <c r="C197" s="46">
        <v>3.582030645410927</v>
      </c>
      <c r="D197" s="46">
        <v>4.3224476561052434</v>
      </c>
      <c r="E197" s="46">
        <v>4.0357465958384564</v>
      </c>
      <c r="F197" s="46">
        <v>4.2925105139141584</v>
      </c>
      <c r="G197" s="46">
        <v>4.0311841809295954</v>
      </c>
      <c r="H197" s="46">
        <v>4.1358263681705347</v>
      </c>
      <c r="I197" s="46">
        <v>4.3822341581418236</v>
      </c>
      <c r="J197" s="46">
        <v>4.0485729141011957</v>
      </c>
      <c r="K197" s="46">
        <v>3.9306884616503299</v>
      </c>
      <c r="L197" s="46">
        <v>3.9327606553777752</v>
      </c>
      <c r="M197" s="46">
        <v>3.9682068673166597</v>
      </c>
      <c r="N197" s="46">
        <v>3.9421461570768583</v>
      </c>
      <c r="O197" s="46">
        <v>4.5355680386392274</v>
      </c>
      <c r="P197" s="46">
        <v>4.2862919369044761</v>
      </c>
      <c r="Q197" s="46">
        <v>4.4433857361963192</v>
      </c>
      <c r="R197" s="46">
        <v>4.3683652013284338</v>
      </c>
      <c r="S197" s="46">
        <v>4.0206012337722123</v>
      </c>
      <c r="T197" s="46">
        <v>3.9363680076935408</v>
      </c>
      <c r="U197" s="46">
        <v>4.1172484759057193</v>
      </c>
      <c r="V197" s="46">
        <v>4.0317812700823739</v>
      </c>
      <c r="W197" s="46">
        <v>3.9372544048675371</v>
      </c>
      <c r="X197" s="46">
        <v>3.9693035977277509</v>
      </c>
      <c r="Y197" s="46">
        <v>4.050033917816104</v>
      </c>
      <c r="Z197" s="46">
        <v>4.0090400881148822</v>
      </c>
      <c r="AA197" s="46">
        <v>4.1210060017147754</v>
      </c>
      <c r="AB197" s="46">
        <v>4.1828706563365863</v>
      </c>
      <c r="AC197" s="46">
        <v>4.1142835745445696</v>
      </c>
      <c r="AD197" s="46">
        <v>4.2559605606706059</v>
      </c>
      <c r="AE197" s="46">
        <v>4.1427920347777309</v>
      </c>
      <c r="AF197" s="46">
        <v>4.2522302375014647</v>
      </c>
      <c r="AG197" s="46">
        <v>4.5021570446280021</v>
      </c>
      <c r="AH197" s="46">
        <v>4.1052779337450866</v>
      </c>
      <c r="AI197" s="46">
        <v>4.066204243001871</v>
      </c>
      <c r="AJ197" s="46">
        <v>4.0239596232504038</v>
      </c>
      <c r="AK197" s="46">
        <v>4.0200235571260308</v>
      </c>
      <c r="AL197" s="46">
        <v>4.1262659789953871</v>
      </c>
      <c r="AM197" s="46">
        <v>4.2375987214696895</v>
      </c>
      <c r="AN197" s="46">
        <v>4.3066494799537738</v>
      </c>
      <c r="AO197" s="46">
        <v>4.634973207881524</v>
      </c>
      <c r="AP197" s="46">
        <v>4.3039476553980371</v>
      </c>
      <c r="AQ197" s="46">
        <v>4.5994324659859638</v>
      </c>
      <c r="AR197" s="46">
        <v>4.2869473287859696</v>
      </c>
      <c r="AS197" s="30">
        <v>4.432124964742858</v>
      </c>
      <c r="AT197" s="30">
        <v>4.2663369026004663</v>
      </c>
      <c r="AU197" s="30">
        <v>4.2694968735525709</v>
      </c>
      <c r="AV197" s="30">
        <v>4.1928639110241237</v>
      </c>
      <c r="AW197" s="30">
        <v>4.1995668365041521</v>
      </c>
      <c r="AX197" s="30">
        <v>4.2940150731491062</v>
      </c>
      <c r="AY197" s="30">
        <v>4.3890241348620487</v>
      </c>
      <c r="AZ197" s="30">
        <v>4.5297261028971265</v>
      </c>
      <c r="BA197" s="30">
        <v>4.4938234371607111</v>
      </c>
      <c r="BB197" s="30">
        <v>4.5041858014865035</v>
      </c>
      <c r="BC197" s="30">
        <v>4.5762620245344632</v>
      </c>
      <c r="BD197" s="30">
        <v>4.5762620245344632</v>
      </c>
      <c r="BE197" s="30">
        <v>4.634973207881524</v>
      </c>
      <c r="BO197" s="23">
        <f t="shared" si="41"/>
        <v>1.2829506490733111E-2</v>
      </c>
    </row>
    <row r="198" spans="1:69" x14ac:dyDescent="0.3">
      <c r="A198" s="20" t="s">
        <v>107</v>
      </c>
      <c r="B198" s="21">
        <v>1404.5782586427661</v>
      </c>
      <c r="C198" s="21">
        <v>3215.3140225971169</v>
      </c>
      <c r="D198" s="21">
        <v>6171.3927496756969</v>
      </c>
      <c r="E198" s="21">
        <v>3533.8565513708199</v>
      </c>
      <c r="F198" s="21">
        <v>3597.187349002309</v>
      </c>
      <c r="G198" s="21">
        <v>3288.2705592703833</v>
      </c>
      <c r="H198" s="21">
        <v>3436.1117406454259</v>
      </c>
      <c r="I198" s="21">
        <v>3910.7757278746967</v>
      </c>
      <c r="J198" s="21">
        <v>3574.2489234600366</v>
      </c>
      <c r="K198" s="21">
        <v>3423.8476044908562</v>
      </c>
      <c r="L198" s="21">
        <v>3470.3002052858133</v>
      </c>
      <c r="M198" s="21">
        <v>3409.3228211106225</v>
      </c>
      <c r="N198" s="21">
        <v>3354.5818938995953</v>
      </c>
      <c r="O198" s="21">
        <v>3436.8918468658112</v>
      </c>
      <c r="P198" s="21">
        <v>3836.898858195224</v>
      </c>
      <c r="Q198" s="21">
        <v>4045.8438230444785</v>
      </c>
      <c r="R198" s="21">
        <v>4071.4422147110163</v>
      </c>
      <c r="S198" s="21">
        <v>3550.7642631893832</v>
      </c>
      <c r="T198" s="21">
        <v>3432.8984594600774</v>
      </c>
      <c r="U198" s="21">
        <v>3573.4591766007743</v>
      </c>
      <c r="V198" s="21">
        <v>3576.9133839652563</v>
      </c>
      <c r="W198" s="21">
        <v>3448.1618306080109</v>
      </c>
      <c r="X198" s="21">
        <v>3584.5668480959325</v>
      </c>
      <c r="Y198" s="21">
        <v>3635.7799179805488</v>
      </c>
      <c r="Z198" s="21">
        <v>3573.7097277582661</v>
      </c>
      <c r="AA198" s="21">
        <f t="shared" ref="AA198:BE198" si="42">AA195/AA193</f>
        <v>3665.4639921882358</v>
      </c>
      <c r="AB198" s="21">
        <f t="shared" si="42"/>
        <v>3847.9304382048094</v>
      </c>
      <c r="AC198" s="21">
        <f t="shared" si="42"/>
        <v>3787.5642500608456</v>
      </c>
      <c r="AD198" s="21">
        <f t="shared" si="42"/>
        <v>3964.9588779716978</v>
      </c>
      <c r="AE198" s="21">
        <f t="shared" si="42"/>
        <v>3749.7479254312102</v>
      </c>
      <c r="AF198" s="21">
        <f t="shared" si="42"/>
        <v>3954.7583768222735</v>
      </c>
      <c r="AG198" s="21">
        <f t="shared" si="42"/>
        <v>5597.0756663280208</v>
      </c>
      <c r="AH198" s="21">
        <f t="shared" si="42"/>
        <v>3865.555480769222</v>
      </c>
      <c r="AI198" s="21">
        <f t="shared" si="42"/>
        <v>3666.1358837233993</v>
      </c>
      <c r="AJ198" s="21">
        <f t="shared" si="42"/>
        <v>3653.6531472100332</v>
      </c>
      <c r="AK198" s="21">
        <f t="shared" si="42"/>
        <v>3683.0694918654258</v>
      </c>
      <c r="AL198" s="21">
        <f t="shared" si="42"/>
        <v>3742.6714403547267</v>
      </c>
      <c r="AM198" s="21">
        <f t="shared" si="42"/>
        <v>3923.7185486819035</v>
      </c>
      <c r="AN198" s="21">
        <f t="shared" si="42"/>
        <v>3999.073330518263</v>
      </c>
      <c r="AO198" s="21">
        <f t="shared" si="42"/>
        <v>3996.0423983005699</v>
      </c>
      <c r="AP198" s="21">
        <f t="shared" si="42"/>
        <v>4360.9440197370013</v>
      </c>
      <c r="AQ198" s="21">
        <f t="shared" si="42"/>
        <v>3954.2997618320646</v>
      </c>
      <c r="AR198" s="21">
        <f t="shared" si="42"/>
        <v>3957.4024497834962</v>
      </c>
      <c r="AS198" s="22">
        <f t="shared" si="42"/>
        <v>4118.2221361127122</v>
      </c>
      <c r="AT198" s="22">
        <f t="shared" si="42"/>
        <v>4020.7872226908107</v>
      </c>
      <c r="AU198" s="22">
        <f t="shared" si="42"/>
        <v>3963.3544981762398</v>
      </c>
      <c r="AV198" s="22">
        <f t="shared" si="42"/>
        <v>3900.5081602124974</v>
      </c>
      <c r="AW198" s="22">
        <f t="shared" si="42"/>
        <v>3912.8327873603625</v>
      </c>
      <c r="AX198" s="22">
        <f t="shared" si="42"/>
        <v>4253.4466264223529</v>
      </c>
      <c r="AY198" s="22">
        <f t="shared" si="42"/>
        <v>4023.8833826763139</v>
      </c>
      <c r="AZ198" s="22">
        <f t="shared" si="42"/>
        <v>4246.9157541156446</v>
      </c>
      <c r="BA198" s="22">
        <f t="shared" si="42"/>
        <v>4301.0761801819208</v>
      </c>
      <c r="BB198" s="22">
        <f t="shared" si="42"/>
        <v>4317.7461914359928</v>
      </c>
      <c r="BC198" s="22">
        <f t="shared" si="42"/>
        <v>4386.9677436898683</v>
      </c>
      <c r="BD198" s="22">
        <f t="shared" si="42"/>
        <v>4386.9677436898683</v>
      </c>
      <c r="BE198" s="22">
        <f t="shared" si="42"/>
        <v>4615.2792663811524</v>
      </c>
      <c r="BO198" s="23">
        <f t="shared" si="41"/>
        <v>5.2043127743458539E-2</v>
      </c>
    </row>
    <row r="199" spans="1:69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</row>
    <row r="200" spans="1:69" customFormat="1" x14ac:dyDescent="0.25">
      <c r="A200" s="13" t="s">
        <v>108</v>
      </c>
      <c r="B200" s="14">
        <v>2019</v>
      </c>
      <c r="C200" s="14"/>
      <c r="D200" s="14"/>
      <c r="E200" s="14"/>
      <c r="F200" s="14"/>
      <c r="G200" s="15">
        <v>2020</v>
      </c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>
        <v>2021</v>
      </c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>
        <v>2022</v>
      </c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>
        <v>2023</v>
      </c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>
        <v>2024</v>
      </c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6" t="s">
        <v>5</v>
      </c>
    </row>
    <row r="201" spans="1:69" customFormat="1" ht="15.75" customHeight="1" x14ac:dyDescent="0.3">
      <c r="A201" s="17"/>
      <c r="B201" s="18">
        <v>43678</v>
      </c>
      <c r="C201" s="18">
        <v>43709</v>
      </c>
      <c r="D201" s="18">
        <v>43739</v>
      </c>
      <c r="E201" s="18">
        <v>43770</v>
      </c>
      <c r="F201" s="18">
        <v>43800</v>
      </c>
      <c r="G201" s="18">
        <v>43831</v>
      </c>
      <c r="H201" s="18">
        <v>43862</v>
      </c>
      <c r="I201" s="18">
        <v>43891</v>
      </c>
      <c r="J201" s="18">
        <v>43922</v>
      </c>
      <c r="K201" s="18">
        <v>43952</v>
      </c>
      <c r="L201" s="18">
        <v>43983</v>
      </c>
      <c r="M201" s="18">
        <v>44013</v>
      </c>
      <c r="N201" s="18">
        <v>44044</v>
      </c>
      <c r="O201" s="18">
        <v>44075</v>
      </c>
      <c r="P201" s="18">
        <v>44105</v>
      </c>
      <c r="Q201" s="18">
        <v>44136</v>
      </c>
      <c r="R201" s="18">
        <v>44166</v>
      </c>
      <c r="S201" s="18">
        <v>44197</v>
      </c>
      <c r="T201" s="18">
        <v>44228</v>
      </c>
      <c r="U201" s="18">
        <v>44256</v>
      </c>
      <c r="V201" s="18">
        <v>44287</v>
      </c>
      <c r="W201" s="18">
        <v>44317</v>
      </c>
      <c r="X201" s="18">
        <v>44348</v>
      </c>
      <c r="Y201" s="18">
        <v>44378</v>
      </c>
      <c r="Z201" s="18">
        <v>44409</v>
      </c>
      <c r="AA201" s="18">
        <v>44440</v>
      </c>
      <c r="AB201" s="18">
        <v>44470</v>
      </c>
      <c r="AC201" s="18">
        <v>44501</v>
      </c>
      <c r="AD201" s="18">
        <v>44531</v>
      </c>
      <c r="AE201" s="18">
        <v>44562</v>
      </c>
      <c r="AF201" s="18">
        <v>44593</v>
      </c>
      <c r="AG201" s="18">
        <v>44621</v>
      </c>
      <c r="AH201" s="18">
        <v>44652</v>
      </c>
      <c r="AI201" s="18">
        <v>44682</v>
      </c>
      <c r="AJ201" s="18">
        <v>44713</v>
      </c>
      <c r="AK201" s="18">
        <v>44743</v>
      </c>
      <c r="AL201" s="18">
        <v>44774</v>
      </c>
      <c r="AM201" s="18">
        <v>44805</v>
      </c>
      <c r="AN201" s="18">
        <v>44835</v>
      </c>
      <c r="AO201" s="18">
        <v>44866</v>
      </c>
      <c r="AP201" s="18">
        <v>44896</v>
      </c>
      <c r="AQ201" s="18">
        <v>44927</v>
      </c>
      <c r="AR201" s="18">
        <v>44958</v>
      </c>
      <c r="AS201" s="18">
        <v>44986</v>
      </c>
      <c r="AT201" s="18">
        <v>45017</v>
      </c>
      <c r="AU201" s="18">
        <v>45047</v>
      </c>
      <c r="AV201" s="18">
        <v>45078</v>
      </c>
      <c r="AW201" s="18">
        <v>45108</v>
      </c>
      <c r="AX201" s="18">
        <v>45139</v>
      </c>
      <c r="AY201" s="18">
        <v>45170</v>
      </c>
      <c r="AZ201" s="18">
        <v>45200</v>
      </c>
      <c r="BA201" s="18">
        <v>45231</v>
      </c>
      <c r="BB201" s="18">
        <v>45261</v>
      </c>
      <c r="BC201" s="18">
        <v>45292</v>
      </c>
      <c r="BD201" s="18">
        <v>45323</v>
      </c>
      <c r="BE201" s="18">
        <v>45352</v>
      </c>
      <c r="BF201" s="18">
        <v>45383</v>
      </c>
      <c r="BG201" s="18">
        <v>45413</v>
      </c>
      <c r="BH201" s="18">
        <v>45444</v>
      </c>
      <c r="BI201" s="18">
        <v>45474</v>
      </c>
      <c r="BJ201" s="18">
        <v>45505</v>
      </c>
      <c r="BK201" s="18">
        <v>45536</v>
      </c>
      <c r="BL201" s="18">
        <v>45566</v>
      </c>
      <c r="BM201" s="18">
        <v>45597</v>
      </c>
      <c r="BN201" s="18">
        <v>45627</v>
      </c>
      <c r="BO201" s="19"/>
    </row>
    <row r="202" spans="1:69" s="60" customFormat="1" x14ac:dyDescent="0.3">
      <c r="A202" s="20" t="s">
        <v>109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>
        <v>3224</v>
      </c>
      <c r="M202" s="21">
        <v>52357</v>
      </c>
      <c r="N202" s="21">
        <v>49771</v>
      </c>
      <c r="O202" s="21">
        <v>51561</v>
      </c>
      <c r="P202" s="21">
        <v>61599</v>
      </c>
      <c r="Q202" s="21">
        <v>70585</v>
      </c>
      <c r="R202" s="21">
        <v>66163</v>
      </c>
      <c r="S202" s="21">
        <v>59581</v>
      </c>
      <c r="T202" s="21">
        <v>58490</v>
      </c>
      <c r="U202" s="21">
        <v>64179</v>
      </c>
      <c r="V202" s="21">
        <v>63210</v>
      </c>
      <c r="W202" s="21">
        <v>57860</v>
      </c>
      <c r="X202" s="21">
        <v>57642</v>
      </c>
      <c r="Y202" s="21">
        <v>56496</v>
      </c>
      <c r="Z202" s="21">
        <v>53006</v>
      </c>
      <c r="AA202" s="21">
        <v>54200</v>
      </c>
      <c r="AB202" s="21">
        <v>55777</v>
      </c>
      <c r="AC202" s="21">
        <v>52683</v>
      </c>
      <c r="AD202" s="21">
        <v>53163</v>
      </c>
      <c r="AE202" s="21">
        <v>54597</v>
      </c>
      <c r="AF202" s="21">
        <v>55993</v>
      </c>
      <c r="AG202" s="21">
        <v>61179</v>
      </c>
      <c r="AH202" s="21">
        <v>55774</v>
      </c>
      <c r="AI202" s="21">
        <v>54918</v>
      </c>
      <c r="AJ202" s="21">
        <v>52447</v>
      </c>
      <c r="AK202" s="21">
        <v>51449</v>
      </c>
      <c r="AL202" s="21">
        <v>54134</v>
      </c>
      <c r="AM202" s="21">
        <v>56643</v>
      </c>
      <c r="AN202" s="21">
        <v>57641</v>
      </c>
      <c r="AO202" s="21">
        <v>58428</v>
      </c>
      <c r="AP202" s="21">
        <v>63479</v>
      </c>
      <c r="AQ202" s="21">
        <v>59434</v>
      </c>
      <c r="AR202" s="21">
        <v>58378</v>
      </c>
      <c r="AS202" s="22">
        <v>58870</v>
      </c>
      <c r="AT202" s="22">
        <v>56508</v>
      </c>
      <c r="AU202" s="22">
        <v>54010</v>
      </c>
      <c r="AV202" s="22">
        <v>52091</v>
      </c>
      <c r="AW202" s="22">
        <v>52348</v>
      </c>
      <c r="AX202" s="22">
        <v>53845</v>
      </c>
      <c r="AY202" s="22">
        <v>57237</v>
      </c>
      <c r="AZ202" s="22">
        <v>61028</v>
      </c>
      <c r="BA202" s="22">
        <v>62031</v>
      </c>
      <c r="BB202" s="22">
        <v>67731</v>
      </c>
      <c r="BC202" s="22">
        <v>66261</v>
      </c>
      <c r="BD202" s="22">
        <v>64869</v>
      </c>
      <c r="BE202" s="22">
        <v>67094</v>
      </c>
      <c r="BF202" s="57"/>
      <c r="BG202" s="57"/>
      <c r="BH202" s="57"/>
      <c r="BI202" s="57"/>
      <c r="BJ202" s="57"/>
      <c r="BK202" s="57"/>
      <c r="BL202" s="57"/>
      <c r="BM202" s="57"/>
      <c r="BN202" s="57"/>
      <c r="BO202" s="23">
        <f>BE202/BD202-1</f>
        <v>3.4299896714917733E-2</v>
      </c>
      <c r="BP202" s="58"/>
      <c r="BQ202" s="59"/>
    </row>
    <row r="203" spans="1:69" s="60" customFormat="1" x14ac:dyDescent="0.3">
      <c r="A203" s="20" t="s">
        <v>110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>
        <v>2006</v>
      </c>
      <c r="M203" s="21">
        <v>30717</v>
      </c>
      <c r="N203" s="21">
        <v>29975</v>
      </c>
      <c r="O203" s="21">
        <v>32289</v>
      </c>
      <c r="P203" s="21">
        <v>39602</v>
      </c>
      <c r="Q203" s="21">
        <v>41166</v>
      </c>
      <c r="R203" s="21">
        <v>38428</v>
      </c>
      <c r="S203" s="21">
        <v>32332</v>
      </c>
      <c r="T203" s="21">
        <v>32348</v>
      </c>
      <c r="U203" s="21">
        <v>35212</v>
      </c>
      <c r="V203" s="21">
        <v>34445</v>
      </c>
      <c r="W203" s="21">
        <v>30172</v>
      </c>
      <c r="X203" s="21">
        <v>30655</v>
      </c>
      <c r="Y203" s="21">
        <v>29722</v>
      </c>
      <c r="Z203" s="21">
        <v>27390</v>
      </c>
      <c r="AA203" s="21">
        <v>28510</v>
      </c>
      <c r="AB203" s="21">
        <v>29994</v>
      </c>
      <c r="AC203" s="21">
        <v>29006</v>
      </c>
      <c r="AD203" s="21">
        <v>29292</v>
      </c>
      <c r="AE203" s="21">
        <v>27987</v>
      </c>
      <c r="AF203" s="21">
        <v>29630</v>
      </c>
      <c r="AG203" s="21">
        <v>35706</v>
      </c>
      <c r="AH203" s="21">
        <v>29598</v>
      </c>
      <c r="AI203" s="21">
        <v>28198</v>
      </c>
      <c r="AJ203" s="21">
        <v>27387</v>
      </c>
      <c r="AK203" s="21">
        <v>26167</v>
      </c>
      <c r="AL203" s="21">
        <v>26566</v>
      </c>
      <c r="AM203" s="21">
        <v>27562</v>
      </c>
      <c r="AN203" s="21">
        <v>28696</v>
      </c>
      <c r="AO203" s="21">
        <v>29545</v>
      </c>
      <c r="AP203" s="21">
        <v>31293</v>
      </c>
      <c r="AQ203" s="21">
        <v>27670</v>
      </c>
      <c r="AR203" s="21">
        <v>28069</v>
      </c>
      <c r="AS203" s="22">
        <v>28994</v>
      </c>
      <c r="AT203" s="22">
        <v>27386</v>
      </c>
      <c r="AU203" s="22">
        <v>26402</v>
      </c>
      <c r="AV203" s="22">
        <v>25042</v>
      </c>
      <c r="AW203" s="22">
        <v>24267</v>
      </c>
      <c r="AX203" s="22">
        <v>25467</v>
      </c>
      <c r="AY203" s="22">
        <v>26059</v>
      </c>
      <c r="AZ203" s="22">
        <v>28499</v>
      </c>
      <c r="BA203" s="22">
        <v>29080</v>
      </c>
      <c r="BB203" s="22">
        <v>30820</v>
      </c>
      <c r="BC203" s="22">
        <v>29261</v>
      </c>
      <c r="BD203" s="22">
        <v>30162</v>
      </c>
      <c r="BE203" s="22">
        <v>30864</v>
      </c>
      <c r="BF203" s="61"/>
      <c r="BG203" s="61"/>
      <c r="BH203" s="61"/>
      <c r="BI203" s="61"/>
      <c r="BJ203" s="61"/>
      <c r="BK203" s="61"/>
      <c r="BL203" s="61"/>
      <c r="BM203" s="61"/>
      <c r="BN203" s="61"/>
      <c r="BO203" s="23">
        <f t="shared" ref="BO203:BO213" si="43">BE203/BD203-1</f>
        <v>2.3274318679132655E-2</v>
      </c>
      <c r="BP203" s="62"/>
      <c r="BQ203" s="59"/>
    </row>
    <row r="204" spans="1:69" s="60" customFormat="1" x14ac:dyDescent="0.3">
      <c r="A204" s="20" t="s">
        <v>111</v>
      </c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>
        <v>3086</v>
      </c>
      <c r="M204" s="21">
        <v>47339</v>
      </c>
      <c r="N204" s="21">
        <v>49750</v>
      </c>
      <c r="O204" s="21">
        <v>54530</v>
      </c>
      <c r="P204" s="21">
        <v>63836</v>
      </c>
      <c r="Q204" s="21">
        <v>68659</v>
      </c>
      <c r="R204" s="21">
        <v>70029</v>
      </c>
      <c r="S204" s="21">
        <v>63476</v>
      </c>
      <c r="T204" s="21">
        <v>63674</v>
      </c>
      <c r="U204" s="21">
        <v>68442</v>
      </c>
      <c r="V204" s="21">
        <v>68398</v>
      </c>
      <c r="W204" s="21">
        <v>64437</v>
      </c>
      <c r="X204" s="21">
        <v>65269</v>
      </c>
      <c r="Y204" s="21">
        <v>65778</v>
      </c>
      <c r="Z204" s="21">
        <v>67555</v>
      </c>
      <c r="AA204" s="21">
        <v>72942</v>
      </c>
      <c r="AB204" s="21">
        <v>79404</v>
      </c>
      <c r="AC204" s="21">
        <v>79215</v>
      </c>
      <c r="AD204" s="21">
        <v>83439</v>
      </c>
      <c r="AE204" s="21">
        <v>84782</v>
      </c>
      <c r="AF204" s="21">
        <v>88966</v>
      </c>
      <c r="AG204" s="21">
        <v>94418</v>
      </c>
      <c r="AH204" s="21">
        <v>87245</v>
      </c>
      <c r="AI204" s="21">
        <v>88284</v>
      </c>
      <c r="AJ204" s="21">
        <v>85892</v>
      </c>
      <c r="AK204" s="21">
        <v>85763</v>
      </c>
      <c r="AL204" s="21">
        <v>90269</v>
      </c>
      <c r="AM204" s="21">
        <v>95917</v>
      </c>
      <c r="AN204" s="21">
        <v>100281</v>
      </c>
      <c r="AO204" s="21">
        <v>102839</v>
      </c>
      <c r="AP204" s="21">
        <v>111349</v>
      </c>
      <c r="AQ204" s="21">
        <v>105225</v>
      </c>
      <c r="AR204" s="21">
        <v>107870</v>
      </c>
      <c r="AS204" s="22">
        <v>111954</v>
      </c>
      <c r="AT204" s="22">
        <v>109158</v>
      </c>
      <c r="AU204" s="22">
        <v>106105</v>
      </c>
      <c r="AV204" s="22">
        <v>102081</v>
      </c>
      <c r="AW204" s="22">
        <v>101882</v>
      </c>
      <c r="AX204" s="22">
        <v>106510</v>
      </c>
      <c r="AY204" s="22">
        <v>112922</v>
      </c>
      <c r="AZ204" s="22">
        <v>121503</v>
      </c>
      <c r="BA204" s="22">
        <v>124680</v>
      </c>
      <c r="BB204" s="22">
        <v>135807</v>
      </c>
      <c r="BC204" s="22">
        <v>135323</v>
      </c>
      <c r="BD204" s="22">
        <v>140119</v>
      </c>
      <c r="BE204" s="22">
        <v>144326</v>
      </c>
      <c r="BF204" s="61"/>
      <c r="BG204" s="61"/>
      <c r="BH204" s="61"/>
      <c r="BI204" s="61"/>
      <c r="BJ204" s="61"/>
      <c r="BK204" s="61"/>
      <c r="BL204" s="61"/>
      <c r="BM204" s="61"/>
      <c r="BN204" s="61"/>
      <c r="BO204" s="23">
        <f t="shared" si="43"/>
        <v>3.0024479192686249E-2</v>
      </c>
      <c r="BP204" s="62"/>
      <c r="BQ204" s="59"/>
    </row>
    <row r="205" spans="1:69" s="60" customFormat="1" x14ac:dyDescent="0.3">
      <c r="A205" s="20" t="s">
        <v>112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>
        <v>1241</v>
      </c>
      <c r="M205" s="21">
        <v>18701</v>
      </c>
      <c r="N205" s="21">
        <v>19484</v>
      </c>
      <c r="O205" s="21">
        <v>21147</v>
      </c>
      <c r="P205" s="21">
        <v>25433</v>
      </c>
      <c r="Q205" s="21">
        <v>27077</v>
      </c>
      <c r="R205" s="21">
        <v>26730</v>
      </c>
      <c r="S205" s="21">
        <v>24653</v>
      </c>
      <c r="T205" s="21">
        <v>24990</v>
      </c>
      <c r="U205" s="21">
        <v>27206</v>
      </c>
      <c r="V205" s="21">
        <v>27415</v>
      </c>
      <c r="W205" s="21">
        <v>26084</v>
      </c>
      <c r="X205" s="21">
        <v>26493</v>
      </c>
      <c r="Y205" s="21">
        <v>27280</v>
      </c>
      <c r="Z205" s="21">
        <v>27707</v>
      </c>
      <c r="AA205" s="21">
        <v>30030</v>
      </c>
      <c r="AB205" s="21">
        <v>31860</v>
      </c>
      <c r="AC205" s="21">
        <v>31988</v>
      </c>
      <c r="AD205" s="21">
        <v>33612</v>
      </c>
      <c r="AE205" s="21">
        <v>34588</v>
      </c>
      <c r="AF205" s="21">
        <v>35372</v>
      </c>
      <c r="AG205" s="21">
        <v>38049</v>
      </c>
      <c r="AH205" s="21">
        <v>36253</v>
      </c>
      <c r="AI205" s="21">
        <v>36708</v>
      </c>
      <c r="AJ205" s="21">
        <v>35089</v>
      </c>
      <c r="AK205" s="21">
        <v>34547</v>
      </c>
      <c r="AL205" s="21">
        <v>36770</v>
      </c>
      <c r="AM205" s="21">
        <v>39110</v>
      </c>
      <c r="AN205" s="21">
        <v>40789</v>
      </c>
      <c r="AO205" s="21">
        <v>42000</v>
      </c>
      <c r="AP205" s="21">
        <v>45136</v>
      </c>
      <c r="AQ205" s="21">
        <v>42802</v>
      </c>
      <c r="AR205" s="21">
        <v>43679</v>
      </c>
      <c r="AS205" s="22">
        <v>45498</v>
      </c>
      <c r="AT205" s="22">
        <v>43987</v>
      </c>
      <c r="AU205" s="22">
        <v>43122</v>
      </c>
      <c r="AV205" s="22">
        <v>41319</v>
      </c>
      <c r="AW205" s="22">
        <v>41321</v>
      </c>
      <c r="AX205" s="22">
        <v>43534</v>
      </c>
      <c r="AY205" s="22">
        <v>47548</v>
      </c>
      <c r="AZ205" s="22">
        <v>50841</v>
      </c>
      <c r="BA205" s="22">
        <v>52401</v>
      </c>
      <c r="BB205" s="22">
        <v>57266</v>
      </c>
      <c r="BC205" s="22">
        <v>57127</v>
      </c>
      <c r="BD205" s="22">
        <v>59448</v>
      </c>
      <c r="BE205" s="22">
        <v>60609</v>
      </c>
      <c r="BO205" s="23">
        <f t="shared" si="43"/>
        <v>1.9529672991521974E-2</v>
      </c>
      <c r="BP205" s="59"/>
      <c r="BQ205" s="59"/>
    </row>
    <row r="206" spans="1:69" s="60" customFormat="1" ht="15.75" customHeight="1" x14ac:dyDescent="0.3">
      <c r="A206" s="20" t="s">
        <v>113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>
        <v>1064.7377264267989</v>
      </c>
      <c r="M206" s="21">
        <v>1906.3472530893671</v>
      </c>
      <c r="N206" s="21">
        <v>1904.9208563219545</v>
      </c>
      <c r="O206" s="21">
        <v>1957.1097406954871</v>
      </c>
      <c r="P206" s="21">
        <v>2142.2652031688826</v>
      </c>
      <c r="Q206" s="21">
        <v>2146.3355159028119</v>
      </c>
      <c r="R206" s="21">
        <v>2183.0032808367214</v>
      </c>
      <c r="S206" s="21">
        <v>1939.8280487068021</v>
      </c>
      <c r="T206" s="21">
        <v>1926.5168958796376</v>
      </c>
      <c r="U206" s="21">
        <v>1900.1759693980907</v>
      </c>
      <c r="V206" s="21">
        <v>1932.7814999208997</v>
      </c>
      <c r="W206" s="21">
        <v>1899.4797533702058</v>
      </c>
      <c r="X206" s="21">
        <v>1909.8483041879197</v>
      </c>
      <c r="Y206" s="21">
        <v>1900.5838280586249</v>
      </c>
      <c r="Z206" s="21">
        <v>1889.3756172886103</v>
      </c>
      <c r="AA206" s="21">
        <v>1941.9355581180828</v>
      </c>
      <c r="AB206" s="21">
        <v>2055.7142755974714</v>
      </c>
      <c r="AC206" s="21">
        <v>2012.147069642959</v>
      </c>
      <c r="AD206" s="21">
        <v>2126.705948874217</v>
      </c>
      <c r="AE206" s="21">
        <v>1970.3280533728953</v>
      </c>
      <c r="AF206" s="21">
        <v>2088.5833263086461</v>
      </c>
      <c r="AG206" s="21">
        <v>2994.2479944098468</v>
      </c>
      <c r="AH206" s="21">
        <v>2096.3673419514466</v>
      </c>
      <c r="AI206" s="21">
        <v>2004.9220301176297</v>
      </c>
      <c r="AJ206" s="21">
        <v>2005.4842707876523</v>
      </c>
      <c r="AK206" s="21">
        <v>2013.4967480417499</v>
      </c>
      <c r="AL206" s="21">
        <v>2056.9642061643326</v>
      </c>
      <c r="AM206" s="21">
        <v>2145.5255556026345</v>
      </c>
      <c r="AN206" s="21">
        <v>2237.339789212539</v>
      </c>
      <c r="AO206" s="21">
        <v>2201.0034339700151</v>
      </c>
      <c r="AP206" s="21">
        <v>2417.5572820932903</v>
      </c>
      <c r="AQ206" s="21">
        <v>2181.3409407073391</v>
      </c>
      <c r="AR206" s="21">
        <v>2221.1177697077669</v>
      </c>
      <c r="AS206" s="22">
        <v>2283.2470188551047</v>
      </c>
      <c r="AT206" s="22">
        <v>2274.5748938203437</v>
      </c>
      <c r="AU206" s="22">
        <v>2244.1369853730785</v>
      </c>
      <c r="AV206" s="22">
        <v>2211.358887523756</v>
      </c>
      <c r="AW206" s="22">
        <v>2220.99925059219</v>
      </c>
      <c r="AX206" s="22">
        <v>2434.4607601448597</v>
      </c>
      <c r="AY206" s="22">
        <v>2301.6899264461799</v>
      </c>
      <c r="AZ206" s="22">
        <v>2420.4203739267227</v>
      </c>
      <c r="BA206" s="22">
        <v>2451.0083833889503</v>
      </c>
      <c r="BB206" s="22">
        <v>2690.030359805703</v>
      </c>
      <c r="BC206" s="22">
        <v>2494.3255901661614</v>
      </c>
      <c r="BD206" s="22">
        <v>2578.877308884058</v>
      </c>
      <c r="BE206" s="22">
        <v>2648.4449275643115</v>
      </c>
      <c r="BF206" s="57"/>
      <c r="BG206" s="57"/>
      <c r="BH206" s="57"/>
      <c r="BI206" s="57"/>
      <c r="BJ206" s="57"/>
      <c r="BK206" s="57"/>
      <c r="BL206" s="57"/>
      <c r="BM206" s="57"/>
      <c r="BN206" s="57"/>
      <c r="BO206" s="23">
        <f t="shared" si="43"/>
        <v>2.6975931906724648E-2</v>
      </c>
      <c r="BP206" s="58"/>
      <c r="BQ206" s="59"/>
    </row>
    <row r="207" spans="1:69" s="60" customFormat="1" ht="15.75" customHeight="1" x14ac:dyDescent="0.3">
      <c r="A207" s="20" t="s">
        <v>114</v>
      </c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>
        <v>1244.076191425723</v>
      </c>
      <c r="M207" s="21">
        <v>2172.8206624995928</v>
      </c>
      <c r="N207" s="21">
        <v>2117.8940210175142</v>
      </c>
      <c r="O207" s="21">
        <v>2172.99298553687</v>
      </c>
      <c r="P207" s="21">
        <v>2383.2833523559416</v>
      </c>
      <c r="Q207" s="21">
        <v>2417.351114997814</v>
      </c>
      <c r="R207" s="21">
        <v>2472.7921900697406</v>
      </c>
      <c r="S207" s="21">
        <v>2237.6757809600394</v>
      </c>
      <c r="T207" s="21">
        <v>2230.213656794856</v>
      </c>
      <c r="U207" s="21">
        <v>2211.3408340906512</v>
      </c>
      <c r="V207" s="21">
        <v>2270.481295979097</v>
      </c>
      <c r="W207" s="21">
        <v>2197.5595913429675</v>
      </c>
      <c r="X207" s="21">
        <v>2237.8363594845869</v>
      </c>
      <c r="Y207" s="21">
        <v>2230.4668565372453</v>
      </c>
      <c r="Z207" s="21">
        <v>2196.1292723621759</v>
      </c>
      <c r="AA207" s="21">
        <v>2248.7202809540522</v>
      </c>
      <c r="AB207" s="21">
        <v>2366.5689897979596</v>
      </c>
      <c r="AC207" s="21">
        <v>2320.4100393022136</v>
      </c>
      <c r="AD207" s="21">
        <v>2403.9144264645633</v>
      </c>
      <c r="AE207" s="21">
        <v>2266.358984528531</v>
      </c>
      <c r="AF207" s="21">
        <v>2512.6034326695917</v>
      </c>
      <c r="AG207" s="21">
        <v>3717.4875673556262</v>
      </c>
      <c r="AH207" s="21">
        <v>2449.7490475707818</v>
      </c>
      <c r="AI207" s="21">
        <v>2310.3333392439181</v>
      </c>
      <c r="AJ207" s="21">
        <v>2351.5532237923103</v>
      </c>
      <c r="AK207" s="21">
        <v>2383.4556127947417</v>
      </c>
      <c r="AL207" s="21">
        <v>2385.7523117066926</v>
      </c>
      <c r="AM207" s="21">
        <v>2511.0382044118714</v>
      </c>
      <c r="AN207" s="21">
        <v>2547.1138841650409</v>
      </c>
      <c r="AO207" s="21">
        <v>2492.3082721272631</v>
      </c>
      <c r="AP207" s="21">
        <v>2737.0646256351256</v>
      </c>
      <c r="AQ207" s="21">
        <v>2465.9807723165882</v>
      </c>
      <c r="AR207" s="21">
        <v>2486.1075460472412</v>
      </c>
      <c r="AS207" s="22">
        <v>2643.1880785679796</v>
      </c>
      <c r="AT207" s="22">
        <v>2607.5785642298988</v>
      </c>
      <c r="AU207" s="22">
        <v>2545.5905878342555</v>
      </c>
      <c r="AV207" s="22">
        <v>2607.0213601150062</v>
      </c>
      <c r="AW207" s="22">
        <v>2618.3552054230022</v>
      </c>
      <c r="AX207" s="22">
        <v>2990.8060014921275</v>
      </c>
      <c r="AY207" s="22">
        <v>2589.5317579339189</v>
      </c>
      <c r="AZ207" s="22">
        <v>2733.422699392961</v>
      </c>
      <c r="BA207" s="22">
        <v>2782.0864343191188</v>
      </c>
      <c r="BB207" s="22">
        <v>2954.4951232965605</v>
      </c>
      <c r="BC207" s="22">
        <v>2776.8095215474518</v>
      </c>
      <c r="BD207" s="22">
        <v>2871.1510194947296</v>
      </c>
      <c r="BE207" s="22">
        <v>2972.1727776697771</v>
      </c>
      <c r="BF207" s="63"/>
      <c r="BG207" s="63"/>
      <c r="BH207" s="63"/>
      <c r="BI207" s="63"/>
      <c r="BJ207" s="63"/>
      <c r="BK207" s="63"/>
      <c r="BL207" s="63"/>
      <c r="BM207" s="63"/>
      <c r="BN207" s="63"/>
      <c r="BO207" s="23">
        <f t="shared" si="43"/>
        <v>3.5185107815340677E-2</v>
      </c>
      <c r="BP207" s="64"/>
      <c r="BQ207" s="59"/>
    </row>
    <row r="208" spans="1:69" s="60" customFormat="1" x14ac:dyDescent="0.3">
      <c r="A208" s="20" t="s">
        <v>115</v>
      </c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>
        <v>1045.6172942320154</v>
      </c>
      <c r="M208" s="21">
        <v>2004.9598438919284</v>
      </c>
      <c r="N208" s="21">
        <v>2018.5893750753764</v>
      </c>
      <c r="O208" s="21">
        <v>2061.2880005501556</v>
      </c>
      <c r="P208" s="21">
        <v>2285.8036581239426</v>
      </c>
      <c r="Q208" s="21">
        <v>2373.5660440728821</v>
      </c>
      <c r="R208" s="21">
        <v>2438.4651832812119</v>
      </c>
      <c r="S208" s="21">
        <v>2143.7994879954622</v>
      </c>
      <c r="T208" s="21">
        <v>2089.0913897352143</v>
      </c>
      <c r="U208" s="21">
        <v>2092.841183922154</v>
      </c>
      <c r="V208" s="21">
        <v>2092.8786370946532</v>
      </c>
      <c r="W208" s="21">
        <v>2028.2628125145516</v>
      </c>
      <c r="X208" s="21">
        <v>2065.7817395700881</v>
      </c>
      <c r="Y208" s="21">
        <v>2089.6181668643035</v>
      </c>
      <c r="Z208" s="21">
        <v>2063.5111857005427</v>
      </c>
      <c r="AA208" s="21">
        <v>2124.4085137506527</v>
      </c>
      <c r="AB208" s="21">
        <v>2218.936411515796</v>
      </c>
      <c r="AC208" s="21">
        <v>2175.3747102190241</v>
      </c>
      <c r="AD208" s="21">
        <v>2346.1320915878669</v>
      </c>
      <c r="AE208" s="21">
        <v>2185.1159939609806</v>
      </c>
      <c r="AF208" s="21">
        <v>2300.9736528561475</v>
      </c>
      <c r="AG208" s="21">
        <v>3068.80097513186</v>
      </c>
      <c r="AH208" s="21">
        <v>2273.6166095478247</v>
      </c>
      <c r="AI208" s="21">
        <v>2192.6884442254536</v>
      </c>
      <c r="AJ208" s="21">
        <v>2205.3258238252693</v>
      </c>
      <c r="AK208" s="21">
        <v>2221.2083840933733</v>
      </c>
      <c r="AL208" s="21">
        <v>2271.0037162935223</v>
      </c>
      <c r="AM208" s="21">
        <v>2384.1689408446878</v>
      </c>
      <c r="AN208" s="21">
        <v>2431.5015138460922</v>
      </c>
      <c r="AO208" s="21">
        <v>2472.4976329019146</v>
      </c>
      <c r="AP208" s="21">
        <v>2704.4083678344668</v>
      </c>
      <c r="AQ208" s="21">
        <v>2389.5742770254215</v>
      </c>
      <c r="AR208" s="21">
        <v>2436.028752016317</v>
      </c>
      <c r="AS208" s="22">
        <v>2526.4389646640579</v>
      </c>
      <c r="AT208" s="22">
        <v>2454.8546429945577</v>
      </c>
      <c r="AU208" s="22">
        <v>2409.6338238537287</v>
      </c>
      <c r="AV208" s="22">
        <v>2388.3374855262</v>
      </c>
      <c r="AW208" s="22">
        <v>2378.4928162972851</v>
      </c>
      <c r="AX208" s="22">
        <v>2642.8402801614875</v>
      </c>
      <c r="AY208" s="22">
        <v>2498.1391807619416</v>
      </c>
      <c r="AZ208" s="22">
        <v>2628.410184686797</v>
      </c>
      <c r="BA208" s="22">
        <v>2681.1439676772538</v>
      </c>
      <c r="BB208" s="22">
        <v>2959.6296829323951</v>
      </c>
      <c r="BC208" s="22">
        <v>2706.2813333284062</v>
      </c>
      <c r="BD208" s="22">
        <v>2787.5267023030401</v>
      </c>
      <c r="BE208" s="22">
        <v>2935.6632607430392</v>
      </c>
      <c r="BO208" s="23">
        <f t="shared" si="43"/>
        <v>5.3142650908997391E-2</v>
      </c>
      <c r="BP208" s="59"/>
      <c r="BQ208" s="59"/>
    </row>
    <row r="209" spans="1:69" s="60" customFormat="1" x14ac:dyDescent="0.3">
      <c r="A209" s="20" t="s">
        <v>116</v>
      </c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>
        <v>1176.7807896857373</v>
      </c>
      <c r="M209" s="21">
        <v>2151.6401299395752</v>
      </c>
      <c r="N209" s="21">
        <v>2121.1123994046393</v>
      </c>
      <c r="O209" s="21">
        <v>2200.5676374899517</v>
      </c>
      <c r="P209" s="21">
        <v>2467.321286517516</v>
      </c>
      <c r="Q209" s="21">
        <v>2505.4568319976356</v>
      </c>
      <c r="R209" s="21">
        <v>2530.7291223344555</v>
      </c>
      <c r="S209" s="21">
        <v>2222.0089530685918</v>
      </c>
      <c r="T209" s="21">
        <v>2174.6449543817525</v>
      </c>
      <c r="U209" s="21">
        <v>2193.5362026758803</v>
      </c>
      <c r="V209" s="21">
        <v>2169.5044238555538</v>
      </c>
      <c r="W209" s="21">
        <v>2099.3421637785614</v>
      </c>
      <c r="X209" s="21">
        <v>2155.8689472690899</v>
      </c>
      <c r="Y209" s="21">
        <v>2175.2512829912025</v>
      </c>
      <c r="Z209" s="21">
        <v>2144.4856949507348</v>
      </c>
      <c r="AA209" s="21">
        <v>2202.6648008658012</v>
      </c>
      <c r="AB209" s="21">
        <v>2290.7086086001259</v>
      </c>
      <c r="AC209" s="21">
        <v>2241.1289308490677</v>
      </c>
      <c r="AD209" s="21">
        <v>2384.7894915506363</v>
      </c>
      <c r="AE209" s="21">
        <v>2261.8169648432986</v>
      </c>
      <c r="AF209" s="21">
        <v>2388.4951277846885</v>
      </c>
      <c r="AG209" s="21">
        <v>3471.4804536255879</v>
      </c>
      <c r="AH209" s="21">
        <v>2390.3196143767418</v>
      </c>
      <c r="AI209" s="21">
        <v>2258.095499891032</v>
      </c>
      <c r="AJ209" s="21">
        <v>2315.1714109834998</v>
      </c>
      <c r="AK209" s="21">
        <v>2285.9978493067424</v>
      </c>
      <c r="AL209" s="21">
        <v>2360.4540785966819</v>
      </c>
      <c r="AM209" s="21">
        <v>2469.0017404755818</v>
      </c>
      <c r="AN209" s="21">
        <v>2535.0485660349609</v>
      </c>
      <c r="AO209" s="21">
        <v>2541.5942216666667</v>
      </c>
      <c r="AP209" s="21">
        <v>2768.0124661024456</v>
      </c>
      <c r="AQ209" s="21">
        <v>2479.6218636979584</v>
      </c>
      <c r="AR209" s="21">
        <v>2519.6127326632932</v>
      </c>
      <c r="AS209" s="22">
        <v>2599.2362059870766</v>
      </c>
      <c r="AT209" s="22">
        <v>2550.8905062859485</v>
      </c>
      <c r="AU209" s="22">
        <v>2457.5533894531791</v>
      </c>
      <c r="AV209" s="22">
        <v>2434.1834918560467</v>
      </c>
      <c r="AW209" s="22">
        <v>2437.6758737687851</v>
      </c>
      <c r="AX209" s="22">
        <v>2607.8688799558954</v>
      </c>
      <c r="AY209" s="22">
        <v>2533.3844367796751</v>
      </c>
      <c r="AZ209" s="22">
        <v>2655.0121846541165</v>
      </c>
      <c r="BA209" s="22">
        <v>2700.8552439838936</v>
      </c>
      <c r="BB209" s="22">
        <v>2984.2144722872208</v>
      </c>
      <c r="BC209" s="22">
        <v>2734.0084270134957</v>
      </c>
      <c r="BD209" s="22">
        <v>2839.4977361727892</v>
      </c>
      <c r="BE209" s="22">
        <v>2908.1875594383664</v>
      </c>
      <c r="BF209" s="57"/>
      <c r="BG209" s="57"/>
      <c r="BH209" s="57"/>
      <c r="BI209" s="57"/>
      <c r="BJ209" s="57"/>
      <c r="BK209" s="57"/>
      <c r="BL209" s="57"/>
      <c r="BM209" s="57"/>
      <c r="BN209" s="57"/>
      <c r="BO209" s="23">
        <f t="shared" si="43"/>
        <v>2.4190835720883763E-2</v>
      </c>
      <c r="BP209" s="58"/>
      <c r="BQ209" s="59"/>
    </row>
    <row r="210" spans="1:69" s="60" customFormat="1" x14ac:dyDescent="0.3">
      <c r="A210" s="45" t="s">
        <v>117</v>
      </c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>
        <v>1.098014888337469</v>
      </c>
      <c r="M210" s="46">
        <v>1.8939396833279218</v>
      </c>
      <c r="N210" s="46">
        <v>1.9058487874465051</v>
      </c>
      <c r="O210" s="46">
        <v>1.980877019452687</v>
      </c>
      <c r="P210" s="46">
        <v>2.1276319420769818</v>
      </c>
      <c r="Q210" s="46">
        <v>2.1423956931359354</v>
      </c>
      <c r="R210" s="46">
        <v>2.05761528346659</v>
      </c>
      <c r="S210" s="46">
        <v>1.8980715328712174</v>
      </c>
      <c r="T210" s="46">
        <v>1.8796546418191145</v>
      </c>
      <c r="U210" s="46">
        <v>1.9564655105252498</v>
      </c>
      <c r="V210" s="46">
        <v>1.9466698307229868</v>
      </c>
      <c r="W210" s="46">
        <v>1.8927756653992396</v>
      </c>
      <c r="X210" s="46">
        <v>1.900905589674196</v>
      </c>
      <c r="Y210" s="46">
        <v>1.9007009345794392</v>
      </c>
      <c r="Z210" s="46">
        <v>1.8983888616383051</v>
      </c>
      <c r="AA210" s="46">
        <v>1.9396678966789669</v>
      </c>
      <c r="AB210" s="46">
        <v>1.9716729117736702</v>
      </c>
      <c r="AC210" s="46">
        <v>1.933014444887345</v>
      </c>
      <c r="AD210" s="46">
        <v>2.017079547805805</v>
      </c>
      <c r="AE210" s="46">
        <v>1.9428540029671959</v>
      </c>
      <c r="AF210" s="46">
        <v>2.0329505473898521</v>
      </c>
      <c r="AG210" s="46">
        <v>2.149691887739257</v>
      </c>
      <c r="AH210" s="46">
        <v>1.9531502133610643</v>
      </c>
      <c r="AI210" s="46">
        <v>1.9263629411122036</v>
      </c>
      <c r="AJ210" s="46">
        <v>1.8939119492058649</v>
      </c>
      <c r="AK210" s="46">
        <v>1.9024665202433477</v>
      </c>
      <c r="AL210" s="46">
        <v>1.9693353530128939</v>
      </c>
      <c r="AM210" s="46">
        <v>2.0416997687269389</v>
      </c>
      <c r="AN210" s="46">
        <v>2.0862753942506203</v>
      </c>
      <c r="AO210" s="46">
        <v>2.0855925241322653</v>
      </c>
      <c r="AP210" s="46">
        <v>2.2433245640290491</v>
      </c>
      <c r="AQ210" s="46">
        <v>2.0728539219975097</v>
      </c>
      <c r="AR210" s="46">
        <v>2.1029497413409159</v>
      </c>
      <c r="AS210" s="30">
        <v>2.1506709699337523</v>
      </c>
      <c r="AT210" s="30">
        <v>2.074892050683089</v>
      </c>
      <c r="AU210" s="30">
        <v>2.057193112386595</v>
      </c>
      <c r="AV210" s="30">
        <v>2.0118638536407443</v>
      </c>
      <c r="AW210" s="30">
        <v>2.0037632765339648</v>
      </c>
      <c r="AX210" s="30">
        <v>2.0627913455288329</v>
      </c>
      <c r="AY210" s="30">
        <v>2.1351223858692805</v>
      </c>
      <c r="AZ210" s="30">
        <v>2.2218326014288525</v>
      </c>
      <c r="BA210" s="30">
        <v>2.2138285695861746</v>
      </c>
      <c r="BB210" s="30">
        <v>2.3896000354342917</v>
      </c>
      <c r="BC210" s="30">
        <v>2.2795007621376073</v>
      </c>
      <c r="BD210" s="30">
        <v>2.2919884690684302</v>
      </c>
      <c r="BE210" s="30">
        <v>2.3085074671356605</v>
      </c>
      <c r="BF210" s="65"/>
      <c r="BG210" s="65"/>
      <c r="BH210" s="65"/>
      <c r="BI210" s="65"/>
      <c r="BJ210" s="65"/>
      <c r="BK210" s="65"/>
      <c r="BL210" s="65"/>
      <c r="BM210" s="65"/>
      <c r="BN210" s="65"/>
      <c r="BO210" s="23">
        <f t="shared" si="43"/>
        <v>7.2072779990661751E-3</v>
      </c>
      <c r="BP210" s="66"/>
      <c r="BQ210" s="59"/>
    </row>
    <row r="211" spans="1:69" s="60" customFormat="1" x14ac:dyDescent="0.3">
      <c r="A211" s="45" t="s">
        <v>118</v>
      </c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>
        <v>1.0902293120638085</v>
      </c>
      <c r="M211" s="46">
        <v>1.8087703877331771</v>
      </c>
      <c r="N211" s="46">
        <v>1.771209341117598</v>
      </c>
      <c r="O211" s="46">
        <v>1.8212084610858188</v>
      </c>
      <c r="P211" s="46">
        <v>1.9627544063431139</v>
      </c>
      <c r="Q211" s="46">
        <v>2.0439197395909248</v>
      </c>
      <c r="R211" s="46">
        <v>1.961044030394504</v>
      </c>
      <c r="S211" s="46">
        <v>1.8176728937275763</v>
      </c>
      <c r="T211" s="46">
        <v>1.8019042908371461</v>
      </c>
      <c r="U211" s="46">
        <v>1.8787061229126434</v>
      </c>
      <c r="V211" s="46">
        <v>1.8886340542894469</v>
      </c>
      <c r="W211" s="46">
        <v>1.8160214768659684</v>
      </c>
      <c r="X211" s="46">
        <v>1.8451802316098516</v>
      </c>
      <c r="Y211" s="46">
        <v>1.8533746046699415</v>
      </c>
      <c r="Z211" s="46">
        <v>1.8344651332603139</v>
      </c>
      <c r="AA211" s="46">
        <v>1.8551736232900737</v>
      </c>
      <c r="AB211" s="46">
        <v>1.8912782556511303</v>
      </c>
      <c r="AC211" s="46">
        <v>1.8822312624974142</v>
      </c>
      <c r="AD211" s="46">
        <v>1.9163252765260139</v>
      </c>
      <c r="AE211" s="46">
        <v>1.8568621145531854</v>
      </c>
      <c r="AF211" s="46">
        <v>1.949004387445157</v>
      </c>
      <c r="AG211" s="46">
        <v>2.2125413095838233</v>
      </c>
      <c r="AH211" s="46">
        <v>1.9202648827623487</v>
      </c>
      <c r="AI211" s="46">
        <v>1.8769061635576991</v>
      </c>
      <c r="AJ211" s="46">
        <v>1.8700113192390551</v>
      </c>
      <c r="AK211" s="46">
        <v>1.8850460503687851</v>
      </c>
      <c r="AL211" s="46">
        <v>1.9153805616201158</v>
      </c>
      <c r="AM211" s="46">
        <v>1.967564037442856</v>
      </c>
      <c r="AN211" s="46">
        <v>1.9953652076944521</v>
      </c>
      <c r="AO211" s="46">
        <v>2.0001015400236928</v>
      </c>
      <c r="AP211" s="46">
        <v>2.1078835522321286</v>
      </c>
      <c r="AQ211" s="46">
        <v>1.9945789663895916</v>
      </c>
      <c r="AR211" s="46">
        <v>1.9998931205244219</v>
      </c>
      <c r="AS211" s="30">
        <v>2.10240049665448</v>
      </c>
      <c r="AT211" s="30">
        <v>2.022858394800263</v>
      </c>
      <c r="AU211" s="30">
        <v>1.9898492538444057</v>
      </c>
      <c r="AV211" s="30">
        <v>2.0156137688683011</v>
      </c>
      <c r="AW211" s="30">
        <v>1.993777558000577</v>
      </c>
      <c r="AX211" s="30">
        <v>2.0969882593159777</v>
      </c>
      <c r="AY211" s="30">
        <v>2.0534939943973289</v>
      </c>
      <c r="AZ211" s="30">
        <v>2.1526720235797749</v>
      </c>
      <c r="BA211" s="30">
        <v>2.1416781292984868</v>
      </c>
      <c r="BB211" s="30">
        <v>2.2592796885139519</v>
      </c>
      <c r="BC211" s="30">
        <v>2.1684152968114554</v>
      </c>
      <c r="BD211" s="30">
        <v>2.2194151581460115</v>
      </c>
      <c r="BE211" s="30">
        <v>2.2537584240539141</v>
      </c>
      <c r="BO211" s="23">
        <f t="shared" si="43"/>
        <v>1.5474016108185662E-2</v>
      </c>
      <c r="BP211" s="59"/>
      <c r="BQ211" s="59"/>
    </row>
    <row r="212" spans="1:69" s="60" customFormat="1" x14ac:dyDescent="0.3">
      <c r="A212" s="45" t="s">
        <v>119</v>
      </c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>
        <v>1.1014257939079715</v>
      </c>
      <c r="M212" s="46">
        <v>2.061387017047255</v>
      </c>
      <c r="N212" s="46">
        <v>2.042532663316583</v>
      </c>
      <c r="O212" s="46">
        <v>2.1199339812947002</v>
      </c>
      <c r="P212" s="46">
        <v>2.3009900369697349</v>
      </c>
      <c r="Q212" s="46">
        <v>2.4025255246945045</v>
      </c>
      <c r="R212" s="46">
        <v>2.3790144083165545</v>
      </c>
      <c r="S212" s="46">
        <v>2.1442119856323649</v>
      </c>
      <c r="T212" s="46">
        <v>2.1061186669598264</v>
      </c>
      <c r="U212" s="46">
        <v>2.2236784430612784</v>
      </c>
      <c r="V212" s="46">
        <v>2.1757946138775988</v>
      </c>
      <c r="W212" s="46">
        <v>2.1051104179275884</v>
      </c>
      <c r="X212" s="46">
        <v>2.1080298457154241</v>
      </c>
      <c r="Y212" s="46">
        <v>2.1251178205479038</v>
      </c>
      <c r="Z212" s="46">
        <v>2.1034120346384428</v>
      </c>
      <c r="AA212" s="46">
        <v>2.1822132653341009</v>
      </c>
      <c r="AB212" s="46">
        <v>2.2360838244924688</v>
      </c>
      <c r="AC212" s="46">
        <v>2.1816070188726884</v>
      </c>
      <c r="AD212" s="46">
        <v>2.283488536535673</v>
      </c>
      <c r="AE212" s="46">
        <v>2.2256375173975607</v>
      </c>
      <c r="AF212" s="46">
        <v>2.3232021221590271</v>
      </c>
      <c r="AG212" s="46">
        <v>2.4233514795907558</v>
      </c>
      <c r="AH212" s="46">
        <v>2.2293885036391772</v>
      </c>
      <c r="AI212" s="46">
        <v>2.2250237868696479</v>
      </c>
      <c r="AJ212" s="46">
        <v>2.1810296651608998</v>
      </c>
      <c r="AK212" s="46">
        <v>2.1816750813287782</v>
      </c>
      <c r="AL212" s="46">
        <v>2.2647309707651573</v>
      </c>
      <c r="AM212" s="46">
        <v>2.3534722729026138</v>
      </c>
      <c r="AN212" s="46">
        <v>2.4026385855745356</v>
      </c>
      <c r="AO212" s="46">
        <v>2.4303620221900251</v>
      </c>
      <c r="AP212" s="46">
        <v>2.6294533403982072</v>
      </c>
      <c r="AQ212" s="46">
        <v>2.4049227845093846</v>
      </c>
      <c r="AR212" s="46">
        <v>2.426541207008436</v>
      </c>
      <c r="AS212" s="30">
        <v>2.5066366543401752</v>
      </c>
      <c r="AT212" s="30">
        <v>2.3921563238608257</v>
      </c>
      <c r="AU212" s="30">
        <v>2.3629517930352009</v>
      </c>
      <c r="AV212" s="30">
        <v>2.315602315808035</v>
      </c>
      <c r="AW212" s="30">
        <v>2.2938595630238905</v>
      </c>
      <c r="AX212" s="30">
        <v>2.3950239414139518</v>
      </c>
      <c r="AY212" s="30">
        <v>2.4593967517401394</v>
      </c>
      <c r="AZ212" s="30">
        <v>2.5601919294173805</v>
      </c>
      <c r="BA212" s="30">
        <v>2.5598251523901188</v>
      </c>
      <c r="BB212" s="30">
        <v>2.7623686555184932</v>
      </c>
      <c r="BC212" s="30">
        <v>2.6130517354773395</v>
      </c>
      <c r="BD212" s="30">
        <v>2.6384287641219251</v>
      </c>
      <c r="BE212" s="30">
        <v>2.6922730485151671</v>
      </c>
      <c r="BF212" s="57"/>
      <c r="BG212" s="57"/>
      <c r="BH212" s="57"/>
      <c r="BI212" s="57"/>
      <c r="BJ212" s="57"/>
      <c r="BK212" s="57"/>
      <c r="BL212" s="57"/>
      <c r="BM212" s="57"/>
      <c r="BN212" s="57"/>
      <c r="BO212" s="23">
        <f t="shared" si="43"/>
        <v>2.0407708225983257E-2</v>
      </c>
      <c r="BP212" s="58"/>
      <c r="BQ212" s="59"/>
    </row>
    <row r="213" spans="1:69" s="60" customFormat="1" x14ac:dyDescent="0.3">
      <c r="A213" s="45" t="s">
        <v>120</v>
      </c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>
        <v>1.0991136180499597</v>
      </c>
      <c r="M213" s="46">
        <v>2.0129404844660712</v>
      </c>
      <c r="N213" s="46">
        <v>2.0120611784027922</v>
      </c>
      <c r="O213" s="46">
        <v>2.0889487870619945</v>
      </c>
      <c r="P213" s="46">
        <v>2.3054299532103961</v>
      </c>
      <c r="Q213" s="46">
        <v>2.3298001994312516</v>
      </c>
      <c r="R213" s="46">
        <v>2.2432846988402546</v>
      </c>
      <c r="S213" s="46">
        <v>2.0517989696994281</v>
      </c>
      <c r="T213" s="46">
        <v>2.0368147258903559</v>
      </c>
      <c r="U213" s="46">
        <v>2.1500404322575903</v>
      </c>
      <c r="V213" s="46">
        <v>2.0980120372059092</v>
      </c>
      <c r="W213" s="46">
        <v>2.0299033890507592</v>
      </c>
      <c r="X213" s="46">
        <v>2.0355943079303969</v>
      </c>
      <c r="Y213" s="46">
        <v>2.0592375366568914</v>
      </c>
      <c r="Z213" s="46">
        <v>2.0478940339986287</v>
      </c>
      <c r="AA213" s="46">
        <v>2.1014652014652015</v>
      </c>
      <c r="AB213" s="46">
        <v>2.138543628374137</v>
      </c>
      <c r="AC213" s="46">
        <v>2.0779354758034261</v>
      </c>
      <c r="AD213" s="46">
        <v>2.1512852552659765</v>
      </c>
      <c r="AE213" s="46">
        <v>2.1025211055857524</v>
      </c>
      <c r="AF213" s="46">
        <v>2.1577801651023409</v>
      </c>
      <c r="AG213" s="46">
        <v>2.293174590659413</v>
      </c>
      <c r="AH213" s="46">
        <v>2.0999641408986842</v>
      </c>
      <c r="AI213" s="46">
        <v>2.0732265446224258</v>
      </c>
      <c r="AJ213" s="46">
        <v>2.0524380860098606</v>
      </c>
      <c r="AK213" s="46">
        <v>2.0391640373983271</v>
      </c>
      <c r="AL213" s="46">
        <v>2.1159641011694315</v>
      </c>
      <c r="AM213" s="46">
        <v>2.1848120685246739</v>
      </c>
      <c r="AN213" s="46">
        <v>2.2420750692588687</v>
      </c>
      <c r="AO213" s="46">
        <v>2.2625000000000002</v>
      </c>
      <c r="AP213" s="46">
        <v>2.428084012761432</v>
      </c>
      <c r="AQ213" s="46">
        <v>2.2149899537404796</v>
      </c>
      <c r="AR213" s="46">
        <v>2.2352160076924839</v>
      </c>
      <c r="AS213" s="30">
        <v>2.2954415578706757</v>
      </c>
      <c r="AT213" s="30">
        <v>2.196967285788983</v>
      </c>
      <c r="AU213" s="30">
        <v>2.1715133806409721</v>
      </c>
      <c r="AV213" s="30">
        <v>2.1187105205837509</v>
      </c>
      <c r="AW213" s="30">
        <v>2.1050797415357807</v>
      </c>
      <c r="AX213" s="30">
        <v>2.1607249506133139</v>
      </c>
      <c r="AY213" s="30">
        <v>2.2437957432489273</v>
      </c>
      <c r="AZ213" s="30">
        <v>2.3258590507661139</v>
      </c>
      <c r="BA213" s="30">
        <v>2.3423217114177208</v>
      </c>
      <c r="BB213" s="30">
        <v>2.5223692941710611</v>
      </c>
      <c r="BC213" s="30">
        <v>2.3946820242617326</v>
      </c>
      <c r="BD213" s="30">
        <v>2.3897355672184095</v>
      </c>
      <c r="BE213" s="30">
        <v>2.4224455113926973</v>
      </c>
      <c r="BF213" s="67"/>
      <c r="BG213" s="67"/>
      <c r="BH213" s="67"/>
      <c r="BI213" s="67"/>
      <c r="BJ213" s="67"/>
      <c r="BK213" s="67"/>
      <c r="BL213" s="67"/>
      <c r="BM213" s="67"/>
      <c r="BN213" s="67"/>
      <c r="BO213" s="23">
        <f t="shared" si="43"/>
        <v>1.3687683534107986E-2</v>
      </c>
      <c r="BP213" s="68"/>
      <c r="BQ213" s="59"/>
    </row>
    <row r="214" spans="1:69" s="71" customFormat="1" x14ac:dyDescent="0.3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  <c r="AK214" s="69"/>
      <c r="AL214" s="69"/>
      <c r="AM214" s="69"/>
      <c r="AN214" s="69"/>
      <c r="AO214" s="69"/>
      <c r="AP214" s="69"/>
      <c r="AQ214" s="69"/>
      <c r="AR214" s="69"/>
      <c r="AS214" s="69"/>
      <c r="AT214" s="69"/>
      <c r="AU214" s="69"/>
      <c r="AV214" s="69"/>
      <c r="AW214" s="69"/>
      <c r="AX214" s="69"/>
      <c r="AY214" s="69"/>
      <c r="AZ214" s="69"/>
      <c r="BA214" s="69"/>
      <c r="BB214" s="69"/>
      <c r="BC214" s="70"/>
    </row>
    <row r="215" spans="1:69" s="60" customFormat="1" x14ac:dyDescent="0.3">
      <c r="A215" s="72">
        <v>1</v>
      </c>
      <c r="B215" s="73">
        <f t="shared" ref="B215:BM215" si="44">B75</f>
        <v>43678</v>
      </c>
      <c r="C215" s="73">
        <f t="shared" si="44"/>
        <v>43709</v>
      </c>
      <c r="D215" s="73">
        <f t="shared" si="44"/>
        <v>43739</v>
      </c>
      <c r="E215" s="73">
        <f t="shared" si="44"/>
        <v>43770</v>
      </c>
      <c r="F215" s="73">
        <f t="shared" si="44"/>
        <v>43800</v>
      </c>
      <c r="G215" s="73">
        <f t="shared" si="44"/>
        <v>43831</v>
      </c>
      <c r="H215" s="73">
        <f t="shared" si="44"/>
        <v>43862</v>
      </c>
      <c r="I215" s="73">
        <f t="shared" si="44"/>
        <v>43891</v>
      </c>
      <c r="J215" s="73">
        <f t="shared" si="44"/>
        <v>43922</v>
      </c>
      <c r="K215" s="73">
        <f t="shared" si="44"/>
        <v>43952</v>
      </c>
      <c r="L215" s="73">
        <f t="shared" si="44"/>
        <v>43983</v>
      </c>
      <c r="M215" s="73">
        <f t="shared" si="44"/>
        <v>44013</v>
      </c>
      <c r="N215" s="73">
        <f t="shared" si="44"/>
        <v>44044</v>
      </c>
      <c r="O215" s="73">
        <f t="shared" si="44"/>
        <v>44075</v>
      </c>
      <c r="P215" s="73">
        <f t="shared" si="44"/>
        <v>44105</v>
      </c>
      <c r="Q215" s="73">
        <f t="shared" si="44"/>
        <v>44136</v>
      </c>
      <c r="R215" s="73">
        <f t="shared" si="44"/>
        <v>44166</v>
      </c>
      <c r="S215" s="73">
        <f t="shared" si="44"/>
        <v>44197</v>
      </c>
      <c r="T215" s="73">
        <f t="shared" si="44"/>
        <v>44228</v>
      </c>
      <c r="U215" s="73">
        <f t="shared" si="44"/>
        <v>44256</v>
      </c>
      <c r="V215" s="73">
        <f t="shared" si="44"/>
        <v>44287</v>
      </c>
      <c r="W215" s="73">
        <f t="shared" si="44"/>
        <v>44317</v>
      </c>
      <c r="X215" s="73">
        <f t="shared" si="44"/>
        <v>44348</v>
      </c>
      <c r="Y215" s="73">
        <f t="shared" si="44"/>
        <v>44378</v>
      </c>
      <c r="Z215" s="73">
        <f t="shared" si="44"/>
        <v>44409</v>
      </c>
      <c r="AA215" s="73">
        <f t="shared" si="44"/>
        <v>44440</v>
      </c>
      <c r="AB215" s="73">
        <f t="shared" si="44"/>
        <v>44470</v>
      </c>
      <c r="AC215" s="73">
        <f t="shared" si="44"/>
        <v>44501</v>
      </c>
      <c r="AD215" s="73">
        <f t="shared" si="44"/>
        <v>44531</v>
      </c>
      <c r="AE215" s="73">
        <f t="shared" si="44"/>
        <v>44562</v>
      </c>
      <c r="AF215" s="73">
        <f t="shared" si="44"/>
        <v>44593</v>
      </c>
      <c r="AG215" s="73">
        <f t="shared" si="44"/>
        <v>44621</v>
      </c>
      <c r="AH215" s="73">
        <f t="shared" si="44"/>
        <v>44652</v>
      </c>
      <c r="AI215" s="73">
        <f t="shared" si="44"/>
        <v>44682</v>
      </c>
      <c r="AJ215" s="73">
        <f t="shared" si="44"/>
        <v>44713</v>
      </c>
      <c r="AK215" s="73">
        <f t="shared" si="44"/>
        <v>44743</v>
      </c>
      <c r="AL215" s="73">
        <f t="shared" si="44"/>
        <v>44774</v>
      </c>
      <c r="AM215" s="73">
        <f t="shared" si="44"/>
        <v>44805</v>
      </c>
      <c r="AN215" s="73">
        <f t="shared" si="44"/>
        <v>44835</v>
      </c>
      <c r="AO215" s="73">
        <f t="shared" si="44"/>
        <v>44866</v>
      </c>
      <c r="AP215" s="73">
        <f t="shared" si="44"/>
        <v>44896</v>
      </c>
      <c r="AQ215" s="73">
        <f t="shared" si="44"/>
        <v>44927</v>
      </c>
      <c r="AR215" s="73">
        <f t="shared" si="44"/>
        <v>44958</v>
      </c>
      <c r="AS215" s="73">
        <f t="shared" si="44"/>
        <v>44986</v>
      </c>
      <c r="AT215" s="73">
        <f t="shared" si="44"/>
        <v>45017</v>
      </c>
      <c r="AU215" s="73">
        <f t="shared" si="44"/>
        <v>45047</v>
      </c>
      <c r="AV215" s="73">
        <f t="shared" si="44"/>
        <v>45078</v>
      </c>
      <c r="AW215" s="73">
        <f t="shared" si="44"/>
        <v>45108</v>
      </c>
      <c r="AX215" s="73">
        <f t="shared" si="44"/>
        <v>45139</v>
      </c>
      <c r="AY215" s="73">
        <f t="shared" si="44"/>
        <v>45170</v>
      </c>
      <c r="AZ215" s="73">
        <f t="shared" si="44"/>
        <v>45200</v>
      </c>
      <c r="BA215" s="73">
        <f t="shared" si="44"/>
        <v>45231</v>
      </c>
      <c r="BB215" s="73">
        <f t="shared" si="44"/>
        <v>45261</v>
      </c>
      <c r="BC215" s="73">
        <f t="shared" si="44"/>
        <v>45292</v>
      </c>
      <c r="BD215" s="73">
        <f t="shared" si="44"/>
        <v>45323</v>
      </c>
      <c r="BE215" s="73">
        <f t="shared" si="44"/>
        <v>45352</v>
      </c>
      <c r="BF215" s="73">
        <f t="shared" si="44"/>
        <v>45383</v>
      </c>
      <c r="BG215" s="73">
        <f t="shared" si="44"/>
        <v>45413</v>
      </c>
      <c r="BH215" s="73">
        <f t="shared" si="44"/>
        <v>45444</v>
      </c>
      <c r="BI215" s="73">
        <f t="shared" si="44"/>
        <v>45474</v>
      </c>
      <c r="BJ215" s="73">
        <f t="shared" si="44"/>
        <v>45505</v>
      </c>
      <c r="BK215" s="73">
        <f t="shared" si="44"/>
        <v>45536</v>
      </c>
      <c r="BL215" s="73">
        <f t="shared" si="44"/>
        <v>45566</v>
      </c>
      <c r="BM215" s="73">
        <f t="shared" si="44"/>
        <v>45597</v>
      </c>
      <c r="BN215" s="73">
        <f t="shared" ref="BN215" si="45">BN75</f>
        <v>45627</v>
      </c>
      <c r="BO215" s="57"/>
      <c r="BP215" s="57"/>
    </row>
    <row r="216" spans="1:69" s="60" customFormat="1" x14ac:dyDescent="0.3">
      <c r="A216" s="73" t="str">
        <f t="shared" ref="A216:BL216" si="46">A90</f>
        <v>Доля участников с повторными покупками в текущем месяце, %</v>
      </c>
      <c r="B216" s="74">
        <f t="shared" si="46"/>
        <v>0.19148195427643031</v>
      </c>
      <c r="C216" s="74">
        <f t="shared" si="46"/>
        <v>0.44603165671197859</v>
      </c>
      <c r="D216" s="74">
        <f t="shared" si="46"/>
        <v>0.5143246422165807</v>
      </c>
      <c r="E216" s="74">
        <f t="shared" si="46"/>
        <v>0.52576519654708953</v>
      </c>
      <c r="F216" s="74">
        <f t="shared" si="46"/>
        <v>0.546518536121673</v>
      </c>
      <c r="G216" s="74">
        <f t="shared" si="46"/>
        <v>0.53492664228258879</v>
      </c>
      <c r="H216" s="74">
        <f t="shared" si="46"/>
        <v>0.54904688286854275</v>
      </c>
      <c r="I216" s="74">
        <f t="shared" si="46"/>
        <v>0.56847870657840782</v>
      </c>
      <c r="J216" s="74">
        <f t="shared" si="46"/>
        <v>0.51851642895829575</v>
      </c>
      <c r="K216" s="74">
        <f t="shared" si="46"/>
        <v>0.5031909447699221</v>
      </c>
      <c r="L216" s="74">
        <f t="shared" si="46"/>
        <v>0.50056980669576623</v>
      </c>
      <c r="M216" s="74">
        <f t="shared" si="46"/>
        <v>0.50738487658995879</v>
      </c>
      <c r="N216" s="74">
        <f t="shared" si="46"/>
        <v>0.50225116021334071</v>
      </c>
      <c r="O216" s="74">
        <f t="shared" si="46"/>
        <v>0.52030599179916048</v>
      </c>
      <c r="P216" s="74">
        <f t="shared" si="46"/>
        <v>0.54076379429531474</v>
      </c>
      <c r="Q216" s="74">
        <f t="shared" si="46"/>
        <v>0.54038469351627749</v>
      </c>
      <c r="R216" s="74">
        <f t="shared" si="46"/>
        <v>0.53269605595047009</v>
      </c>
      <c r="S216" s="74">
        <f t="shared" si="46"/>
        <v>0.49880852982941559</v>
      </c>
      <c r="T216" s="74">
        <f t="shared" si="46"/>
        <v>0.49701682564009292</v>
      </c>
      <c r="U216" s="74">
        <f t="shared" si="46"/>
        <v>0.5220074032282479</v>
      </c>
      <c r="V216" s="74">
        <f t="shared" si="46"/>
        <v>0.51819334163753794</v>
      </c>
      <c r="W216" s="74">
        <f t="shared" si="46"/>
        <v>0.50482444578979846</v>
      </c>
      <c r="X216" s="74">
        <f t="shared" si="46"/>
        <v>0.50254671871751633</v>
      </c>
      <c r="Y216" s="74">
        <f t="shared" si="46"/>
        <v>0.50250249093875898</v>
      </c>
      <c r="Z216" s="74">
        <f t="shared" si="46"/>
        <v>0.50086685508425599</v>
      </c>
      <c r="AA216" s="74">
        <f t="shared" si="46"/>
        <v>0.5184271607312082</v>
      </c>
      <c r="AB216" s="74">
        <f t="shared" si="46"/>
        <v>0.52378720778561438</v>
      </c>
      <c r="AC216" s="74">
        <f t="shared" si="46"/>
        <v>0.51241183969039794</v>
      </c>
      <c r="AD216" s="74">
        <f t="shared" si="46"/>
        <v>0.5275410371961613</v>
      </c>
      <c r="AE216" s="74">
        <f t="shared" si="46"/>
        <v>0.51615530957254296</v>
      </c>
      <c r="AF216" s="74">
        <f t="shared" si="46"/>
        <v>0.5309568432459999</v>
      </c>
      <c r="AG216" s="74">
        <f t="shared" si="46"/>
        <v>0.54334211296458879</v>
      </c>
      <c r="AH216" s="74">
        <f t="shared" si="46"/>
        <v>0.50877530938757665</v>
      </c>
      <c r="AI216" s="74">
        <f t="shared" si="46"/>
        <v>0.50474266351256314</v>
      </c>
      <c r="AJ216" s="74">
        <f t="shared" si="46"/>
        <v>0.49784909186779225</v>
      </c>
      <c r="AK216" s="74">
        <f t="shared" si="46"/>
        <v>0.4978919415205591</v>
      </c>
      <c r="AL216" s="74">
        <f t="shared" si="46"/>
        <v>0.50907703291563067</v>
      </c>
      <c r="AM216" s="74">
        <f t="shared" si="46"/>
        <v>0.52249362046946712</v>
      </c>
      <c r="AN216" s="74">
        <f t="shared" si="46"/>
        <v>0.53042635480877887</v>
      </c>
      <c r="AO216" s="74">
        <f t="shared" si="46"/>
        <v>0.52795756185482545</v>
      </c>
      <c r="AP216" s="74">
        <f t="shared" si="46"/>
        <v>0.55385734000089037</v>
      </c>
      <c r="AQ216" s="74">
        <f t="shared" si="46"/>
        <v>0.52614357550404578</v>
      </c>
      <c r="AR216" s="74">
        <f t="shared" si="46"/>
        <v>0.52827348233636517</v>
      </c>
      <c r="AS216" s="74">
        <f t="shared" si="46"/>
        <v>0.54104483237666523</v>
      </c>
      <c r="AT216" s="74">
        <f t="shared" si="46"/>
        <v>0.52759349517605558</v>
      </c>
      <c r="AU216" s="74">
        <f t="shared" si="46"/>
        <v>0.52257333074957846</v>
      </c>
      <c r="AV216" s="74">
        <f t="shared" si="46"/>
        <v>0.51340320269291051</v>
      </c>
      <c r="AW216" s="74">
        <f t="shared" si="46"/>
        <v>0.50902505462926928</v>
      </c>
      <c r="AX216" s="74">
        <f t="shared" si="46"/>
        <v>0.52118968683452616</v>
      </c>
      <c r="AY216" s="74">
        <f t="shared" si="46"/>
        <v>0.53491012577967179</v>
      </c>
      <c r="AZ216" s="74">
        <f t="shared" si="46"/>
        <v>0.55052739094890391</v>
      </c>
      <c r="BA216" s="74">
        <f t="shared" si="46"/>
        <v>0.55056406688021631</v>
      </c>
      <c r="BB216" s="74">
        <f t="shared" si="46"/>
        <v>0.57527167422423098</v>
      </c>
      <c r="BC216" s="74">
        <f t="shared" si="46"/>
        <v>0.55867674292093861</v>
      </c>
      <c r="BD216" s="74">
        <f t="shared" si="46"/>
        <v>0.55937953800320372</v>
      </c>
      <c r="BE216" s="74">
        <f t="shared" si="46"/>
        <v>0.56797760549999632</v>
      </c>
      <c r="BF216" s="74">
        <f t="shared" si="46"/>
        <v>0</v>
      </c>
      <c r="BG216" s="74">
        <f t="shared" si="46"/>
        <v>0</v>
      </c>
      <c r="BH216" s="74">
        <f t="shared" si="46"/>
        <v>0</v>
      </c>
      <c r="BI216" s="74">
        <f t="shared" si="46"/>
        <v>0</v>
      </c>
      <c r="BJ216" s="74">
        <f t="shared" si="46"/>
        <v>0</v>
      </c>
      <c r="BK216" s="74">
        <f t="shared" si="46"/>
        <v>0</v>
      </c>
      <c r="BL216" s="74">
        <f t="shared" si="46"/>
        <v>0</v>
      </c>
      <c r="BM216" s="74">
        <f t="shared" ref="BM216:BN216" si="47">BM90</f>
        <v>0</v>
      </c>
      <c r="BN216" s="74">
        <f t="shared" si="47"/>
        <v>0</v>
      </c>
      <c r="BO216" s="61"/>
      <c r="BP216" s="61"/>
    </row>
    <row r="217" spans="1:69" s="60" customFormat="1" x14ac:dyDescent="0.3">
      <c r="A217" s="75" t="str">
        <f t="shared" ref="A217:BL217" si="48">+A92</f>
        <v>% выручки от активных карт с повторными покупками в текущем месяце</v>
      </c>
      <c r="B217" s="75">
        <f t="shared" si="48"/>
        <v>0.32856986503715285</v>
      </c>
      <c r="C217" s="75">
        <f t="shared" si="48"/>
        <v>0.65937712326521181</v>
      </c>
      <c r="D217" s="75">
        <f t="shared" si="48"/>
        <v>0.7365066685683811</v>
      </c>
      <c r="E217" s="75">
        <f t="shared" si="48"/>
        <v>0.73957511472628235</v>
      </c>
      <c r="F217" s="75">
        <f t="shared" si="48"/>
        <v>0.76200145298008404</v>
      </c>
      <c r="G217" s="75">
        <f t="shared" si="48"/>
        <v>0.75011506248371851</v>
      </c>
      <c r="H217" s="75">
        <f t="shared" si="48"/>
        <v>0.76822262600225133</v>
      </c>
      <c r="I217" s="75">
        <f t="shared" si="48"/>
        <v>0.78802647167526219</v>
      </c>
      <c r="J217" s="75">
        <f t="shared" si="48"/>
        <v>0.73839057509928308</v>
      </c>
      <c r="K217" s="75">
        <f t="shared" si="48"/>
        <v>0.7208440316885274</v>
      </c>
      <c r="L217" s="75">
        <f t="shared" si="48"/>
        <v>0.72343354644580227</v>
      </c>
      <c r="M217" s="75">
        <f t="shared" si="48"/>
        <v>0.728959317248286</v>
      </c>
      <c r="N217" s="75">
        <f t="shared" si="48"/>
        <v>0.72260066855352223</v>
      </c>
      <c r="O217" s="75">
        <f t="shared" si="48"/>
        <v>0.73967769451965226</v>
      </c>
      <c r="P217" s="75">
        <f t="shared" si="48"/>
        <v>0.76899476636324171</v>
      </c>
      <c r="Q217" s="75">
        <f t="shared" si="48"/>
        <v>0.77452293316718313</v>
      </c>
      <c r="R217" s="75">
        <f t="shared" si="48"/>
        <v>0.76715838454359564</v>
      </c>
      <c r="S217" s="75">
        <f t="shared" si="48"/>
        <v>0.73148341686844309</v>
      </c>
      <c r="T217" s="75">
        <f t="shared" si="48"/>
        <v>0.7226907420446107</v>
      </c>
      <c r="U217" s="75">
        <f t="shared" si="48"/>
        <v>0.75076131030731652</v>
      </c>
      <c r="V217" s="75">
        <f t="shared" si="48"/>
        <v>0.74755962054927516</v>
      </c>
      <c r="W217" s="75">
        <f t="shared" si="48"/>
        <v>0.73549113938373067</v>
      </c>
      <c r="X217" s="75">
        <f t="shared" si="48"/>
        <v>0.73713503128072144</v>
      </c>
      <c r="Y217" s="75">
        <f t="shared" si="48"/>
        <v>0.74075625390273181</v>
      </c>
      <c r="Z217" s="75">
        <f t="shared" si="48"/>
        <v>0.73588468702235943</v>
      </c>
      <c r="AA217" s="75">
        <f t="shared" si="48"/>
        <v>0.75278603772829988</v>
      </c>
      <c r="AB217" s="75">
        <f t="shared" si="48"/>
        <v>0.76333254690770935</v>
      </c>
      <c r="AC217" s="75">
        <f t="shared" si="48"/>
        <v>0.7516153887964222</v>
      </c>
      <c r="AD217" s="75">
        <f t="shared" si="48"/>
        <v>0.76527916629404569</v>
      </c>
      <c r="AE217" s="75">
        <f t="shared" si="48"/>
        <v>0.7560485984499864</v>
      </c>
      <c r="AF217" s="75">
        <f t="shared" si="48"/>
        <v>0.76994755476099286</v>
      </c>
      <c r="AG217" s="75">
        <f t="shared" si="48"/>
        <v>0.79909702184540266</v>
      </c>
      <c r="AH217" s="75">
        <f t="shared" si="48"/>
        <v>0.75086462960282607</v>
      </c>
      <c r="AI217" s="75">
        <f t="shared" si="48"/>
        <v>0.74387332874961376</v>
      </c>
      <c r="AJ217" s="75">
        <f t="shared" si="48"/>
        <v>0.73690696949820855</v>
      </c>
      <c r="AK217" s="75">
        <f t="shared" si="48"/>
        <v>0.73809093770826684</v>
      </c>
      <c r="AL217" s="75">
        <f t="shared" si="48"/>
        <v>0.75100414761123979</v>
      </c>
      <c r="AM217" s="75">
        <f t="shared" si="48"/>
        <v>0.76278234538890088</v>
      </c>
      <c r="AN217" s="75">
        <f t="shared" si="48"/>
        <v>0.76955357109641609</v>
      </c>
      <c r="AO217" s="75">
        <f t="shared" si="48"/>
        <v>0.76864818450608408</v>
      </c>
      <c r="AP217" s="75">
        <f t="shared" si="48"/>
        <v>0.79349597207461764</v>
      </c>
      <c r="AQ217" s="75">
        <f t="shared" si="48"/>
        <v>0.76867608863373216</v>
      </c>
      <c r="AR217" s="75">
        <f t="shared" si="48"/>
        <v>0.76613947792173809</v>
      </c>
      <c r="AS217" s="75">
        <f t="shared" si="48"/>
        <v>0.78366385431193519</v>
      </c>
      <c r="AT217" s="75">
        <f t="shared" si="48"/>
        <v>0.77006226975411041</v>
      </c>
      <c r="AU217" s="75">
        <f t="shared" si="48"/>
        <v>0.7701151789887476</v>
      </c>
      <c r="AV217" s="75">
        <f t="shared" si="48"/>
        <v>0.7584466295700022</v>
      </c>
      <c r="AW217" s="75">
        <f t="shared" si="48"/>
        <v>0.75692569340804361</v>
      </c>
      <c r="AX217" s="75">
        <f t="shared" si="48"/>
        <v>0.770970608682645</v>
      </c>
      <c r="AY217" s="75">
        <f t="shared" si="48"/>
        <v>0.77843305830313214</v>
      </c>
      <c r="AZ217" s="75">
        <f t="shared" si="48"/>
        <v>0.79379735504385285</v>
      </c>
      <c r="BA217" s="75">
        <f t="shared" si="48"/>
        <v>0.79150450000554939</v>
      </c>
      <c r="BB217" s="75">
        <f t="shared" si="48"/>
        <v>0.81519004283095153</v>
      </c>
      <c r="BC217" s="75">
        <f t="shared" si="48"/>
        <v>0.80185585025665485</v>
      </c>
      <c r="BD217" s="75">
        <f t="shared" si="48"/>
        <v>0.79995790810223488</v>
      </c>
      <c r="BE217" s="75">
        <f t="shared" si="48"/>
        <v>0.80939703470640312</v>
      </c>
      <c r="BF217" s="75">
        <f t="shared" si="48"/>
        <v>0</v>
      </c>
      <c r="BG217" s="75">
        <f t="shared" si="48"/>
        <v>0</v>
      </c>
      <c r="BH217" s="75">
        <f t="shared" si="48"/>
        <v>0</v>
      </c>
      <c r="BI217" s="75">
        <f t="shared" si="48"/>
        <v>0</v>
      </c>
      <c r="BJ217" s="75">
        <f t="shared" si="48"/>
        <v>0</v>
      </c>
      <c r="BK217" s="75">
        <f t="shared" si="48"/>
        <v>0</v>
      </c>
      <c r="BL217" s="75">
        <f t="shared" si="48"/>
        <v>0</v>
      </c>
      <c r="BM217" s="75">
        <f t="shared" ref="BM217:BN217" si="49">+BM92</f>
        <v>0</v>
      </c>
      <c r="BN217" s="75">
        <f t="shared" si="49"/>
        <v>0</v>
      </c>
      <c r="BO217" s="61"/>
      <c r="BP217" s="61"/>
    </row>
    <row r="218" spans="1:69" s="60" customFormat="1" x14ac:dyDescent="0.3">
      <c r="A218" s="73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  <c r="AC218" s="74"/>
      <c r="AD218" s="74"/>
      <c r="AE218" s="74"/>
      <c r="AF218" s="74"/>
      <c r="AG218" s="74"/>
      <c r="AH218" s="74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61"/>
      <c r="BP218" s="61"/>
    </row>
    <row r="219" spans="1:69" s="60" customFormat="1" x14ac:dyDescent="0.3">
      <c r="A219" s="72">
        <v>3</v>
      </c>
      <c r="B219" s="73">
        <v>43678</v>
      </c>
      <c r="C219" s="73">
        <v>43709</v>
      </c>
      <c r="D219" s="73">
        <v>43739</v>
      </c>
      <c r="E219" s="73">
        <v>43770</v>
      </c>
      <c r="F219" s="73">
        <v>43800</v>
      </c>
      <c r="G219" s="73">
        <v>43831</v>
      </c>
      <c r="H219" s="73">
        <v>43862</v>
      </c>
      <c r="I219" s="73">
        <v>43891</v>
      </c>
      <c r="J219" s="73">
        <v>43922</v>
      </c>
      <c r="K219" s="73">
        <v>43952</v>
      </c>
      <c r="L219" s="73">
        <v>43983</v>
      </c>
      <c r="M219" s="73">
        <v>44013</v>
      </c>
      <c r="N219" s="73">
        <v>44044</v>
      </c>
      <c r="O219" s="73">
        <v>44075</v>
      </c>
      <c r="P219" s="73">
        <v>44105</v>
      </c>
      <c r="Q219" s="73">
        <v>44136</v>
      </c>
      <c r="R219" s="73">
        <v>44166</v>
      </c>
      <c r="S219" s="73">
        <v>44197</v>
      </c>
      <c r="T219" s="73">
        <v>44228</v>
      </c>
      <c r="U219" s="73">
        <v>44256</v>
      </c>
      <c r="V219" s="73">
        <v>44287</v>
      </c>
      <c r="W219" s="73">
        <v>44317</v>
      </c>
      <c r="X219" s="73">
        <v>44348</v>
      </c>
      <c r="Y219" s="73">
        <v>44378</v>
      </c>
      <c r="Z219" s="73">
        <v>44409</v>
      </c>
      <c r="AA219" s="73">
        <v>44440</v>
      </c>
      <c r="AB219" s="73">
        <v>44470</v>
      </c>
      <c r="AC219" s="73">
        <v>44501</v>
      </c>
      <c r="AD219" s="73">
        <v>44531</v>
      </c>
      <c r="AE219" s="73">
        <v>44562</v>
      </c>
      <c r="AF219" s="73">
        <v>44593</v>
      </c>
      <c r="AG219" s="73">
        <v>44621</v>
      </c>
      <c r="AH219" s="73">
        <v>44652</v>
      </c>
      <c r="AI219" s="73">
        <v>44682</v>
      </c>
      <c r="AJ219" s="73">
        <v>44713</v>
      </c>
      <c r="AK219" s="73">
        <v>44743</v>
      </c>
      <c r="AL219" s="73">
        <v>44774</v>
      </c>
      <c r="AM219" s="73">
        <v>44805</v>
      </c>
      <c r="AN219" s="73">
        <v>44835</v>
      </c>
      <c r="AO219" s="73">
        <v>44866</v>
      </c>
      <c r="AP219" s="73">
        <v>44896</v>
      </c>
      <c r="AQ219" s="73">
        <v>44927</v>
      </c>
      <c r="AR219" s="73">
        <v>44958</v>
      </c>
      <c r="AS219" s="73">
        <v>44986</v>
      </c>
      <c r="AT219" s="73">
        <v>45017</v>
      </c>
      <c r="AU219" s="73">
        <v>45047</v>
      </c>
      <c r="AV219" s="73">
        <v>45078</v>
      </c>
      <c r="AW219" s="73">
        <v>45108</v>
      </c>
      <c r="AX219" s="73">
        <v>45139</v>
      </c>
      <c r="AY219" s="73">
        <v>45170</v>
      </c>
      <c r="AZ219" s="73">
        <v>45200</v>
      </c>
      <c r="BA219" s="73">
        <v>45231</v>
      </c>
      <c r="BB219" s="73">
        <v>45261</v>
      </c>
      <c r="BC219" s="73">
        <v>45292</v>
      </c>
      <c r="BD219" s="73">
        <v>45323</v>
      </c>
      <c r="BE219" s="73">
        <v>45352</v>
      </c>
      <c r="BF219" s="73">
        <v>45383</v>
      </c>
      <c r="BG219" s="73">
        <v>45413</v>
      </c>
      <c r="BH219" s="73">
        <v>45444</v>
      </c>
      <c r="BI219" s="73">
        <v>45474</v>
      </c>
      <c r="BJ219" s="73">
        <v>45505</v>
      </c>
      <c r="BK219" s="73">
        <v>45536</v>
      </c>
      <c r="BL219" s="73">
        <v>45566</v>
      </c>
      <c r="BM219" s="73">
        <v>45597</v>
      </c>
      <c r="BN219" s="73">
        <v>45627</v>
      </c>
      <c r="BO219" s="57"/>
      <c r="BP219" s="57"/>
    </row>
    <row r="220" spans="1:69" s="60" customFormat="1" x14ac:dyDescent="0.3">
      <c r="A220" s="76" t="str">
        <f t="shared" ref="A220:BL220" si="50">+A93</f>
        <v>Частота покупок с картой средняя</v>
      </c>
      <c r="B220" s="77">
        <f t="shared" si="50"/>
        <v>1.3168155970755484</v>
      </c>
      <c r="C220" s="77">
        <f t="shared" si="50"/>
        <v>1.9518798684855745</v>
      </c>
      <c r="D220" s="77">
        <f t="shared" si="50"/>
        <v>2.2324248375405151</v>
      </c>
      <c r="E220" s="77">
        <f t="shared" si="50"/>
        <v>2.2196158887031263</v>
      </c>
      <c r="F220" s="77">
        <f t="shared" si="50"/>
        <v>2.3085987008871989</v>
      </c>
      <c r="G220" s="77">
        <f t="shared" si="50"/>
        <v>2.2563765359914219</v>
      </c>
      <c r="H220" s="77">
        <f t="shared" si="50"/>
        <v>2.2946017614970966</v>
      </c>
      <c r="I220" s="77">
        <f t="shared" si="50"/>
        <v>2.4248790997077565</v>
      </c>
      <c r="J220" s="77">
        <f t="shared" si="50"/>
        <v>2.1850890654149366</v>
      </c>
      <c r="K220" s="77">
        <f t="shared" si="50"/>
        <v>2.1148929715791671</v>
      </c>
      <c r="L220" s="77">
        <f t="shared" si="50"/>
        <v>2.1051777151826605</v>
      </c>
      <c r="M220" s="77">
        <f t="shared" si="50"/>
        <v>2.1400960227693022</v>
      </c>
      <c r="N220" s="77">
        <f t="shared" si="50"/>
        <v>2.0344704578513539</v>
      </c>
      <c r="O220" s="77">
        <f t="shared" si="50"/>
        <v>2.1923210320740343</v>
      </c>
      <c r="P220" s="77">
        <f t="shared" si="50"/>
        <v>2.3213151285873042</v>
      </c>
      <c r="Q220" s="77">
        <f t="shared" si="50"/>
        <v>2.3626757906589355</v>
      </c>
      <c r="R220" s="77">
        <f t="shared" si="50"/>
        <v>2.3096365512497132</v>
      </c>
      <c r="S220" s="77">
        <f t="shared" si="50"/>
        <v>2.1276427174052155</v>
      </c>
      <c r="T220" s="77">
        <f t="shared" si="50"/>
        <v>2.1016366460831115</v>
      </c>
      <c r="U220" s="77">
        <f t="shared" si="50"/>
        <v>2.2216372418158552</v>
      </c>
      <c r="V220" s="77">
        <f t="shared" si="50"/>
        <v>2.1923648874816859</v>
      </c>
      <c r="W220" s="77">
        <f t="shared" si="50"/>
        <v>2.1292447446708049</v>
      </c>
      <c r="X220" s="77">
        <f t="shared" si="50"/>
        <v>2.1302233720634773</v>
      </c>
      <c r="Y220" s="77">
        <f t="shared" si="50"/>
        <v>2.1517523212661187</v>
      </c>
      <c r="Z220" s="77">
        <f t="shared" si="50"/>
        <v>2.1371126106569984</v>
      </c>
      <c r="AA220" s="77">
        <f t="shared" si="50"/>
        <v>2.2069907019543749</v>
      </c>
      <c r="AB220" s="77">
        <f t="shared" si="50"/>
        <v>2.2427511045502002</v>
      </c>
      <c r="AC220" s="77">
        <f t="shared" si="50"/>
        <v>2.1916956154984275</v>
      </c>
      <c r="AD220" s="77">
        <f t="shared" si="50"/>
        <v>2.2731065293701014</v>
      </c>
      <c r="AE220" s="77">
        <f t="shared" si="50"/>
        <v>2.2093926098545582</v>
      </c>
      <c r="AF220" s="77">
        <f t="shared" si="50"/>
        <v>2.2867393383056034</v>
      </c>
      <c r="AG220" s="77">
        <f t="shared" si="50"/>
        <v>2.3973831821285727</v>
      </c>
      <c r="AH220" s="77">
        <f t="shared" si="50"/>
        <v>2.200488876625033</v>
      </c>
      <c r="AI220" s="77">
        <f t="shared" si="50"/>
        <v>2.1641710888050638</v>
      </c>
      <c r="AJ220" s="77">
        <f t="shared" si="50"/>
        <v>2.1273786590236341</v>
      </c>
      <c r="AK220" s="77">
        <f t="shared" si="50"/>
        <v>2.1296436457837529</v>
      </c>
      <c r="AL220" s="77">
        <f t="shared" si="50"/>
        <v>2.1904749009084417</v>
      </c>
      <c r="AM220" s="77">
        <f t="shared" si="50"/>
        <v>2.2587708178830619</v>
      </c>
      <c r="AN220" s="77">
        <f t="shared" si="50"/>
        <v>2.2992223457323178</v>
      </c>
      <c r="AO220" s="77">
        <f t="shared" si="50"/>
        <v>2.2978453219728001</v>
      </c>
      <c r="AP220" s="77">
        <f t="shared" si="50"/>
        <v>2.4611001469038891</v>
      </c>
      <c r="AQ220" s="77">
        <f t="shared" si="50"/>
        <v>2.2906593893507905</v>
      </c>
      <c r="AR220" s="77">
        <f t="shared" si="50"/>
        <v>2.293649796508106</v>
      </c>
      <c r="AS220" s="77">
        <f t="shared" si="50"/>
        <v>2.3725556500856153</v>
      </c>
      <c r="AT220" s="77">
        <f t="shared" si="50"/>
        <v>2.2876831065268268</v>
      </c>
      <c r="AU220" s="77">
        <f t="shared" si="50"/>
        <v>2.2731608008749129</v>
      </c>
      <c r="AV220" s="77">
        <f t="shared" si="50"/>
        <v>2.2248089473525812</v>
      </c>
      <c r="AW220" s="77">
        <f t="shared" si="50"/>
        <v>2.2082820044624456</v>
      </c>
      <c r="AX220" s="77">
        <f t="shared" si="50"/>
        <v>2.2714966791536115</v>
      </c>
      <c r="AY220" s="77">
        <f t="shared" si="50"/>
        <v>2.3432367358374111</v>
      </c>
      <c r="AZ220" s="77">
        <f t="shared" si="50"/>
        <v>2.4317689833757417</v>
      </c>
      <c r="BA220" s="77">
        <f t="shared" si="50"/>
        <v>2.424307863344251</v>
      </c>
      <c r="BB220" s="77">
        <f t="shared" si="50"/>
        <v>2.5918026503628186</v>
      </c>
      <c r="BC220" s="77">
        <f t="shared" si="50"/>
        <v>2.4798522301010091</v>
      </c>
      <c r="BD220" s="77">
        <f t="shared" si="50"/>
        <v>2.478677934637783</v>
      </c>
      <c r="BE220" s="77">
        <f t="shared" si="50"/>
        <v>2.5299348760977876</v>
      </c>
      <c r="BF220" s="77">
        <f t="shared" si="50"/>
        <v>0</v>
      </c>
      <c r="BG220" s="77">
        <f t="shared" si="50"/>
        <v>0</v>
      </c>
      <c r="BH220" s="77">
        <f t="shared" si="50"/>
        <v>0</v>
      </c>
      <c r="BI220" s="77">
        <f t="shared" si="50"/>
        <v>0</v>
      </c>
      <c r="BJ220" s="77">
        <f t="shared" si="50"/>
        <v>0</v>
      </c>
      <c r="BK220" s="77">
        <f t="shared" si="50"/>
        <v>0</v>
      </c>
      <c r="BL220" s="77">
        <f t="shared" si="50"/>
        <v>0</v>
      </c>
      <c r="BM220" s="77">
        <f t="shared" ref="BM220:BN220" si="51">+BM93</f>
        <v>0</v>
      </c>
      <c r="BN220" s="77">
        <f t="shared" si="51"/>
        <v>0</v>
      </c>
      <c r="BO220" s="65"/>
      <c r="BP220" s="65"/>
    </row>
    <row r="221" spans="1:69" s="60" customFormat="1" x14ac:dyDescent="0.3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  <c r="AJ221" s="78"/>
      <c r="AK221" s="78"/>
      <c r="AL221" s="78"/>
      <c r="AM221" s="78"/>
      <c r="AN221" s="78"/>
      <c r="AO221" s="78"/>
      <c r="AP221" s="78"/>
      <c r="AQ221" s="78"/>
      <c r="AR221" s="78"/>
      <c r="AS221" s="78"/>
      <c r="AT221" s="78"/>
      <c r="AU221" s="78"/>
      <c r="AV221" s="78"/>
      <c r="AW221" s="78"/>
      <c r="AX221" s="78"/>
      <c r="AY221" s="78"/>
      <c r="AZ221" s="78"/>
      <c r="BA221" s="78"/>
      <c r="BB221" s="78"/>
      <c r="BC221" s="78"/>
      <c r="BD221" s="78"/>
      <c r="BE221" s="78"/>
      <c r="BF221" s="78"/>
      <c r="BG221" s="78"/>
      <c r="BH221" s="78"/>
      <c r="BI221" s="78"/>
      <c r="BJ221" s="78"/>
      <c r="BK221" s="78"/>
      <c r="BL221" s="78"/>
      <c r="BM221" s="78"/>
      <c r="BN221" s="78"/>
    </row>
    <row r="222" spans="1:69" s="60" customFormat="1" x14ac:dyDescent="0.3">
      <c r="A222" s="79">
        <v>2</v>
      </c>
      <c r="B222" s="76">
        <v>43678</v>
      </c>
      <c r="C222" s="76">
        <v>43709</v>
      </c>
      <c r="D222" s="76">
        <v>43739</v>
      </c>
      <c r="E222" s="76">
        <v>43770</v>
      </c>
      <c r="F222" s="76">
        <v>43800</v>
      </c>
      <c r="G222" s="76">
        <v>43831</v>
      </c>
      <c r="H222" s="76">
        <v>43862</v>
      </c>
      <c r="I222" s="76">
        <v>43891</v>
      </c>
      <c r="J222" s="76">
        <v>43922</v>
      </c>
      <c r="K222" s="76">
        <v>43952</v>
      </c>
      <c r="L222" s="76">
        <v>43983</v>
      </c>
      <c r="M222" s="76">
        <v>44013</v>
      </c>
      <c r="N222" s="76">
        <v>44044</v>
      </c>
      <c r="O222" s="76">
        <v>44075</v>
      </c>
      <c r="P222" s="76">
        <v>44105</v>
      </c>
      <c r="Q222" s="76">
        <v>44136</v>
      </c>
      <c r="R222" s="76">
        <v>44166</v>
      </c>
      <c r="S222" s="76">
        <v>44197</v>
      </c>
      <c r="T222" s="76">
        <v>44228</v>
      </c>
      <c r="U222" s="76">
        <v>44256</v>
      </c>
      <c r="V222" s="76">
        <v>44287</v>
      </c>
      <c r="W222" s="76">
        <v>44317</v>
      </c>
      <c r="X222" s="76">
        <v>44348</v>
      </c>
      <c r="Y222" s="76">
        <v>44378</v>
      </c>
      <c r="Z222" s="76">
        <v>44409</v>
      </c>
      <c r="AA222" s="76">
        <v>44440</v>
      </c>
      <c r="AB222" s="76">
        <v>44470</v>
      </c>
      <c r="AC222" s="76">
        <v>44501</v>
      </c>
      <c r="AD222" s="76">
        <v>44531</v>
      </c>
      <c r="AE222" s="76">
        <v>44562</v>
      </c>
      <c r="AF222" s="76">
        <v>44593</v>
      </c>
      <c r="AG222" s="76">
        <v>44621</v>
      </c>
      <c r="AH222" s="76">
        <v>44652</v>
      </c>
      <c r="AI222" s="76">
        <v>44682</v>
      </c>
      <c r="AJ222" s="76">
        <v>44713</v>
      </c>
      <c r="AK222" s="76">
        <v>44743</v>
      </c>
      <c r="AL222" s="76">
        <v>44774</v>
      </c>
      <c r="AM222" s="76">
        <v>44805</v>
      </c>
      <c r="AN222" s="76">
        <v>44835</v>
      </c>
      <c r="AO222" s="76">
        <v>44866</v>
      </c>
      <c r="AP222" s="76">
        <v>44896</v>
      </c>
      <c r="AQ222" s="76">
        <v>44927</v>
      </c>
      <c r="AR222" s="76">
        <v>44958</v>
      </c>
      <c r="AS222" s="76">
        <v>44986</v>
      </c>
      <c r="AT222" s="76">
        <v>45017</v>
      </c>
      <c r="AU222" s="76">
        <v>45047</v>
      </c>
      <c r="AV222" s="76">
        <v>45078</v>
      </c>
      <c r="AW222" s="76">
        <v>45108</v>
      </c>
      <c r="AX222" s="76">
        <v>45139</v>
      </c>
      <c r="AY222" s="76">
        <v>45170</v>
      </c>
      <c r="AZ222" s="76">
        <v>45200</v>
      </c>
      <c r="BA222" s="76">
        <v>45231</v>
      </c>
      <c r="BB222" s="76">
        <v>45261</v>
      </c>
      <c r="BC222" s="76">
        <v>45292</v>
      </c>
      <c r="BD222" s="76">
        <v>45323</v>
      </c>
      <c r="BE222" s="76">
        <v>45352</v>
      </c>
      <c r="BF222" s="76">
        <v>45383</v>
      </c>
      <c r="BG222" s="76">
        <v>45413</v>
      </c>
      <c r="BH222" s="76">
        <v>45444</v>
      </c>
      <c r="BI222" s="76">
        <v>45474</v>
      </c>
      <c r="BJ222" s="76">
        <v>45505</v>
      </c>
      <c r="BK222" s="76">
        <v>45536</v>
      </c>
      <c r="BL222" s="76">
        <v>45566</v>
      </c>
      <c r="BM222" s="76">
        <v>45597</v>
      </c>
      <c r="BN222" s="76">
        <v>45627</v>
      </c>
      <c r="BO222" s="57"/>
      <c r="BP222" s="57"/>
    </row>
    <row r="223" spans="1:69" s="60" customFormat="1" x14ac:dyDescent="0.3">
      <c r="A223" s="80" t="str">
        <f t="shared" ref="A223:BL223" si="52">+A134</f>
        <v>Redemption Rate. Коэффициент списания бонусов – доля списанных бонусов от  начисленных бонусов</v>
      </c>
      <c r="B223" s="80">
        <f t="shared" si="52"/>
        <v>3.6103314546666265E-2</v>
      </c>
      <c r="C223" s="80">
        <f t="shared" si="52"/>
        <v>0.16971372148026007</v>
      </c>
      <c r="D223" s="80">
        <f t="shared" si="52"/>
        <v>0.36681641860857578</v>
      </c>
      <c r="E223" s="80">
        <f t="shared" si="52"/>
        <v>0.63843622025326208</v>
      </c>
      <c r="F223" s="80">
        <f t="shared" si="52"/>
        <v>0.67815389103098223</v>
      </c>
      <c r="G223" s="80">
        <f t="shared" si="52"/>
        <v>0.53180015271955849</v>
      </c>
      <c r="H223" s="80">
        <f t="shared" si="52"/>
        <v>0.64872981266595942</v>
      </c>
      <c r="I223" s="80">
        <f t="shared" si="52"/>
        <v>0.62643923621028941</v>
      </c>
      <c r="J223" s="80">
        <f t="shared" si="52"/>
        <v>0.59859039969056405</v>
      </c>
      <c r="K223" s="80">
        <f t="shared" si="52"/>
        <v>0.61219829920392377</v>
      </c>
      <c r="L223" s="80">
        <f t="shared" si="52"/>
        <v>0.79518491079132048</v>
      </c>
      <c r="M223" s="80">
        <f t="shared" si="52"/>
        <v>0.88841964453008371</v>
      </c>
      <c r="N223" s="80">
        <f t="shared" si="52"/>
        <v>0.53803168899125875</v>
      </c>
      <c r="O223" s="80">
        <f t="shared" si="52"/>
        <v>0.59742257534045295</v>
      </c>
      <c r="P223" s="80">
        <f t="shared" si="52"/>
        <v>0.56160579138250843</v>
      </c>
      <c r="Q223" s="80">
        <f t="shared" si="52"/>
        <v>0.61885746516321638</v>
      </c>
      <c r="R223" s="80">
        <f t="shared" si="52"/>
        <v>0.48661961348844479</v>
      </c>
      <c r="S223" s="80">
        <f t="shared" si="52"/>
        <v>0.78342095257212541</v>
      </c>
      <c r="T223" s="80">
        <f t="shared" si="52"/>
        <v>0.49922021418695972</v>
      </c>
      <c r="U223" s="80">
        <f t="shared" si="52"/>
        <v>0.56362274565429016</v>
      </c>
      <c r="V223" s="80">
        <f t="shared" si="52"/>
        <v>0.47393383057334093</v>
      </c>
      <c r="W223" s="80">
        <f t="shared" si="52"/>
        <v>0.56576823439394341</v>
      </c>
      <c r="X223" s="80">
        <f t="shared" si="52"/>
        <v>0.59107036265470037</v>
      </c>
      <c r="Y223" s="80">
        <f t="shared" si="52"/>
        <v>0.40475119281897287</v>
      </c>
      <c r="Z223" s="80">
        <f t="shared" si="52"/>
        <v>0.65227814221272895</v>
      </c>
      <c r="AA223" s="80">
        <f t="shared" si="52"/>
        <v>0.84862939537892979</v>
      </c>
      <c r="AB223" s="80">
        <f t="shared" si="52"/>
        <v>0.46155328612717555</v>
      </c>
      <c r="AC223" s="80">
        <f t="shared" si="52"/>
        <v>0.65554224754313373</v>
      </c>
      <c r="AD223" s="80">
        <f t="shared" si="52"/>
        <v>0.39230448260531847</v>
      </c>
      <c r="AE223" s="80">
        <f t="shared" si="52"/>
        <v>0.75066585790036777</v>
      </c>
      <c r="AF223" s="80">
        <f t="shared" si="52"/>
        <v>0.40267706407327059</v>
      </c>
      <c r="AG223" s="80">
        <f t="shared" si="52"/>
        <v>0.73944141824131782</v>
      </c>
      <c r="AH223" s="80">
        <f t="shared" si="52"/>
        <v>0.45255977619722698</v>
      </c>
      <c r="AI223" s="80">
        <f t="shared" si="52"/>
        <v>0.55909911809527246</v>
      </c>
      <c r="AJ223" s="80">
        <f t="shared" si="52"/>
        <v>0.46265102749771808</v>
      </c>
      <c r="AK223" s="80">
        <f t="shared" si="52"/>
        <v>0.60979851709342914</v>
      </c>
      <c r="AL223" s="80">
        <f t="shared" si="52"/>
        <v>0.55020292025331841</v>
      </c>
      <c r="AM223" s="80">
        <f t="shared" si="52"/>
        <v>0.57656021581850658</v>
      </c>
      <c r="AN223" s="80">
        <f t="shared" si="52"/>
        <v>0.58752648810750696</v>
      </c>
      <c r="AO223" s="80">
        <f t="shared" si="52"/>
        <v>0.56134273320370709</v>
      </c>
      <c r="AP223" s="80">
        <f t="shared" si="52"/>
        <v>0.44813527682229026</v>
      </c>
      <c r="AQ223" s="80">
        <f t="shared" si="52"/>
        <v>0.99930176085617484</v>
      </c>
      <c r="AR223" s="80">
        <f t="shared" si="52"/>
        <v>0.43943894893678442</v>
      </c>
      <c r="AS223" s="80">
        <f t="shared" si="52"/>
        <v>0.68436983698840215</v>
      </c>
      <c r="AT223" s="80">
        <f t="shared" si="52"/>
        <v>0.54920804734344786</v>
      </c>
      <c r="AU223" s="80">
        <f t="shared" si="52"/>
        <v>0.68992531343718233</v>
      </c>
      <c r="AV223" s="80">
        <f t="shared" si="52"/>
        <v>0.75424377210585003</v>
      </c>
      <c r="AW223" s="80">
        <f t="shared" si="52"/>
        <v>0.61499025304625188</v>
      </c>
      <c r="AX223" s="80">
        <f t="shared" si="52"/>
        <v>0.62168287572500969</v>
      </c>
      <c r="AY223" s="80">
        <f t="shared" si="52"/>
        <v>0.62430746447176022</v>
      </c>
      <c r="AZ223" s="80">
        <f t="shared" si="52"/>
        <v>0.75921041837566616</v>
      </c>
      <c r="BA223" s="80">
        <f t="shared" si="52"/>
        <v>0.66514066185244514</v>
      </c>
      <c r="BB223" s="80">
        <f t="shared" si="52"/>
        <v>0.56077919564943968</v>
      </c>
      <c r="BC223" s="80">
        <f t="shared" si="52"/>
        <v>1.2828921337201573</v>
      </c>
      <c r="BD223" s="80">
        <f t="shared" si="52"/>
        <v>0.65831525611676356</v>
      </c>
      <c r="BE223" s="80">
        <f t="shared" si="52"/>
        <v>0.61082216151202884</v>
      </c>
      <c r="BF223" s="80">
        <f t="shared" si="52"/>
        <v>0</v>
      </c>
      <c r="BG223" s="80">
        <f t="shared" si="52"/>
        <v>0</v>
      </c>
      <c r="BH223" s="80">
        <f t="shared" si="52"/>
        <v>0</v>
      </c>
      <c r="BI223" s="80">
        <f t="shared" si="52"/>
        <v>0</v>
      </c>
      <c r="BJ223" s="80">
        <f t="shared" si="52"/>
        <v>0</v>
      </c>
      <c r="BK223" s="80">
        <f t="shared" si="52"/>
        <v>0</v>
      </c>
      <c r="BL223" s="80">
        <f t="shared" si="52"/>
        <v>0</v>
      </c>
      <c r="BM223" s="80">
        <f t="shared" ref="BM223:BN223" si="53">+BM134</f>
        <v>0</v>
      </c>
      <c r="BN223" s="80">
        <f t="shared" si="53"/>
        <v>0</v>
      </c>
    </row>
    <row r="224" spans="1:69" s="60" customFormat="1" x14ac:dyDescent="0.3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  <c r="AJ224" s="78"/>
      <c r="AK224" s="78"/>
      <c r="AL224" s="78"/>
      <c r="AM224" s="78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</row>
    <row r="225" spans="1:68" s="60" customFormat="1" x14ac:dyDescent="0.3">
      <c r="A225" s="79">
        <v>4</v>
      </c>
      <c r="B225" s="76">
        <v>43678</v>
      </c>
      <c r="C225" s="76">
        <v>43709</v>
      </c>
      <c r="D225" s="76">
        <v>43739</v>
      </c>
      <c r="E225" s="76">
        <v>43770</v>
      </c>
      <c r="F225" s="76">
        <v>43800</v>
      </c>
      <c r="G225" s="76">
        <v>43831</v>
      </c>
      <c r="H225" s="76">
        <v>43862</v>
      </c>
      <c r="I225" s="76">
        <v>43891</v>
      </c>
      <c r="J225" s="76">
        <v>43922</v>
      </c>
      <c r="K225" s="76">
        <v>43952</v>
      </c>
      <c r="L225" s="76">
        <v>43983</v>
      </c>
      <c r="M225" s="76">
        <v>44013</v>
      </c>
      <c r="N225" s="76">
        <v>44044</v>
      </c>
      <c r="O225" s="76">
        <v>44075</v>
      </c>
      <c r="P225" s="76">
        <v>44105</v>
      </c>
      <c r="Q225" s="76">
        <v>44136</v>
      </c>
      <c r="R225" s="76">
        <v>44166</v>
      </c>
      <c r="S225" s="76">
        <v>44197</v>
      </c>
      <c r="T225" s="76">
        <v>44228</v>
      </c>
      <c r="U225" s="76">
        <v>44256</v>
      </c>
      <c r="V225" s="76">
        <v>44287</v>
      </c>
      <c r="W225" s="76">
        <v>44317</v>
      </c>
      <c r="X225" s="76">
        <v>44348</v>
      </c>
      <c r="Y225" s="76">
        <v>44378</v>
      </c>
      <c r="Z225" s="76">
        <v>44409</v>
      </c>
      <c r="AA225" s="76">
        <v>44440</v>
      </c>
      <c r="AB225" s="76">
        <v>44470</v>
      </c>
      <c r="AC225" s="76">
        <v>44501</v>
      </c>
      <c r="AD225" s="76">
        <v>44531</v>
      </c>
      <c r="AE225" s="76">
        <v>44562</v>
      </c>
      <c r="AF225" s="76">
        <v>44593</v>
      </c>
      <c r="AG225" s="76">
        <v>44621</v>
      </c>
      <c r="AH225" s="76">
        <v>44652</v>
      </c>
      <c r="AI225" s="76">
        <v>44682</v>
      </c>
      <c r="AJ225" s="76">
        <v>44713</v>
      </c>
      <c r="AK225" s="76">
        <v>44743</v>
      </c>
      <c r="AL225" s="76">
        <v>44774</v>
      </c>
      <c r="AM225" s="76">
        <v>44805</v>
      </c>
      <c r="AN225" s="76">
        <v>44835</v>
      </c>
      <c r="AO225" s="76">
        <v>44866</v>
      </c>
      <c r="AP225" s="76">
        <v>44896</v>
      </c>
      <c r="AQ225" s="76">
        <v>44927</v>
      </c>
      <c r="AR225" s="76">
        <v>44958</v>
      </c>
      <c r="AS225" s="76">
        <v>44986</v>
      </c>
      <c r="AT225" s="76">
        <v>45017</v>
      </c>
      <c r="AU225" s="76">
        <v>45047</v>
      </c>
      <c r="AV225" s="76">
        <v>45078</v>
      </c>
      <c r="AW225" s="76">
        <v>45108</v>
      </c>
      <c r="AX225" s="76">
        <v>45139</v>
      </c>
      <c r="AY225" s="76">
        <v>45170</v>
      </c>
      <c r="AZ225" s="76">
        <v>45200</v>
      </c>
      <c r="BA225" s="76">
        <v>45231</v>
      </c>
      <c r="BB225" s="76">
        <v>45261</v>
      </c>
      <c r="BC225" s="76">
        <v>45292</v>
      </c>
      <c r="BD225" s="76">
        <v>45323</v>
      </c>
      <c r="BE225" s="76">
        <v>45352</v>
      </c>
      <c r="BF225" s="76">
        <v>45383</v>
      </c>
      <c r="BG225" s="76">
        <v>45413</v>
      </c>
      <c r="BH225" s="76">
        <v>45444</v>
      </c>
      <c r="BI225" s="76">
        <v>45474</v>
      </c>
      <c r="BJ225" s="76">
        <v>45505</v>
      </c>
      <c r="BK225" s="76">
        <v>45536</v>
      </c>
      <c r="BL225" s="76">
        <v>45566</v>
      </c>
      <c r="BM225" s="76">
        <v>45597</v>
      </c>
      <c r="BN225" s="76">
        <v>45627</v>
      </c>
      <c r="BO225" s="57"/>
      <c r="BP225" s="57"/>
    </row>
    <row r="226" spans="1:68" s="60" customFormat="1" x14ac:dyDescent="0.3">
      <c r="A226" s="81" t="str">
        <f t="shared" ref="A226:BL226" si="54">+A96</f>
        <v>Выручка от 1 участника, руб.</v>
      </c>
      <c r="B226" s="81">
        <f t="shared" si="54"/>
        <v>1380.255746779625</v>
      </c>
      <c r="C226" s="81">
        <f t="shared" si="54"/>
        <v>1912.4967090042062</v>
      </c>
      <c r="D226" s="81">
        <f t="shared" si="54"/>
        <v>2109.6895801333785</v>
      </c>
      <c r="E226" s="81">
        <f t="shared" si="54"/>
        <v>2058.9634423208336</v>
      </c>
      <c r="F226" s="81">
        <f t="shared" si="54"/>
        <v>2123.9385236850158</v>
      </c>
      <c r="G226" s="81">
        <f t="shared" si="54"/>
        <v>1984.1275754405658</v>
      </c>
      <c r="H226" s="81">
        <f t="shared" si="54"/>
        <v>2039.3994504212997</v>
      </c>
      <c r="I226" s="81">
        <f t="shared" si="54"/>
        <v>2296.4204621222352</v>
      </c>
      <c r="J226" s="81">
        <f t="shared" si="54"/>
        <v>2074.9483210341323</v>
      </c>
      <c r="K226" s="81">
        <f t="shared" si="54"/>
        <v>1972.968546650784</v>
      </c>
      <c r="L226" s="81">
        <f t="shared" si="54"/>
        <v>1956.2137379677745</v>
      </c>
      <c r="M226" s="81">
        <f t="shared" si="54"/>
        <v>1937.1963799486487</v>
      </c>
      <c r="N226" s="81">
        <f t="shared" si="54"/>
        <v>1917.2233264528454</v>
      </c>
      <c r="O226" s="81">
        <f t="shared" si="54"/>
        <v>1986.6129191423197</v>
      </c>
      <c r="P226" s="81">
        <f t="shared" si="54"/>
        <v>2183.7726794636596</v>
      </c>
      <c r="Q226" s="81">
        <f t="shared" si="54"/>
        <v>2235.0829353775284</v>
      </c>
      <c r="R226" s="81">
        <f t="shared" si="54"/>
        <v>2258.3977216808039</v>
      </c>
      <c r="S226" s="81">
        <f t="shared" si="54"/>
        <v>1981.0194243766866</v>
      </c>
      <c r="T226" s="81">
        <f t="shared" si="54"/>
        <v>1951.6013950700844</v>
      </c>
      <c r="U226" s="81">
        <f t="shared" si="54"/>
        <v>2039.755736180869</v>
      </c>
      <c r="V226" s="81">
        <f t="shared" si="54"/>
        <v>2047.9643651124618</v>
      </c>
      <c r="W226" s="81">
        <f t="shared" si="54"/>
        <v>1959.0022169277038</v>
      </c>
      <c r="X226" s="81">
        <f t="shared" si="54"/>
        <v>1989.3046161731052</v>
      </c>
      <c r="Y226" s="81">
        <f t="shared" si="54"/>
        <v>2009.1074151420196</v>
      </c>
      <c r="Z226" s="81">
        <f t="shared" si="54"/>
        <v>1979.8014302102561</v>
      </c>
      <c r="AA226" s="81">
        <f t="shared" si="54"/>
        <v>2044.3549985304392</v>
      </c>
      <c r="AB226" s="81">
        <f t="shared" si="54"/>
        <v>2137.6294166256625</v>
      </c>
      <c r="AC226" s="81">
        <f t="shared" si="54"/>
        <v>2099.0094018708714</v>
      </c>
      <c r="AD226" s="81">
        <f t="shared" si="54"/>
        <v>2213.8706915938283</v>
      </c>
      <c r="AE226" s="81">
        <f t="shared" si="54"/>
        <v>2070.7993684297358</v>
      </c>
      <c r="AF226" s="81">
        <f t="shared" si="54"/>
        <v>2202.2890026901246</v>
      </c>
      <c r="AG226" s="81">
        <f t="shared" si="54"/>
        <v>2918.5330991610567</v>
      </c>
      <c r="AH226" s="81">
        <f t="shared" si="54"/>
        <v>2161.9172110343466</v>
      </c>
      <c r="AI226" s="81">
        <f t="shared" si="54"/>
        <v>2031.8577259254523</v>
      </c>
      <c r="AJ226" s="81">
        <f t="shared" si="54"/>
        <v>2030.6420044949807</v>
      </c>
      <c r="AK226" s="81">
        <f t="shared" si="54"/>
        <v>2022.9477338436373</v>
      </c>
      <c r="AL226" s="81">
        <f t="shared" si="54"/>
        <v>2064.6748186449686</v>
      </c>
      <c r="AM226" s="81">
        <f t="shared" si="54"/>
        <v>2169.2242100518179</v>
      </c>
      <c r="AN226" s="81">
        <f t="shared" si="54"/>
        <v>2215.7291307083869</v>
      </c>
      <c r="AO226" s="81">
        <f t="shared" si="54"/>
        <v>2218.8624372803897</v>
      </c>
      <c r="AP226" s="81">
        <f t="shared" si="54"/>
        <v>2422.5883711686811</v>
      </c>
      <c r="AQ226" s="81">
        <f t="shared" si="54"/>
        <v>2181.9569450724753</v>
      </c>
      <c r="AR226" s="81">
        <f t="shared" si="54"/>
        <v>2207.7439766623729</v>
      </c>
      <c r="AS226" s="81">
        <f t="shared" si="54"/>
        <v>2270.3572629311748</v>
      </c>
      <c r="AT226" s="81">
        <f t="shared" si="54"/>
        <v>2220.4451046465892</v>
      </c>
      <c r="AU226" s="81">
        <f t="shared" si="54"/>
        <v>2158.3783241008646</v>
      </c>
      <c r="AV226" s="81">
        <f t="shared" si="54"/>
        <v>2124.3309393007048</v>
      </c>
      <c r="AW226" s="81">
        <f t="shared" si="54"/>
        <v>2112.3204490537455</v>
      </c>
      <c r="AX226" s="81">
        <f t="shared" si="54"/>
        <v>2310.5646425676773</v>
      </c>
      <c r="AY226" s="81">
        <f t="shared" si="54"/>
        <v>2216.8875327088235</v>
      </c>
      <c r="AZ226" s="81">
        <f t="shared" si="54"/>
        <v>2344.6451931168358</v>
      </c>
      <c r="BA226" s="81">
        <f t="shared" si="54"/>
        <v>2399.1801450057801</v>
      </c>
      <c r="BB226" s="81">
        <f t="shared" si="54"/>
        <v>2623.0716830933384</v>
      </c>
      <c r="BC226" s="81">
        <f t="shared" si="54"/>
        <v>2431.0995121091323</v>
      </c>
      <c r="BD226" s="81">
        <f t="shared" si="54"/>
        <v>2505.3496032943126</v>
      </c>
      <c r="BE226" s="81">
        <f t="shared" si="54"/>
        <v>2586.4175973413803</v>
      </c>
      <c r="BF226" s="81">
        <f t="shared" si="54"/>
        <v>0</v>
      </c>
      <c r="BG226" s="81">
        <f t="shared" si="54"/>
        <v>0</v>
      </c>
      <c r="BH226" s="81">
        <f t="shared" si="54"/>
        <v>0</v>
      </c>
      <c r="BI226" s="81">
        <f t="shared" si="54"/>
        <v>0</v>
      </c>
      <c r="BJ226" s="81">
        <f t="shared" si="54"/>
        <v>0</v>
      </c>
      <c r="BK226" s="81">
        <f t="shared" si="54"/>
        <v>0</v>
      </c>
      <c r="BL226" s="81">
        <f t="shared" si="54"/>
        <v>0</v>
      </c>
      <c r="BM226" s="81">
        <f t="shared" ref="BM226:BN226" si="55">+BM96</f>
        <v>0</v>
      </c>
      <c r="BN226" s="81">
        <f t="shared" si="55"/>
        <v>0</v>
      </c>
    </row>
    <row r="227" spans="1:68" s="60" customFormat="1" x14ac:dyDescent="0.3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78"/>
      <c r="AM227" s="78"/>
      <c r="AN227" s="78"/>
      <c r="AO227" s="78"/>
      <c r="AP227" s="78"/>
      <c r="AQ227" s="78"/>
      <c r="AR227" s="78"/>
      <c r="AS227" s="78"/>
      <c r="AT227" s="78"/>
      <c r="AU227" s="78"/>
      <c r="AV227" s="78"/>
      <c r="AW227" s="78"/>
      <c r="AX227" s="78"/>
      <c r="AY227" s="78"/>
      <c r="AZ227" s="78"/>
      <c r="BA227" s="78"/>
      <c r="BB227" s="78"/>
      <c r="BC227" s="78"/>
      <c r="BD227" s="78"/>
      <c r="BE227" s="78"/>
      <c r="BF227" s="78"/>
      <c r="BG227" s="78"/>
      <c r="BH227" s="78"/>
      <c r="BI227" s="78"/>
      <c r="BJ227" s="78"/>
      <c r="BK227" s="78"/>
      <c r="BL227" s="78"/>
      <c r="BM227" s="78"/>
      <c r="BN227" s="78"/>
    </row>
    <row r="228" spans="1:68" s="60" customFormat="1" x14ac:dyDescent="0.3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  <c r="AJ228" s="78"/>
      <c r="AK228" s="78"/>
      <c r="AL228" s="78"/>
      <c r="AM228" s="78"/>
      <c r="AN228" s="78"/>
      <c r="AO228" s="78"/>
      <c r="AP228" s="78"/>
      <c r="AQ228" s="78"/>
      <c r="AR228" s="78"/>
      <c r="AS228" s="78"/>
      <c r="AT228" s="78"/>
      <c r="AU228" s="78"/>
      <c r="AV228" s="78"/>
      <c r="AW228" s="78"/>
      <c r="AX228" s="78"/>
      <c r="AY228" s="78"/>
      <c r="AZ228" s="78"/>
      <c r="BA228" s="78"/>
      <c r="BB228" s="78"/>
      <c r="BC228" s="78"/>
      <c r="BD228" s="78"/>
      <c r="BE228" s="78"/>
      <c r="BF228" s="78"/>
      <c r="BG228" s="78"/>
      <c r="BH228" s="78"/>
      <c r="BI228" s="78"/>
      <c r="BJ228" s="78"/>
      <c r="BK228" s="78"/>
      <c r="BL228" s="78"/>
      <c r="BM228" s="78"/>
      <c r="BN228" s="78"/>
    </row>
    <row r="229" spans="1:68" s="60" customFormat="1" x14ac:dyDescent="0.3">
      <c r="A229" s="78"/>
      <c r="B229" s="76">
        <f t="shared" ref="B229:BM229" si="56">B75</f>
        <v>43678</v>
      </c>
      <c r="C229" s="76">
        <f t="shared" si="56"/>
        <v>43709</v>
      </c>
      <c r="D229" s="76">
        <f t="shared" si="56"/>
        <v>43739</v>
      </c>
      <c r="E229" s="76">
        <f t="shared" si="56"/>
        <v>43770</v>
      </c>
      <c r="F229" s="76">
        <f t="shared" si="56"/>
        <v>43800</v>
      </c>
      <c r="G229" s="76">
        <f t="shared" si="56"/>
        <v>43831</v>
      </c>
      <c r="H229" s="76">
        <f t="shared" si="56"/>
        <v>43862</v>
      </c>
      <c r="I229" s="76">
        <f t="shared" si="56"/>
        <v>43891</v>
      </c>
      <c r="J229" s="76">
        <f t="shared" si="56"/>
        <v>43922</v>
      </c>
      <c r="K229" s="76">
        <f t="shared" si="56"/>
        <v>43952</v>
      </c>
      <c r="L229" s="76">
        <f t="shared" si="56"/>
        <v>43983</v>
      </c>
      <c r="M229" s="76">
        <f t="shared" si="56"/>
        <v>44013</v>
      </c>
      <c r="N229" s="76">
        <f t="shared" si="56"/>
        <v>44044</v>
      </c>
      <c r="O229" s="76">
        <f t="shared" si="56"/>
        <v>44075</v>
      </c>
      <c r="P229" s="76">
        <f t="shared" si="56"/>
        <v>44105</v>
      </c>
      <c r="Q229" s="76">
        <f t="shared" si="56"/>
        <v>44136</v>
      </c>
      <c r="R229" s="76">
        <f t="shared" si="56"/>
        <v>44166</v>
      </c>
      <c r="S229" s="76">
        <f t="shared" si="56"/>
        <v>44197</v>
      </c>
      <c r="T229" s="76">
        <f t="shared" si="56"/>
        <v>44228</v>
      </c>
      <c r="U229" s="76">
        <f t="shared" si="56"/>
        <v>44256</v>
      </c>
      <c r="V229" s="76">
        <f t="shared" si="56"/>
        <v>44287</v>
      </c>
      <c r="W229" s="76">
        <f t="shared" si="56"/>
        <v>44317</v>
      </c>
      <c r="X229" s="76">
        <f t="shared" si="56"/>
        <v>44348</v>
      </c>
      <c r="Y229" s="76">
        <f t="shared" si="56"/>
        <v>44378</v>
      </c>
      <c r="Z229" s="76">
        <f t="shared" si="56"/>
        <v>44409</v>
      </c>
      <c r="AA229" s="76">
        <f t="shared" si="56"/>
        <v>44440</v>
      </c>
      <c r="AB229" s="76">
        <f t="shared" si="56"/>
        <v>44470</v>
      </c>
      <c r="AC229" s="76">
        <f t="shared" si="56"/>
        <v>44501</v>
      </c>
      <c r="AD229" s="76">
        <f t="shared" si="56"/>
        <v>44531</v>
      </c>
      <c r="AE229" s="76">
        <f t="shared" si="56"/>
        <v>44562</v>
      </c>
      <c r="AF229" s="76">
        <f t="shared" si="56"/>
        <v>44593</v>
      </c>
      <c r="AG229" s="76">
        <f t="shared" si="56"/>
        <v>44621</v>
      </c>
      <c r="AH229" s="76">
        <f t="shared" si="56"/>
        <v>44652</v>
      </c>
      <c r="AI229" s="76">
        <f t="shared" si="56"/>
        <v>44682</v>
      </c>
      <c r="AJ229" s="76">
        <f t="shared" si="56"/>
        <v>44713</v>
      </c>
      <c r="AK229" s="76">
        <f t="shared" si="56"/>
        <v>44743</v>
      </c>
      <c r="AL229" s="76">
        <f t="shared" si="56"/>
        <v>44774</v>
      </c>
      <c r="AM229" s="76">
        <f t="shared" si="56"/>
        <v>44805</v>
      </c>
      <c r="AN229" s="76">
        <f t="shared" si="56"/>
        <v>44835</v>
      </c>
      <c r="AO229" s="76">
        <f t="shared" si="56"/>
        <v>44866</v>
      </c>
      <c r="AP229" s="76">
        <f t="shared" si="56"/>
        <v>44896</v>
      </c>
      <c r="AQ229" s="76">
        <f t="shared" si="56"/>
        <v>44927</v>
      </c>
      <c r="AR229" s="76">
        <f t="shared" si="56"/>
        <v>44958</v>
      </c>
      <c r="AS229" s="76">
        <f t="shared" si="56"/>
        <v>44986</v>
      </c>
      <c r="AT229" s="76">
        <f t="shared" si="56"/>
        <v>45017</v>
      </c>
      <c r="AU229" s="76">
        <f t="shared" si="56"/>
        <v>45047</v>
      </c>
      <c r="AV229" s="76">
        <f t="shared" si="56"/>
        <v>45078</v>
      </c>
      <c r="AW229" s="76">
        <f t="shared" si="56"/>
        <v>45108</v>
      </c>
      <c r="AX229" s="76">
        <f t="shared" si="56"/>
        <v>45139</v>
      </c>
      <c r="AY229" s="76">
        <f t="shared" si="56"/>
        <v>45170</v>
      </c>
      <c r="AZ229" s="76">
        <f t="shared" si="56"/>
        <v>45200</v>
      </c>
      <c r="BA229" s="76">
        <f t="shared" si="56"/>
        <v>45231</v>
      </c>
      <c r="BB229" s="76">
        <f t="shared" si="56"/>
        <v>45261</v>
      </c>
      <c r="BC229" s="76">
        <f t="shared" si="56"/>
        <v>45292</v>
      </c>
      <c r="BD229" s="76">
        <f t="shared" si="56"/>
        <v>45323</v>
      </c>
      <c r="BE229" s="76">
        <f t="shared" si="56"/>
        <v>45352</v>
      </c>
      <c r="BF229" s="76">
        <f t="shared" si="56"/>
        <v>45383</v>
      </c>
      <c r="BG229" s="76">
        <f t="shared" si="56"/>
        <v>45413</v>
      </c>
      <c r="BH229" s="76">
        <f t="shared" si="56"/>
        <v>45444</v>
      </c>
      <c r="BI229" s="76">
        <f t="shared" si="56"/>
        <v>45474</v>
      </c>
      <c r="BJ229" s="76">
        <f t="shared" si="56"/>
        <v>45505</v>
      </c>
      <c r="BK229" s="76">
        <f t="shared" si="56"/>
        <v>45536</v>
      </c>
      <c r="BL229" s="76">
        <f t="shared" si="56"/>
        <v>45566</v>
      </c>
      <c r="BM229" s="76">
        <f t="shared" si="56"/>
        <v>45597</v>
      </c>
      <c r="BN229" s="76">
        <f t="shared" ref="BN229" si="57">BN75</f>
        <v>45627</v>
      </c>
      <c r="BO229" s="57"/>
      <c r="BP229" s="57"/>
    </row>
    <row r="230" spans="1:68" s="60" customFormat="1" x14ac:dyDescent="0.3">
      <c r="A230" s="76" t="s">
        <v>121</v>
      </c>
      <c r="B230" s="77">
        <f t="shared" ref="B230:BM230" si="58">B156</f>
        <v>1066.0260333839146</v>
      </c>
      <c r="C230" s="77">
        <f t="shared" si="58"/>
        <v>1429.0056447866921</v>
      </c>
      <c r="D230" s="77">
        <f t="shared" si="58"/>
        <v>1573.5254592686213</v>
      </c>
      <c r="E230" s="77">
        <f t="shared" si="58"/>
        <v>1526.10228745052</v>
      </c>
      <c r="F230" s="77">
        <f t="shared" si="58"/>
        <v>1546.7703601314684</v>
      </c>
      <c r="G230" s="77">
        <f t="shared" si="58"/>
        <v>1473.8811672884513</v>
      </c>
      <c r="H230" s="77">
        <f t="shared" si="58"/>
        <v>1510.1015656909981</v>
      </c>
      <c r="I230" s="77">
        <f t="shared" si="58"/>
        <v>1599.3088598959166</v>
      </c>
      <c r="J230" s="77">
        <f t="shared" si="58"/>
        <v>1510.1511308795389</v>
      </c>
      <c r="K230" s="77">
        <f t="shared" si="58"/>
        <v>1468.3959599120135</v>
      </c>
      <c r="L230" s="77">
        <f t="shared" si="58"/>
        <v>1457.6231025105476</v>
      </c>
      <c r="M230" s="77">
        <f t="shared" si="58"/>
        <v>1462.1496224504785</v>
      </c>
      <c r="N230" s="77">
        <f t="shared" si="58"/>
        <v>1446.7397946811484</v>
      </c>
      <c r="O230" s="77">
        <f t="shared" si="58"/>
        <v>1480.5099456339824</v>
      </c>
      <c r="P230" s="77">
        <f t="shared" si="58"/>
        <v>1549.283750573871</v>
      </c>
      <c r="Q230" s="77">
        <f t="shared" si="58"/>
        <v>1525.623782913736</v>
      </c>
      <c r="R230" s="77">
        <f t="shared" si="58"/>
        <v>1570.7241911121653</v>
      </c>
      <c r="S230" s="77">
        <f t="shared" si="58"/>
        <v>1434.1401636030084</v>
      </c>
      <c r="T230" s="77">
        <f t="shared" si="58"/>
        <v>1434.65533423958</v>
      </c>
      <c r="U230" s="77">
        <f t="shared" si="58"/>
        <v>1480.0095400563548</v>
      </c>
      <c r="V230" s="77">
        <f t="shared" si="58"/>
        <v>1488.6196403112117</v>
      </c>
      <c r="W230" s="77">
        <f t="shared" si="58"/>
        <v>1421.7852863793591</v>
      </c>
      <c r="X230" s="77">
        <f t="shared" si="58"/>
        <v>1437.9547743545413</v>
      </c>
      <c r="Y230" s="77">
        <f t="shared" si="58"/>
        <v>1458.3795739457482</v>
      </c>
      <c r="Z230" s="77">
        <f t="shared" si="58"/>
        <v>1452.3262869885323</v>
      </c>
      <c r="AA230" s="77">
        <f t="shared" si="58"/>
        <v>1488.313162784219</v>
      </c>
      <c r="AB230" s="77">
        <f t="shared" si="58"/>
        <v>1537.910942098453</v>
      </c>
      <c r="AC230" s="77">
        <f t="shared" si="58"/>
        <v>1516.628470169976</v>
      </c>
      <c r="AD230" s="77">
        <f t="shared" si="58"/>
        <v>1568.8563464602769</v>
      </c>
      <c r="AE230" s="77">
        <f t="shared" si="58"/>
        <v>1477.5491629195442</v>
      </c>
      <c r="AF230" s="77">
        <f t="shared" si="58"/>
        <v>1538.5748289360381</v>
      </c>
      <c r="AG230" s="77">
        <f t="shared" si="58"/>
        <v>1781.603472764426</v>
      </c>
      <c r="AH230" s="77">
        <f t="shared" si="58"/>
        <v>1489.7032001257467</v>
      </c>
      <c r="AI230" s="77">
        <f t="shared" si="58"/>
        <v>1396.9202247961409</v>
      </c>
      <c r="AJ230" s="77">
        <f t="shared" si="58"/>
        <v>1403.6668973683452</v>
      </c>
      <c r="AK230" s="77">
        <f t="shared" si="58"/>
        <v>1393.5317257863378</v>
      </c>
      <c r="AL230" s="77">
        <f t="shared" si="58"/>
        <v>1418.1507362433613</v>
      </c>
      <c r="AM230" s="77">
        <f t="shared" si="58"/>
        <v>1464.7182578444501</v>
      </c>
      <c r="AN230" s="77">
        <f t="shared" si="58"/>
        <v>1477.9186525771331</v>
      </c>
      <c r="AO230" s="77">
        <f t="shared" si="58"/>
        <v>1471.7236183218099</v>
      </c>
      <c r="AP230" s="77">
        <f t="shared" si="58"/>
        <v>1560.8825852839104</v>
      </c>
      <c r="AQ230" s="77">
        <f t="shared" si="58"/>
        <v>1449.6158205838958</v>
      </c>
      <c r="AR230" s="77">
        <f t="shared" si="58"/>
        <v>1459.340035335438</v>
      </c>
      <c r="AS230" s="77">
        <f t="shared" si="58"/>
        <v>1476.8777266377479</v>
      </c>
      <c r="AT230" s="77">
        <f t="shared" si="58"/>
        <v>1453.5535740604535</v>
      </c>
      <c r="AU230" s="77">
        <f t="shared" si="58"/>
        <v>1427.4421407201953</v>
      </c>
      <c r="AV230" s="77">
        <f t="shared" si="58"/>
        <v>1399.7922332723786</v>
      </c>
      <c r="AW230" s="77">
        <f t="shared" si="58"/>
        <v>1389.0804170129149</v>
      </c>
      <c r="AX230" s="77">
        <f t="shared" si="58"/>
        <v>1489.0344748050427</v>
      </c>
      <c r="AY230" s="77">
        <f t="shared" si="58"/>
        <v>1436.6931163257836</v>
      </c>
      <c r="AZ230" s="77">
        <f t="shared" si="58"/>
        <v>1498.7285747810563</v>
      </c>
      <c r="BA230" s="77">
        <f t="shared" si="58"/>
        <v>1524.7582582710322</v>
      </c>
      <c r="BB230" s="77">
        <f t="shared" si="58"/>
        <v>1617.5010428683702</v>
      </c>
      <c r="BC230" s="77">
        <f t="shared" si="58"/>
        <v>1519.0333536944459</v>
      </c>
      <c r="BD230" s="77">
        <f t="shared" si="58"/>
        <v>1560.3450648601727</v>
      </c>
      <c r="BE230" s="77">
        <f t="shared" si="58"/>
        <v>1580.8417078950883</v>
      </c>
      <c r="BF230" s="77">
        <f t="shared" si="58"/>
        <v>0</v>
      </c>
      <c r="BG230" s="77">
        <f t="shared" si="58"/>
        <v>0</v>
      </c>
      <c r="BH230" s="77">
        <f t="shared" si="58"/>
        <v>0</v>
      </c>
      <c r="BI230" s="77">
        <f t="shared" si="58"/>
        <v>0</v>
      </c>
      <c r="BJ230" s="77">
        <f t="shared" si="58"/>
        <v>0</v>
      </c>
      <c r="BK230" s="77">
        <f t="shared" si="58"/>
        <v>0</v>
      </c>
      <c r="BL230" s="77">
        <f t="shared" si="58"/>
        <v>0</v>
      </c>
      <c r="BM230" s="77">
        <f t="shared" si="58"/>
        <v>0</v>
      </c>
      <c r="BN230" s="77">
        <f t="shared" ref="BN230" si="59">BN156</f>
        <v>0</v>
      </c>
      <c r="BO230" s="65"/>
      <c r="BP230" s="65"/>
    </row>
    <row r="231" spans="1:68" s="60" customFormat="1" x14ac:dyDescent="0.3">
      <c r="A231" s="76" t="s">
        <v>122</v>
      </c>
      <c r="B231" s="77">
        <f t="shared" ref="B231:BM231" si="60">B172</f>
        <v>1493.0812146690521</v>
      </c>
      <c r="C231" s="77">
        <f t="shared" si="60"/>
        <v>2051.6179207694354</v>
      </c>
      <c r="D231" s="77">
        <f t="shared" si="60"/>
        <v>2158.2832490514747</v>
      </c>
      <c r="E231" s="77">
        <f t="shared" si="60"/>
        <v>2109.8536520305088</v>
      </c>
      <c r="F231" s="77">
        <f t="shared" si="60"/>
        <v>2213.5611085230234</v>
      </c>
      <c r="G231" s="77">
        <f t="shared" si="60"/>
        <v>1886.5250862197133</v>
      </c>
      <c r="H231" s="77">
        <f t="shared" si="60"/>
        <v>2075.9718156619679</v>
      </c>
      <c r="I231" s="77">
        <f t="shared" si="60"/>
        <v>2425.0765488109932</v>
      </c>
      <c r="J231" s="77">
        <f t="shared" si="60"/>
        <v>2176.261395025102</v>
      </c>
      <c r="K231" s="77">
        <f t="shared" si="60"/>
        <v>2097.0333052778064</v>
      </c>
      <c r="L231" s="77">
        <f t="shared" si="60"/>
        <v>2075.1286267569267</v>
      </c>
      <c r="M231" s="77">
        <f t="shared" si="60"/>
        <v>2053.6146946496187</v>
      </c>
      <c r="N231" s="77">
        <f t="shared" si="60"/>
        <v>2028.7210612353817</v>
      </c>
      <c r="O231" s="77">
        <f t="shared" si="60"/>
        <v>2090.493383499776</v>
      </c>
      <c r="P231" s="77">
        <f t="shared" si="60"/>
        <v>2319.7306520299162</v>
      </c>
      <c r="Q231" s="77">
        <f t="shared" si="60"/>
        <v>2330.3333675068197</v>
      </c>
      <c r="R231" s="77">
        <f t="shared" si="60"/>
        <v>2362.3973949605734</v>
      </c>
      <c r="S231" s="77">
        <f t="shared" si="60"/>
        <v>2086.0924070927404</v>
      </c>
      <c r="T231" s="77">
        <f t="shared" si="60"/>
        <v>2067.3569095500784</v>
      </c>
      <c r="U231" s="77">
        <f t="shared" si="60"/>
        <v>2142.4468537780467</v>
      </c>
      <c r="V231" s="77">
        <f t="shared" si="60"/>
        <v>2181.8997281303245</v>
      </c>
      <c r="W231" s="77">
        <f t="shared" si="60"/>
        <v>2119.9930028448157</v>
      </c>
      <c r="X231" s="77">
        <f t="shared" si="60"/>
        <v>2147.9246647728642</v>
      </c>
      <c r="Y231" s="77">
        <f t="shared" si="60"/>
        <v>2132.6352560454325</v>
      </c>
      <c r="Z231" s="77">
        <f t="shared" si="60"/>
        <v>2098.1719816741952</v>
      </c>
      <c r="AA231" s="77">
        <f t="shared" si="60"/>
        <v>2157.583738901134</v>
      </c>
      <c r="AB231" s="77">
        <f t="shared" si="60"/>
        <v>2282.6369472415909</v>
      </c>
      <c r="AC231" s="77">
        <f t="shared" si="60"/>
        <v>2234.1808310667093</v>
      </c>
      <c r="AD231" s="77">
        <f t="shared" si="60"/>
        <v>2343.2406291027037</v>
      </c>
      <c r="AE231" s="77">
        <f t="shared" si="60"/>
        <v>2174.7127966985445</v>
      </c>
      <c r="AF231" s="77">
        <f t="shared" si="60"/>
        <v>2355.6183234667878</v>
      </c>
      <c r="AG231" s="77">
        <f t="shared" si="60"/>
        <v>3457.1116173686573</v>
      </c>
      <c r="AH231" s="77">
        <f t="shared" si="60"/>
        <v>2332.7419106256693</v>
      </c>
      <c r="AI231" s="77">
        <f t="shared" si="60"/>
        <v>2207.0070776456951</v>
      </c>
      <c r="AJ231" s="77">
        <f t="shared" si="60"/>
        <v>2220.5419550358761</v>
      </c>
      <c r="AK231" s="77">
        <f t="shared" si="60"/>
        <v>2232.1523498318761</v>
      </c>
      <c r="AL231" s="77">
        <f t="shared" si="60"/>
        <v>2264.1373940614717</v>
      </c>
      <c r="AM231" s="77">
        <f t="shared" si="60"/>
        <v>2369.7316068579948</v>
      </c>
      <c r="AN231" s="77">
        <f t="shared" si="60"/>
        <v>2450.6165778494683</v>
      </c>
      <c r="AO231" s="77">
        <f t="shared" si="60"/>
        <v>2407.8167671428573</v>
      </c>
      <c r="AP231" s="77">
        <f t="shared" si="60"/>
        <v>2651.8442588300518</v>
      </c>
      <c r="AQ231" s="77">
        <f t="shared" si="60"/>
        <v>2375.7863486194487</v>
      </c>
      <c r="AR231" s="77">
        <f t="shared" si="60"/>
        <v>2413.1084795654183</v>
      </c>
      <c r="AS231" s="77">
        <f t="shared" si="60"/>
        <v>2516.4799223817245</v>
      </c>
      <c r="AT231" s="77">
        <f t="shared" si="60"/>
        <v>2490.45019206098</v>
      </c>
      <c r="AU231" s="77">
        <f t="shared" si="60"/>
        <v>2448.6559660589669</v>
      </c>
      <c r="AV231" s="77">
        <f t="shared" si="60"/>
        <v>2438.4042370568527</v>
      </c>
      <c r="AW231" s="77">
        <f t="shared" si="60"/>
        <v>2445.7411289291495</v>
      </c>
      <c r="AX231" s="77">
        <f t="shared" si="60"/>
        <v>2729.5921853964387</v>
      </c>
      <c r="AY231" s="77">
        <f t="shared" si="60"/>
        <v>2503.5710530283986</v>
      </c>
      <c r="AZ231" s="77">
        <f t="shared" si="60"/>
        <v>2646.6070447960774</v>
      </c>
      <c r="BA231" s="77">
        <f t="shared" si="60"/>
        <v>2685.2181981026602</v>
      </c>
      <c r="BB231" s="77">
        <f t="shared" si="60"/>
        <v>2921.9839697965385</v>
      </c>
      <c r="BC231" s="77">
        <f t="shared" si="60"/>
        <v>2713.9653690447349</v>
      </c>
      <c r="BD231" s="77">
        <f t="shared" si="60"/>
        <v>2806.4911044336718</v>
      </c>
      <c r="BE231" s="77">
        <f t="shared" si="60"/>
        <v>2896.0925725215507</v>
      </c>
      <c r="BF231" s="77">
        <f t="shared" si="60"/>
        <v>0</v>
      </c>
      <c r="BG231" s="77">
        <f t="shared" si="60"/>
        <v>0</v>
      </c>
      <c r="BH231" s="77">
        <f t="shared" si="60"/>
        <v>0</v>
      </c>
      <c r="BI231" s="77">
        <f t="shared" si="60"/>
        <v>0</v>
      </c>
      <c r="BJ231" s="77">
        <f t="shared" si="60"/>
        <v>0</v>
      </c>
      <c r="BK231" s="77">
        <f t="shared" si="60"/>
        <v>0</v>
      </c>
      <c r="BL231" s="77">
        <f t="shared" si="60"/>
        <v>0</v>
      </c>
      <c r="BM231" s="77">
        <f t="shared" si="60"/>
        <v>0</v>
      </c>
      <c r="BN231" s="77">
        <f t="shared" ref="BN231" si="61">BN172</f>
        <v>0</v>
      </c>
      <c r="BO231" s="65"/>
      <c r="BP231" s="65"/>
    </row>
    <row r="232" spans="1:68" s="60" customFormat="1" x14ac:dyDescent="0.3">
      <c r="A232" s="76" t="s">
        <v>123</v>
      </c>
      <c r="B232" s="77">
        <f t="shared" ref="B232:BM232" si="62">+B188</f>
        <v>0</v>
      </c>
      <c r="C232" s="77">
        <f t="shared" si="62"/>
        <v>0</v>
      </c>
      <c r="D232" s="77">
        <f t="shared" si="62"/>
        <v>0</v>
      </c>
      <c r="E232" s="77">
        <f t="shared" si="62"/>
        <v>0</v>
      </c>
      <c r="F232" s="77">
        <f t="shared" si="62"/>
        <v>970.51654648956355</v>
      </c>
      <c r="G232" s="77">
        <f t="shared" si="62"/>
        <v>1608.7018202597624</v>
      </c>
      <c r="H232" s="77">
        <f t="shared" si="62"/>
        <v>1942.1460530448946</v>
      </c>
      <c r="I232" s="77">
        <f t="shared" si="62"/>
        <v>2252.5238073059595</v>
      </c>
      <c r="J232" s="77">
        <f t="shared" si="62"/>
        <v>2046.8760996067435</v>
      </c>
      <c r="K232" s="77">
        <f t="shared" si="62"/>
        <v>1960.9173637497886</v>
      </c>
      <c r="L232" s="77">
        <f t="shared" si="62"/>
        <v>2000.7937442032892</v>
      </c>
      <c r="M232" s="77">
        <f t="shared" si="62"/>
        <v>1986.0132803216163</v>
      </c>
      <c r="N232" s="77">
        <f t="shared" si="62"/>
        <v>1994.290552811603</v>
      </c>
      <c r="O232" s="77">
        <f t="shared" si="62"/>
        <v>2045.7521238995821</v>
      </c>
      <c r="P232" s="77">
        <f t="shared" si="62"/>
        <v>2285.3325604010697</v>
      </c>
      <c r="Q232" s="77">
        <f t="shared" si="62"/>
        <v>2349.8860588057505</v>
      </c>
      <c r="R232" s="77">
        <f t="shared" si="62"/>
        <v>2401.5561662195651</v>
      </c>
      <c r="S232" s="77">
        <f t="shared" si="62"/>
        <v>2106.5835175719935</v>
      </c>
      <c r="T232" s="77">
        <f t="shared" si="62"/>
        <v>2055.7641282325767</v>
      </c>
      <c r="U232" s="77">
        <f t="shared" si="62"/>
        <v>2150.9056834600487</v>
      </c>
      <c r="V232" s="77">
        <f t="shared" si="62"/>
        <v>2142.6413694441544</v>
      </c>
      <c r="W232" s="77">
        <f t="shared" si="62"/>
        <v>2077.4354593686758</v>
      </c>
      <c r="X232" s="77">
        <f t="shared" si="62"/>
        <v>2122.966274283327</v>
      </c>
      <c r="Y232" s="77">
        <f t="shared" si="62"/>
        <v>2147.6418774658464</v>
      </c>
      <c r="Z232" s="77">
        <f t="shared" si="62"/>
        <v>2113.4838681119022</v>
      </c>
      <c r="AA232" s="77">
        <f t="shared" si="62"/>
        <v>2172.008659917723</v>
      </c>
      <c r="AB232" s="77">
        <f t="shared" si="62"/>
        <v>2264.3943353411496</v>
      </c>
      <c r="AC232" s="77">
        <f t="shared" si="62"/>
        <v>2218.6307691680927</v>
      </c>
      <c r="AD232" s="77">
        <f t="shared" si="62"/>
        <v>2382.0965681139978</v>
      </c>
      <c r="AE232" s="77">
        <f t="shared" si="62"/>
        <v>2229.8798524262329</v>
      </c>
      <c r="AF232" s="77">
        <f t="shared" si="62"/>
        <v>2349.7256629133326</v>
      </c>
      <c r="AG232" s="77">
        <f t="shared" si="62"/>
        <v>3221.440006167903</v>
      </c>
      <c r="AH232" s="77">
        <f t="shared" si="62"/>
        <v>2329.5433020983692</v>
      </c>
      <c r="AI232" s="77">
        <f t="shared" si="62"/>
        <v>2227.4704758649523</v>
      </c>
      <c r="AJ232" s="77">
        <f t="shared" si="62"/>
        <v>2248.7138509842312</v>
      </c>
      <c r="AK232" s="77">
        <f t="shared" si="62"/>
        <v>2251.1475425623307</v>
      </c>
      <c r="AL232" s="77">
        <f t="shared" si="62"/>
        <v>2308.5062389572313</v>
      </c>
      <c r="AM232" s="77">
        <f t="shared" si="62"/>
        <v>2420.3104154259186</v>
      </c>
      <c r="AN232" s="77">
        <f t="shared" si="62"/>
        <v>2472.2059725040408</v>
      </c>
      <c r="AO232" s="77">
        <f t="shared" si="62"/>
        <v>2501.4479562382644</v>
      </c>
      <c r="AP232" s="77">
        <f t="shared" si="62"/>
        <v>2733.5402220326168</v>
      </c>
      <c r="AQ232" s="77">
        <f t="shared" si="62"/>
        <v>2423.9352007185471</v>
      </c>
      <c r="AR232" s="77">
        <f t="shared" si="62"/>
        <v>2467.5914706758358</v>
      </c>
      <c r="AS232" s="77">
        <f t="shared" si="62"/>
        <v>2557.2101382150622</v>
      </c>
      <c r="AT232" s="77">
        <f t="shared" si="62"/>
        <v>2492.7803542062825</v>
      </c>
      <c r="AU232" s="77">
        <f t="shared" si="62"/>
        <v>2433.3706561436084</v>
      </c>
      <c r="AV232" s="77">
        <f t="shared" si="62"/>
        <v>2413.5312009305849</v>
      </c>
      <c r="AW232" s="77">
        <f t="shared" si="62"/>
        <v>2418.1291375785945</v>
      </c>
      <c r="AX232" s="77">
        <f t="shared" si="62"/>
        <v>2654.989321653311</v>
      </c>
      <c r="AY232" s="77">
        <f t="shared" si="62"/>
        <v>2530.2511425177258</v>
      </c>
      <c r="AZ232" s="77">
        <f t="shared" si="62"/>
        <v>2658.020897831912</v>
      </c>
      <c r="BA232" s="77">
        <f t="shared" si="62"/>
        <v>2707.3462505263155</v>
      </c>
      <c r="BB232" s="77">
        <f t="shared" si="62"/>
        <v>2988.3619239926079</v>
      </c>
      <c r="BC232" s="77">
        <f t="shared" si="62"/>
        <v>2734.4244528463928</v>
      </c>
      <c r="BD232" s="77">
        <f t="shared" si="62"/>
        <v>2823.7726354559018</v>
      </c>
      <c r="BE232" s="77">
        <f t="shared" si="62"/>
        <v>2947.3403647923878</v>
      </c>
      <c r="BF232" s="77">
        <f t="shared" si="62"/>
        <v>0</v>
      </c>
      <c r="BG232" s="77">
        <f t="shared" si="62"/>
        <v>0</v>
      </c>
      <c r="BH232" s="77">
        <f t="shared" si="62"/>
        <v>0</v>
      </c>
      <c r="BI232" s="77">
        <f t="shared" si="62"/>
        <v>0</v>
      </c>
      <c r="BJ232" s="77">
        <f t="shared" si="62"/>
        <v>0</v>
      </c>
      <c r="BK232" s="77">
        <f t="shared" si="62"/>
        <v>0</v>
      </c>
      <c r="BL232" s="77">
        <f t="shared" si="62"/>
        <v>0</v>
      </c>
      <c r="BM232" s="77">
        <f t="shared" si="62"/>
        <v>0</v>
      </c>
      <c r="BN232" s="77">
        <f t="shared" ref="BN232" si="63">+BN188</f>
        <v>0</v>
      </c>
      <c r="BO232" s="65"/>
      <c r="BP232" s="65"/>
    </row>
    <row r="233" spans="1:68" s="60" customFormat="1" x14ac:dyDescent="0.3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78"/>
      <c r="AL233" s="78"/>
      <c r="AM233" s="78"/>
      <c r="AN233" s="78"/>
      <c r="AO233" s="78"/>
      <c r="AP233" s="78"/>
      <c r="AQ233" s="78"/>
      <c r="AR233" s="78"/>
      <c r="AS233" s="78"/>
      <c r="AT233" s="78"/>
      <c r="AU233" s="78"/>
      <c r="AV233" s="78"/>
      <c r="AW233" s="78"/>
      <c r="AX233" s="78"/>
      <c r="AY233" s="78"/>
      <c r="AZ233" s="78"/>
      <c r="BA233" s="78"/>
      <c r="BB233" s="78"/>
      <c r="BC233" s="78"/>
      <c r="BD233" s="78"/>
      <c r="BE233" s="78"/>
      <c r="BF233" s="78"/>
      <c r="BG233" s="78"/>
      <c r="BH233" s="78"/>
      <c r="BI233" s="78"/>
      <c r="BJ233" s="78"/>
      <c r="BK233" s="78"/>
      <c r="BL233" s="78"/>
      <c r="BM233" s="78"/>
      <c r="BN233" s="78"/>
    </row>
    <row r="234" spans="1:68" s="60" customFormat="1" x14ac:dyDescent="0.3">
      <c r="A234" s="78"/>
      <c r="B234" s="76">
        <f t="shared" ref="B234:BM234" si="64">B75</f>
        <v>43678</v>
      </c>
      <c r="C234" s="76">
        <f t="shared" si="64"/>
        <v>43709</v>
      </c>
      <c r="D234" s="76">
        <f t="shared" si="64"/>
        <v>43739</v>
      </c>
      <c r="E234" s="76">
        <f t="shared" si="64"/>
        <v>43770</v>
      </c>
      <c r="F234" s="76">
        <f t="shared" si="64"/>
        <v>43800</v>
      </c>
      <c r="G234" s="76">
        <f t="shared" si="64"/>
        <v>43831</v>
      </c>
      <c r="H234" s="76">
        <f t="shared" si="64"/>
        <v>43862</v>
      </c>
      <c r="I234" s="76">
        <f t="shared" si="64"/>
        <v>43891</v>
      </c>
      <c r="J234" s="76">
        <f t="shared" si="64"/>
        <v>43922</v>
      </c>
      <c r="K234" s="76">
        <f t="shared" si="64"/>
        <v>43952</v>
      </c>
      <c r="L234" s="76">
        <f t="shared" si="64"/>
        <v>43983</v>
      </c>
      <c r="M234" s="76">
        <f t="shared" si="64"/>
        <v>44013</v>
      </c>
      <c r="N234" s="76">
        <f t="shared" si="64"/>
        <v>44044</v>
      </c>
      <c r="O234" s="76">
        <f t="shared" si="64"/>
        <v>44075</v>
      </c>
      <c r="P234" s="76">
        <f t="shared" si="64"/>
        <v>44105</v>
      </c>
      <c r="Q234" s="76">
        <f t="shared" si="64"/>
        <v>44136</v>
      </c>
      <c r="R234" s="76">
        <f t="shared" si="64"/>
        <v>44166</v>
      </c>
      <c r="S234" s="76">
        <f t="shared" si="64"/>
        <v>44197</v>
      </c>
      <c r="T234" s="76">
        <f t="shared" si="64"/>
        <v>44228</v>
      </c>
      <c r="U234" s="76">
        <f t="shared" si="64"/>
        <v>44256</v>
      </c>
      <c r="V234" s="76">
        <f t="shared" si="64"/>
        <v>44287</v>
      </c>
      <c r="W234" s="76">
        <f t="shared" si="64"/>
        <v>44317</v>
      </c>
      <c r="X234" s="76">
        <f t="shared" si="64"/>
        <v>44348</v>
      </c>
      <c r="Y234" s="76">
        <f t="shared" si="64"/>
        <v>44378</v>
      </c>
      <c r="Z234" s="76">
        <f t="shared" si="64"/>
        <v>44409</v>
      </c>
      <c r="AA234" s="76">
        <f t="shared" si="64"/>
        <v>44440</v>
      </c>
      <c r="AB234" s="76">
        <f t="shared" si="64"/>
        <v>44470</v>
      </c>
      <c r="AC234" s="76">
        <f t="shared" si="64"/>
        <v>44501</v>
      </c>
      <c r="AD234" s="76">
        <f t="shared" si="64"/>
        <v>44531</v>
      </c>
      <c r="AE234" s="76">
        <f t="shared" si="64"/>
        <v>44562</v>
      </c>
      <c r="AF234" s="76">
        <f t="shared" si="64"/>
        <v>44593</v>
      </c>
      <c r="AG234" s="76">
        <f t="shared" si="64"/>
        <v>44621</v>
      </c>
      <c r="AH234" s="76">
        <f t="shared" si="64"/>
        <v>44652</v>
      </c>
      <c r="AI234" s="76">
        <f t="shared" si="64"/>
        <v>44682</v>
      </c>
      <c r="AJ234" s="76">
        <f t="shared" si="64"/>
        <v>44713</v>
      </c>
      <c r="AK234" s="76">
        <f t="shared" si="64"/>
        <v>44743</v>
      </c>
      <c r="AL234" s="76">
        <f t="shared" si="64"/>
        <v>44774</v>
      </c>
      <c r="AM234" s="76">
        <f t="shared" si="64"/>
        <v>44805</v>
      </c>
      <c r="AN234" s="76">
        <f t="shared" si="64"/>
        <v>44835</v>
      </c>
      <c r="AO234" s="76">
        <f t="shared" si="64"/>
        <v>44866</v>
      </c>
      <c r="AP234" s="76">
        <f t="shared" si="64"/>
        <v>44896</v>
      </c>
      <c r="AQ234" s="76">
        <f t="shared" si="64"/>
        <v>44927</v>
      </c>
      <c r="AR234" s="76">
        <f t="shared" si="64"/>
        <v>44958</v>
      </c>
      <c r="AS234" s="76">
        <f t="shared" si="64"/>
        <v>44986</v>
      </c>
      <c r="AT234" s="76">
        <f t="shared" si="64"/>
        <v>45017</v>
      </c>
      <c r="AU234" s="76">
        <f t="shared" si="64"/>
        <v>45047</v>
      </c>
      <c r="AV234" s="76">
        <f t="shared" si="64"/>
        <v>45078</v>
      </c>
      <c r="AW234" s="76">
        <f t="shared" si="64"/>
        <v>45108</v>
      </c>
      <c r="AX234" s="76">
        <f t="shared" si="64"/>
        <v>45139</v>
      </c>
      <c r="AY234" s="76">
        <f t="shared" si="64"/>
        <v>45170</v>
      </c>
      <c r="AZ234" s="76">
        <f t="shared" si="64"/>
        <v>45200</v>
      </c>
      <c r="BA234" s="76">
        <f t="shared" si="64"/>
        <v>45231</v>
      </c>
      <c r="BB234" s="76">
        <f t="shared" si="64"/>
        <v>45261</v>
      </c>
      <c r="BC234" s="76">
        <f t="shared" si="64"/>
        <v>45292</v>
      </c>
      <c r="BD234" s="76">
        <f t="shared" si="64"/>
        <v>45323</v>
      </c>
      <c r="BE234" s="76">
        <f t="shared" si="64"/>
        <v>45352</v>
      </c>
      <c r="BF234" s="76">
        <f t="shared" si="64"/>
        <v>45383</v>
      </c>
      <c r="BG234" s="76">
        <f t="shared" si="64"/>
        <v>45413</v>
      </c>
      <c r="BH234" s="76">
        <f t="shared" si="64"/>
        <v>45444</v>
      </c>
      <c r="BI234" s="76">
        <f t="shared" si="64"/>
        <v>45474</v>
      </c>
      <c r="BJ234" s="76">
        <f t="shared" si="64"/>
        <v>45505</v>
      </c>
      <c r="BK234" s="76">
        <f t="shared" si="64"/>
        <v>45536</v>
      </c>
      <c r="BL234" s="76">
        <f t="shared" si="64"/>
        <v>45566</v>
      </c>
      <c r="BM234" s="76">
        <f t="shared" si="64"/>
        <v>45597</v>
      </c>
      <c r="BN234" s="76">
        <f t="shared" ref="BN234" si="65">BN75</f>
        <v>45627</v>
      </c>
      <c r="BO234" s="57"/>
      <c r="BP234" s="57"/>
    </row>
    <row r="235" spans="1:68" s="60" customFormat="1" x14ac:dyDescent="0.3">
      <c r="A235" s="76" t="s">
        <v>121</v>
      </c>
      <c r="B235" s="77">
        <f t="shared" ref="B235:BM235" si="66">B153</f>
        <v>1.2452200303490137</v>
      </c>
      <c r="C235" s="77">
        <f t="shared" si="66"/>
        <v>1.5879261081485783</v>
      </c>
      <c r="D235" s="77">
        <f t="shared" si="66"/>
        <v>1.7523553588365475</v>
      </c>
      <c r="E235" s="77">
        <f t="shared" si="66"/>
        <v>1.7574659456245005</v>
      </c>
      <c r="F235" s="77">
        <f t="shared" si="66"/>
        <v>1.8280372135872864</v>
      </c>
      <c r="G235" s="77">
        <f t="shared" si="66"/>
        <v>1.8113762371107311</v>
      </c>
      <c r="H235" s="77">
        <f t="shared" si="66"/>
        <v>1.8318448236012255</v>
      </c>
      <c r="I235" s="77">
        <f t="shared" si="66"/>
        <v>1.8859393492775953</v>
      </c>
      <c r="J235" s="77">
        <f t="shared" si="66"/>
        <v>1.7795372971810348</v>
      </c>
      <c r="K235" s="77">
        <f t="shared" si="66"/>
        <v>1.7676759133964817</v>
      </c>
      <c r="L235" s="77">
        <f t="shared" si="66"/>
        <v>1.7581168448125339</v>
      </c>
      <c r="M235" s="77">
        <f t="shared" si="66"/>
        <v>1.8</v>
      </c>
      <c r="N235" s="77">
        <f t="shared" si="66"/>
        <v>1.8</v>
      </c>
      <c r="O235" s="77">
        <f t="shared" si="66"/>
        <v>1.8072897120426814</v>
      </c>
      <c r="P235" s="77">
        <f t="shared" si="66"/>
        <v>1.8313320869915044</v>
      </c>
      <c r="Q235" s="77">
        <f t="shared" si="66"/>
        <v>1.7827078279822619</v>
      </c>
      <c r="R235" s="77">
        <f t="shared" si="66"/>
        <v>1.7923385051000933</v>
      </c>
      <c r="S235" s="77">
        <f t="shared" si="66"/>
        <v>1.7276517889182592</v>
      </c>
      <c r="T235" s="77">
        <f t="shared" si="66"/>
        <v>1.722137769072607</v>
      </c>
      <c r="U235" s="77">
        <f t="shared" si="66"/>
        <v>1.7969445346581583</v>
      </c>
      <c r="V235" s="77">
        <f t="shared" si="66"/>
        <v>1.7770059817809809</v>
      </c>
      <c r="W235" s="77">
        <f t="shared" si="66"/>
        <v>1.7491375754196528</v>
      </c>
      <c r="X235" s="77">
        <f t="shared" si="66"/>
        <v>1.7395872488236546</v>
      </c>
      <c r="Y235" s="77">
        <f t="shared" si="66"/>
        <v>1.7558120747536039</v>
      </c>
      <c r="Z235" s="77">
        <f t="shared" si="66"/>
        <v>1.7534289607815376</v>
      </c>
      <c r="AA235" s="77">
        <f t="shared" si="66"/>
        <v>1.781302628302261</v>
      </c>
      <c r="AB235" s="77">
        <f t="shared" si="66"/>
        <v>1.7889205770982122</v>
      </c>
      <c r="AC235" s="77">
        <f t="shared" si="66"/>
        <v>1.7526464153483676</v>
      </c>
      <c r="AD235" s="77">
        <f t="shared" si="66"/>
        <v>1.7932316564230975</v>
      </c>
      <c r="AE235" s="77">
        <f t="shared" si="66"/>
        <v>1.7536855628713666</v>
      </c>
      <c r="AF235" s="77">
        <f t="shared" si="66"/>
        <v>1.7764501412122529</v>
      </c>
      <c r="AG235" s="77">
        <f t="shared" si="66"/>
        <v>1.7735448087963412</v>
      </c>
      <c r="AH235" s="77">
        <f t="shared" si="66"/>
        <v>1.7117845541234413</v>
      </c>
      <c r="AI235" s="77">
        <f t="shared" si="66"/>
        <v>1.6915297401865954</v>
      </c>
      <c r="AJ235" s="77">
        <f t="shared" si="66"/>
        <v>1.6842845667528208</v>
      </c>
      <c r="AK235" s="77">
        <f t="shared" si="66"/>
        <v>1.685640114435687</v>
      </c>
      <c r="AL235" s="77">
        <f t="shared" si="66"/>
        <v>1.7153718793871697</v>
      </c>
      <c r="AM235" s="77">
        <f t="shared" si="66"/>
        <v>1.7314016394945808</v>
      </c>
      <c r="AN235" s="77">
        <f t="shared" si="66"/>
        <v>1.7473488742720744</v>
      </c>
      <c r="AO235" s="77">
        <f t="shared" si="66"/>
        <v>1.7292943085711017</v>
      </c>
      <c r="AP235" s="77">
        <f t="shared" si="66"/>
        <v>1.798273078456621</v>
      </c>
      <c r="AQ235" s="77">
        <f t="shared" si="66"/>
        <v>1.7255397023221166</v>
      </c>
      <c r="AR235" s="77">
        <f t="shared" si="66"/>
        <v>1.7155018730972202</v>
      </c>
      <c r="AS235" s="77">
        <f t="shared" si="66"/>
        <v>1.7675404883330772</v>
      </c>
      <c r="AT235" s="77">
        <f t="shared" si="66"/>
        <v>1.7309766015321417</v>
      </c>
      <c r="AU235" s="77">
        <f t="shared" si="66"/>
        <v>1.7464256020935272</v>
      </c>
      <c r="AV235" s="77">
        <f t="shared" si="66"/>
        <v>1.7173761936843006</v>
      </c>
      <c r="AW235" s="77">
        <f t="shared" si="66"/>
        <v>1.7079923660896632</v>
      </c>
      <c r="AX235" s="77">
        <f t="shared" si="66"/>
        <v>1.7302325897345325</v>
      </c>
      <c r="AY235" s="77">
        <f t="shared" si="66"/>
        <v>1.760697603979021</v>
      </c>
      <c r="AZ235" s="77">
        <f t="shared" si="66"/>
        <v>1.7944383479193962</v>
      </c>
      <c r="BA235" s="77">
        <f t="shared" si="66"/>
        <v>1.7725559474429349</v>
      </c>
      <c r="BB235" s="77">
        <f t="shared" si="66"/>
        <v>1.8389308017284671</v>
      </c>
      <c r="BC235" s="77">
        <f t="shared" si="66"/>
        <v>1.7847344916676284</v>
      </c>
      <c r="BD235" s="77">
        <f t="shared" si="66"/>
        <v>1.7728318510415675</v>
      </c>
      <c r="BE235" s="77">
        <f t="shared" si="66"/>
        <v>1.8038020239148556</v>
      </c>
      <c r="BF235" s="77">
        <f t="shared" si="66"/>
        <v>0</v>
      </c>
      <c r="BG235" s="77">
        <f t="shared" si="66"/>
        <v>0</v>
      </c>
      <c r="BH235" s="77">
        <f t="shared" si="66"/>
        <v>0</v>
      </c>
      <c r="BI235" s="77">
        <f t="shared" si="66"/>
        <v>0</v>
      </c>
      <c r="BJ235" s="77">
        <f t="shared" si="66"/>
        <v>0</v>
      </c>
      <c r="BK235" s="77">
        <f t="shared" si="66"/>
        <v>0</v>
      </c>
      <c r="BL235" s="77">
        <f t="shared" si="66"/>
        <v>0</v>
      </c>
      <c r="BM235" s="77">
        <f t="shared" si="66"/>
        <v>0</v>
      </c>
      <c r="BN235" s="77">
        <f t="shared" ref="BN235" si="67">BN153</f>
        <v>0</v>
      </c>
      <c r="BO235" s="65"/>
      <c r="BP235" s="65"/>
    </row>
    <row r="236" spans="1:68" s="60" customFormat="1" x14ac:dyDescent="0.3">
      <c r="A236" s="76" t="s">
        <v>122</v>
      </c>
      <c r="B236" s="77">
        <f t="shared" ref="B236:BM236" si="68">B169</f>
        <v>1.2958855098389983</v>
      </c>
      <c r="C236" s="77">
        <f t="shared" si="68"/>
        <v>1.9848084261072128</v>
      </c>
      <c r="D236" s="77">
        <f t="shared" si="68"/>
        <v>2.3202038160523468</v>
      </c>
      <c r="E236" s="77">
        <f t="shared" si="68"/>
        <v>2.1949176904920416</v>
      </c>
      <c r="F236" s="77">
        <f t="shared" si="68"/>
        <v>2.2568484206811363</v>
      </c>
      <c r="G236" s="77">
        <f t="shared" si="68"/>
        <v>1.9849301479705712</v>
      </c>
      <c r="H236" s="77">
        <f t="shared" si="68"/>
        <v>2.1180180276969027</v>
      </c>
      <c r="I236" s="77">
        <f t="shared" si="68"/>
        <v>2.2665024829423879</v>
      </c>
      <c r="J236" s="77">
        <f t="shared" si="68"/>
        <v>2.0273412218680931</v>
      </c>
      <c r="K236" s="77">
        <f t="shared" si="68"/>
        <v>1.9556517543624521</v>
      </c>
      <c r="L236" s="77">
        <f t="shared" si="68"/>
        <v>1.9356947948308707</v>
      </c>
      <c r="M236" s="77">
        <f t="shared" si="68"/>
        <v>1.9536248295030496</v>
      </c>
      <c r="N236" s="77">
        <f t="shared" si="68"/>
        <v>1.9409282136894825</v>
      </c>
      <c r="O236" s="77">
        <f t="shared" si="68"/>
        <v>2.0140576299217607</v>
      </c>
      <c r="P236" s="77">
        <f t="shared" si="68"/>
        <v>2.1745940170940172</v>
      </c>
      <c r="Q236" s="77">
        <f t="shared" si="68"/>
        <v>2.2287270054355184</v>
      </c>
      <c r="R236" s="77">
        <f t="shared" si="68"/>
        <v>2.1336660095285032</v>
      </c>
      <c r="S236" s="77">
        <f t="shared" si="68"/>
        <v>1.9565142005062941</v>
      </c>
      <c r="T236" s="77">
        <f t="shared" si="68"/>
        <v>1.9320927309545424</v>
      </c>
      <c r="U236" s="77">
        <f t="shared" si="68"/>
        <v>2.0216195306455771</v>
      </c>
      <c r="V236" s="77">
        <f t="shared" si="68"/>
        <v>2.0182447482202908</v>
      </c>
      <c r="W236" s="77">
        <f t="shared" si="68"/>
        <v>1.9485281708816509</v>
      </c>
      <c r="X236" s="77">
        <f t="shared" si="68"/>
        <v>1.9675244950528419</v>
      </c>
      <c r="Y236" s="77">
        <f t="shared" si="68"/>
        <v>1.9673429666038409</v>
      </c>
      <c r="Z236" s="77">
        <f t="shared" si="68"/>
        <v>1.9524445317101904</v>
      </c>
      <c r="AA236" s="77">
        <f t="shared" si="68"/>
        <v>2.0130829692097989</v>
      </c>
      <c r="AB236" s="77">
        <f t="shared" si="68"/>
        <v>2.0497215152521115</v>
      </c>
      <c r="AC236" s="77">
        <f t="shared" si="68"/>
        <v>2.0166806316467936</v>
      </c>
      <c r="AD236" s="77">
        <f t="shared" si="68"/>
        <v>2.086434573829532</v>
      </c>
      <c r="AE236" s="77">
        <f t="shared" si="68"/>
        <v>2.0099196255977212</v>
      </c>
      <c r="AF236" s="77">
        <f t="shared" si="68"/>
        <v>2.1117524707388218</v>
      </c>
      <c r="AG236" s="77">
        <f t="shared" si="68"/>
        <v>2.3037107558298588</v>
      </c>
      <c r="AH236" s="77">
        <f t="shared" si="68"/>
        <v>2.0413377827580685</v>
      </c>
      <c r="AI236" s="77">
        <f t="shared" si="68"/>
        <v>1.9988540774694001</v>
      </c>
      <c r="AJ236" s="77">
        <f t="shared" si="68"/>
        <v>1.9712591001937882</v>
      </c>
      <c r="AK236" s="77">
        <f t="shared" si="68"/>
        <v>1.9799327505043711</v>
      </c>
      <c r="AL236" s="77">
        <f t="shared" si="68"/>
        <v>2.040777982221992</v>
      </c>
      <c r="AM236" s="77">
        <f t="shared" si="68"/>
        <v>2.1105603180519319</v>
      </c>
      <c r="AN236" s="77">
        <f t="shared" si="68"/>
        <v>2.1529701409270623</v>
      </c>
      <c r="AO236" s="77">
        <f t="shared" si="68"/>
        <v>2.1543452380952379</v>
      </c>
      <c r="AP236" s="77">
        <f t="shared" si="68"/>
        <v>2.3107845855281397</v>
      </c>
      <c r="AQ236" s="77">
        <f t="shared" si="68"/>
        <v>2.1417286914765907</v>
      </c>
      <c r="AR236" s="77">
        <f t="shared" si="68"/>
        <v>2.1645050451278824</v>
      </c>
      <c r="AS236" s="77">
        <f t="shared" si="68"/>
        <v>2.2364674742464707</v>
      </c>
      <c r="AT236" s="77">
        <f t="shared" si="68"/>
        <v>2.1504726792631437</v>
      </c>
      <c r="AU236" s="77">
        <f t="shared" si="68"/>
        <v>2.1265511909248023</v>
      </c>
      <c r="AV236" s="77">
        <f t="shared" si="68"/>
        <v>2.0979517942066579</v>
      </c>
      <c r="AW236" s="77">
        <f t="shared" si="68"/>
        <v>2.0849145142204266</v>
      </c>
      <c r="AX236" s="77">
        <f t="shared" si="68"/>
        <v>2.1662297630181917</v>
      </c>
      <c r="AY236" s="77">
        <f t="shared" si="68"/>
        <v>2.2082684091480274</v>
      </c>
      <c r="AZ236" s="77">
        <f t="shared" si="68"/>
        <v>2.3103468499642243</v>
      </c>
      <c r="BA236" s="77">
        <f t="shared" si="68"/>
        <v>2.3010039998616763</v>
      </c>
      <c r="BB236" s="77">
        <f t="shared" si="68"/>
        <v>2.4752817526997957</v>
      </c>
      <c r="BC236" s="77">
        <f t="shared" si="68"/>
        <v>2.3611594458271843</v>
      </c>
      <c r="BD236" s="77">
        <f t="shared" si="68"/>
        <v>2.3827168692033558</v>
      </c>
      <c r="BE236" s="77">
        <f t="shared" si="68"/>
        <v>2.4126400862068964</v>
      </c>
      <c r="BF236" s="77">
        <f t="shared" si="68"/>
        <v>0</v>
      </c>
      <c r="BG236" s="77">
        <f t="shared" si="68"/>
        <v>0</v>
      </c>
      <c r="BH236" s="77">
        <f t="shared" si="68"/>
        <v>0</v>
      </c>
      <c r="BI236" s="77">
        <f t="shared" si="68"/>
        <v>0</v>
      </c>
      <c r="BJ236" s="77">
        <f t="shared" si="68"/>
        <v>0</v>
      </c>
      <c r="BK236" s="77">
        <f t="shared" si="68"/>
        <v>0</v>
      </c>
      <c r="BL236" s="77">
        <f t="shared" si="68"/>
        <v>0</v>
      </c>
      <c r="BM236" s="77">
        <f t="shared" si="68"/>
        <v>0</v>
      </c>
      <c r="BN236" s="77">
        <f t="shared" ref="BN236" si="69">BN169</f>
        <v>0</v>
      </c>
      <c r="BO236" s="65"/>
      <c r="BP236" s="65"/>
    </row>
    <row r="237" spans="1:68" s="60" customFormat="1" x14ac:dyDescent="0.3">
      <c r="A237" s="76" t="s">
        <v>123</v>
      </c>
      <c r="B237" s="77"/>
      <c r="C237" s="77"/>
      <c r="D237" s="77"/>
      <c r="E237" s="77"/>
      <c r="F237" s="77">
        <f t="shared" ref="F237:BN237" si="70">F185</f>
        <v>1.150853889943074</v>
      </c>
      <c r="G237" s="77">
        <f t="shared" si="70"/>
        <v>1.797936426557293</v>
      </c>
      <c r="H237" s="77">
        <f t="shared" si="70"/>
        <v>2.1534894058379019</v>
      </c>
      <c r="I237" s="77">
        <f t="shared" si="70"/>
        <v>2.3002819667178569</v>
      </c>
      <c r="J237" s="77">
        <f t="shared" si="70"/>
        <v>2.0649698869730222</v>
      </c>
      <c r="K237" s="77">
        <f t="shared" si="70"/>
        <v>1.9862899109624002</v>
      </c>
      <c r="L237" s="77">
        <f t="shared" si="70"/>
        <v>2.0207009841689807</v>
      </c>
      <c r="M237" s="77">
        <f t="shared" si="70"/>
        <v>2.050193620857844</v>
      </c>
      <c r="N237" s="77">
        <f t="shared" si="70"/>
        <v>2.0367452950694029</v>
      </c>
      <c r="O237" s="77">
        <f t="shared" si="70"/>
        <v>2.1115174629711868</v>
      </c>
      <c r="P237" s="77">
        <f t="shared" si="70"/>
        <v>2.2981725808798021</v>
      </c>
      <c r="Q237" s="77">
        <f t="shared" si="70"/>
        <v>2.384092638337346</v>
      </c>
      <c r="R237" s="77">
        <f t="shared" si="70"/>
        <v>2.3426227816756087</v>
      </c>
      <c r="S237" s="77">
        <f t="shared" si="70"/>
        <v>2.1207883314255924</v>
      </c>
      <c r="T237" s="77">
        <f t="shared" si="70"/>
        <v>2.0888726125415515</v>
      </c>
      <c r="U237" s="77">
        <f t="shared" si="70"/>
        <v>2.2047172886631543</v>
      </c>
      <c r="V237" s="77">
        <f t="shared" si="70"/>
        <v>2.1555952506041818</v>
      </c>
      <c r="W237" s="77">
        <f t="shared" si="70"/>
        <v>2.0861344070473606</v>
      </c>
      <c r="X237" s="77">
        <f t="shared" si="70"/>
        <v>2.0920291289903856</v>
      </c>
      <c r="Y237" s="77">
        <f t="shared" si="70"/>
        <v>2.1100133685480453</v>
      </c>
      <c r="Z237" s="77">
        <f t="shared" si="70"/>
        <v>2.0901686105476673</v>
      </c>
      <c r="AA237" s="77">
        <f t="shared" si="70"/>
        <v>2.1831107028738383</v>
      </c>
      <c r="AB237" s="77">
        <f t="shared" si="70"/>
        <v>2.2325446783879603</v>
      </c>
      <c r="AC237" s="77">
        <f t="shared" si="70"/>
        <v>2.1748825334745647</v>
      </c>
      <c r="AD237" s="77">
        <f t="shared" si="70"/>
        <v>2.2682077345785712</v>
      </c>
      <c r="AE237" s="77">
        <f t="shared" si="70"/>
        <v>2.2125095977792215</v>
      </c>
      <c r="AF237" s="77">
        <f t="shared" si="70"/>
        <v>2.2995209027456895</v>
      </c>
      <c r="AG237" s="77">
        <f t="shared" si="70"/>
        <v>2.4126023224823911</v>
      </c>
      <c r="AH237" s="77">
        <f t="shared" si="70"/>
        <v>2.2112804704001827</v>
      </c>
      <c r="AI237" s="77">
        <f t="shared" si="70"/>
        <v>2.1959595309710314</v>
      </c>
      <c r="AJ237" s="77">
        <f t="shared" si="70"/>
        <v>2.1547643735846238</v>
      </c>
      <c r="AK237" s="77">
        <f t="shared" si="70"/>
        <v>2.1518647347830804</v>
      </c>
      <c r="AL237" s="77">
        <f t="shared" si="70"/>
        <v>2.2328648067821786</v>
      </c>
      <c r="AM237" s="77">
        <f t="shared" si="70"/>
        <v>2.3157769481340451</v>
      </c>
      <c r="AN237" s="77">
        <f t="shared" si="70"/>
        <v>2.3665321059114177</v>
      </c>
      <c r="AO237" s="77">
        <f t="shared" si="70"/>
        <v>2.390183402966874</v>
      </c>
      <c r="AP237" s="77">
        <f t="shared" si="70"/>
        <v>2.5814098205006482</v>
      </c>
      <c r="AQ237" s="77">
        <f t="shared" si="70"/>
        <v>2.3581141540130153</v>
      </c>
      <c r="AR237" s="77">
        <f t="shared" si="70"/>
        <v>2.3786427687358938</v>
      </c>
      <c r="AS237" s="77">
        <f t="shared" si="70"/>
        <v>2.4549621629892195</v>
      </c>
      <c r="AT237" s="77">
        <f t="shared" si="70"/>
        <v>2.3458330601272048</v>
      </c>
      <c r="AU237" s="77">
        <f t="shared" si="70"/>
        <v>2.3170172109859646</v>
      </c>
      <c r="AV237" s="77">
        <f t="shared" si="70"/>
        <v>2.2699185738511347</v>
      </c>
      <c r="AW237" s="77">
        <f t="shared" si="70"/>
        <v>2.2604745256153609</v>
      </c>
      <c r="AX237" s="77">
        <f t="shared" si="70"/>
        <v>2.3467971817350617</v>
      </c>
      <c r="AY237" s="77">
        <f t="shared" si="70"/>
        <v>2.4162203952330668</v>
      </c>
      <c r="AZ237" s="77">
        <f t="shared" si="70"/>
        <v>2.511624369639744</v>
      </c>
      <c r="BA237" s="77">
        <f t="shared" si="70"/>
        <v>2.5143783783783782</v>
      </c>
      <c r="BB237" s="77">
        <f t="shared" si="70"/>
        <v>2.7106727787233598</v>
      </c>
      <c r="BC237" s="77">
        <f t="shared" si="70"/>
        <v>2.5670529584574862</v>
      </c>
      <c r="BD237" s="77">
        <f t="shared" si="70"/>
        <v>2.5834222300867058</v>
      </c>
      <c r="BE237" s="77">
        <f t="shared" si="70"/>
        <v>2.6304550178037598</v>
      </c>
      <c r="BF237" s="77">
        <f t="shared" si="70"/>
        <v>0</v>
      </c>
      <c r="BG237" s="77">
        <f t="shared" si="70"/>
        <v>0</v>
      </c>
      <c r="BH237" s="77">
        <f t="shared" si="70"/>
        <v>0</v>
      </c>
      <c r="BI237" s="77">
        <f t="shared" si="70"/>
        <v>0</v>
      </c>
      <c r="BJ237" s="77">
        <f t="shared" si="70"/>
        <v>0</v>
      </c>
      <c r="BK237" s="77">
        <f t="shared" si="70"/>
        <v>0</v>
      </c>
      <c r="BL237" s="77">
        <f t="shared" si="70"/>
        <v>0</v>
      </c>
      <c r="BM237" s="77">
        <f t="shared" si="70"/>
        <v>0</v>
      </c>
      <c r="BN237" s="77">
        <f t="shared" si="70"/>
        <v>0</v>
      </c>
      <c r="BO237" s="65"/>
      <c r="BP237" s="65"/>
    </row>
    <row r="238" spans="1:68" s="60" customFormat="1" x14ac:dyDescent="0.3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</row>
    <row r="239" spans="1:68" s="60" customFormat="1" x14ac:dyDescent="0.3">
      <c r="A239" s="78"/>
      <c r="B239" s="82">
        <f t="shared" ref="B239:AY239" si="71">IF(AND(B76&lt;&gt;"",C76="",B79&lt;&gt;"",C79="",B89&lt;&gt;"",C89=""),1,0)</f>
        <v>0</v>
      </c>
      <c r="C239" s="82">
        <f t="shared" si="71"/>
        <v>0</v>
      </c>
      <c r="D239" s="82">
        <f t="shared" si="71"/>
        <v>0</v>
      </c>
      <c r="E239" s="82">
        <f t="shared" si="71"/>
        <v>0</v>
      </c>
      <c r="F239" s="82">
        <f t="shared" si="71"/>
        <v>0</v>
      </c>
      <c r="G239" s="82">
        <f t="shared" si="71"/>
        <v>0</v>
      </c>
      <c r="H239" s="82">
        <f t="shared" si="71"/>
        <v>0</v>
      </c>
      <c r="I239" s="82">
        <f t="shared" si="71"/>
        <v>0</v>
      </c>
      <c r="J239" s="82">
        <f t="shared" si="71"/>
        <v>0</v>
      </c>
      <c r="K239" s="82">
        <f t="shared" si="71"/>
        <v>0</v>
      </c>
      <c r="L239" s="82">
        <f t="shared" si="71"/>
        <v>0</v>
      </c>
      <c r="M239" s="82">
        <f t="shared" si="71"/>
        <v>0</v>
      </c>
      <c r="N239" s="82">
        <f t="shared" si="71"/>
        <v>0</v>
      </c>
      <c r="O239" s="82">
        <f t="shared" si="71"/>
        <v>0</v>
      </c>
      <c r="P239" s="82">
        <f t="shared" si="71"/>
        <v>0</v>
      </c>
      <c r="Q239" s="82">
        <f t="shared" si="71"/>
        <v>0</v>
      </c>
      <c r="R239" s="82">
        <f t="shared" si="71"/>
        <v>0</v>
      </c>
      <c r="S239" s="82">
        <f t="shared" si="71"/>
        <v>0</v>
      </c>
      <c r="T239" s="82">
        <f t="shared" si="71"/>
        <v>0</v>
      </c>
      <c r="U239" s="82">
        <f t="shared" si="71"/>
        <v>0</v>
      </c>
      <c r="V239" s="82">
        <f t="shared" si="71"/>
        <v>0</v>
      </c>
      <c r="W239" s="82">
        <f t="shared" si="71"/>
        <v>0</v>
      </c>
      <c r="X239" s="82">
        <f t="shared" si="71"/>
        <v>0</v>
      </c>
      <c r="Y239" s="82">
        <f t="shared" si="71"/>
        <v>0</v>
      </c>
      <c r="Z239" s="82">
        <f t="shared" si="71"/>
        <v>0</v>
      </c>
      <c r="AA239" s="82">
        <f t="shared" si="71"/>
        <v>0</v>
      </c>
      <c r="AB239" s="82">
        <f t="shared" si="71"/>
        <v>0</v>
      </c>
      <c r="AC239" s="82">
        <f t="shared" si="71"/>
        <v>0</v>
      </c>
      <c r="AD239" s="82">
        <f t="shared" si="71"/>
        <v>0</v>
      </c>
      <c r="AE239" s="82">
        <f t="shared" si="71"/>
        <v>0</v>
      </c>
      <c r="AF239" s="82">
        <f t="shared" si="71"/>
        <v>0</v>
      </c>
      <c r="AG239" s="82">
        <f t="shared" si="71"/>
        <v>0</v>
      </c>
      <c r="AH239" s="82">
        <f t="shared" si="71"/>
        <v>0</v>
      </c>
      <c r="AI239" s="82">
        <f t="shared" si="71"/>
        <v>0</v>
      </c>
      <c r="AJ239" s="82">
        <f t="shared" si="71"/>
        <v>0</v>
      </c>
      <c r="AK239" s="82">
        <f t="shared" si="71"/>
        <v>0</v>
      </c>
      <c r="AL239" s="82">
        <f t="shared" si="71"/>
        <v>0</v>
      </c>
      <c r="AM239" s="82">
        <f t="shared" si="71"/>
        <v>0</v>
      </c>
      <c r="AN239" s="82">
        <f t="shared" si="71"/>
        <v>0</v>
      </c>
      <c r="AO239" s="82">
        <f t="shared" si="71"/>
        <v>0</v>
      </c>
      <c r="AP239" s="82">
        <f t="shared" si="71"/>
        <v>0</v>
      </c>
      <c r="AQ239" s="82">
        <f t="shared" si="71"/>
        <v>0</v>
      </c>
      <c r="AR239" s="82">
        <f t="shared" si="71"/>
        <v>0</v>
      </c>
      <c r="AS239" s="82">
        <f t="shared" si="71"/>
        <v>0</v>
      </c>
      <c r="AT239" s="82">
        <f t="shared" si="71"/>
        <v>0</v>
      </c>
      <c r="AU239" s="82">
        <f t="shared" si="71"/>
        <v>0</v>
      </c>
      <c r="AV239" s="82">
        <f t="shared" si="71"/>
        <v>0</v>
      </c>
      <c r="AW239" s="82">
        <f t="shared" si="71"/>
        <v>0</v>
      </c>
      <c r="AX239" s="82">
        <f t="shared" si="71"/>
        <v>0</v>
      </c>
      <c r="AY239" s="82">
        <f t="shared" si="71"/>
        <v>0</v>
      </c>
      <c r="AZ239" s="82">
        <f>IF(AND(AZ76&lt;&gt;"",BA76="",AZ79&lt;&gt;"",BA79="",AZ89&lt;&gt;"",BA90=""),1,0)</f>
        <v>0</v>
      </c>
      <c r="BA239" s="82">
        <f t="shared" ref="BA239" si="72">IF(AND(BA76&lt;&gt;"",BB76="",BA79&lt;&gt;"",BB79="",BA90&lt;&gt;"",BB90=""),1,0)</f>
        <v>0</v>
      </c>
      <c r="BB239" s="82">
        <f>IF(AND(BB76&lt;&gt;"",BC76="",BB79&lt;&gt;"",BC79="",BB90&lt;&gt;"",BC90=""),1,0)</f>
        <v>0</v>
      </c>
      <c r="BC239" s="82">
        <f t="shared" ref="BC239:BN239" si="73">IF(AND(BC76&lt;&gt;"",BD76="",BC79&lt;&gt;"",BD79="",BC90&lt;&gt;"",BD90=""),1,0)</f>
        <v>0</v>
      </c>
      <c r="BD239" s="82">
        <f t="shared" si="73"/>
        <v>0</v>
      </c>
      <c r="BE239" s="82">
        <f t="shared" si="73"/>
        <v>1</v>
      </c>
      <c r="BF239" s="82">
        <f t="shared" si="73"/>
        <v>0</v>
      </c>
      <c r="BG239" s="82">
        <f t="shared" si="73"/>
        <v>0</v>
      </c>
      <c r="BH239" s="82">
        <f t="shared" si="73"/>
        <v>0</v>
      </c>
      <c r="BI239" s="82">
        <f t="shared" si="73"/>
        <v>0</v>
      </c>
      <c r="BJ239" s="82">
        <f t="shared" si="73"/>
        <v>0</v>
      </c>
      <c r="BK239" s="82">
        <f t="shared" si="73"/>
        <v>0</v>
      </c>
      <c r="BL239" s="82">
        <f t="shared" si="73"/>
        <v>0</v>
      </c>
      <c r="BM239" s="82">
        <f t="shared" si="73"/>
        <v>0</v>
      </c>
      <c r="BN239" s="82">
        <f t="shared" si="73"/>
        <v>0</v>
      </c>
    </row>
    <row r="240" spans="1:68" s="60" customFormat="1" x14ac:dyDescent="0.3">
      <c r="A240" s="78"/>
      <c r="B240" s="76">
        <v>43678</v>
      </c>
      <c r="C240" s="76">
        <v>43709</v>
      </c>
      <c r="D240" s="76">
        <v>43739</v>
      </c>
      <c r="E240" s="76">
        <v>43770</v>
      </c>
      <c r="F240" s="76">
        <v>43800</v>
      </c>
      <c r="G240" s="76">
        <v>43831</v>
      </c>
      <c r="H240" s="76">
        <v>43862</v>
      </c>
      <c r="I240" s="76">
        <v>43891</v>
      </c>
      <c r="J240" s="76">
        <v>43922</v>
      </c>
      <c r="K240" s="76">
        <v>43952</v>
      </c>
      <c r="L240" s="76">
        <v>43983</v>
      </c>
      <c r="M240" s="76">
        <v>44013</v>
      </c>
      <c r="N240" s="76">
        <v>44044</v>
      </c>
      <c r="O240" s="76">
        <v>44075</v>
      </c>
      <c r="P240" s="76">
        <v>44105</v>
      </c>
      <c r="Q240" s="76">
        <v>44136</v>
      </c>
      <c r="R240" s="76">
        <v>44166</v>
      </c>
      <c r="S240" s="76">
        <v>44197</v>
      </c>
      <c r="T240" s="76">
        <v>44228</v>
      </c>
      <c r="U240" s="76">
        <v>44256</v>
      </c>
      <c r="V240" s="76">
        <v>44287</v>
      </c>
      <c r="W240" s="76">
        <v>44317</v>
      </c>
      <c r="X240" s="76">
        <v>44348</v>
      </c>
      <c r="Y240" s="76">
        <v>44378</v>
      </c>
      <c r="Z240" s="76">
        <v>44409</v>
      </c>
      <c r="AA240" s="76">
        <v>44440</v>
      </c>
      <c r="AB240" s="76">
        <v>44470</v>
      </c>
      <c r="AC240" s="76">
        <v>44501</v>
      </c>
      <c r="AD240" s="76">
        <v>44531</v>
      </c>
      <c r="AE240" s="76">
        <v>44562</v>
      </c>
      <c r="AF240" s="76">
        <v>44593</v>
      </c>
      <c r="AG240" s="76">
        <v>44621</v>
      </c>
      <c r="AH240" s="76">
        <v>44652</v>
      </c>
      <c r="AI240" s="76">
        <v>44682</v>
      </c>
      <c r="AJ240" s="76">
        <v>44713</v>
      </c>
      <c r="AK240" s="76">
        <v>44743</v>
      </c>
      <c r="AL240" s="76">
        <v>44774</v>
      </c>
      <c r="AM240" s="76">
        <v>44805</v>
      </c>
      <c r="AN240" s="76">
        <v>44835</v>
      </c>
      <c r="AO240" s="76">
        <v>44866</v>
      </c>
      <c r="AP240" s="76">
        <v>44896</v>
      </c>
      <c r="AQ240" s="76">
        <v>44927</v>
      </c>
      <c r="AR240" s="76">
        <v>44958</v>
      </c>
      <c r="AS240" s="76">
        <v>44986</v>
      </c>
      <c r="AT240" s="76">
        <v>45017</v>
      </c>
      <c r="AU240" s="76">
        <v>45047</v>
      </c>
      <c r="AV240" s="76">
        <v>45078</v>
      </c>
      <c r="AW240" s="76">
        <v>45108</v>
      </c>
      <c r="AX240" s="76">
        <v>45139</v>
      </c>
      <c r="AY240" s="76">
        <v>45170</v>
      </c>
      <c r="AZ240" s="76">
        <v>45200</v>
      </c>
      <c r="BA240" s="76">
        <v>45231</v>
      </c>
      <c r="BB240" s="76">
        <v>45261</v>
      </c>
      <c r="BC240" s="76">
        <v>45292</v>
      </c>
      <c r="BD240" s="76">
        <v>45323</v>
      </c>
      <c r="BE240" s="76">
        <v>45352</v>
      </c>
      <c r="BF240" s="76">
        <v>45383</v>
      </c>
      <c r="BG240" s="76">
        <v>45413</v>
      </c>
      <c r="BH240" s="76">
        <v>45444</v>
      </c>
      <c r="BI240" s="76">
        <v>45474</v>
      </c>
      <c r="BJ240" s="76">
        <v>45505</v>
      </c>
      <c r="BK240" s="76">
        <v>45536</v>
      </c>
      <c r="BL240" s="76">
        <v>45566</v>
      </c>
      <c r="BM240" s="76">
        <v>45597</v>
      </c>
      <c r="BN240" s="76">
        <v>45627</v>
      </c>
      <c r="BO240" s="57"/>
      <c r="BP240" s="57"/>
    </row>
    <row r="241" spans="1:68" s="60" customFormat="1" x14ac:dyDescent="0.3">
      <c r="A241" s="76" t="s">
        <v>121</v>
      </c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7">
        <f t="shared" ref="L241:BN241" si="74">+L230*L$239</f>
        <v>0</v>
      </c>
      <c r="M241" s="77">
        <f t="shared" si="74"/>
        <v>0</v>
      </c>
      <c r="N241" s="77">
        <f t="shared" si="74"/>
        <v>0</v>
      </c>
      <c r="O241" s="77">
        <f t="shared" si="74"/>
        <v>0</v>
      </c>
      <c r="P241" s="77">
        <f t="shared" si="74"/>
        <v>0</v>
      </c>
      <c r="Q241" s="77">
        <f t="shared" si="74"/>
        <v>0</v>
      </c>
      <c r="R241" s="77">
        <f t="shared" si="74"/>
        <v>0</v>
      </c>
      <c r="S241" s="77">
        <f t="shared" si="74"/>
        <v>0</v>
      </c>
      <c r="T241" s="77">
        <f t="shared" si="74"/>
        <v>0</v>
      </c>
      <c r="U241" s="77">
        <f t="shared" si="74"/>
        <v>0</v>
      </c>
      <c r="V241" s="77">
        <f t="shared" si="74"/>
        <v>0</v>
      </c>
      <c r="W241" s="77">
        <f t="shared" si="74"/>
        <v>0</v>
      </c>
      <c r="X241" s="77">
        <f t="shared" si="74"/>
        <v>0</v>
      </c>
      <c r="Y241" s="77">
        <f t="shared" si="74"/>
        <v>0</v>
      </c>
      <c r="Z241" s="77">
        <f t="shared" si="74"/>
        <v>0</v>
      </c>
      <c r="AA241" s="77">
        <f t="shared" si="74"/>
        <v>0</v>
      </c>
      <c r="AB241" s="77">
        <f t="shared" si="74"/>
        <v>0</v>
      </c>
      <c r="AC241" s="77">
        <f t="shared" si="74"/>
        <v>0</v>
      </c>
      <c r="AD241" s="77">
        <f t="shared" si="74"/>
        <v>0</v>
      </c>
      <c r="AE241" s="77">
        <f t="shared" si="74"/>
        <v>0</v>
      </c>
      <c r="AF241" s="77">
        <f t="shared" si="74"/>
        <v>0</v>
      </c>
      <c r="AG241" s="77">
        <f t="shared" si="74"/>
        <v>0</v>
      </c>
      <c r="AH241" s="77">
        <f t="shared" si="74"/>
        <v>0</v>
      </c>
      <c r="AI241" s="77">
        <f t="shared" si="74"/>
        <v>0</v>
      </c>
      <c r="AJ241" s="77">
        <f t="shared" si="74"/>
        <v>0</v>
      </c>
      <c r="AK241" s="77">
        <f t="shared" si="74"/>
        <v>0</v>
      </c>
      <c r="AL241" s="77">
        <f t="shared" si="74"/>
        <v>0</v>
      </c>
      <c r="AM241" s="77">
        <f t="shared" si="74"/>
        <v>0</v>
      </c>
      <c r="AN241" s="77">
        <f t="shared" si="74"/>
        <v>0</v>
      </c>
      <c r="AO241" s="77">
        <f t="shared" si="74"/>
        <v>0</v>
      </c>
      <c r="AP241" s="77">
        <f t="shared" si="74"/>
        <v>0</v>
      </c>
      <c r="AQ241" s="77">
        <f t="shared" si="74"/>
        <v>0</v>
      </c>
      <c r="AR241" s="77">
        <f t="shared" si="74"/>
        <v>0</v>
      </c>
      <c r="AS241" s="77">
        <f t="shared" si="74"/>
        <v>0</v>
      </c>
      <c r="AT241" s="77">
        <f t="shared" si="74"/>
        <v>0</v>
      </c>
      <c r="AU241" s="77">
        <f t="shared" si="74"/>
        <v>0</v>
      </c>
      <c r="AV241" s="77">
        <f t="shared" si="74"/>
        <v>0</v>
      </c>
      <c r="AW241" s="77">
        <f t="shared" si="74"/>
        <v>0</v>
      </c>
      <c r="AX241" s="77">
        <f t="shared" si="74"/>
        <v>0</v>
      </c>
      <c r="AY241" s="77">
        <f t="shared" si="74"/>
        <v>0</v>
      </c>
      <c r="AZ241" s="77">
        <f t="shared" si="74"/>
        <v>0</v>
      </c>
      <c r="BA241" s="77">
        <f t="shared" si="74"/>
        <v>0</v>
      </c>
      <c r="BB241" s="77">
        <f t="shared" si="74"/>
        <v>0</v>
      </c>
      <c r="BC241" s="77">
        <f t="shared" si="74"/>
        <v>0</v>
      </c>
      <c r="BD241" s="77">
        <f t="shared" si="74"/>
        <v>0</v>
      </c>
      <c r="BE241" s="77">
        <f t="shared" si="74"/>
        <v>1580.8417078950883</v>
      </c>
      <c r="BF241" s="77">
        <f t="shared" si="74"/>
        <v>0</v>
      </c>
      <c r="BG241" s="77">
        <f t="shared" si="74"/>
        <v>0</v>
      </c>
      <c r="BH241" s="77">
        <f t="shared" si="74"/>
        <v>0</v>
      </c>
      <c r="BI241" s="77">
        <f t="shared" si="74"/>
        <v>0</v>
      </c>
      <c r="BJ241" s="77">
        <f t="shared" si="74"/>
        <v>0</v>
      </c>
      <c r="BK241" s="77">
        <f t="shared" si="74"/>
        <v>0</v>
      </c>
      <c r="BL241" s="77">
        <f t="shared" si="74"/>
        <v>0</v>
      </c>
      <c r="BM241" s="77">
        <f t="shared" si="74"/>
        <v>0</v>
      </c>
      <c r="BN241" s="77">
        <f t="shared" si="74"/>
        <v>0</v>
      </c>
      <c r="BO241" s="57"/>
      <c r="BP241" s="57"/>
    </row>
    <row r="242" spans="1:68" s="60" customFormat="1" x14ac:dyDescent="0.3">
      <c r="A242" s="76" t="s">
        <v>124</v>
      </c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>
        <f t="shared" ref="L242:BN245" si="75">+L206*L$239</f>
        <v>0</v>
      </c>
      <c r="M242" s="77">
        <f t="shared" si="75"/>
        <v>0</v>
      </c>
      <c r="N242" s="77">
        <f t="shared" si="75"/>
        <v>0</v>
      </c>
      <c r="O242" s="77">
        <f t="shared" si="75"/>
        <v>0</v>
      </c>
      <c r="P242" s="77">
        <f t="shared" si="75"/>
        <v>0</v>
      </c>
      <c r="Q242" s="77">
        <f t="shared" si="75"/>
        <v>0</v>
      </c>
      <c r="R242" s="77">
        <f t="shared" si="75"/>
        <v>0</v>
      </c>
      <c r="S242" s="77">
        <f t="shared" si="75"/>
        <v>0</v>
      </c>
      <c r="T242" s="77">
        <f t="shared" si="75"/>
        <v>0</v>
      </c>
      <c r="U242" s="77">
        <f t="shared" si="75"/>
        <v>0</v>
      </c>
      <c r="V242" s="77">
        <f t="shared" si="75"/>
        <v>0</v>
      </c>
      <c r="W242" s="77">
        <f t="shared" si="75"/>
        <v>0</v>
      </c>
      <c r="X242" s="77">
        <f t="shared" si="75"/>
        <v>0</v>
      </c>
      <c r="Y242" s="77">
        <f t="shared" si="75"/>
        <v>0</v>
      </c>
      <c r="Z242" s="77">
        <f t="shared" si="75"/>
        <v>0</v>
      </c>
      <c r="AA242" s="77">
        <f t="shared" si="75"/>
        <v>0</v>
      </c>
      <c r="AB242" s="77">
        <f t="shared" si="75"/>
        <v>0</v>
      </c>
      <c r="AC242" s="77">
        <f t="shared" si="75"/>
        <v>0</v>
      </c>
      <c r="AD242" s="77">
        <f t="shared" si="75"/>
        <v>0</v>
      </c>
      <c r="AE242" s="77">
        <f t="shared" si="75"/>
        <v>0</v>
      </c>
      <c r="AF242" s="77">
        <f t="shared" si="75"/>
        <v>0</v>
      </c>
      <c r="AG242" s="77">
        <f t="shared" si="75"/>
        <v>0</v>
      </c>
      <c r="AH242" s="77">
        <f t="shared" si="75"/>
        <v>0</v>
      </c>
      <c r="AI242" s="77">
        <f t="shared" si="75"/>
        <v>0</v>
      </c>
      <c r="AJ242" s="77">
        <f t="shared" si="75"/>
        <v>0</v>
      </c>
      <c r="AK242" s="77">
        <f t="shared" si="75"/>
        <v>0</v>
      </c>
      <c r="AL242" s="77">
        <f t="shared" si="75"/>
        <v>0</v>
      </c>
      <c r="AM242" s="77">
        <f t="shared" si="75"/>
        <v>0</v>
      </c>
      <c r="AN242" s="77">
        <f t="shared" si="75"/>
        <v>0</v>
      </c>
      <c r="AO242" s="77">
        <f t="shared" si="75"/>
        <v>0</v>
      </c>
      <c r="AP242" s="77">
        <f t="shared" si="75"/>
        <v>0</v>
      </c>
      <c r="AQ242" s="77">
        <f t="shared" si="75"/>
        <v>0</v>
      </c>
      <c r="AR242" s="77">
        <f t="shared" si="75"/>
        <v>0</v>
      </c>
      <c r="AS242" s="77">
        <f t="shared" si="75"/>
        <v>0</v>
      </c>
      <c r="AT242" s="77">
        <f t="shared" si="75"/>
        <v>0</v>
      </c>
      <c r="AU242" s="77">
        <f t="shared" si="75"/>
        <v>0</v>
      </c>
      <c r="AV242" s="77">
        <f t="shared" si="75"/>
        <v>0</v>
      </c>
      <c r="AW242" s="77">
        <f t="shared" si="75"/>
        <v>0</v>
      </c>
      <c r="AX242" s="77">
        <f t="shared" si="75"/>
        <v>0</v>
      </c>
      <c r="AY242" s="77">
        <f t="shared" si="75"/>
        <v>0</v>
      </c>
      <c r="AZ242" s="77">
        <f t="shared" si="75"/>
        <v>0</v>
      </c>
      <c r="BA242" s="77">
        <f t="shared" si="75"/>
        <v>0</v>
      </c>
      <c r="BB242" s="77">
        <f t="shared" si="75"/>
        <v>0</v>
      </c>
      <c r="BC242" s="77">
        <f t="shared" si="75"/>
        <v>0</v>
      </c>
      <c r="BD242" s="77">
        <f t="shared" si="75"/>
        <v>0</v>
      </c>
      <c r="BE242" s="77">
        <f t="shared" si="75"/>
        <v>2648.4449275643115</v>
      </c>
      <c r="BF242" s="77">
        <f t="shared" si="75"/>
        <v>0</v>
      </c>
      <c r="BG242" s="77">
        <f t="shared" si="75"/>
        <v>0</v>
      </c>
      <c r="BH242" s="77">
        <f t="shared" si="75"/>
        <v>0</v>
      </c>
      <c r="BI242" s="77">
        <f t="shared" si="75"/>
        <v>0</v>
      </c>
      <c r="BJ242" s="77">
        <f t="shared" si="75"/>
        <v>0</v>
      </c>
      <c r="BK242" s="77">
        <f t="shared" si="75"/>
        <v>0</v>
      </c>
      <c r="BL242" s="77">
        <f t="shared" si="75"/>
        <v>0</v>
      </c>
      <c r="BM242" s="77">
        <f t="shared" si="75"/>
        <v>0</v>
      </c>
      <c r="BN242" s="77">
        <f t="shared" si="75"/>
        <v>0</v>
      </c>
      <c r="BO242" s="65"/>
      <c r="BP242" s="65"/>
    </row>
    <row r="243" spans="1:68" s="60" customFormat="1" x14ac:dyDescent="0.3">
      <c r="A243" s="76" t="s">
        <v>125</v>
      </c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>
        <f t="shared" si="75"/>
        <v>0</v>
      </c>
      <c r="M243" s="77">
        <f t="shared" si="75"/>
        <v>0</v>
      </c>
      <c r="N243" s="77">
        <f t="shared" si="75"/>
        <v>0</v>
      </c>
      <c r="O243" s="77">
        <f t="shared" si="75"/>
        <v>0</v>
      </c>
      <c r="P243" s="77">
        <f t="shared" si="75"/>
        <v>0</v>
      </c>
      <c r="Q243" s="77">
        <f t="shared" si="75"/>
        <v>0</v>
      </c>
      <c r="R243" s="77">
        <f t="shared" si="75"/>
        <v>0</v>
      </c>
      <c r="S243" s="77">
        <f t="shared" si="75"/>
        <v>0</v>
      </c>
      <c r="T243" s="77">
        <f t="shared" si="75"/>
        <v>0</v>
      </c>
      <c r="U243" s="77">
        <f t="shared" si="75"/>
        <v>0</v>
      </c>
      <c r="V243" s="77">
        <f t="shared" si="75"/>
        <v>0</v>
      </c>
      <c r="W243" s="77">
        <f t="shared" si="75"/>
        <v>0</v>
      </c>
      <c r="X243" s="77">
        <f t="shared" si="75"/>
        <v>0</v>
      </c>
      <c r="Y243" s="77">
        <f t="shared" si="75"/>
        <v>0</v>
      </c>
      <c r="Z243" s="77">
        <f t="shared" si="75"/>
        <v>0</v>
      </c>
      <c r="AA243" s="77">
        <f t="shared" si="75"/>
        <v>0</v>
      </c>
      <c r="AB243" s="77">
        <f t="shared" si="75"/>
        <v>0</v>
      </c>
      <c r="AC243" s="77">
        <f t="shared" si="75"/>
        <v>0</v>
      </c>
      <c r="AD243" s="77">
        <f t="shared" si="75"/>
        <v>0</v>
      </c>
      <c r="AE243" s="77">
        <f t="shared" si="75"/>
        <v>0</v>
      </c>
      <c r="AF243" s="77">
        <f t="shared" si="75"/>
        <v>0</v>
      </c>
      <c r="AG243" s="77">
        <f t="shared" si="75"/>
        <v>0</v>
      </c>
      <c r="AH243" s="77">
        <f t="shared" si="75"/>
        <v>0</v>
      </c>
      <c r="AI243" s="77">
        <f t="shared" si="75"/>
        <v>0</v>
      </c>
      <c r="AJ243" s="77">
        <f t="shared" si="75"/>
        <v>0</v>
      </c>
      <c r="AK243" s="77">
        <f t="shared" si="75"/>
        <v>0</v>
      </c>
      <c r="AL243" s="77">
        <f t="shared" si="75"/>
        <v>0</v>
      </c>
      <c r="AM243" s="77">
        <f t="shared" si="75"/>
        <v>0</v>
      </c>
      <c r="AN243" s="77">
        <f t="shared" si="75"/>
        <v>0</v>
      </c>
      <c r="AO243" s="77">
        <f t="shared" si="75"/>
        <v>0</v>
      </c>
      <c r="AP243" s="77">
        <f t="shared" si="75"/>
        <v>0</v>
      </c>
      <c r="AQ243" s="77">
        <f t="shared" si="75"/>
        <v>0</v>
      </c>
      <c r="AR243" s="77">
        <f t="shared" si="75"/>
        <v>0</v>
      </c>
      <c r="AS243" s="77">
        <f t="shared" si="75"/>
        <v>0</v>
      </c>
      <c r="AT243" s="77">
        <f t="shared" si="75"/>
        <v>0</v>
      </c>
      <c r="AU243" s="77">
        <f t="shared" si="75"/>
        <v>0</v>
      </c>
      <c r="AV243" s="77">
        <f t="shared" si="75"/>
        <v>0</v>
      </c>
      <c r="AW243" s="77">
        <f t="shared" si="75"/>
        <v>0</v>
      </c>
      <c r="AX243" s="77">
        <f t="shared" si="75"/>
        <v>0</v>
      </c>
      <c r="AY243" s="77">
        <f t="shared" si="75"/>
        <v>0</v>
      </c>
      <c r="AZ243" s="77">
        <f t="shared" si="75"/>
        <v>0</v>
      </c>
      <c r="BA243" s="77">
        <f t="shared" si="75"/>
        <v>0</v>
      </c>
      <c r="BB243" s="77">
        <f t="shared" si="75"/>
        <v>0</v>
      </c>
      <c r="BC243" s="77">
        <f t="shared" si="75"/>
        <v>0</v>
      </c>
      <c r="BD243" s="77">
        <f t="shared" si="75"/>
        <v>0</v>
      </c>
      <c r="BE243" s="77">
        <f t="shared" si="75"/>
        <v>2972.1727776697771</v>
      </c>
      <c r="BF243" s="77">
        <f t="shared" si="75"/>
        <v>0</v>
      </c>
      <c r="BG243" s="77">
        <f t="shared" si="75"/>
        <v>0</v>
      </c>
      <c r="BH243" s="77">
        <f t="shared" si="75"/>
        <v>0</v>
      </c>
      <c r="BI243" s="77">
        <f t="shared" si="75"/>
        <v>0</v>
      </c>
      <c r="BJ243" s="77">
        <f t="shared" si="75"/>
        <v>0</v>
      </c>
      <c r="BK243" s="77">
        <f t="shared" si="75"/>
        <v>0</v>
      </c>
      <c r="BL243" s="77">
        <f t="shared" si="75"/>
        <v>0</v>
      </c>
      <c r="BM243" s="77">
        <f t="shared" si="75"/>
        <v>0</v>
      </c>
      <c r="BN243" s="77">
        <f t="shared" si="75"/>
        <v>0</v>
      </c>
      <c r="BO243" s="65"/>
      <c r="BP243" s="65"/>
    </row>
    <row r="244" spans="1:68" s="60" customFormat="1" x14ac:dyDescent="0.3">
      <c r="A244" s="78" t="s">
        <v>126</v>
      </c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>
        <f t="shared" si="75"/>
        <v>0</v>
      </c>
      <c r="M244" s="77">
        <f t="shared" si="75"/>
        <v>0</v>
      </c>
      <c r="N244" s="77">
        <f t="shared" si="75"/>
        <v>0</v>
      </c>
      <c r="O244" s="77">
        <f t="shared" si="75"/>
        <v>0</v>
      </c>
      <c r="P244" s="77">
        <f t="shared" si="75"/>
        <v>0</v>
      </c>
      <c r="Q244" s="77">
        <f t="shared" si="75"/>
        <v>0</v>
      </c>
      <c r="R244" s="77">
        <f t="shared" si="75"/>
        <v>0</v>
      </c>
      <c r="S244" s="77">
        <f t="shared" si="75"/>
        <v>0</v>
      </c>
      <c r="T244" s="77">
        <f t="shared" si="75"/>
        <v>0</v>
      </c>
      <c r="U244" s="77">
        <f t="shared" si="75"/>
        <v>0</v>
      </c>
      <c r="V244" s="77">
        <f t="shared" si="75"/>
        <v>0</v>
      </c>
      <c r="W244" s="77">
        <f t="shared" si="75"/>
        <v>0</v>
      </c>
      <c r="X244" s="77">
        <f t="shared" si="75"/>
        <v>0</v>
      </c>
      <c r="Y244" s="77">
        <f t="shared" si="75"/>
        <v>0</v>
      </c>
      <c r="Z244" s="77">
        <f t="shared" si="75"/>
        <v>0</v>
      </c>
      <c r="AA244" s="77">
        <f t="shared" si="75"/>
        <v>0</v>
      </c>
      <c r="AB244" s="77">
        <f t="shared" si="75"/>
        <v>0</v>
      </c>
      <c r="AC244" s="77">
        <f t="shared" si="75"/>
        <v>0</v>
      </c>
      <c r="AD244" s="77">
        <f t="shared" si="75"/>
        <v>0</v>
      </c>
      <c r="AE244" s="77">
        <f t="shared" si="75"/>
        <v>0</v>
      </c>
      <c r="AF244" s="77">
        <f t="shared" si="75"/>
        <v>0</v>
      </c>
      <c r="AG244" s="77">
        <f t="shared" si="75"/>
        <v>0</v>
      </c>
      <c r="AH244" s="77">
        <f t="shared" si="75"/>
        <v>0</v>
      </c>
      <c r="AI244" s="77">
        <f t="shared" si="75"/>
        <v>0</v>
      </c>
      <c r="AJ244" s="77">
        <f t="shared" si="75"/>
        <v>0</v>
      </c>
      <c r="AK244" s="77">
        <f t="shared" si="75"/>
        <v>0</v>
      </c>
      <c r="AL244" s="77">
        <f t="shared" si="75"/>
        <v>0</v>
      </c>
      <c r="AM244" s="77">
        <f t="shared" si="75"/>
        <v>0</v>
      </c>
      <c r="AN244" s="77">
        <f t="shared" si="75"/>
        <v>0</v>
      </c>
      <c r="AO244" s="77">
        <f t="shared" si="75"/>
        <v>0</v>
      </c>
      <c r="AP244" s="77">
        <f t="shared" si="75"/>
        <v>0</v>
      </c>
      <c r="AQ244" s="77">
        <f t="shared" si="75"/>
        <v>0</v>
      </c>
      <c r="AR244" s="77">
        <f t="shared" si="75"/>
        <v>0</v>
      </c>
      <c r="AS244" s="77">
        <f t="shared" si="75"/>
        <v>0</v>
      </c>
      <c r="AT244" s="77">
        <f t="shared" si="75"/>
        <v>0</v>
      </c>
      <c r="AU244" s="77">
        <f t="shared" si="75"/>
        <v>0</v>
      </c>
      <c r="AV244" s="77">
        <f t="shared" si="75"/>
        <v>0</v>
      </c>
      <c r="AW244" s="77">
        <f t="shared" si="75"/>
        <v>0</v>
      </c>
      <c r="AX244" s="77">
        <f t="shared" si="75"/>
        <v>0</v>
      </c>
      <c r="AY244" s="77">
        <f t="shared" si="75"/>
        <v>0</v>
      </c>
      <c r="AZ244" s="77">
        <f t="shared" si="75"/>
        <v>0</v>
      </c>
      <c r="BA244" s="77">
        <f t="shared" si="75"/>
        <v>0</v>
      </c>
      <c r="BB244" s="77">
        <f t="shared" si="75"/>
        <v>0</v>
      </c>
      <c r="BC244" s="77">
        <f t="shared" si="75"/>
        <v>0</v>
      </c>
      <c r="BD244" s="77">
        <f t="shared" si="75"/>
        <v>0</v>
      </c>
      <c r="BE244" s="77">
        <f t="shared" si="75"/>
        <v>2935.6632607430392</v>
      </c>
      <c r="BF244" s="77">
        <f t="shared" si="75"/>
        <v>0</v>
      </c>
      <c r="BG244" s="77">
        <f t="shared" si="75"/>
        <v>0</v>
      </c>
      <c r="BH244" s="77">
        <f t="shared" si="75"/>
        <v>0</v>
      </c>
      <c r="BI244" s="77">
        <f t="shared" si="75"/>
        <v>0</v>
      </c>
      <c r="BJ244" s="77">
        <f t="shared" si="75"/>
        <v>0</v>
      </c>
      <c r="BK244" s="77">
        <f t="shared" si="75"/>
        <v>0</v>
      </c>
      <c r="BL244" s="77">
        <f t="shared" si="75"/>
        <v>0</v>
      </c>
      <c r="BM244" s="77">
        <f t="shared" si="75"/>
        <v>0</v>
      </c>
      <c r="BN244" s="77">
        <f t="shared" si="75"/>
        <v>0</v>
      </c>
    </row>
    <row r="245" spans="1:68" s="60" customFormat="1" x14ac:dyDescent="0.3">
      <c r="A245" s="78" t="s">
        <v>127</v>
      </c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>
        <f t="shared" si="75"/>
        <v>0</v>
      </c>
      <c r="M245" s="77">
        <f t="shared" si="75"/>
        <v>0</v>
      </c>
      <c r="N245" s="77">
        <f t="shared" si="75"/>
        <v>0</v>
      </c>
      <c r="O245" s="77">
        <f t="shared" si="75"/>
        <v>0</v>
      </c>
      <c r="P245" s="77">
        <f t="shared" si="75"/>
        <v>0</v>
      </c>
      <c r="Q245" s="77">
        <f t="shared" si="75"/>
        <v>0</v>
      </c>
      <c r="R245" s="77">
        <f t="shared" si="75"/>
        <v>0</v>
      </c>
      <c r="S245" s="77">
        <f t="shared" si="75"/>
        <v>0</v>
      </c>
      <c r="T245" s="77">
        <f t="shared" si="75"/>
        <v>0</v>
      </c>
      <c r="U245" s="77">
        <f t="shared" si="75"/>
        <v>0</v>
      </c>
      <c r="V245" s="77">
        <f t="shared" si="75"/>
        <v>0</v>
      </c>
      <c r="W245" s="77">
        <f t="shared" si="75"/>
        <v>0</v>
      </c>
      <c r="X245" s="77">
        <f t="shared" si="75"/>
        <v>0</v>
      </c>
      <c r="Y245" s="77">
        <f t="shared" si="75"/>
        <v>0</v>
      </c>
      <c r="Z245" s="77">
        <f t="shared" si="75"/>
        <v>0</v>
      </c>
      <c r="AA245" s="77">
        <f t="shared" si="75"/>
        <v>0</v>
      </c>
      <c r="AB245" s="77">
        <f t="shared" si="75"/>
        <v>0</v>
      </c>
      <c r="AC245" s="77">
        <f t="shared" si="75"/>
        <v>0</v>
      </c>
      <c r="AD245" s="77">
        <f t="shared" si="75"/>
        <v>0</v>
      </c>
      <c r="AE245" s="77">
        <f t="shared" si="75"/>
        <v>0</v>
      </c>
      <c r="AF245" s="77">
        <f t="shared" si="75"/>
        <v>0</v>
      </c>
      <c r="AG245" s="77">
        <f t="shared" si="75"/>
        <v>0</v>
      </c>
      <c r="AH245" s="77">
        <f t="shared" si="75"/>
        <v>0</v>
      </c>
      <c r="AI245" s="77">
        <f t="shared" si="75"/>
        <v>0</v>
      </c>
      <c r="AJ245" s="77">
        <f t="shared" si="75"/>
        <v>0</v>
      </c>
      <c r="AK245" s="77">
        <f t="shared" si="75"/>
        <v>0</v>
      </c>
      <c r="AL245" s="77">
        <f t="shared" si="75"/>
        <v>0</v>
      </c>
      <c r="AM245" s="77">
        <f t="shared" si="75"/>
        <v>0</v>
      </c>
      <c r="AN245" s="77">
        <f t="shared" si="75"/>
        <v>0</v>
      </c>
      <c r="AO245" s="77">
        <f t="shared" si="75"/>
        <v>0</v>
      </c>
      <c r="AP245" s="77">
        <f t="shared" si="75"/>
        <v>0</v>
      </c>
      <c r="AQ245" s="77">
        <f t="shared" si="75"/>
        <v>0</v>
      </c>
      <c r="AR245" s="77">
        <f t="shared" si="75"/>
        <v>0</v>
      </c>
      <c r="AS245" s="77">
        <f t="shared" si="75"/>
        <v>0</v>
      </c>
      <c r="AT245" s="77">
        <f t="shared" si="75"/>
        <v>0</v>
      </c>
      <c r="AU245" s="77">
        <f t="shared" si="75"/>
        <v>0</v>
      </c>
      <c r="AV245" s="77">
        <f t="shared" si="75"/>
        <v>0</v>
      </c>
      <c r="AW245" s="77">
        <f t="shared" si="75"/>
        <v>0</v>
      </c>
      <c r="AX245" s="77">
        <f t="shared" si="75"/>
        <v>0</v>
      </c>
      <c r="AY245" s="77">
        <f t="shared" si="75"/>
        <v>0</v>
      </c>
      <c r="AZ245" s="77">
        <f t="shared" si="75"/>
        <v>0</v>
      </c>
      <c r="BA245" s="77">
        <f t="shared" si="75"/>
        <v>0</v>
      </c>
      <c r="BB245" s="77">
        <f t="shared" si="75"/>
        <v>0</v>
      </c>
      <c r="BC245" s="77">
        <f t="shared" si="75"/>
        <v>0</v>
      </c>
      <c r="BD245" s="77">
        <f t="shared" si="75"/>
        <v>0</v>
      </c>
      <c r="BE245" s="77">
        <f t="shared" si="75"/>
        <v>2908.1875594383664</v>
      </c>
      <c r="BF245" s="77">
        <f t="shared" si="75"/>
        <v>0</v>
      </c>
      <c r="BG245" s="77">
        <f t="shared" si="75"/>
        <v>0</v>
      </c>
      <c r="BH245" s="77">
        <f t="shared" si="75"/>
        <v>0</v>
      </c>
      <c r="BI245" s="77">
        <f t="shared" si="75"/>
        <v>0</v>
      </c>
      <c r="BJ245" s="77">
        <f t="shared" si="75"/>
        <v>0</v>
      </c>
      <c r="BK245" s="77">
        <f t="shared" si="75"/>
        <v>0</v>
      </c>
      <c r="BL245" s="77">
        <f t="shared" si="75"/>
        <v>0</v>
      </c>
      <c r="BM245" s="77">
        <f t="shared" si="75"/>
        <v>0</v>
      </c>
      <c r="BN245" s="77">
        <f t="shared" si="75"/>
        <v>0</v>
      </c>
    </row>
    <row r="246" spans="1:68" s="60" customFormat="1" x14ac:dyDescent="0.3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  <c r="AJ246" s="78"/>
      <c r="AK246" s="78"/>
      <c r="AL246" s="78"/>
      <c r="AM246" s="78"/>
      <c r="AN246" s="78"/>
      <c r="AO246" s="78"/>
      <c r="AP246" s="78"/>
      <c r="AQ246" s="78"/>
      <c r="AR246" s="78"/>
      <c r="AS246" s="78"/>
      <c r="AT246" s="78"/>
      <c r="AU246" s="78"/>
      <c r="AV246" s="78"/>
      <c r="AW246" s="78"/>
      <c r="AX246" s="78"/>
      <c r="AY246" s="78"/>
      <c r="AZ246" s="78"/>
      <c r="BA246" s="78"/>
      <c r="BB246" s="78"/>
      <c r="BC246" s="78"/>
      <c r="BD246" s="78"/>
      <c r="BE246" s="78"/>
      <c r="BF246" s="78"/>
      <c r="BG246" s="78"/>
      <c r="BH246" s="78"/>
      <c r="BI246" s="78"/>
      <c r="BJ246" s="78"/>
      <c r="BK246" s="78"/>
      <c r="BL246" s="78"/>
      <c r="BM246" s="78"/>
      <c r="BN246" s="78"/>
    </row>
    <row r="247" spans="1:68" s="60" customFormat="1" x14ac:dyDescent="0.3">
      <c r="A247" s="78"/>
      <c r="B247" s="82">
        <f t="shared" ref="B247:AY247" si="76">IF(AND(B76&lt;&gt;"",C76="",B79&lt;&gt;"",C79="",B89&lt;&gt;"",C89=""),1,0)</f>
        <v>0</v>
      </c>
      <c r="C247" s="82">
        <f t="shared" si="76"/>
        <v>0</v>
      </c>
      <c r="D247" s="82">
        <f t="shared" si="76"/>
        <v>0</v>
      </c>
      <c r="E247" s="82">
        <f t="shared" si="76"/>
        <v>0</v>
      </c>
      <c r="F247" s="82">
        <f t="shared" si="76"/>
        <v>0</v>
      </c>
      <c r="G247" s="82">
        <f t="shared" si="76"/>
        <v>0</v>
      </c>
      <c r="H247" s="82">
        <f t="shared" si="76"/>
        <v>0</v>
      </c>
      <c r="I247" s="82">
        <f t="shared" si="76"/>
        <v>0</v>
      </c>
      <c r="J247" s="82">
        <f t="shared" si="76"/>
        <v>0</v>
      </c>
      <c r="K247" s="82">
        <f t="shared" si="76"/>
        <v>0</v>
      </c>
      <c r="L247" s="82">
        <f t="shared" si="76"/>
        <v>0</v>
      </c>
      <c r="M247" s="82">
        <f t="shared" si="76"/>
        <v>0</v>
      </c>
      <c r="N247" s="82">
        <f t="shared" si="76"/>
        <v>0</v>
      </c>
      <c r="O247" s="82">
        <f t="shared" si="76"/>
        <v>0</v>
      </c>
      <c r="P247" s="82">
        <f t="shared" si="76"/>
        <v>0</v>
      </c>
      <c r="Q247" s="82">
        <f t="shared" si="76"/>
        <v>0</v>
      </c>
      <c r="R247" s="82">
        <f t="shared" si="76"/>
        <v>0</v>
      </c>
      <c r="S247" s="82">
        <f t="shared" si="76"/>
        <v>0</v>
      </c>
      <c r="T247" s="82">
        <f t="shared" si="76"/>
        <v>0</v>
      </c>
      <c r="U247" s="82">
        <f t="shared" si="76"/>
        <v>0</v>
      </c>
      <c r="V247" s="82">
        <f t="shared" si="76"/>
        <v>0</v>
      </c>
      <c r="W247" s="82">
        <f t="shared" si="76"/>
        <v>0</v>
      </c>
      <c r="X247" s="82">
        <f t="shared" si="76"/>
        <v>0</v>
      </c>
      <c r="Y247" s="82">
        <f t="shared" si="76"/>
        <v>0</v>
      </c>
      <c r="Z247" s="82">
        <f t="shared" si="76"/>
        <v>0</v>
      </c>
      <c r="AA247" s="82">
        <f t="shared" si="76"/>
        <v>0</v>
      </c>
      <c r="AB247" s="82">
        <f t="shared" si="76"/>
        <v>0</v>
      </c>
      <c r="AC247" s="82">
        <f t="shared" si="76"/>
        <v>0</v>
      </c>
      <c r="AD247" s="82">
        <f t="shared" si="76"/>
        <v>0</v>
      </c>
      <c r="AE247" s="82">
        <f t="shared" si="76"/>
        <v>0</v>
      </c>
      <c r="AF247" s="82">
        <f t="shared" si="76"/>
        <v>0</v>
      </c>
      <c r="AG247" s="82">
        <f t="shared" si="76"/>
        <v>0</v>
      </c>
      <c r="AH247" s="82">
        <f t="shared" si="76"/>
        <v>0</v>
      </c>
      <c r="AI247" s="82">
        <f t="shared" si="76"/>
        <v>0</v>
      </c>
      <c r="AJ247" s="82">
        <f t="shared" si="76"/>
        <v>0</v>
      </c>
      <c r="AK247" s="82">
        <f t="shared" si="76"/>
        <v>0</v>
      </c>
      <c r="AL247" s="82">
        <f t="shared" si="76"/>
        <v>0</v>
      </c>
      <c r="AM247" s="82">
        <f t="shared" si="76"/>
        <v>0</v>
      </c>
      <c r="AN247" s="82">
        <f t="shared" si="76"/>
        <v>0</v>
      </c>
      <c r="AO247" s="82">
        <f t="shared" si="76"/>
        <v>0</v>
      </c>
      <c r="AP247" s="82">
        <f t="shared" si="76"/>
        <v>0</v>
      </c>
      <c r="AQ247" s="82">
        <f t="shared" si="76"/>
        <v>0</v>
      </c>
      <c r="AR247" s="82">
        <f t="shared" si="76"/>
        <v>0</v>
      </c>
      <c r="AS247" s="82">
        <f t="shared" si="76"/>
        <v>0</v>
      </c>
      <c r="AT247" s="82">
        <f t="shared" si="76"/>
        <v>0</v>
      </c>
      <c r="AU247" s="82">
        <f t="shared" si="76"/>
        <v>0</v>
      </c>
      <c r="AV247" s="82">
        <f t="shared" si="76"/>
        <v>0</v>
      </c>
      <c r="AW247" s="82">
        <f t="shared" si="76"/>
        <v>0</v>
      </c>
      <c r="AX247" s="82">
        <f t="shared" si="76"/>
        <v>0</v>
      </c>
      <c r="AY247" s="82">
        <f t="shared" si="76"/>
        <v>0</v>
      </c>
      <c r="AZ247" s="82">
        <f>IF(AND(AZ76&lt;&gt;"",BA76="",AZ79&lt;&gt;"",BA79="",AZ89&lt;&gt;"",BA90=""),1,0)</f>
        <v>0</v>
      </c>
      <c r="BA247" s="82">
        <f t="shared" ref="BA247:BN247" si="77">IF(AND(BA76&lt;&gt;"",BB76="",BA79&lt;&gt;"",BB79="",BA90&lt;&gt;"",BB90=""),1,0)</f>
        <v>0</v>
      </c>
      <c r="BB247" s="82">
        <f t="shared" si="77"/>
        <v>0</v>
      </c>
      <c r="BC247" s="82">
        <f t="shared" si="77"/>
        <v>0</v>
      </c>
      <c r="BD247" s="82">
        <f t="shared" si="77"/>
        <v>0</v>
      </c>
      <c r="BE247" s="82">
        <f t="shared" si="77"/>
        <v>1</v>
      </c>
      <c r="BF247" s="82">
        <f t="shared" si="77"/>
        <v>0</v>
      </c>
      <c r="BG247" s="82">
        <f t="shared" si="77"/>
        <v>0</v>
      </c>
      <c r="BH247" s="82">
        <f t="shared" si="77"/>
        <v>0</v>
      </c>
      <c r="BI247" s="82">
        <f t="shared" si="77"/>
        <v>0</v>
      </c>
      <c r="BJ247" s="82">
        <f t="shared" si="77"/>
        <v>0</v>
      </c>
      <c r="BK247" s="82">
        <f t="shared" si="77"/>
        <v>0</v>
      </c>
      <c r="BL247" s="82">
        <f t="shared" si="77"/>
        <v>0</v>
      </c>
      <c r="BM247" s="82">
        <f t="shared" si="77"/>
        <v>0</v>
      </c>
      <c r="BN247" s="82">
        <f t="shared" si="77"/>
        <v>0</v>
      </c>
    </row>
    <row r="248" spans="1:68" s="60" customFormat="1" x14ac:dyDescent="0.3">
      <c r="A248" s="78"/>
      <c r="B248" s="76">
        <v>43678</v>
      </c>
      <c r="C248" s="76">
        <v>43709</v>
      </c>
      <c r="D248" s="76">
        <v>43739</v>
      </c>
      <c r="E248" s="76">
        <v>43770</v>
      </c>
      <c r="F248" s="76">
        <v>43800</v>
      </c>
      <c r="G248" s="76">
        <v>43831</v>
      </c>
      <c r="H248" s="76">
        <v>43862</v>
      </c>
      <c r="I248" s="76">
        <v>43891</v>
      </c>
      <c r="J248" s="76">
        <v>43922</v>
      </c>
      <c r="K248" s="76">
        <v>43952</v>
      </c>
      <c r="L248" s="76">
        <v>43983</v>
      </c>
      <c r="M248" s="76">
        <v>44013</v>
      </c>
      <c r="N248" s="76">
        <v>44044</v>
      </c>
      <c r="O248" s="76">
        <v>44075</v>
      </c>
      <c r="P248" s="76">
        <v>44105</v>
      </c>
      <c r="Q248" s="76">
        <v>44136</v>
      </c>
      <c r="R248" s="76">
        <v>44166</v>
      </c>
      <c r="S248" s="76">
        <v>44197</v>
      </c>
      <c r="T248" s="76">
        <v>44228</v>
      </c>
      <c r="U248" s="76">
        <v>44256</v>
      </c>
      <c r="V248" s="76">
        <v>44287</v>
      </c>
      <c r="W248" s="76">
        <v>44317</v>
      </c>
      <c r="X248" s="76">
        <v>44348</v>
      </c>
      <c r="Y248" s="76">
        <v>44378</v>
      </c>
      <c r="Z248" s="76">
        <v>44409</v>
      </c>
      <c r="AA248" s="76">
        <v>44440</v>
      </c>
      <c r="AB248" s="76">
        <v>44470</v>
      </c>
      <c r="AC248" s="76">
        <v>44501</v>
      </c>
      <c r="AD248" s="76">
        <v>44531</v>
      </c>
      <c r="AE248" s="76">
        <v>44562</v>
      </c>
      <c r="AF248" s="76">
        <v>44593</v>
      </c>
      <c r="AG248" s="76">
        <v>44621</v>
      </c>
      <c r="AH248" s="76">
        <v>44652</v>
      </c>
      <c r="AI248" s="76">
        <v>44682</v>
      </c>
      <c r="AJ248" s="76">
        <v>44713</v>
      </c>
      <c r="AK248" s="76">
        <v>44743</v>
      </c>
      <c r="AL248" s="76">
        <v>44774</v>
      </c>
      <c r="AM248" s="76">
        <v>44805</v>
      </c>
      <c r="AN248" s="76">
        <v>44835</v>
      </c>
      <c r="AO248" s="76">
        <v>44866</v>
      </c>
      <c r="AP248" s="76">
        <v>44896</v>
      </c>
      <c r="AQ248" s="76">
        <v>44927</v>
      </c>
      <c r="AR248" s="76">
        <v>44958</v>
      </c>
      <c r="AS248" s="76">
        <v>44986</v>
      </c>
      <c r="AT248" s="76">
        <v>45017</v>
      </c>
      <c r="AU248" s="76">
        <v>45047</v>
      </c>
      <c r="AV248" s="76">
        <v>45078</v>
      </c>
      <c r="AW248" s="76">
        <v>45108</v>
      </c>
      <c r="AX248" s="76">
        <v>45139</v>
      </c>
      <c r="AY248" s="76">
        <v>45170</v>
      </c>
      <c r="AZ248" s="76">
        <v>45200</v>
      </c>
      <c r="BA248" s="76">
        <v>45231</v>
      </c>
      <c r="BB248" s="76">
        <v>45261</v>
      </c>
      <c r="BC248" s="76">
        <v>45292</v>
      </c>
      <c r="BD248" s="76">
        <v>45323</v>
      </c>
      <c r="BE248" s="76">
        <v>45352</v>
      </c>
      <c r="BF248" s="76">
        <v>45383</v>
      </c>
      <c r="BG248" s="76">
        <v>45413</v>
      </c>
      <c r="BH248" s="76">
        <v>45444</v>
      </c>
      <c r="BI248" s="76">
        <v>45474</v>
      </c>
      <c r="BJ248" s="76">
        <v>45505</v>
      </c>
      <c r="BK248" s="76">
        <v>45536</v>
      </c>
      <c r="BL248" s="76">
        <v>45566</v>
      </c>
      <c r="BM248" s="76">
        <v>45597</v>
      </c>
      <c r="BN248" s="76">
        <v>45627</v>
      </c>
      <c r="BO248" s="57"/>
      <c r="BP248" s="57"/>
    </row>
    <row r="249" spans="1:68" s="60" customFormat="1" x14ac:dyDescent="0.3">
      <c r="A249" s="76" t="s">
        <v>121</v>
      </c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7">
        <f t="shared" ref="L249:BN249" si="78">+L$247*L235</f>
        <v>0</v>
      </c>
      <c r="M249" s="77">
        <f t="shared" si="78"/>
        <v>0</v>
      </c>
      <c r="N249" s="77">
        <f t="shared" si="78"/>
        <v>0</v>
      </c>
      <c r="O249" s="77">
        <f t="shared" si="78"/>
        <v>0</v>
      </c>
      <c r="P249" s="77">
        <f t="shared" si="78"/>
        <v>0</v>
      </c>
      <c r="Q249" s="77">
        <f t="shared" si="78"/>
        <v>0</v>
      </c>
      <c r="R249" s="77">
        <f t="shared" si="78"/>
        <v>0</v>
      </c>
      <c r="S249" s="77">
        <f t="shared" si="78"/>
        <v>0</v>
      </c>
      <c r="T249" s="77">
        <f t="shared" si="78"/>
        <v>0</v>
      </c>
      <c r="U249" s="77">
        <f t="shared" si="78"/>
        <v>0</v>
      </c>
      <c r="V249" s="77">
        <f t="shared" si="78"/>
        <v>0</v>
      </c>
      <c r="W249" s="77">
        <f t="shared" si="78"/>
        <v>0</v>
      </c>
      <c r="X249" s="77">
        <f t="shared" si="78"/>
        <v>0</v>
      </c>
      <c r="Y249" s="77">
        <f t="shared" si="78"/>
        <v>0</v>
      </c>
      <c r="Z249" s="77">
        <f t="shared" si="78"/>
        <v>0</v>
      </c>
      <c r="AA249" s="77">
        <f t="shared" si="78"/>
        <v>0</v>
      </c>
      <c r="AB249" s="77">
        <f t="shared" si="78"/>
        <v>0</v>
      </c>
      <c r="AC249" s="77">
        <f t="shared" si="78"/>
        <v>0</v>
      </c>
      <c r="AD249" s="77">
        <f t="shared" si="78"/>
        <v>0</v>
      </c>
      <c r="AE249" s="77">
        <f t="shared" si="78"/>
        <v>0</v>
      </c>
      <c r="AF249" s="77">
        <f t="shared" si="78"/>
        <v>0</v>
      </c>
      <c r="AG249" s="77">
        <f t="shared" si="78"/>
        <v>0</v>
      </c>
      <c r="AH249" s="77">
        <f t="shared" si="78"/>
        <v>0</v>
      </c>
      <c r="AI249" s="77">
        <f t="shared" si="78"/>
        <v>0</v>
      </c>
      <c r="AJ249" s="77">
        <f t="shared" si="78"/>
        <v>0</v>
      </c>
      <c r="AK249" s="77">
        <f t="shared" si="78"/>
        <v>0</v>
      </c>
      <c r="AL249" s="77">
        <f t="shared" si="78"/>
        <v>0</v>
      </c>
      <c r="AM249" s="77">
        <f t="shared" si="78"/>
        <v>0</v>
      </c>
      <c r="AN249" s="77">
        <f t="shared" si="78"/>
        <v>0</v>
      </c>
      <c r="AO249" s="77">
        <f t="shared" si="78"/>
        <v>0</v>
      </c>
      <c r="AP249" s="77">
        <f t="shared" si="78"/>
        <v>0</v>
      </c>
      <c r="AQ249" s="77">
        <f t="shared" si="78"/>
        <v>0</v>
      </c>
      <c r="AR249" s="77">
        <f t="shared" si="78"/>
        <v>0</v>
      </c>
      <c r="AS249" s="77">
        <f t="shared" si="78"/>
        <v>0</v>
      </c>
      <c r="AT249" s="77">
        <f t="shared" si="78"/>
        <v>0</v>
      </c>
      <c r="AU249" s="77">
        <f t="shared" si="78"/>
        <v>0</v>
      </c>
      <c r="AV249" s="77">
        <f t="shared" si="78"/>
        <v>0</v>
      </c>
      <c r="AW249" s="77">
        <f t="shared" si="78"/>
        <v>0</v>
      </c>
      <c r="AX249" s="77">
        <f t="shared" si="78"/>
        <v>0</v>
      </c>
      <c r="AY249" s="77">
        <f t="shared" si="78"/>
        <v>0</v>
      </c>
      <c r="AZ249" s="77">
        <f t="shared" si="78"/>
        <v>0</v>
      </c>
      <c r="BA249" s="77">
        <f t="shared" si="78"/>
        <v>0</v>
      </c>
      <c r="BB249" s="77">
        <f t="shared" si="78"/>
        <v>0</v>
      </c>
      <c r="BC249" s="77">
        <f t="shared" si="78"/>
        <v>0</v>
      </c>
      <c r="BD249" s="77">
        <f t="shared" si="78"/>
        <v>0</v>
      </c>
      <c r="BE249" s="77">
        <f t="shared" si="78"/>
        <v>1.8038020239148556</v>
      </c>
      <c r="BF249" s="77">
        <f t="shared" si="78"/>
        <v>0</v>
      </c>
      <c r="BG249" s="77">
        <f t="shared" si="78"/>
        <v>0</v>
      </c>
      <c r="BH249" s="77">
        <f t="shared" si="78"/>
        <v>0</v>
      </c>
      <c r="BI249" s="77">
        <f t="shared" si="78"/>
        <v>0</v>
      </c>
      <c r="BJ249" s="77">
        <f t="shared" si="78"/>
        <v>0</v>
      </c>
      <c r="BK249" s="77">
        <f t="shared" si="78"/>
        <v>0</v>
      </c>
      <c r="BL249" s="77">
        <f t="shared" si="78"/>
        <v>0</v>
      </c>
      <c r="BM249" s="77">
        <f t="shared" si="78"/>
        <v>0</v>
      </c>
      <c r="BN249" s="77">
        <f t="shared" si="78"/>
        <v>0</v>
      </c>
      <c r="BO249" s="57"/>
      <c r="BP249" s="57"/>
    </row>
    <row r="250" spans="1:68" s="60" customFormat="1" x14ac:dyDescent="0.3">
      <c r="A250" s="76" t="s">
        <v>124</v>
      </c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>
        <f t="shared" ref="L250:BN253" si="79">+L210*L$247</f>
        <v>0</v>
      </c>
      <c r="M250" s="77">
        <f t="shared" si="79"/>
        <v>0</v>
      </c>
      <c r="N250" s="77">
        <f t="shared" si="79"/>
        <v>0</v>
      </c>
      <c r="O250" s="77">
        <f t="shared" si="79"/>
        <v>0</v>
      </c>
      <c r="P250" s="77">
        <f t="shared" si="79"/>
        <v>0</v>
      </c>
      <c r="Q250" s="77">
        <f t="shared" si="79"/>
        <v>0</v>
      </c>
      <c r="R250" s="77">
        <f t="shared" si="79"/>
        <v>0</v>
      </c>
      <c r="S250" s="77">
        <f t="shared" si="79"/>
        <v>0</v>
      </c>
      <c r="T250" s="77">
        <f t="shared" si="79"/>
        <v>0</v>
      </c>
      <c r="U250" s="77">
        <f t="shared" si="79"/>
        <v>0</v>
      </c>
      <c r="V250" s="77">
        <f t="shared" si="79"/>
        <v>0</v>
      </c>
      <c r="W250" s="77">
        <f t="shared" si="79"/>
        <v>0</v>
      </c>
      <c r="X250" s="77">
        <f t="shared" si="79"/>
        <v>0</v>
      </c>
      <c r="Y250" s="77">
        <f t="shared" si="79"/>
        <v>0</v>
      </c>
      <c r="Z250" s="77">
        <f t="shared" si="79"/>
        <v>0</v>
      </c>
      <c r="AA250" s="77">
        <f t="shared" si="79"/>
        <v>0</v>
      </c>
      <c r="AB250" s="77">
        <f t="shared" si="79"/>
        <v>0</v>
      </c>
      <c r="AC250" s="77">
        <f t="shared" si="79"/>
        <v>0</v>
      </c>
      <c r="AD250" s="77">
        <f t="shared" si="79"/>
        <v>0</v>
      </c>
      <c r="AE250" s="77">
        <f t="shared" si="79"/>
        <v>0</v>
      </c>
      <c r="AF250" s="77">
        <f t="shared" si="79"/>
        <v>0</v>
      </c>
      <c r="AG250" s="77">
        <f t="shared" si="79"/>
        <v>0</v>
      </c>
      <c r="AH250" s="77">
        <f t="shared" si="79"/>
        <v>0</v>
      </c>
      <c r="AI250" s="77">
        <f t="shared" si="79"/>
        <v>0</v>
      </c>
      <c r="AJ250" s="77">
        <f t="shared" si="79"/>
        <v>0</v>
      </c>
      <c r="AK250" s="77">
        <f t="shared" si="79"/>
        <v>0</v>
      </c>
      <c r="AL250" s="77">
        <f t="shared" si="79"/>
        <v>0</v>
      </c>
      <c r="AM250" s="77">
        <f t="shared" si="79"/>
        <v>0</v>
      </c>
      <c r="AN250" s="77">
        <f t="shared" si="79"/>
        <v>0</v>
      </c>
      <c r="AO250" s="77">
        <f t="shared" si="79"/>
        <v>0</v>
      </c>
      <c r="AP250" s="77">
        <f t="shared" si="79"/>
        <v>0</v>
      </c>
      <c r="AQ250" s="77">
        <f t="shared" si="79"/>
        <v>0</v>
      </c>
      <c r="AR250" s="77">
        <f t="shared" si="79"/>
        <v>0</v>
      </c>
      <c r="AS250" s="77">
        <f t="shared" si="79"/>
        <v>0</v>
      </c>
      <c r="AT250" s="77">
        <f t="shared" si="79"/>
        <v>0</v>
      </c>
      <c r="AU250" s="77">
        <f t="shared" si="79"/>
        <v>0</v>
      </c>
      <c r="AV250" s="77">
        <f t="shared" si="79"/>
        <v>0</v>
      </c>
      <c r="AW250" s="77">
        <f t="shared" si="79"/>
        <v>0</v>
      </c>
      <c r="AX250" s="77">
        <f t="shared" si="79"/>
        <v>0</v>
      </c>
      <c r="AY250" s="77">
        <f t="shared" si="79"/>
        <v>0</v>
      </c>
      <c r="AZ250" s="77">
        <f t="shared" si="79"/>
        <v>0</v>
      </c>
      <c r="BA250" s="77">
        <f t="shared" si="79"/>
        <v>0</v>
      </c>
      <c r="BB250" s="77">
        <f t="shared" si="79"/>
        <v>0</v>
      </c>
      <c r="BC250" s="77">
        <f t="shared" si="79"/>
        <v>0</v>
      </c>
      <c r="BD250" s="77">
        <f t="shared" si="79"/>
        <v>0</v>
      </c>
      <c r="BE250" s="77">
        <f t="shared" si="79"/>
        <v>2.3085074671356605</v>
      </c>
      <c r="BF250" s="77">
        <f t="shared" si="79"/>
        <v>0</v>
      </c>
      <c r="BG250" s="77">
        <f t="shared" si="79"/>
        <v>0</v>
      </c>
      <c r="BH250" s="77">
        <f t="shared" si="79"/>
        <v>0</v>
      </c>
      <c r="BI250" s="77">
        <f t="shared" si="79"/>
        <v>0</v>
      </c>
      <c r="BJ250" s="77">
        <f t="shared" si="79"/>
        <v>0</v>
      </c>
      <c r="BK250" s="77">
        <f t="shared" si="79"/>
        <v>0</v>
      </c>
      <c r="BL250" s="77">
        <f t="shared" si="79"/>
        <v>0</v>
      </c>
      <c r="BM250" s="77">
        <f t="shared" si="79"/>
        <v>0</v>
      </c>
      <c r="BN250" s="77">
        <f t="shared" si="79"/>
        <v>0</v>
      </c>
      <c r="BO250" s="65"/>
      <c r="BP250" s="65"/>
    </row>
    <row r="251" spans="1:68" s="60" customFormat="1" x14ac:dyDescent="0.3">
      <c r="A251" s="76" t="s">
        <v>125</v>
      </c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>
        <f t="shared" si="79"/>
        <v>0</v>
      </c>
      <c r="M251" s="77">
        <f t="shared" si="79"/>
        <v>0</v>
      </c>
      <c r="N251" s="77">
        <f t="shared" si="79"/>
        <v>0</v>
      </c>
      <c r="O251" s="77">
        <f t="shared" si="79"/>
        <v>0</v>
      </c>
      <c r="P251" s="77">
        <f t="shared" si="79"/>
        <v>0</v>
      </c>
      <c r="Q251" s="77">
        <f t="shared" si="79"/>
        <v>0</v>
      </c>
      <c r="R251" s="77">
        <f t="shared" si="79"/>
        <v>0</v>
      </c>
      <c r="S251" s="77">
        <f t="shared" si="79"/>
        <v>0</v>
      </c>
      <c r="T251" s="77">
        <f t="shared" si="79"/>
        <v>0</v>
      </c>
      <c r="U251" s="77">
        <f t="shared" si="79"/>
        <v>0</v>
      </c>
      <c r="V251" s="77">
        <f t="shared" si="79"/>
        <v>0</v>
      </c>
      <c r="W251" s="77">
        <f t="shared" si="79"/>
        <v>0</v>
      </c>
      <c r="X251" s="77">
        <f t="shared" si="79"/>
        <v>0</v>
      </c>
      <c r="Y251" s="77">
        <f t="shared" si="79"/>
        <v>0</v>
      </c>
      <c r="Z251" s="77">
        <f t="shared" si="79"/>
        <v>0</v>
      </c>
      <c r="AA251" s="77">
        <f t="shared" si="79"/>
        <v>0</v>
      </c>
      <c r="AB251" s="77">
        <f t="shared" si="79"/>
        <v>0</v>
      </c>
      <c r="AC251" s="77">
        <f t="shared" si="79"/>
        <v>0</v>
      </c>
      <c r="AD251" s="77">
        <f t="shared" si="79"/>
        <v>0</v>
      </c>
      <c r="AE251" s="77">
        <f t="shared" si="79"/>
        <v>0</v>
      </c>
      <c r="AF251" s="77">
        <f t="shared" si="79"/>
        <v>0</v>
      </c>
      <c r="AG251" s="77">
        <f t="shared" si="79"/>
        <v>0</v>
      </c>
      <c r="AH251" s="77">
        <f t="shared" si="79"/>
        <v>0</v>
      </c>
      <c r="AI251" s="77">
        <f t="shared" si="79"/>
        <v>0</v>
      </c>
      <c r="AJ251" s="77">
        <f t="shared" si="79"/>
        <v>0</v>
      </c>
      <c r="AK251" s="77">
        <f t="shared" si="79"/>
        <v>0</v>
      </c>
      <c r="AL251" s="77">
        <f t="shared" si="79"/>
        <v>0</v>
      </c>
      <c r="AM251" s="77">
        <f t="shared" si="79"/>
        <v>0</v>
      </c>
      <c r="AN251" s="77">
        <f t="shared" si="79"/>
        <v>0</v>
      </c>
      <c r="AO251" s="77">
        <f t="shared" si="79"/>
        <v>0</v>
      </c>
      <c r="AP251" s="77">
        <f t="shared" si="79"/>
        <v>0</v>
      </c>
      <c r="AQ251" s="77">
        <f t="shared" si="79"/>
        <v>0</v>
      </c>
      <c r="AR251" s="77">
        <f t="shared" si="79"/>
        <v>0</v>
      </c>
      <c r="AS251" s="77">
        <f t="shared" si="79"/>
        <v>0</v>
      </c>
      <c r="AT251" s="77">
        <f t="shared" si="79"/>
        <v>0</v>
      </c>
      <c r="AU251" s="77">
        <f t="shared" si="79"/>
        <v>0</v>
      </c>
      <c r="AV251" s="77">
        <f t="shared" si="79"/>
        <v>0</v>
      </c>
      <c r="AW251" s="77">
        <f t="shared" si="79"/>
        <v>0</v>
      </c>
      <c r="AX251" s="77">
        <f t="shared" si="79"/>
        <v>0</v>
      </c>
      <c r="AY251" s="77">
        <f t="shared" si="79"/>
        <v>0</v>
      </c>
      <c r="AZ251" s="77">
        <f t="shared" si="79"/>
        <v>0</v>
      </c>
      <c r="BA251" s="77">
        <f t="shared" si="79"/>
        <v>0</v>
      </c>
      <c r="BB251" s="77">
        <f t="shared" si="79"/>
        <v>0</v>
      </c>
      <c r="BC251" s="77">
        <f t="shared" si="79"/>
        <v>0</v>
      </c>
      <c r="BD251" s="77">
        <f t="shared" si="79"/>
        <v>0</v>
      </c>
      <c r="BE251" s="77">
        <f t="shared" si="79"/>
        <v>2.2537584240539141</v>
      </c>
      <c r="BF251" s="77">
        <f t="shared" si="79"/>
        <v>0</v>
      </c>
      <c r="BG251" s="77">
        <f t="shared" si="79"/>
        <v>0</v>
      </c>
      <c r="BH251" s="77">
        <f t="shared" si="79"/>
        <v>0</v>
      </c>
      <c r="BI251" s="77">
        <f t="shared" si="79"/>
        <v>0</v>
      </c>
      <c r="BJ251" s="77">
        <f t="shared" si="79"/>
        <v>0</v>
      </c>
      <c r="BK251" s="77">
        <f t="shared" si="79"/>
        <v>0</v>
      </c>
      <c r="BL251" s="77">
        <f t="shared" si="79"/>
        <v>0</v>
      </c>
      <c r="BM251" s="77">
        <f t="shared" si="79"/>
        <v>0</v>
      </c>
      <c r="BN251" s="77">
        <f t="shared" si="79"/>
        <v>0</v>
      </c>
      <c r="BO251" s="65"/>
      <c r="BP251" s="65"/>
    </row>
    <row r="252" spans="1:68" s="60" customFormat="1" x14ac:dyDescent="0.3">
      <c r="A252" s="78" t="s">
        <v>126</v>
      </c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>
        <f t="shared" si="79"/>
        <v>0</v>
      </c>
      <c r="M252" s="77">
        <f t="shared" si="79"/>
        <v>0</v>
      </c>
      <c r="N252" s="77">
        <f t="shared" si="79"/>
        <v>0</v>
      </c>
      <c r="O252" s="77">
        <f t="shared" si="79"/>
        <v>0</v>
      </c>
      <c r="P252" s="77">
        <f t="shared" si="79"/>
        <v>0</v>
      </c>
      <c r="Q252" s="77">
        <f t="shared" si="79"/>
        <v>0</v>
      </c>
      <c r="R252" s="77">
        <f t="shared" si="79"/>
        <v>0</v>
      </c>
      <c r="S252" s="77">
        <f t="shared" si="79"/>
        <v>0</v>
      </c>
      <c r="T252" s="77">
        <f t="shared" si="79"/>
        <v>0</v>
      </c>
      <c r="U252" s="77">
        <f t="shared" si="79"/>
        <v>0</v>
      </c>
      <c r="V252" s="77">
        <f t="shared" si="79"/>
        <v>0</v>
      </c>
      <c r="W252" s="77">
        <f t="shared" si="79"/>
        <v>0</v>
      </c>
      <c r="X252" s="77">
        <f t="shared" si="79"/>
        <v>0</v>
      </c>
      <c r="Y252" s="77">
        <f t="shared" si="79"/>
        <v>0</v>
      </c>
      <c r="Z252" s="77">
        <f t="shared" si="79"/>
        <v>0</v>
      </c>
      <c r="AA252" s="77">
        <f t="shared" si="79"/>
        <v>0</v>
      </c>
      <c r="AB252" s="77">
        <f t="shared" si="79"/>
        <v>0</v>
      </c>
      <c r="AC252" s="77">
        <f t="shared" si="79"/>
        <v>0</v>
      </c>
      <c r="AD252" s="77">
        <f t="shared" si="79"/>
        <v>0</v>
      </c>
      <c r="AE252" s="77">
        <f t="shared" si="79"/>
        <v>0</v>
      </c>
      <c r="AF252" s="77">
        <f t="shared" si="79"/>
        <v>0</v>
      </c>
      <c r="AG252" s="77">
        <f t="shared" si="79"/>
        <v>0</v>
      </c>
      <c r="AH252" s="77">
        <f t="shared" si="79"/>
        <v>0</v>
      </c>
      <c r="AI252" s="77">
        <f t="shared" si="79"/>
        <v>0</v>
      </c>
      <c r="AJ252" s="77">
        <f t="shared" si="79"/>
        <v>0</v>
      </c>
      <c r="AK252" s="77">
        <f t="shared" si="79"/>
        <v>0</v>
      </c>
      <c r="AL252" s="77">
        <f t="shared" si="79"/>
        <v>0</v>
      </c>
      <c r="AM252" s="77">
        <f t="shared" si="79"/>
        <v>0</v>
      </c>
      <c r="AN252" s="77">
        <f t="shared" si="79"/>
        <v>0</v>
      </c>
      <c r="AO252" s="77">
        <f t="shared" si="79"/>
        <v>0</v>
      </c>
      <c r="AP252" s="77">
        <f t="shared" si="79"/>
        <v>0</v>
      </c>
      <c r="AQ252" s="77">
        <f t="shared" si="79"/>
        <v>0</v>
      </c>
      <c r="AR252" s="77">
        <f t="shared" si="79"/>
        <v>0</v>
      </c>
      <c r="AS252" s="77">
        <f t="shared" si="79"/>
        <v>0</v>
      </c>
      <c r="AT252" s="77">
        <f t="shared" si="79"/>
        <v>0</v>
      </c>
      <c r="AU252" s="77">
        <f t="shared" si="79"/>
        <v>0</v>
      </c>
      <c r="AV252" s="77">
        <f t="shared" si="79"/>
        <v>0</v>
      </c>
      <c r="AW252" s="77">
        <f t="shared" si="79"/>
        <v>0</v>
      </c>
      <c r="AX252" s="77">
        <f t="shared" si="79"/>
        <v>0</v>
      </c>
      <c r="AY252" s="77">
        <f t="shared" si="79"/>
        <v>0</v>
      </c>
      <c r="AZ252" s="77">
        <f t="shared" si="79"/>
        <v>0</v>
      </c>
      <c r="BA252" s="77">
        <f t="shared" si="79"/>
        <v>0</v>
      </c>
      <c r="BB252" s="77">
        <f t="shared" si="79"/>
        <v>0</v>
      </c>
      <c r="BC252" s="77">
        <f t="shared" si="79"/>
        <v>0</v>
      </c>
      <c r="BD252" s="77">
        <f t="shared" si="79"/>
        <v>0</v>
      </c>
      <c r="BE252" s="77">
        <f t="shared" si="79"/>
        <v>2.6922730485151671</v>
      </c>
      <c r="BF252" s="77">
        <f t="shared" si="79"/>
        <v>0</v>
      </c>
      <c r="BG252" s="77">
        <f t="shared" si="79"/>
        <v>0</v>
      </c>
      <c r="BH252" s="77">
        <f t="shared" si="79"/>
        <v>0</v>
      </c>
      <c r="BI252" s="77">
        <f t="shared" si="79"/>
        <v>0</v>
      </c>
      <c r="BJ252" s="77">
        <f t="shared" si="79"/>
        <v>0</v>
      </c>
      <c r="BK252" s="77">
        <f t="shared" si="79"/>
        <v>0</v>
      </c>
      <c r="BL252" s="77">
        <f t="shared" si="79"/>
        <v>0</v>
      </c>
      <c r="BM252" s="77">
        <f t="shared" si="79"/>
        <v>0</v>
      </c>
      <c r="BN252" s="77">
        <f t="shared" si="79"/>
        <v>0</v>
      </c>
    </row>
    <row r="253" spans="1:68" s="60" customFormat="1" x14ac:dyDescent="0.3">
      <c r="A253" s="78" t="s">
        <v>127</v>
      </c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>
        <f t="shared" si="79"/>
        <v>0</v>
      </c>
      <c r="M253" s="77">
        <f t="shared" si="79"/>
        <v>0</v>
      </c>
      <c r="N253" s="77">
        <f t="shared" si="79"/>
        <v>0</v>
      </c>
      <c r="O253" s="77">
        <f t="shared" si="79"/>
        <v>0</v>
      </c>
      <c r="P253" s="77">
        <f t="shared" si="79"/>
        <v>0</v>
      </c>
      <c r="Q253" s="77">
        <f t="shared" si="79"/>
        <v>0</v>
      </c>
      <c r="R253" s="77">
        <f t="shared" si="79"/>
        <v>0</v>
      </c>
      <c r="S253" s="77">
        <f t="shared" si="79"/>
        <v>0</v>
      </c>
      <c r="T253" s="77">
        <f t="shared" si="79"/>
        <v>0</v>
      </c>
      <c r="U253" s="77">
        <f t="shared" si="79"/>
        <v>0</v>
      </c>
      <c r="V253" s="77">
        <f t="shared" si="79"/>
        <v>0</v>
      </c>
      <c r="W253" s="77">
        <f t="shared" si="79"/>
        <v>0</v>
      </c>
      <c r="X253" s="77">
        <f t="shared" si="79"/>
        <v>0</v>
      </c>
      <c r="Y253" s="77">
        <f t="shared" si="79"/>
        <v>0</v>
      </c>
      <c r="Z253" s="77">
        <f t="shared" si="79"/>
        <v>0</v>
      </c>
      <c r="AA253" s="77">
        <f t="shared" si="79"/>
        <v>0</v>
      </c>
      <c r="AB253" s="77">
        <f t="shared" si="79"/>
        <v>0</v>
      </c>
      <c r="AC253" s="77">
        <f t="shared" si="79"/>
        <v>0</v>
      </c>
      <c r="AD253" s="77">
        <f t="shared" si="79"/>
        <v>0</v>
      </c>
      <c r="AE253" s="77">
        <f t="shared" si="79"/>
        <v>0</v>
      </c>
      <c r="AF253" s="77">
        <f t="shared" si="79"/>
        <v>0</v>
      </c>
      <c r="AG253" s="77">
        <f t="shared" si="79"/>
        <v>0</v>
      </c>
      <c r="AH253" s="77">
        <f t="shared" si="79"/>
        <v>0</v>
      </c>
      <c r="AI253" s="77">
        <f t="shared" si="79"/>
        <v>0</v>
      </c>
      <c r="AJ253" s="77">
        <f t="shared" si="79"/>
        <v>0</v>
      </c>
      <c r="AK253" s="77">
        <f t="shared" si="79"/>
        <v>0</v>
      </c>
      <c r="AL253" s="77">
        <f t="shared" si="79"/>
        <v>0</v>
      </c>
      <c r="AM253" s="77">
        <f t="shared" si="79"/>
        <v>0</v>
      </c>
      <c r="AN253" s="77">
        <f t="shared" si="79"/>
        <v>0</v>
      </c>
      <c r="AO253" s="77">
        <f t="shared" si="79"/>
        <v>0</v>
      </c>
      <c r="AP253" s="77">
        <f t="shared" si="79"/>
        <v>0</v>
      </c>
      <c r="AQ253" s="77">
        <f t="shared" si="79"/>
        <v>0</v>
      </c>
      <c r="AR253" s="77">
        <f t="shared" si="79"/>
        <v>0</v>
      </c>
      <c r="AS253" s="77">
        <f t="shared" si="79"/>
        <v>0</v>
      </c>
      <c r="AT253" s="77">
        <f t="shared" si="79"/>
        <v>0</v>
      </c>
      <c r="AU253" s="77">
        <f t="shared" si="79"/>
        <v>0</v>
      </c>
      <c r="AV253" s="77">
        <f t="shared" si="79"/>
        <v>0</v>
      </c>
      <c r="AW253" s="77">
        <f t="shared" si="79"/>
        <v>0</v>
      </c>
      <c r="AX253" s="77">
        <f t="shared" si="79"/>
        <v>0</v>
      </c>
      <c r="AY253" s="77">
        <f t="shared" si="79"/>
        <v>0</v>
      </c>
      <c r="AZ253" s="77">
        <f t="shared" si="79"/>
        <v>0</v>
      </c>
      <c r="BA253" s="77">
        <f t="shared" si="79"/>
        <v>0</v>
      </c>
      <c r="BB253" s="77">
        <f t="shared" si="79"/>
        <v>0</v>
      </c>
      <c r="BC253" s="77">
        <f t="shared" si="79"/>
        <v>0</v>
      </c>
      <c r="BD253" s="77">
        <f t="shared" si="79"/>
        <v>0</v>
      </c>
      <c r="BE253" s="77">
        <f t="shared" si="79"/>
        <v>2.4224455113926973</v>
      </c>
      <c r="BF253" s="77">
        <f t="shared" si="79"/>
        <v>0</v>
      </c>
      <c r="BG253" s="77">
        <f t="shared" si="79"/>
        <v>0</v>
      </c>
      <c r="BH253" s="77">
        <f t="shared" si="79"/>
        <v>0</v>
      </c>
      <c r="BI253" s="77">
        <f t="shared" si="79"/>
        <v>0</v>
      </c>
      <c r="BJ253" s="77">
        <f t="shared" si="79"/>
        <v>0</v>
      </c>
      <c r="BK253" s="77">
        <f t="shared" si="79"/>
        <v>0</v>
      </c>
      <c r="BL253" s="77">
        <f t="shared" si="79"/>
        <v>0</v>
      </c>
      <c r="BM253" s="77">
        <f t="shared" si="79"/>
        <v>0</v>
      </c>
      <c r="BN253" s="77">
        <f t="shared" si="79"/>
        <v>0</v>
      </c>
    </row>
    <row r="254" spans="1:68" s="60" customFormat="1" x14ac:dyDescent="0.3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  <c r="AJ254" s="78"/>
      <c r="AK254" s="78"/>
      <c r="AL254" s="78"/>
      <c r="AM254" s="78"/>
      <c r="AN254" s="78"/>
      <c r="AO254" s="78"/>
      <c r="AP254" s="78"/>
      <c r="AQ254" s="78"/>
      <c r="AR254" s="78"/>
      <c r="AS254" s="78"/>
      <c r="AT254" s="78"/>
      <c r="AU254" s="78"/>
      <c r="AV254" s="78"/>
      <c r="AW254" s="78"/>
      <c r="AX254" s="78"/>
      <c r="AY254" s="78"/>
      <c r="AZ254" s="78"/>
      <c r="BA254" s="78"/>
      <c r="BB254" s="78"/>
      <c r="BC254" s="78"/>
      <c r="BD254" s="78"/>
      <c r="BE254" s="78"/>
      <c r="BF254" s="78"/>
      <c r="BG254" s="78"/>
      <c r="BH254" s="78"/>
      <c r="BI254" s="78"/>
      <c r="BJ254" s="78"/>
      <c r="BK254" s="78"/>
      <c r="BL254" s="78"/>
      <c r="BM254" s="78"/>
      <c r="BN254" s="78"/>
    </row>
    <row r="255" spans="1:68" s="60" customFormat="1" x14ac:dyDescent="0.3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78"/>
      <c r="AM255" s="78"/>
      <c r="AN255" s="78"/>
      <c r="AO255" s="78"/>
      <c r="AP255" s="78"/>
      <c r="AQ255" s="78"/>
      <c r="AR255" s="78"/>
      <c r="AS255" s="78"/>
      <c r="AT255" s="78"/>
      <c r="AW255" s="78"/>
      <c r="AX255" s="78"/>
      <c r="AY255" s="78"/>
      <c r="AZ255" s="78"/>
      <c r="BA255" s="78"/>
      <c r="BB255" s="76" t="s">
        <v>121</v>
      </c>
      <c r="BC255" s="83">
        <f>+MAX(L241:BN241)</f>
        <v>1580.8417078950883</v>
      </c>
      <c r="BD255" s="78"/>
      <c r="BE255" s="78"/>
      <c r="BF255" s="78"/>
      <c r="BG255" s="78"/>
      <c r="BH255" s="78"/>
      <c r="BI255" s="78"/>
      <c r="BJ255" s="78"/>
      <c r="BK255" s="78"/>
      <c r="BL255" s="78"/>
      <c r="BM255" s="78"/>
      <c r="BN255" s="78"/>
    </row>
    <row r="256" spans="1:68" s="60" customFormat="1" x14ac:dyDescent="0.3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  <c r="AJ256" s="78"/>
      <c r="AK256" s="78"/>
      <c r="AL256" s="78"/>
      <c r="AM256" s="78"/>
      <c r="AN256" s="78"/>
      <c r="AO256" s="78"/>
      <c r="AP256" s="78"/>
      <c r="AQ256" s="78"/>
      <c r="AR256" s="78"/>
      <c r="AS256" s="78"/>
      <c r="AT256" s="78"/>
      <c r="AW256" s="78"/>
      <c r="AX256" s="78"/>
      <c r="AY256" s="78"/>
      <c r="AZ256" s="78"/>
      <c r="BA256" s="78"/>
      <c r="BB256" s="76" t="s">
        <v>124</v>
      </c>
      <c r="BC256" s="83">
        <f t="shared" ref="BC256:BC259" si="80">+MAX(L242:BN242)</f>
        <v>2648.4449275643115</v>
      </c>
      <c r="BD256" s="78"/>
      <c r="BE256" s="78"/>
      <c r="BF256" s="78"/>
      <c r="BG256" s="78"/>
      <c r="BH256" s="78"/>
      <c r="BI256" s="78"/>
      <c r="BJ256" s="78"/>
      <c r="BK256" s="78"/>
      <c r="BL256" s="78"/>
      <c r="BM256" s="78"/>
      <c r="BN256" s="78"/>
    </row>
    <row r="257" spans="1:66" s="60" customFormat="1" x14ac:dyDescent="0.3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78"/>
      <c r="AM257" s="78"/>
      <c r="AN257" s="78"/>
      <c r="AO257" s="78"/>
      <c r="AP257" s="78"/>
      <c r="AQ257" s="78"/>
      <c r="AR257" s="78"/>
      <c r="AS257" s="78"/>
      <c r="AT257" s="78"/>
      <c r="AW257" s="78"/>
      <c r="AX257" s="78"/>
      <c r="AY257" s="78"/>
      <c r="AZ257" s="78"/>
      <c r="BA257" s="78"/>
      <c r="BB257" s="76" t="s">
        <v>125</v>
      </c>
      <c r="BC257" s="83">
        <f t="shared" si="80"/>
        <v>2972.1727776697771</v>
      </c>
      <c r="BD257" s="78"/>
      <c r="BE257" s="78"/>
      <c r="BF257" s="78"/>
      <c r="BG257" s="78"/>
      <c r="BH257" s="78"/>
      <c r="BI257" s="78"/>
      <c r="BJ257" s="78"/>
      <c r="BK257" s="78"/>
      <c r="BL257" s="78"/>
      <c r="BM257" s="78"/>
      <c r="BN257" s="78"/>
    </row>
    <row r="258" spans="1:66" s="60" customFormat="1" x14ac:dyDescent="0.3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  <c r="AJ258" s="78"/>
      <c r="AK258" s="78"/>
      <c r="AL258" s="78"/>
      <c r="AM258" s="78"/>
      <c r="AN258" s="78"/>
      <c r="AO258" s="78"/>
      <c r="AP258" s="78"/>
      <c r="AQ258" s="78"/>
      <c r="AR258" s="78"/>
      <c r="AS258" s="78"/>
      <c r="AT258" s="78"/>
      <c r="AW258" s="78"/>
      <c r="AX258" s="78"/>
      <c r="AY258" s="78"/>
      <c r="AZ258" s="78"/>
      <c r="BA258" s="78"/>
      <c r="BB258" s="78" t="s">
        <v>126</v>
      </c>
      <c r="BC258" s="83">
        <f t="shared" si="80"/>
        <v>2935.6632607430392</v>
      </c>
      <c r="BD258" s="78"/>
      <c r="BE258" s="78"/>
      <c r="BF258" s="78"/>
      <c r="BG258" s="78"/>
      <c r="BH258" s="78"/>
      <c r="BI258" s="78"/>
      <c r="BJ258" s="78"/>
      <c r="BK258" s="78"/>
      <c r="BL258" s="78"/>
      <c r="BM258" s="78"/>
      <c r="BN258" s="78"/>
    </row>
    <row r="259" spans="1:66" s="60" customFormat="1" x14ac:dyDescent="0.3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  <c r="AJ259" s="78"/>
      <c r="AK259" s="78"/>
      <c r="AL259" s="78"/>
      <c r="AM259" s="78"/>
      <c r="AN259" s="78"/>
      <c r="AO259" s="78"/>
      <c r="AP259" s="78"/>
      <c r="AQ259" s="78"/>
      <c r="AR259" s="78"/>
      <c r="AS259" s="78"/>
      <c r="AT259" s="78"/>
      <c r="AW259" s="78"/>
      <c r="AX259" s="78"/>
      <c r="AY259" s="78"/>
      <c r="AZ259" s="78"/>
      <c r="BA259" s="78"/>
      <c r="BB259" s="78" t="s">
        <v>127</v>
      </c>
      <c r="BC259" s="83">
        <f t="shared" si="80"/>
        <v>2908.1875594383664</v>
      </c>
      <c r="BD259" s="78"/>
      <c r="BE259" s="78"/>
      <c r="BF259" s="78"/>
      <c r="BG259" s="78"/>
      <c r="BH259" s="78"/>
      <c r="BI259" s="78"/>
      <c r="BJ259" s="78"/>
      <c r="BK259" s="78"/>
      <c r="BL259" s="78"/>
      <c r="BM259" s="78"/>
      <c r="BN259" s="78"/>
    </row>
    <row r="260" spans="1:66" s="60" customFormat="1" x14ac:dyDescent="0.3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  <c r="AJ260" s="78"/>
      <c r="AK260" s="78"/>
      <c r="AL260" s="78"/>
      <c r="AM260" s="78"/>
      <c r="AN260" s="78"/>
      <c r="AO260" s="78"/>
      <c r="AP260" s="78"/>
      <c r="AQ260" s="78"/>
      <c r="AR260" s="78"/>
      <c r="AS260" s="78"/>
      <c r="AT260" s="78"/>
      <c r="AW260" s="78"/>
      <c r="AX260" s="78"/>
      <c r="AY260" s="78"/>
      <c r="AZ260" s="78"/>
      <c r="BA260" s="78"/>
      <c r="BB260" s="78"/>
      <c r="BC260" s="78"/>
      <c r="BD260" s="78"/>
      <c r="BE260" s="78"/>
      <c r="BF260" s="78"/>
      <c r="BG260" s="78"/>
      <c r="BH260" s="78"/>
      <c r="BI260" s="78"/>
      <c r="BJ260" s="78"/>
      <c r="BK260" s="78"/>
      <c r="BL260" s="78"/>
      <c r="BM260" s="78"/>
      <c r="BN260" s="78"/>
    </row>
    <row r="261" spans="1:66" s="60" customFormat="1" x14ac:dyDescent="0.3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  <c r="AJ261" s="78"/>
      <c r="AK261" s="78"/>
      <c r="AL261" s="78"/>
      <c r="AM261" s="78"/>
      <c r="AN261" s="78"/>
      <c r="AO261" s="78"/>
      <c r="AP261" s="78"/>
      <c r="AQ261" s="78"/>
      <c r="AR261" s="78"/>
      <c r="AS261" s="78"/>
      <c r="AT261" s="78"/>
      <c r="AW261" s="78"/>
      <c r="AX261" s="78"/>
      <c r="AY261" s="78"/>
      <c r="AZ261" s="78"/>
      <c r="BA261" s="78"/>
      <c r="BB261" s="78"/>
      <c r="BC261" s="78"/>
      <c r="BD261" s="78"/>
      <c r="BE261" s="78"/>
      <c r="BF261" s="78"/>
      <c r="BG261" s="78"/>
      <c r="BH261" s="78"/>
      <c r="BI261" s="78"/>
      <c r="BJ261" s="78"/>
      <c r="BK261" s="78"/>
      <c r="BL261" s="78"/>
      <c r="BM261" s="78"/>
      <c r="BN261" s="78"/>
    </row>
    <row r="262" spans="1:66" s="60" customFormat="1" x14ac:dyDescent="0.3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78"/>
      <c r="AM262" s="78"/>
      <c r="AN262" s="78"/>
      <c r="AO262" s="78"/>
      <c r="AP262" s="78"/>
      <c r="AQ262" s="78"/>
      <c r="AR262" s="78"/>
      <c r="AS262" s="78"/>
      <c r="AT262" s="78"/>
      <c r="AW262" s="78"/>
      <c r="AX262" s="78"/>
      <c r="AY262" s="78"/>
      <c r="AZ262" s="78"/>
      <c r="BA262" s="78"/>
      <c r="BB262" s="76" t="s">
        <v>121</v>
      </c>
      <c r="BC262" s="83">
        <f>+MAX(L249:BN249)</f>
        <v>1.8038020239148556</v>
      </c>
      <c r="BD262" s="78"/>
      <c r="BE262" s="78"/>
      <c r="BF262" s="78"/>
      <c r="BG262" s="78"/>
      <c r="BH262" s="78"/>
      <c r="BI262" s="78"/>
      <c r="BJ262" s="78"/>
      <c r="BK262" s="78"/>
      <c r="BL262" s="78"/>
      <c r="BM262" s="78"/>
      <c r="BN262" s="78"/>
    </row>
    <row r="263" spans="1:66" s="60" customFormat="1" x14ac:dyDescent="0.3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  <c r="AJ263" s="78"/>
      <c r="AK263" s="78"/>
      <c r="AL263" s="78"/>
      <c r="AM263" s="78"/>
      <c r="AN263" s="78"/>
      <c r="AO263" s="78"/>
      <c r="AP263" s="78"/>
      <c r="AQ263" s="78"/>
      <c r="AR263" s="78"/>
      <c r="AS263" s="78"/>
      <c r="AT263" s="78"/>
      <c r="AW263" s="78"/>
      <c r="AX263" s="78"/>
      <c r="AY263" s="78"/>
      <c r="AZ263" s="78"/>
      <c r="BA263" s="78"/>
      <c r="BB263" s="76" t="s">
        <v>124</v>
      </c>
      <c r="BC263" s="83">
        <f t="shared" ref="BC263:BC266" si="81">+MAX(L250:BN250)</f>
        <v>2.3085074671356605</v>
      </c>
      <c r="BD263" s="78"/>
      <c r="BE263" s="78"/>
      <c r="BF263" s="78"/>
      <c r="BG263" s="78"/>
      <c r="BH263" s="78"/>
      <c r="BI263" s="78"/>
      <c r="BJ263" s="78"/>
      <c r="BK263" s="78"/>
      <c r="BL263" s="78"/>
      <c r="BM263" s="78"/>
      <c r="BN263" s="78"/>
    </row>
    <row r="264" spans="1:66" s="60" customFormat="1" x14ac:dyDescent="0.3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  <c r="AJ264" s="78"/>
      <c r="AK264" s="78"/>
      <c r="AL264" s="78"/>
      <c r="AM264" s="78"/>
      <c r="AN264" s="78"/>
      <c r="AO264" s="78"/>
      <c r="AP264" s="78"/>
      <c r="AQ264" s="78"/>
      <c r="AR264" s="78"/>
      <c r="AS264" s="78"/>
      <c r="AT264" s="78"/>
      <c r="AW264" s="78"/>
      <c r="AX264" s="78"/>
      <c r="AY264" s="78"/>
      <c r="AZ264" s="78"/>
      <c r="BA264" s="78"/>
      <c r="BB264" s="76" t="s">
        <v>125</v>
      </c>
      <c r="BC264" s="83">
        <f t="shared" si="81"/>
        <v>2.2537584240539141</v>
      </c>
      <c r="BD264" s="78"/>
      <c r="BE264" s="78"/>
      <c r="BF264" s="78"/>
      <c r="BG264" s="78"/>
      <c r="BH264" s="78"/>
      <c r="BI264" s="78"/>
      <c r="BJ264" s="78"/>
      <c r="BK264" s="78"/>
      <c r="BL264" s="78"/>
      <c r="BM264" s="78"/>
      <c r="BN264" s="78"/>
    </row>
    <row r="265" spans="1:66" s="60" customFormat="1" x14ac:dyDescent="0.3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  <c r="AJ265" s="78"/>
      <c r="AK265" s="78"/>
      <c r="AL265" s="78"/>
      <c r="AM265" s="78"/>
      <c r="AN265" s="78"/>
      <c r="AO265" s="78"/>
      <c r="AP265" s="78"/>
      <c r="AQ265" s="78"/>
      <c r="AR265" s="78"/>
      <c r="AS265" s="78"/>
      <c r="AT265" s="78"/>
      <c r="AW265" s="78"/>
      <c r="AX265" s="78"/>
      <c r="AY265" s="78"/>
      <c r="AZ265" s="78"/>
      <c r="BA265" s="78"/>
      <c r="BB265" s="78" t="s">
        <v>126</v>
      </c>
      <c r="BC265" s="83">
        <f t="shared" si="81"/>
        <v>2.6922730485151671</v>
      </c>
      <c r="BD265" s="78"/>
      <c r="BE265" s="78"/>
      <c r="BF265" s="78"/>
      <c r="BG265" s="78"/>
      <c r="BH265" s="78"/>
      <c r="BI265" s="78"/>
      <c r="BJ265" s="78"/>
      <c r="BK265" s="78"/>
      <c r="BL265" s="78"/>
      <c r="BM265" s="78"/>
      <c r="BN265" s="78"/>
    </row>
    <row r="266" spans="1:66" s="60" customFormat="1" x14ac:dyDescent="0.3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  <c r="AJ266" s="78"/>
      <c r="AK266" s="78"/>
      <c r="AL266" s="78"/>
      <c r="AM266" s="78"/>
      <c r="AN266" s="78"/>
      <c r="AO266" s="78"/>
      <c r="AP266" s="78"/>
      <c r="AQ266" s="78"/>
      <c r="AR266" s="78"/>
      <c r="AS266" s="78"/>
      <c r="AT266" s="78"/>
      <c r="AW266" s="78"/>
      <c r="AX266" s="78"/>
      <c r="AY266" s="78"/>
      <c r="AZ266" s="78"/>
      <c r="BA266" s="78"/>
      <c r="BB266" s="78" t="s">
        <v>127</v>
      </c>
      <c r="BC266" s="83">
        <f t="shared" si="81"/>
        <v>2.4224455113926973</v>
      </c>
      <c r="BD266" s="78"/>
      <c r="BE266" s="78"/>
      <c r="BF266" s="78"/>
      <c r="BG266" s="78"/>
      <c r="BH266" s="78"/>
      <c r="BI266" s="78"/>
      <c r="BJ266" s="78"/>
      <c r="BK266" s="78"/>
      <c r="BL266" s="78"/>
      <c r="BM266" s="78"/>
      <c r="BN266" s="78"/>
    </row>
    <row r="267" spans="1:66" s="60" customFormat="1" x14ac:dyDescent="0.3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  <c r="AJ267" s="78"/>
      <c r="AK267" s="78"/>
      <c r="AL267" s="78"/>
      <c r="AM267" s="78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  <c r="BI267" s="78"/>
      <c r="BJ267" s="78"/>
      <c r="BK267" s="78"/>
      <c r="BL267" s="78"/>
      <c r="BM267" s="78"/>
      <c r="BN267" s="78"/>
    </row>
    <row r="268" spans="1:66" s="60" customFormat="1" x14ac:dyDescent="0.3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  <c r="AJ268" s="78"/>
      <c r="AK268" s="78"/>
      <c r="AL268" s="78"/>
      <c r="AM268" s="78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  <c r="BI268" s="78"/>
      <c r="BJ268" s="78"/>
      <c r="BK268" s="78"/>
      <c r="BL268" s="78"/>
      <c r="BM268" s="78"/>
      <c r="BN268" s="78"/>
    </row>
    <row r="269" spans="1:66" s="60" customFormat="1" x14ac:dyDescent="0.3">
      <c r="A269" s="79">
        <v>5</v>
      </c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6">
        <v>44075</v>
      </c>
      <c r="P269" s="76">
        <v>44105</v>
      </c>
      <c r="Q269" s="76">
        <v>44136</v>
      </c>
      <c r="R269" s="76">
        <v>44166</v>
      </c>
      <c r="S269" s="76">
        <v>44197</v>
      </c>
      <c r="T269" s="76">
        <v>44228</v>
      </c>
      <c r="U269" s="76">
        <v>44256</v>
      </c>
      <c r="V269" s="76">
        <v>44287</v>
      </c>
      <c r="W269" s="76">
        <v>44317</v>
      </c>
      <c r="X269" s="76">
        <v>44348</v>
      </c>
      <c r="Y269" s="76">
        <v>44378</v>
      </c>
      <c r="Z269" s="76">
        <v>44409</v>
      </c>
      <c r="AA269" s="76">
        <v>44440</v>
      </c>
      <c r="AB269" s="76">
        <v>44470</v>
      </c>
      <c r="AC269" s="76">
        <v>44501</v>
      </c>
      <c r="AD269" s="76">
        <v>44531</v>
      </c>
      <c r="AE269" s="76">
        <v>44562</v>
      </c>
      <c r="AF269" s="76">
        <v>44593</v>
      </c>
      <c r="AG269" s="76">
        <v>44621</v>
      </c>
      <c r="AH269" s="76">
        <v>44652</v>
      </c>
      <c r="AI269" s="76">
        <v>44682</v>
      </c>
      <c r="AJ269" s="76">
        <v>44713</v>
      </c>
      <c r="AK269" s="76">
        <v>44743</v>
      </c>
      <c r="AL269" s="76">
        <v>44774</v>
      </c>
      <c r="AM269" s="76">
        <v>44805</v>
      </c>
      <c r="AN269" s="76">
        <v>44835</v>
      </c>
      <c r="AO269" s="76">
        <v>44866</v>
      </c>
      <c r="AP269" s="76">
        <v>44896</v>
      </c>
      <c r="AQ269" s="76">
        <v>44927</v>
      </c>
      <c r="AR269" s="76">
        <v>44958</v>
      </c>
      <c r="AS269" s="76">
        <v>44986</v>
      </c>
      <c r="AT269" s="76">
        <v>45017</v>
      </c>
      <c r="AU269" s="76">
        <v>45047</v>
      </c>
      <c r="AV269" s="76">
        <v>45078</v>
      </c>
      <c r="AW269" s="76">
        <v>45108</v>
      </c>
      <c r="AX269" s="76">
        <v>45139</v>
      </c>
      <c r="AY269" s="76">
        <v>45170</v>
      </c>
      <c r="AZ269" s="76">
        <v>45200</v>
      </c>
      <c r="BA269" s="76">
        <v>45231</v>
      </c>
      <c r="BB269" s="76">
        <v>45261</v>
      </c>
      <c r="BC269" s="76">
        <v>45292</v>
      </c>
      <c r="BD269" s="76">
        <v>45323</v>
      </c>
      <c r="BE269" s="76">
        <v>45352</v>
      </c>
      <c r="BF269" s="76">
        <v>45383</v>
      </c>
      <c r="BG269" s="76">
        <v>45413</v>
      </c>
      <c r="BH269" s="76">
        <v>45444</v>
      </c>
      <c r="BI269" s="76">
        <v>45474</v>
      </c>
      <c r="BJ269" s="76">
        <v>45505</v>
      </c>
      <c r="BK269" s="76">
        <v>45536</v>
      </c>
      <c r="BL269" s="76">
        <v>45566</v>
      </c>
      <c r="BM269" s="76">
        <v>45597</v>
      </c>
      <c r="BN269" s="76">
        <v>45627</v>
      </c>
    </row>
    <row r="270" spans="1:66" s="60" customFormat="1" x14ac:dyDescent="0.3">
      <c r="A270" s="76" t="str">
        <f>A84</f>
        <v>% покупающих 2 и более месяца подряд (Постоянные)</v>
      </c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84">
        <f t="shared" ref="O270:BN270" si="82">O84</f>
        <v>0.62193481467075085</v>
      </c>
      <c r="P270" s="84">
        <f t="shared" si="82"/>
        <v>0.61982376670234895</v>
      </c>
      <c r="Q270" s="84">
        <f t="shared" si="82"/>
        <v>0.65960601997759627</v>
      </c>
      <c r="R270" s="84">
        <f t="shared" si="82"/>
        <v>0.6495729190552626</v>
      </c>
      <c r="S270" s="84">
        <f t="shared" si="82"/>
        <v>0.66126594467434163</v>
      </c>
      <c r="T270" s="84">
        <f t="shared" si="82"/>
        <v>0.63040541950796258</v>
      </c>
      <c r="U270" s="84">
        <f t="shared" si="82"/>
        <v>0.62058868049153038</v>
      </c>
      <c r="V270" s="84">
        <f t="shared" si="82"/>
        <v>0.6519724315040305</v>
      </c>
      <c r="W270" s="84">
        <f t="shared" si="82"/>
        <v>0.66715813927889667</v>
      </c>
      <c r="X270" s="84">
        <f t="shared" si="82"/>
        <v>0.63474220969716566</v>
      </c>
      <c r="Y270" s="84">
        <f t="shared" si="82"/>
        <v>0.62668842327186614</v>
      </c>
      <c r="Z270" s="84">
        <f t="shared" si="82"/>
        <v>0.62648465105848328</v>
      </c>
      <c r="AA270" s="84">
        <f t="shared" si="82"/>
        <v>0.61955748444603154</v>
      </c>
      <c r="AB270" s="84">
        <f t="shared" si="82"/>
        <v>0.62379163379702307</v>
      </c>
      <c r="AC270" s="84">
        <f t="shared" si="82"/>
        <v>0.65285117919888314</v>
      </c>
      <c r="AD270" s="84">
        <f t="shared" si="82"/>
        <v>0.63063539874897201</v>
      </c>
      <c r="AE270" s="84">
        <f t="shared" si="82"/>
        <v>0.64248998510009747</v>
      </c>
      <c r="AF270" s="84">
        <f t="shared" si="82"/>
        <v>0.64308790718429276</v>
      </c>
      <c r="AG270" s="84">
        <f t="shared" si="82"/>
        <v>0.63305775046336943</v>
      </c>
      <c r="AH270" s="84">
        <f t="shared" si="82"/>
        <v>0.65638845647227873</v>
      </c>
      <c r="AI270" s="84">
        <f t="shared" si="82"/>
        <v>0.61886835880058821</v>
      </c>
      <c r="AJ270" s="84">
        <f t="shared" si="82"/>
        <v>0.63081123692879559</v>
      </c>
      <c r="AK270" s="84">
        <f t="shared" si="82"/>
        <v>0.61895510004499621</v>
      </c>
      <c r="AL270" s="84">
        <f t="shared" si="82"/>
        <v>0.60007878086609712</v>
      </c>
      <c r="AM270" s="84">
        <f t="shared" si="82"/>
        <v>0.61565727527111525</v>
      </c>
      <c r="AN270" s="84">
        <f t="shared" si="82"/>
        <v>0.63022838139509252</v>
      </c>
      <c r="AO270" s="84">
        <f t="shared" si="82"/>
        <v>0.64288282629672111</v>
      </c>
      <c r="AP270" s="84">
        <f t="shared" si="82"/>
        <v>0.63182239256195716</v>
      </c>
      <c r="AQ270" s="84">
        <f t="shared" si="82"/>
        <v>0.67627684400200871</v>
      </c>
      <c r="AR270" s="84">
        <f t="shared" si="82"/>
        <v>0.63920236562131216</v>
      </c>
      <c r="AS270" s="84">
        <f t="shared" si="82"/>
        <v>0.63635482516126951</v>
      </c>
      <c r="AT270" s="84">
        <f t="shared" si="82"/>
        <v>0.66206386142244689</v>
      </c>
      <c r="AU270" s="84">
        <f t="shared" si="82"/>
        <v>0.64759588292026671</v>
      </c>
      <c r="AV270" s="84">
        <f t="shared" si="82"/>
        <v>0.6514565376931073</v>
      </c>
      <c r="AW270" s="84">
        <f t="shared" si="82"/>
        <v>0.62456739835732267</v>
      </c>
      <c r="AX270" s="84">
        <f t="shared" si="82"/>
        <v>0.61890761807268779</v>
      </c>
      <c r="AY270" s="84">
        <f t="shared" si="82"/>
        <v>0.61623823777855957</v>
      </c>
      <c r="AZ270" s="84">
        <f t="shared" si="82"/>
        <v>0.63458013604028041</v>
      </c>
      <c r="BA270" s="84">
        <f t="shared" si="82"/>
        <v>0.6607500629851355</v>
      </c>
      <c r="BB270" s="84">
        <f t="shared" si="82"/>
        <v>0.6622092775659767</v>
      </c>
      <c r="BC270" s="84">
        <f t="shared" si="82"/>
        <v>0.68600033739150867</v>
      </c>
      <c r="BD270" s="84">
        <f t="shared" si="82"/>
        <v>0.67727218288246482</v>
      </c>
      <c r="BE270" s="84">
        <f t="shared" si="82"/>
        <v>0.66653189838350579</v>
      </c>
      <c r="BF270" s="84">
        <f t="shared" si="82"/>
        <v>0</v>
      </c>
      <c r="BG270" s="84">
        <f t="shared" si="82"/>
        <v>0</v>
      </c>
      <c r="BH270" s="84">
        <f t="shared" si="82"/>
        <v>0</v>
      </c>
      <c r="BI270" s="84">
        <f t="shared" si="82"/>
        <v>0</v>
      </c>
      <c r="BJ270" s="84">
        <f t="shared" si="82"/>
        <v>0</v>
      </c>
      <c r="BK270" s="84">
        <f t="shared" si="82"/>
        <v>0</v>
      </c>
      <c r="BL270" s="84">
        <f t="shared" si="82"/>
        <v>0</v>
      </c>
      <c r="BM270" s="84">
        <f t="shared" si="82"/>
        <v>0</v>
      </c>
      <c r="BN270" s="84">
        <f t="shared" si="82"/>
        <v>0</v>
      </c>
    </row>
    <row r="271" spans="1:66" s="60" customFormat="1" x14ac:dyDescent="0.3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  <c r="AJ271" s="78"/>
      <c r="AK271" s="78"/>
      <c r="AL271" s="78"/>
      <c r="AM271" s="78"/>
      <c r="AN271" s="78"/>
      <c r="AO271" s="78"/>
      <c r="AP271" s="78"/>
      <c r="AQ271" s="78"/>
      <c r="AR271" s="78"/>
      <c r="AS271" s="78"/>
      <c r="AT271" s="78"/>
      <c r="AU271" s="78"/>
      <c r="AV271" s="78"/>
      <c r="AW271" s="78"/>
      <c r="AX271" s="78"/>
      <c r="AY271" s="78"/>
      <c r="AZ271" s="78"/>
      <c r="BA271" s="78"/>
      <c r="BB271" s="78"/>
      <c r="BC271" s="78"/>
      <c r="BD271" s="78"/>
      <c r="BE271" s="78"/>
      <c r="BF271" s="78"/>
      <c r="BG271" s="78"/>
      <c r="BH271" s="78"/>
      <c r="BI271" s="78"/>
      <c r="BJ271" s="78"/>
      <c r="BK271" s="78"/>
      <c r="BL271" s="78"/>
      <c r="BM271" s="78"/>
      <c r="BN271" s="78"/>
    </row>
    <row r="272" spans="1:66" s="60" customFormat="1" x14ac:dyDescent="0.3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  <c r="AJ272" s="78"/>
      <c r="AK272" s="78"/>
      <c r="AL272" s="78"/>
      <c r="AM272" s="78"/>
      <c r="AN272" s="78"/>
      <c r="AO272" s="78"/>
      <c r="AP272" s="78"/>
      <c r="AQ272" s="78"/>
      <c r="AR272" s="78"/>
      <c r="AS272" s="78"/>
      <c r="AT272" s="78"/>
      <c r="AU272" s="78"/>
      <c r="AV272" s="78"/>
      <c r="AW272" s="78"/>
      <c r="AX272" s="78"/>
      <c r="AY272" s="78"/>
      <c r="AZ272" s="78"/>
      <c r="BA272" s="78"/>
      <c r="BB272" s="78"/>
      <c r="BC272" s="78"/>
      <c r="BD272" s="78"/>
      <c r="BE272" s="78"/>
      <c r="BF272" s="78"/>
      <c r="BG272" s="78"/>
      <c r="BH272" s="78"/>
      <c r="BI272" s="78"/>
      <c r="BJ272" s="78"/>
      <c r="BK272" s="78"/>
      <c r="BL272" s="78"/>
      <c r="BM272" s="78"/>
      <c r="BN272" s="78"/>
    </row>
    <row r="273" spans="1:66" s="60" customFormat="1" x14ac:dyDescent="0.3">
      <c r="A273" s="79">
        <v>6</v>
      </c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6">
        <v>44075</v>
      </c>
      <c r="P273" s="76">
        <v>44105</v>
      </c>
      <c r="Q273" s="76">
        <v>44136</v>
      </c>
      <c r="R273" s="76">
        <v>44166</v>
      </c>
      <c r="S273" s="76">
        <v>44197</v>
      </c>
      <c r="T273" s="76">
        <v>44228</v>
      </c>
      <c r="U273" s="76">
        <v>44256</v>
      </c>
      <c r="V273" s="76">
        <v>44287</v>
      </c>
      <c r="W273" s="76">
        <v>44317</v>
      </c>
      <c r="X273" s="76">
        <v>44348</v>
      </c>
      <c r="Y273" s="76">
        <v>44378</v>
      </c>
      <c r="Z273" s="76">
        <v>44409</v>
      </c>
      <c r="AA273" s="76">
        <v>44440</v>
      </c>
      <c r="AB273" s="76">
        <v>44470</v>
      </c>
      <c r="AC273" s="76">
        <v>44501</v>
      </c>
      <c r="AD273" s="76">
        <v>44531</v>
      </c>
      <c r="AE273" s="76">
        <v>44562</v>
      </c>
      <c r="AF273" s="76">
        <v>44593</v>
      </c>
      <c r="AG273" s="76">
        <v>44621</v>
      </c>
      <c r="AH273" s="76">
        <v>44652</v>
      </c>
      <c r="AI273" s="76">
        <v>44682</v>
      </c>
      <c r="AJ273" s="76">
        <v>44713</v>
      </c>
      <c r="AK273" s="76">
        <v>44743</v>
      </c>
      <c r="AL273" s="76">
        <v>44774</v>
      </c>
      <c r="AM273" s="76">
        <v>44805</v>
      </c>
      <c r="AN273" s="76">
        <v>44835</v>
      </c>
      <c r="AO273" s="76">
        <v>44866</v>
      </c>
      <c r="AP273" s="76">
        <v>44896</v>
      </c>
      <c r="AQ273" s="76">
        <v>44927</v>
      </c>
      <c r="AR273" s="76">
        <v>44958</v>
      </c>
      <c r="AS273" s="76">
        <v>44986</v>
      </c>
      <c r="AT273" s="76">
        <v>45017</v>
      </c>
      <c r="AU273" s="76">
        <v>45047</v>
      </c>
      <c r="AV273" s="76">
        <v>45078</v>
      </c>
      <c r="AW273" s="76">
        <v>45108</v>
      </c>
      <c r="AX273" s="76">
        <v>45139</v>
      </c>
      <c r="AY273" s="76">
        <v>45170</v>
      </c>
      <c r="AZ273" s="76">
        <v>45200</v>
      </c>
      <c r="BA273" s="76">
        <v>45231</v>
      </c>
      <c r="BB273" s="76">
        <v>45261</v>
      </c>
      <c r="BC273" s="76">
        <v>45292</v>
      </c>
      <c r="BD273" s="76">
        <v>45323</v>
      </c>
      <c r="BE273" s="76">
        <v>45352</v>
      </c>
      <c r="BF273" s="76">
        <v>45383</v>
      </c>
      <c r="BG273" s="76">
        <v>45413</v>
      </c>
      <c r="BH273" s="76">
        <v>45444</v>
      </c>
      <c r="BI273" s="76">
        <v>45474</v>
      </c>
      <c r="BJ273" s="76">
        <v>45505</v>
      </c>
      <c r="BK273" s="76">
        <v>45536</v>
      </c>
      <c r="BL273" s="76">
        <v>45566</v>
      </c>
      <c r="BM273" s="76">
        <v>45597</v>
      </c>
      <c r="BN273" s="76">
        <v>45627</v>
      </c>
    </row>
    <row r="274" spans="1:66" s="60" customFormat="1" x14ac:dyDescent="0.3">
      <c r="A274" s="80" t="str">
        <f>A98</f>
        <v>% перекрестных участников с покупкой</v>
      </c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84">
        <f t="shared" ref="O274:BN274" si="83">O98</f>
        <v>9.4666212865269606E-2</v>
      </c>
      <c r="P274" s="84">
        <f t="shared" si="83"/>
        <v>9.7383335132029139E-2</v>
      </c>
      <c r="Q274" s="84">
        <f t="shared" si="83"/>
        <v>0.10142896113016779</v>
      </c>
      <c r="R274" s="84">
        <f t="shared" si="83"/>
        <v>9.9461132767713831E-2</v>
      </c>
      <c r="S274" s="84">
        <f t="shared" si="83"/>
        <v>9.9090094647221225E-2</v>
      </c>
      <c r="T274" s="84">
        <f t="shared" si="83"/>
        <v>9.6952421276100917E-2</v>
      </c>
      <c r="U274" s="84">
        <f t="shared" si="83"/>
        <v>9.702632411828653E-2</v>
      </c>
      <c r="V274" s="84">
        <f t="shared" si="83"/>
        <v>9.7118038598089304E-2</v>
      </c>
      <c r="W274" s="84">
        <f t="shared" si="83"/>
        <v>0.1014306777397667</v>
      </c>
      <c r="X274" s="84">
        <f t="shared" si="83"/>
        <v>0.10315654524035019</v>
      </c>
      <c r="Y274" s="84">
        <f t="shared" si="83"/>
        <v>0.10322450217325381</v>
      </c>
      <c r="Z274" s="84">
        <f t="shared" si="83"/>
        <v>0.10264541745613254</v>
      </c>
      <c r="AA274" s="84">
        <f t="shared" si="83"/>
        <v>0.11196659845353037</v>
      </c>
      <c r="AB274" s="84">
        <f t="shared" si="83"/>
        <v>0.11149643445727987</v>
      </c>
      <c r="AC274" s="84">
        <f t="shared" si="83"/>
        <v>0.11113925892787362</v>
      </c>
      <c r="AD274" s="84">
        <f t="shared" si="83"/>
        <v>0.12510020936947874</v>
      </c>
      <c r="AE274" s="84">
        <f t="shared" si="83"/>
        <v>0.12855419388433759</v>
      </c>
      <c r="AF274" s="84">
        <f t="shared" si="83"/>
        <v>0.13267801364186907</v>
      </c>
      <c r="AG274" s="84">
        <f t="shared" si="83"/>
        <v>0.13405033655253146</v>
      </c>
      <c r="AH274" s="84">
        <f t="shared" si="83"/>
        <v>0.13686723277087356</v>
      </c>
      <c r="AI274" s="84">
        <f t="shared" si="83"/>
        <v>0.13798606227223323</v>
      </c>
      <c r="AJ274" s="84">
        <f t="shared" si="83"/>
        <v>0.13912251301247214</v>
      </c>
      <c r="AK274" s="84">
        <f t="shared" si="83"/>
        <v>0.14006819653711405</v>
      </c>
      <c r="AL274" s="84">
        <f t="shared" si="83"/>
        <v>0.1384672197739974</v>
      </c>
      <c r="AM274" s="84">
        <f t="shared" si="83"/>
        <v>0.13884275197664747</v>
      </c>
      <c r="AN274" s="84">
        <f t="shared" si="83"/>
        <v>0.13989279119546544</v>
      </c>
      <c r="AO274" s="84">
        <f t="shared" si="83"/>
        <v>0.14155834107087589</v>
      </c>
      <c r="AP274" s="84">
        <f t="shared" si="83"/>
        <v>0.21873628738046835</v>
      </c>
      <c r="AQ274" s="84">
        <f t="shared" si="83"/>
        <v>0.21832174855540584</v>
      </c>
      <c r="AR274" s="84">
        <f t="shared" si="83"/>
        <v>0.21969720765147471</v>
      </c>
      <c r="AS274" s="84">
        <f t="shared" si="83"/>
        <v>0.2162077172426419</v>
      </c>
      <c r="AT274" s="84">
        <f t="shared" si="83"/>
        <v>0.21847211757933782</v>
      </c>
      <c r="AU274" s="84">
        <f t="shared" si="83"/>
        <v>0.21846761062814199</v>
      </c>
      <c r="AV274" s="84">
        <f t="shared" si="83"/>
        <v>0.21828039884338196</v>
      </c>
      <c r="AW274" s="84">
        <f t="shared" si="83"/>
        <v>0.21776182329359808</v>
      </c>
      <c r="AX274" s="84">
        <f t="shared" si="83"/>
        <v>0.21749489826507704</v>
      </c>
      <c r="AY274" s="84">
        <f t="shared" si="83"/>
        <v>0.21772669726722546</v>
      </c>
      <c r="AZ274" s="84">
        <f t="shared" si="83"/>
        <v>0.21562164571561065</v>
      </c>
      <c r="BA274" s="84">
        <f t="shared" si="83"/>
        <v>0.21404148620925462</v>
      </c>
      <c r="BB274" s="84">
        <f t="shared" si="83"/>
        <v>0.2268287670091487</v>
      </c>
      <c r="BC274" s="84">
        <f t="shared" si="83"/>
        <v>0.22385357966704386</v>
      </c>
      <c r="BD274" s="84">
        <f t="shared" si="83"/>
        <v>0.22221619234396756</v>
      </c>
      <c r="BE274" s="84">
        <f t="shared" si="83"/>
        <v>0.21815600728111334</v>
      </c>
      <c r="BF274" s="84">
        <f t="shared" si="83"/>
        <v>0</v>
      </c>
      <c r="BG274" s="84">
        <f t="shared" si="83"/>
        <v>0</v>
      </c>
      <c r="BH274" s="84">
        <f t="shared" si="83"/>
        <v>0</v>
      </c>
      <c r="BI274" s="84">
        <f t="shared" si="83"/>
        <v>0</v>
      </c>
      <c r="BJ274" s="84">
        <f t="shared" si="83"/>
        <v>0</v>
      </c>
      <c r="BK274" s="84">
        <f t="shared" si="83"/>
        <v>0</v>
      </c>
      <c r="BL274" s="84">
        <f t="shared" si="83"/>
        <v>0</v>
      </c>
      <c r="BM274" s="84">
        <f t="shared" si="83"/>
        <v>0</v>
      </c>
      <c r="BN274" s="84">
        <f t="shared" si="83"/>
        <v>0</v>
      </c>
    </row>
    <row r="275" spans="1:66" s="60" customFormat="1" x14ac:dyDescent="0.3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  <c r="AJ275" s="78"/>
      <c r="AK275" s="78"/>
      <c r="AL275" s="78"/>
      <c r="AM275" s="78"/>
      <c r="AN275" s="78"/>
      <c r="AO275" s="78"/>
      <c r="AP275" s="78"/>
      <c r="AQ275" s="78"/>
      <c r="AR275" s="78"/>
      <c r="AS275" s="78"/>
      <c r="AT275" s="78"/>
      <c r="AU275" s="78"/>
      <c r="AV275" s="78"/>
      <c r="AW275" s="78"/>
      <c r="AX275" s="78"/>
      <c r="AY275" s="78"/>
      <c r="AZ275" s="78"/>
      <c r="BA275" s="78"/>
      <c r="BB275" s="78"/>
      <c r="BC275" s="78"/>
      <c r="BD275" s="78"/>
      <c r="BE275" s="78"/>
      <c r="BF275" s="78"/>
      <c r="BG275" s="78"/>
      <c r="BH275" s="78"/>
      <c r="BI275" s="78"/>
      <c r="BJ275" s="78"/>
      <c r="BK275" s="78"/>
      <c r="BL275" s="78"/>
      <c r="BM275" s="78"/>
      <c r="BN275" s="78"/>
    </row>
    <row r="276" spans="1:66" s="60" customFormat="1" x14ac:dyDescent="0.3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  <c r="AJ276" s="78"/>
      <c r="AK276" s="78"/>
      <c r="AL276" s="78"/>
      <c r="AM276" s="78"/>
      <c r="AN276" s="78"/>
      <c r="AO276" s="78"/>
      <c r="AP276" s="78"/>
      <c r="AQ276" s="78"/>
      <c r="AR276" s="78"/>
      <c r="AS276" s="78"/>
      <c r="AT276" s="78"/>
      <c r="AU276" s="78"/>
      <c r="AV276" s="78"/>
      <c r="AW276" s="78"/>
      <c r="AX276" s="78"/>
      <c r="AY276" s="78"/>
      <c r="AZ276" s="78"/>
      <c r="BA276" s="78"/>
      <c r="BB276" s="78"/>
      <c r="BC276" s="78"/>
      <c r="BD276" s="78"/>
      <c r="BE276" s="78"/>
      <c r="BF276" s="78"/>
      <c r="BG276" s="78"/>
      <c r="BH276" s="78"/>
      <c r="BI276" s="78"/>
      <c r="BJ276" s="78"/>
      <c r="BK276" s="78"/>
      <c r="BL276" s="78"/>
      <c r="BM276" s="78"/>
      <c r="BN276" s="78"/>
    </row>
    <row r="277" spans="1:66" s="60" customFormat="1" x14ac:dyDescent="0.3">
      <c r="A277" s="79">
        <v>7</v>
      </c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6">
        <v>44075</v>
      </c>
      <c r="P277" s="76">
        <v>44105</v>
      </c>
      <c r="Q277" s="76">
        <v>44136</v>
      </c>
      <c r="R277" s="76">
        <v>44166</v>
      </c>
      <c r="S277" s="76">
        <v>44197</v>
      </c>
      <c r="T277" s="76">
        <v>44228</v>
      </c>
      <c r="U277" s="76">
        <v>44256</v>
      </c>
      <c r="V277" s="76">
        <v>44287</v>
      </c>
      <c r="W277" s="76">
        <v>44317</v>
      </c>
      <c r="X277" s="76">
        <v>44348</v>
      </c>
      <c r="Y277" s="76">
        <v>44378</v>
      </c>
      <c r="Z277" s="76">
        <v>44409</v>
      </c>
      <c r="AA277" s="76">
        <v>44440</v>
      </c>
      <c r="AB277" s="76">
        <v>44470</v>
      </c>
      <c r="AC277" s="76">
        <v>44501</v>
      </c>
      <c r="AD277" s="76">
        <v>44531</v>
      </c>
      <c r="AE277" s="76">
        <v>44562</v>
      </c>
      <c r="AF277" s="76">
        <v>44593</v>
      </c>
      <c r="AG277" s="76">
        <v>44621</v>
      </c>
      <c r="AH277" s="76">
        <v>44652</v>
      </c>
      <c r="AI277" s="76">
        <v>44682</v>
      </c>
      <c r="AJ277" s="76">
        <v>44713</v>
      </c>
      <c r="AK277" s="76">
        <v>44743</v>
      </c>
      <c r="AL277" s="76">
        <v>44774</v>
      </c>
      <c r="AM277" s="76">
        <v>44805</v>
      </c>
      <c r="AN277" s="76">
        <v>44835</v>
      </c>
      <c r="AO277" s="76">
        <v>44866</v>
      </c>
      <c r="AP277" s="76">
        <v>44896</v>
      </c>
      <c r="AQ277" s="76">
        <v>44927</v>
      </c>
      <c r="AR277" s="76">
        <v>44958</v>
      </c>
      <c r="AS277" s="76">
        <v>44986</v>
      </c>
      <c r="AT277" s="76">
        <v>45017</v>
      </c>
      <c r="AU277" s="76">
        <v>45047</v>
      </c>
      <c r="AV277" s="76">
        <v>45078</v>
      </c>
      <c r="AW277" s="76">
        <v>45108</v>
      </c>
      <c r="AX277" s="76">
        <v>45139</v>
      </c>
      <c r="AY277" s="76">
        <v>45170</v>
      </c>
      <c r="AZ277" s="76">
        <v>45200</v>
      </c>
      <c r="BA277" s="76">
        <v>45231</v>
      </c>
      <c r="BB277" s="76">
        <v>45261</v>
      </c>
      <c r="BC277" s="76">
        <v>45292</v>
      </c>
      <c r="BD277" s="76">
        <v>45323</v>
      </c>
      <c r="BE277" s="76">
        <v>45352</v>
      </c>
      <c r="BF277" s="76">
        <v>45383</v>
      </c>
      <c r="BG277" s="76">
        <v>45413</v>
      </c>
      <c r="BH277" s="76">
        <v>45444</v>
      </c>
      <c r="BI277" s="76">
        <v>45474</v>
      </c>
      <c r="BJ277" s="76">
        <v>45505</v>
      </c>
      <c r="BK277" s="76">
        <v>45536</v>
      </c>
      <c r="BL277" s="76">
        <v>45566</v>
      </c>
      <c r="BM277" s="76">
        <v>45597</v>
      </c>
      <c r="BN277" s="76">
        <v>45627</v>
      </c>
    </row>
    <row r="278" spans="1:66" s="60" customFormat="1" x14ac:dyDescent="0.3">
      <c r="A278" s="76" t="str">
        <f>A78</f>
        <v>Activity rate БАЗЫ 12 мес. Коэффициент активности базы – доля купивших от клиентов с покупкой в течение года, %</v>
      </c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84">
        <f t="shared" ref="O278:BN278" si="84">O78</f>
        <v>0.45421017296514193</v>
      </c>
      <c r="P278" s="84">
        <f t="shared" si="84"/>
        <v>0.49021194698680104</v>
      </c>
      <c r="Q278" s="84">
        <f t="shared" si="84"/>
        <v>0.47679111798638196</v>
      </c>
      <c r="R278" s="84">
        <f t="shared" si="84"/>
        <v>0.47271855171002763</v>
      </c>
      <c r="S278" s="84">
        <f t="shared" si="84"/>
        <v>0.43880027437887015</v>
      </c>
      <c r="T278" s="84">
        <f t="shared" si="84"/>
        <v>0.44245514511873352</v>
      </c>
      <c r="U278" s="84">
        <f t="shared" si="84"/>
        <v>0.47257146350123358</v>
      </c>
      <c r="V278" s="84">
        <f t="shared" si="84"/>
        <v>0.46526417912353041</v>
      </c>
      <c r="W278" s="84">
        <f t="shared" si="84"/>
        <v>0.43497231819086712</v>
      </c>
      <c r="X278" s="84">
        <f t="shared" si="84"/>
        <v>0.43170338902766769</v>
      </c>
      <c r="Y278" s="84">
        <f t="shared" si="84"/>
        <v>0.42566020942794552</v>
      </c>
      <c r="Z278" s="84">
        <f t="shared" si="84"/>
        <v>0.4228033152368148</v>
      </c>
      <c r="AA278" s="84">
        <f t="shared" si="84"/>
        <v>0.43502133552882355</v>
      </c>
      <c r="AB278" s="84">
        <f t="shared" si="84"/>
        <v>0.45353994317953705</v>
      </c>
      <c r="AC278" s="84">
        <f t="shared" si="84"/>
        <v>0.43572412448757436</v>
      </c>
      <c r="AD278" s="84">
        <f t="shared" si="84"/>
        <v>0.44885969284373411</v>
      </c>
      <c r="AE278" s="84">
        <f t="shared" si="84"/>
        <v>0.44740648131702354</v>
      </c>
      <c r="AF278" s="84">
        <f t="shared" si="84"/>
        <v>0.44791538176884177</v>
      </c>
      <c r="AG278" s="84">
        <f t="shared" si="84"/>
        <v>0.46831902434678724</v>
      </c>
      <c r="AH278" s="84">
        <f t="shared" si="84"/>
        <v>0.43294154242172539</v>
      </c>
      <c r="AI278" s="84">
        <f t="shared" si="84"/>
        <v>0.43656579775903109</v>
      </c>
      <c r="AJ278" s="84">
        <f t="shared" si="84"/>
        <v>0.42482733841670328</v>
      </c>
      <c r="AK278" s="84">
        <f t="shared" si="84"/>
        <v>0.4222641521867343</v>
      </c>
      <c r="AL278" s="84">
        <f t="shared" si="84"/>
        <v>0.44010301827956871</v>
      </c>
      <c r="AM278" s="84">
        <f t="shared" si="84"/>
        <v>0.45137958287924762</v>
      </c>
      <c r="AN278" s="84">
        <f t="shared" si="84"/>
        <v>0.45932346071806079</v>
      </c>
      <c r="AO278" s="84">
        <f t="shared" si="84"/>
        <v>0.45520383459526764</v>
      </c>
      <c r="AP278" s="84">
        <f t="shared" si="84"/>
        <v>0.47951521632399147</v>
      </c>
      <c r="AQ278" s="84">
        <f t="shared" si="84"/>
        <v>0.44160015573291805</v>
      </c>
      <c r="AR278" s="84">
        <f t="shared" si="84"/>
        <v>0.44169022682161369</v>
      </c>
      <c r="AS278" s="84">
        <f t="shared" si="84"/>
        <v>0.45540997049499354</v>
      </c>
      <c r="AT278" s="84">
        <f t="shared" si="84"/>
        <v>0.43634898375994274</v>
      </c>
      <c r="AU278" s="84">
        <f t="shared" si="84"/>
        <v>0.43266609293822528</v>
      </c>
      <c r="AV278" s="84">
        <f t="shared" si="84"/>
        <v>0.41345950442176316</v>
      </c>
      <c r="AW278" s="84">
        <f t="shared" si="84"/>
        <v>0.41197239547513459</v>
      </c>
      <c r="AX278" s="84">
        <f t="shared" si="84"/>
        <v>0.42354641839712653</v>
      </c>
      <c r="AY278" s="84">
        <f t="shared" si="84"/>
        <v>0.44157976348941025</v>
      </c>
      <c r="AZ278" s="84">
        <f t="shared" si="84"/>
        <v>0.45908632925842252</v>
      </c>
      <c r="BA278" s="84">
        <f t="shared" si="84"/>
        <v>0.45322588976703343</v>
      </c>
      <c r="BB278" s="84">
        <f t="shared" si="84"/>
        <v>0.47798316323098872</v>
      </c>
      <c r="BC278" s="84">
        <f t="shared" si="84"/>
        <v>0.46638661033715495</v>
      </c>
      <c r="BD278" s="84">
        <f t="shared" si="84"/>
        <v>0.47239703642411912</v>
      </c>
      <c r="BE278" s="84">
        <f t="shared" si="84"/>
        <v>0.47579793657913805</v>
      </c>
      <c r="BF278" s="84">
        <f t="shared" si="84"/>
        <v>0</v>
      </c>
      <c r="BG278" s="84">
        <f t="shared" si="84"/>
        <v>0</v>
      </c>
      <c r="BH278" s="84">
        <f t="shared" si="84"/>
        <v>0</v>
      </c>
      <c r="BI278" s="84">
        <f t="shared" si="84"/>
        <v>0</v>
      </c>
      <c r="BJ278" s="84">
        <f t="shared" si="84"/>
        <v>0</v>
      </c>
      <c r="BK278" s="84">
        <f t="shared" si="84"/>
        <v>0</v>
      </c>
      <c r="BL278" s="84">
        <f t="shared" si="84"/>
        <v>0</v>
      </c>
      <c r="BM278" s="84">
        <f t="shared" si="84"/>
        <v>0</v>
      </c>
      <c r="BN278" s="84">
        <f t="shared" si="84"/>
        <v>0</v>
      </c>
    </row>
    <row r="279" spans="1:66" s="60" customFormat="1" x14ac:dyDescent="0.3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  <c r="AJ279" s="78"/>
      <c r="AK279" s="78"/>
      <c r="AL279" s="78"/>
      <c r="AM279" s="78"/>
      <c r="AN279" s="78"/>
      <c r="AO279" s="78"/>
      <c r="AP279" s="78"/>
      <c r="AQ279" s="78"/>
      <c r="AR279" s="78"/>
      <c r="AS279" s="78"/>
      <c r="AT279" s="78"/>
      <c r="AU279" s="78"/>
      <c r="AV279" s="78"/>
      <c r="AW279" s="78"/>
      <c r="AX279" s="78"/>
      <c r="AY279" s="78"/>
      <c r="AZ279" s="78"/>
      <c r="BA279" s="78"/>
      <c r="BB279" s="78"/>
      <c r="BC279" s="78"/>
      <c r="BD279" s="78"/>
      <c r="BE279" s="78"/>
      <c r="BF279" s="78"/>
      <c r="BG279" s="78"/>
      <c r="BH279" s="78"/>
      <c r="BI279" s="78"/>
      <c r="BJ279" s="78"/>
      <c r="BK279" s="78"/>
      <c r="BL279" s="78"/>
      <c r="BM279" s="78"/>
      <c r="BN279" s="78"/>
    </row>
    <row r="280" spans="1:66" s="60" customFormat="1" x14ac:dyDescent="0.3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  <c r="AJ280" s="78"/>
      <c r="AK280" s="78"/>
      <c r="AL280" s="78"/>
      <c r="AM280" s="78"/>
      <c r="AN280" s="78"/>
      <c r="AO280" s="78"/>
      <c r="AP280" s="78"/>
      <c r="AQ280" s="78"/>
      <c r="AR280" s="78"/>
      <c r="AS280" s="78"/>
      <c r="AT280" s="78"/>
      <c r="AU280" s="78"/>
      <c r="AV280" s="78"/>
      <c r="AW280" s="78"/>
      <c r="AX280" s="78"/>
      <c r="AY280" s="78"/>
      <c r="AZ280" s="78"/>
      <c r="BA280" s="78"/>
      <c r="BB280" s="78"/>
      <c r="BC280" s="78"/>
      <c r="BD280" s="78"/>
      <c r="BE280" s="78"/>
      <c r="BF280" s="78"/>
      <c r="BG280" s="78"/>
      <c r="BH280" s="78"/>
      <c r="BI280" s="78"/>
      <c r="BJ280" s="78"/>
      <c r="BK280" s="78"/>
      <c r="BL280" s="78"/>
      <c r="BM280" s="78"/>
      <c r="BN280" s="78"/>
    </row>
    <row r="281" spans="1:66" s="60" customFormat="1" x14ac:dyDescent="0.3">
      <c r="A281" s="79">
        <v>8</v>
      </c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6">
        <v>44075</v>
      </c>
      <c r="P281" s="76">
        <v>44105</v>
      </c>
      <c r="Q281" s="76">
        <v>44136</v>
      </c>
      <c r="R281" s="76">
        <v>44166</v>
      </c>
      <c r="S281" s="76">
        <v>44197</v>
      </c>
      <c r="T281" s="76">
        <v>44228</v>
      </c>
      <c r="U281" s="76">
        <v>44256</v>
      </c>
      <c r="V281" s="76">
        <v>44287</v>
      </c>
      <c r="W281" s="76">
        <v>44317</v>
      </c>
      <c r="X281" s="76">
        <v>44348</v>
      </c>
      <c r="Y281" s="76">
        <v>44378</v>
      </c>
      <c r="Z281" s="76">
        <v>44409</v>
      </c>
      <c r="AA281" s="76">
        <v>44440</v>
      </c>
      <c r="AB281" s="76">
        <v>44470</v>
      </c>
      <c r="AC281" s="76">
        <v>44501</v>
      </c>
      <c r="AD281" s="76">
        <v>44531</v>
      </c>
      <c r="AE281" s="76">
        <v>44562</v>
      </c>
      <c r="AF281" s="76">
        <v>44593</v>
      </c>
      <c r="AG281" s="76">
        <v>44621</v>
      </c>
      <c r="AH281" s="76">
        <v>44652</v>
      </c>
      <c r="AI281" s="76">
        <v>44682</v>
      </c>
      <c r="AJ281" s="76">
        <v>44713</v>
      </c>
      <c r="AK281" s="76">
        <v>44743</v>
      </c>
      <c r="AL281" s="76">
        <v>44774</v>
      </c>
      <c r="AM281" s="76">
        <v>44805</v>
      </c>
      <c r="AN281" s="76">
        <v>44835</v>
      </c>
      <c r="AO281" s="76">
        <v>44866</v>
      </c>
      <c r="AP281" s="76">
        <v>44896</v>
      </c>
      <c r="AQ281" s="76">
        <v>44927</v>
      </c>
      <c r="AR281" s="76">
        <v>44958</v>
      </c>
      <c r="AS281" s="76">
        <v>44986</v>
      </c>
      <c r="AT281" s="76">
        <v>45017</v>
      </c>
      <c r="AU281" s="76">
        <v>45047</v>
      </c>
      <c r="AV281" s="76">
        <v>45078</v>
      </c>
      <c r="AW281" s="76">
        <v>45108</v>
      </c>
      <c r="AX281" s="76">
        <v>45139</v>
      </c>
      <c r="AY281" s="76">
        <v>45170</v>
      </c>
      <c r="AZ281" s="76">
        <v>45200</v>
      </c>
      <c r="BA281" s="76">
        <v>45231</v>
      </c>
      <c r="BB281" s="76">
        <v>45261</v>
      </c>
      <c r="BC281" s="76">
        <v>45292</v>
      </c>
      <c r="BD281" s="76">
        <v>45323</v>
      </c>
      <c r="BE281" s="76">
        <v>45352</v>
      </c>
      <c r="BF281" s="76">
        <v>45383</v>
      </c>
      <c r="BG281" s="76">
        <v>45413</v>
      </c>
      <c r="BH281" s="76">
        <v>45444</v>
      </c>
      <c r="BI281" s="76">
        <v>45474</v>
      </c>
      <c r="BJ281" s="76">
        <v>45505</v>
      </c>
      <c r="BK281" s="76">
        <v>45536</v>
      </c>
      <c r="BL281" s="76">
        <v>45566</v>
      </c>
      <c r="BM281" s="76">
        <v>45597</v>
      </c>
      <c r="BN281" s="76">
        <v>45627</v>
      </c>
    </row>
    <row r="282" spans="1:66" s="60" customFormat="1" x14ac:dyDescent="0.3">
      <c r="A282" s="80" t="str">
        <f>A135</f>
        <v>Redemption Rate бонусов Campaign. Коэффициент списания бонусов – доля списанных бонусов от  начисленных бонусов Campaign</v>
      </c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84">
        <f t="shared" ref="O282:BN283" si="85">O135</f>
        <v>8.8187780413354788E-2</v>
      </c>
      <c r="P282" s="84">
        <f t="shared" si="85"/>
        <v>0.28252700591835778</v>
      </c>
      <c r="Q282" s="84">
        <f t="shared" si="85"/>
        <v>0.10918198430102456</v>
      </c>
      <c r="R282" s="84">
        <f t="shared" si="85"/>
        <v>0.22419590027783615</v>
      </c>
      <c r="S282" s="84">
        <f t="shared" si="85"/>
        <v>0.22983756280882517</v>
      </c>
      <c r="T282" s="84">
        <f t="shared" si="85"/>
        <v>0.17626263247701501</v>
      </c>
      <c r="U282" s="84">
        <f t="shared" si="85"/>
        <v>0.25131160617776338</v>
      </c>
      <c r="V282" s="84">
        <f t="shared" si="85"/>
        <v>0.16239151977053981</v>
      </c>
      <c r="W282" s="84">
        <f t="shared" si="85"/>
        <v>0.13010048524759502</v>
      </c>
      <c r="X282" s="84">
        <f t="shared" si="85"/>
        <v>0.23439426725833451</v>
      </c>
      <c r="Y282" s="84">
        <f t="shared" si="85"/>
        <v>0.15267205044989812</v>
      </c>
      <c r="Z282" s="84">
        <f t="shared" si="85"/>
        <v>0.26755883225492516</v>
      </c>
      <c r="AA282" s="84">
        <f t="shared" si="85"/>
        <v>0.33036524823036412</v>
      </c>
      <c r="AB282" s="84">
        <f t="shared" si="85"/>
        <v>0.13309696344711636</v>
      </c>
      <c r="AC282" s="84">
        <f t="shared" si="85"/>
        <v>0.35262994556303845</v>
      </c>
      <c r="AD282" s="84">
        <f t="shared" si="85"/>
        <v>0.14981091092550106</v>
      </c>
      <c r="AE282" s="84">
        <f t="shared" si="85"/>
        <v>0.23698242227595265</v>
      </c>
      <c r="AF282" s="84">
        <f t="shared" si="85"/>
        <v>0.14226039748841704</v>
      </c>
      <c r="AG282" s="84">
        <f t="shared" si="85"/>
        <v>1.6978634398419925</v>
      </c>
      <c r="AH282" s="84">
        <f t="shared" si="85"/>
        <v>0.13285092003396393</v>
      </c>
      <c r="AI282" s="84">
        <f t="shared" si="85"/>
        <v>0.22017967115726411</v>
      </c>
      <c r="AJ282" s="84">
        <f t="shared" si="85"/>
        <v>0.16054798097908832</v>
      </c>
      <c r="AK282" s="84">
        <f t="shared" si="85"/>
        <v>0.27265700033036022</v>
      </c>
      <c r="AL282" s="84">
        <f t="shared" si="85"/>
        <v>0.22800735109741269</v>
      </c>
      <c r="AM282" s="84">
        <f t="shared" si="85"/>
        <v>0.23997047827476187</v>
      </c>
      <c r="AN282" s="84">
        <f t="shared" si="85"/>
        <v>0.21890459983904029</v>
      </c>
      <c r="AO282" s="84">
        <f t="shared" si="85"/>
        <v>0.16308151737980214</v>
      </c>
      <c r="AP282" s="84">
        <f t="shared" si="85"/>
        <v>0.2204504398694922</v>
      </c>
      <c r="AQ282" s="84">
        <f t="shared" si="85"/>
        <v>0.22652205424133773</v>
      </c>
      <c r="AR282" s="84">
        <f t="shared" si="85"/>
        <v>0.12975473972967708</v>
      </c>
      <c r="AS282" s="84">
        <f t="shared" si="85"/>
        <v>0.32748754438013739</v>
      </c>
      <c r="AT282" s="84">
        <f t="shared" si="85"/>
        <v>9.9568237374618951E-2</v>
      </c>
      <c r="AU282" s="84">
        <f t="shared" si="85"/>
        <v>0.22457166805713907</v>
      </c>
      <c r="AV282" s="84">
        <f t="shared" si="85"/>
        <v>0.19267695926698544</v>
      </c>
      <c r="AW282" s="84">
        <f t="shared" si="85"/>
        <v>0.19361017913401066</v>
      </c>
      <c r="AX282" s="84">
        <f t="shared" si="85"/>
        <v>0.20204207787836251</v>
      </c>
      <c r="AY282" s="84">
        <f t="shared" si="85"/>
        <v>0.19987884838686498</v>
      </c>
      <c r="AZ282" s="84">
        <f t="shared" si="85"/>
        <v>0.25228327601157846</v>
      </c>
      <c r="BA282" s="84">
        <f t="shared" si="85"/>
        <v>0.17532008257887083</v>
      </c>
      <c r="BB282" s="84">
        <f t="shared" si="85"/>
        <v>0.19625688617305617</v>
      </c>
      <c r="BC282" s="84">
        <f t="shared" si="85"/>
        <v>0.25174332497782459</v>
      </c>
      <c r="BD282" s="84">
        <f t="shared" si="85"/>
        <v>0.23540018666688492</v>
      </c>
      <c r="BE282" s="84">
        <f t="shared" si="85"/>
        <v>0.22840615650504215</v>
      </c>
      <c r="BF282" s="84">
        <f t="shared" si="85"/>
        <v>0</v>
      </c>
      <c r="BG282" s="84">
        <f t="shared" si="85"/>
        <v>0</v>
      </c>
      <c r="BH282" s="84">
        <f t="shared" si="85"/>
        <v>0</v>
      </c>
      <c r="BI282" s="84">
        <f t="shared" si="85"/>
        <v>0</v>
      </c>
      <c r="BJ282" s="84">
        <f t="shared" si="85"/>
        <v>0</v>
      </c>
      <c r="BK282" s="84">
        <f t="shared" si="85"/>
        <v>0</v>
      </c>
      <c r="BL282" s="84">
        <f t="shared" si="85"/>
        <v>0</v>
      </c>
      <c r="BM282" s="84">
        <f t="shared" si="85"/>
        <v>0</v>
      </c>
      <c r="BN282" s="84">
        <f t="shared" si="85"/>
        <v>0</v>
      </c>
    </row>
    <row r="283" spans="1:66" s="60" customFormat="1" x14ac:dyDescent="0.3">
      <c r="A283" s="80" t="str">
        <f>A136</f>
        <v>Redemption Rate без учета бонусов Campaign. Коэффициент списания бонусов – доля списанных бонусов от  начисленных бонусов</v>
      </c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84">
        <f t="shared" si="85"/>
        <v>0.74068187487343906</v>
      </c>
      <c r="P283" s="84">
        <f t="shared" si="85"/>
        <v>0.68205042181829456</v>
      </c>
      <c r="Q283" s="84">
        <f t="shared" si="85"/>
        <v>0.78484310634264687</v>
      </c>
      <c r="R283" s="84">
        <f t="shared" si="85"/>
        <v>0.60342011412599006</v>
      </c>
      <c r="S283" s="84">
        <f t="shared" si="85"/>
        <v>1.1633529705861094</v>
      </c>
      <c r="T283" s="84">
        <f t="shared" si="85"/>
        <v>0.71574562578890244</v>
      </c>
      <c r="U283" s="84">
        <f t="shared" si="85"/>
        <v>0.759584438495856</v>
      </c>
      <c r="V283" s="84">
        <f t="shared" si="85"/>
        <v>0.67408158241395455</v>
      </c>
      <c r="W283" s="84">
        <f t="shared" si="85"/>
        <v>0.77254056984486486</v>
      </c>
      <c r="X283" s="84">
        <f t="shared" si="85"/>
        <v>0.80594361124216918</v>
      </c>
      <c r="Y283" s="84">
        <f t="shared" si="85"/>
        <v>0.55949389309087538</v>
      </c>
      <c r="Z283" s="84">
        <f t="shared" si="85"/>
        <v>0.87516472483287189</v>
      </c>
      <c r="AA283" s="84">
        <f t="shared" si="85"/>
        <v>1.067231109518044</v>
      </c>
      <c r="AB283" s="84">
        <f t="shared" si="85"/>
        <v>0.89633132388952408</v>
      </c>
      <c r="AC283" s="84">
        <f t="shared" si="85"/>
        <v>0.80544230664745231</v>
      </c>
      <c r="AD283" s="84">
        <f t="shared" si="85"/>
        <v>0.57109597536636414</v>
      </c>
      <c r="AE283" s="84">
        <f t="shared" si="85"/>
        <v>1.3901747574935606</v>
      </c>
      <c r="AF283" s="84">
        <f t="shared" si="85"/>
        <v>0.7136831777876449</v>
      </c>
      <c r="AG283" s="84">
        <f t="shared" si="85"/>
        <v>0.68533725852445593</v>
      </c>
      <c r="AH283" s="84">
        <f t="shared" si="85"/>
        <v>0.84863196401574104</v>
      </c>
      <c r="AI283" s="84">
        <f t="shared" si="85"/>
        <v>0.88638557696530584</v>
      </c>
      <c r="AJ283" s="84">
        <f t="shared" si="85"/>
        <v>0.85818583014852878</v>
      </c>
      <c r="AK283" s="84">
        <f t="shared" si="85"/>
        <v>0.85833608415856533</v>
      </c>
      <c r="AL283" s="84">
        <f t="shared" si="85"/>
        <v>0.84781846360393087</v>
      </c>
      <c r="AM283" s="84">
        <f t="shared" si="85"/>
        <v>0.822739233627651</v>
      </c>
      <c r="AN283" s="84">
        <f t="shared" si="85"/>
        <v>0.88435567174872554</v>
      </c>
      <c r="AO283" s="84">
        <f t="shared" si="85"/>
        <v>0.83437879117468761</v>
      </c>
      <c r="AP283" s="84">
        <f t="shared" si="85"/>
        <v>0.55727578031733482</v>
      </c>
      <c r="AQ283" s="84">
        <f t="shared" si="85"/>
        <v>1.4387281231238833</v>
      </c>
      <c r="AR283" s="84">
        <f t="shared" si="85"/>
        <v>0.67047226131895321</v>
      </c>
      <c r="AS283" s="84">
        <f t="shared" si="85"/>
        <v>0.78719949656035204</v>
      </c>
      <c r="AT283" s="84">
        <f t="shared" si="85"/>
        <v>0.84279221410174099</v>
      </c>
      <c r="AU283" s="84">
        <f t="shared" si="85"/>
        <v>0.94756722700936913</v>
      </c>
      <c r="AV283" s="84">
        <f t="shared" si="85"/>
        <v>1.0114931358249424</v>
      </c>
      <c r="AW283" s="84">
        <f t="shared" si="85"/>
        <v>0.81924703260132492</v>
      </c>
      <c r="AX283" s="84">
        <f t="shared" si="85"/>
        <v>0.82031208260175581</v>
      </c>
      <c r="AY283" s="84">
        <f t="shared" si="85"/>
        <v>0.82304938604618505</v>
      </c>
      <c r="AZ283" s="84">
        <f t="shared" si="85"/>
        <v>0.87690224343553158</v>
      </c>
      <c r="BA283" s="84">
        <f t="shared" si="85"/>
        <v>0.79166850760593488</v>
      </c>
      <c r="BB283" s="84">
        <f t="shared" si="85"/>
        <v>0.64738038725796121</v>
      </c>
      <c r="BC283" s="84">
        <f t="shared" si="85"/>
        <v>1.6385761530137894</v>
      </c>
      <c r="BD283" s="84">
        <f t="shared" si="85"/>
        <v>0.81189734106243427</v>
      </c>
      <c r="BE283" s="84">
        <f t="shared" si="85"/>
        <v>0.71871598816537863</v>
      </c>
      <c r="BF283" s="84">
        <f t="shared" si="85"/>
        <v>0</v>
      </c>
      <c r="BG283" s="84">
        <f t="shared" si="85"/>
        <v>0</v>
      </c>
      <c r="BH283" s="84">
        <f t="shared" si="85"/>
        <v>0</v>
      </c>
      <c r="BI283" s="84">
        <f t="shared" si="85"/>
        <v>0</v>
      </c>
      <c r="BJ283" s="84">
        <f t="shared" si="85"/>
        <v>0</v>
      </c>
      <c r="BK283" s="84">
        <f t="shared" si="85"/>
        <v>0</v>
      </c>
      <c r="BL283" s="84">
        <f t="shared" si="85"/>
        <v>0</v>
      </c>
      <c r="BM283" s="84">
        <f t="shared" si="85"/>
        <v>0</v>
      </c>
      <c r="BN283" s="84">
        <f t="shared" si="85"/>
        <v>0</v>
      </c>
    </row>
    <row r="284" spans="1:66" s="60" customFormat="1" x14ac:dyDescent="0.3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  <c r="AJ284" s="78"/>
      <c r="AK284" s="78"/>
      <c r="AL284" s="78"/>
      <c r="AM284" s="78"/>
      <c r="AN284" s="78"/>
      <c r="AO284" s="78"/>
      <c r="AP284" s="78"/>
      <c r="AQ284" s="78"/>
      <c r="AR284" s="78"/>
      <c r="AS284" s="78"/>
      <c r="AT284" s="78"/>
      <c r="AU284" s="78"/>
      <c r="AV284" s="78"/>
      <c r="AW284" s="78"/>
      <c r="AX284" s="78"/>
      <c r="AY284" s="78"/>
      <c r="AZ284" s="78"/>
      <c r="BA284" s="78"/>
      <c r="BB284" s="78"/>
      <c r="BC284" s="78"/>
      <c r="BD284" s="78"/>
      <c r="BE284" s="78"/>
      <c r="BF284" s="78"/>
      <c r="BG284" s="78"/>
      <c r="BH284" s="78"/>
      <c r="BI284" s="78"/>
      <c r="BJ284" s="78"/>
      <c r="BK284" s="78"/>
      <c r="BL284" s="78"/>
      <c r="BM284" s="78"/>
      <c r="BN284" s="78"/>
    </row>
    <row r="285" spans="1:66" s="60" customFormat="1" x14ac:dyDescent="0.3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  <c r="AJ285" s="78"/>
      <c r="AK285" s="78"/>
      <c r="AL285" s="78"/>
      <c r="AM285" s="78"/>
      <c r="AN285" s="78"/>
      <c r="AO285" s="78"/>
      <c r="AP285" s="78"/>
      <c r="AQ285" s="78"/>
      <c r="AR285" s="78"/>
      <c r="AS285" s="78"/>
      <c r="AT285" s="78"/>
      <c r="AU285" s="78"/>
      <c r="AV285" s="78"/>
      <c r="AW285" s="78"/>
      <c r="AX285" s="78"/>
      <c r="AY285" s="78"/>
      <c r="AZ285" s="78"/>
      <c r="BA285" s="78"/>
      <c r="BB285" s="78"/>
      <c r="BC285" s="78"/>
      <c r="BD285" s="78"/>
      <c r="BE285" s="78"/>
      <c r="BF285" s="78"/>
      <c r="BG285" s="78"/>
      <c r="BH285" s="78"/>
      <c r="BI285" s="78"/>
      <c r="BJ285" s="78"/>
      <c r="BK285" s="78"/>
      <c r="BL285" s="78"/>
      <c r="BM285" s="78"/>
      <c r="BN285" s="78"/>
    </row>
    <row r="286" spans="1:66" s="60" customFormat="1" x14ac:dyDescent="0.3">
      <c r="A286" s="79">
        <v>11</v>
      </c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6">
        <v>44075</v>
      </c>
      <c r="P286" s="76">
        <v>44105</v>
      </c>
      <c r="Q286" s="76">
        <v>44136</v>
      </c>
      <c r="R286" s="76">
        <v>44166</v>
      </c>
      <c r="S286" s="76">
        <v>44197</v>
      </c>
      <c r="T286" s="76">
        <v>44228</v>
      </c>
      <c r="U286" s="76">
        <v>44256</v>
      </c>
      <c r="V286" s="76">
        <v>44287</v>
      </c>
      <c r="W286" s="76">
        <v>44317</v>
      </c>
      <c r="X286" s="76">
        <v>44348</v>
      </c>
      <c r="Y286" s="76">
        <v>44378</v>
      </c>
      <c r="Z286" s="76">
        <v>44409</v>
      </c>
      <c r="AA286" s="76">
        <v>44440</v>
      </c>
      <c r="AB286" s="76">
        <v>44470</v>
      </c>
      <c r="AC286" s="76">
        <v>44501</v>
      </c>
      <c r="AD286" s="76">
        <v>44531</v>
      </c>
      <c r="AE286" s="76">
        <v>44562</v>
      </c>
      <c r="AF286" s="76">
        <v>44593</v>
      </c>
      <c r="AG286" s="76">
        <v>44621</v>
      </c>
      <c r="AH286" s="76">
        <v>44652</v>
      </c>
      <c r="AI286" s="76">
        <v>44682</v>
      </c>
      <c r="AJ286" s="76">
        <v>44713</v>
      </c>
      <c r="AK286" s="76">
        <v>44743</v>
      </c>
      <c r="AL286" s="76">
        <v>44774</v>
      </c>
      <c r="AM286" s="76">
        <v>44805</v>
      </c>
      <c r="AN286" s="76">
        <v>44835</v>
      </c>
      <c r="AO286" s="76">
        <v>44866</v>
      </c>
      <c r="AP286" s="76">
        <v>44896</v>
      </c>
      <c r="AQ286" s="76">
        <v>44927</v>
      </c>
      <c r="AR286" s="76">
        <v>44958</v>
      </c>
      <c r="AS286" s="76">
        <v>44986</v>
      </c>
      <c r="AT286" s="76">
        <v>45017</v>
      </c>
      <c r="AU286" s="76">
        <v>45047</v>
      </c>
      <c r="AV286" s="76">
        <v>45078</v>
      </c>
      <c r="AW286" s="76">
        <v>45108</v>
      </c>
      <c r="AX286" s="76">
        <v>45139</v>
      </c>
      <c r="AY286" s="76">
        <v>45170</v>
      </c>
      <c r="AZ286" s="76">
        <v>45200</v>
      </c>
      <c r="BA286" s="76">
        <v>45231</v>
      </c>
      <c r="BB286" s="76">
        <v>45261</v>
      </c>
      <c r="BC286" s="76">
        <v>45292</v>
      </c>
      <c r="BD286" s="76">
        <v>45323</v>
      </c>
      <c r="BE286" s="76">
        <v>45352</v>
      </c>
      <c r="BF286" s="76">
        <v>45383</v>
      </c>
      <c r="BG286" s="76">
        <v>45413</v>
      </c>
      <c r="BH286" s="76">
        <v>45444</v>
      </c>
      <c r="BI286" s="76">
        <v>45474</v>
      </c>
      <c r="BJ286" s="76">
        <v>45505</v>
      </c>
      <c r="BK286" s="76">
        <v>45536</v>
      </c>
      <c r="BL286" s="76">
        <v>45566</v>
      </c>
      <c r="BM286" s="76">
        <v>45597</v>
      </c>
      <c r="BN286" s="76">
        <v>45627</v>
      </c>
    </row>
    <row r="287" spans="1:66" s="60" customFormat="1" x14ac:dyDescent="0.3">
      <c r="A287" s="80" t="str">
        <f t="shared" ref="A287:BL287" si="86">A88</f>
        <v>Customer Churn Rate (CCR). Отток месяца</v>
      </c>
      <c r="B287" s="78">
        <f t="shared" si="86"/>
        <v>0</v>
      </c>
      <c r="C287" s="78">
        <f t="shared" si="86"/>
        <v>0.34118602761982131</v>
      </c>
      <c r="D287" s="78">
        <f t="shared" si="86"/>
        <v>0.33409969693802904</v>
      </c>
      <c r="E287" s="78">
        <f t="shared" si="86"/>
        <v>0.25610320767670963</v>
      </c>
      <c r="F287" s="78">
        <f t="shared" si="86"/>
        <v>0.14739068785708018</v>
      </c>
      <c r="G287" s="78">
        <f t="shared" si="86"/>
        <v>0.15851156527249682</v>
      </c>
      <c r="H287" s="78">
        <f t="shared" si="86"/>
        <v>0.11538475907958201</v>
      </c>
      <c r="I287" s="78">
        <f t="shared" si="86"/>
        <v>7.3534228050837605E-2</v>
      </c>
      <c r="J287" s="78">
        <f t="shared" si="86"/>
        <v>0.22166897727790469</v>
      </c>
      <c r="K287" s="78">
        <f t="shared" si="86"/>
        <v>9.5203707047000055E-2</v>
      </c>
      <c r="L287" s="78">
        <f t="shared" si="86"/>
        <v>4.1977134406461523E-2</v>
      </c>
      <c r="M287" s="78">
        <f t="shared" si="86"/>
        <v>7.6468775309809986E-2</v>
      </c>
      <c r="N287" s="78">
        <f t="shared" si="86"/>
        <v>7.0217090362146031E-2</v>
      </c>
      <c r="O287" s="84">
        <f t="shared" si="86"/>
        <v>2.3737618618826627E-2</v>
      </c>
      <c r="P287" s="84">
        <f t="shared" si="86"/>
        <v>0</v>
      </c>
      <c r="Q287" s="84">
        <f t="shared" si="86"/>
        <v>9.0336336669184836E-2</v>
      </c>
      <c r="R287" s="84">
        <f t="shared" si="86"/>
        <v>6.6282437475695469E-2</v>
      </c>
      <c r="S287" s="84">
        <f t="shared" si="86"/>
        <v>0.12218527860582436</v>
      </c>
      <c r="T287" s="84">
        <f t="shared" si="86"/>
        <v>4.5873125186643347E-2</v>
      </c>
      <c r="U287" s="84">
        <f t="shared" si="86"/>
        <v>0</v>
      </c>
      <c r="V287" s="84">
        <f t="shared" si="86"/>
        <v>6.465577740776926E-2</v>
      </c>
      <c r="W287" s="84">
        <f t="shared" si="86"/>
        <v>0.10639442045248769</v>
      </c>
      <c r="X287" s="84">
        <f t="shared" si="86"/>
        <v>5.247363283230163E-2</v>
      </c>
      <c r="Y287" s="84">
        <f t="shared" si="86"/>
        <v>5.6946016493035503E-2</v>
      </c>
      <c r="Z287" s="84">
        <f t="shared" si="86"/>
        <v>4.7187766241642719E-2</v>
      </c>
      <c r="AA287" s="84">
        <f t="shared" si="86"/>
        <v>1.1572443496286755E-2</v>
      </c>
      <c r="AB287" s="84">
        <f t="shared" si="86"/>
        <v>5.6420046421557183E-3</v>
      </c>
      <c r="AC287" s="84">
        <f t="shared" si="86"/>
        <v>8.165209988205982E-2</v>
      </c>
      <c r="AD287" s="84">
        <f t="shared" si="86"/>
        <v>1.4509900096211633E-2</v>
      </c>
      <c r="AE287" s="84">
        <f t="shared" si="86"/>
        <v>3.9595997332938983E-2</v>
      </c>
      <c r="AF287" s="84">
        <f t="shared" si="86"/>
        <v>3.7417315852155845E-2</v>
      </c>
      <c r="AG287" s="84">
        <f t="shared" si="86"/>
        <v>8.2667176643080251E-3</v>
      </c>
      <c r="AH287" s="84">
        <f t="shared" si="86"/>
        <v>9.9687835333138228E-2</v>
      </c>
      <c r="AI287" s="84">
        <f t="shared" si="86"/>
        <v>3.282606092475257E-2</v>
      </c>
      <c r="AJ287" s="84">
        <f t="shared" si="86"/>
        <v>6.4210728214308552E-2</v>
      </c>
      <c r="AK287" s="84">
        <f t="shared" si="86"/>
        <v>4.5725070087237078E-2</v>
      </c>
      <c r="AL287" s="84">
        <f t="shared" si="86"/>
        <v>1.0039612252488446E-3</v>
      </c>
      <c r="AM287" s="84">
        <f t="shared" si="86"/>
        <v>1.4042689381816392E-2</v>
      </c>
      <c r="AN287" s="84">
        <f t="shared" si="86"/>
        <v>2.5781122276112241E-2</v>
      </c>
      <c r="AO287" s="84">
        <f t="shared" si="86"/>
        <v>5.0650877789312189E-2</v>
      </c>
      <c r="AP287" s="84">
        <f t="shared" si="86"/>
        <v>0</v>
      </c>
      <c r="AQ287" s="84">
        <f t="shared" si="86"/>
        <v>0.11457231465837957</v>
      </c>
      <c r="AR287" s="84">
        <f t="shared" si="86"/>
        <v>3.7533317124490727E-2</v>
      </c>
      <c r="AS287" s="84">
        <f t="shared" si="86"/>
        <v>8.2271750299516729E-3</v>
      </c>
      <c r="AT287" s="84">
        <f t="shared" si="86"/>
        <v>7.4574883961359945E-2</v>
      </c>
      <c r="AU287" s="84">
        <f t="shared" si="86"/>
        <v>3.9358318720371245E-2</v>
      </c>
      <c r="AV287" s="84">
        <f t="shared" si="86"/>
        <v>7.5060306174951394E-2</v>
      </c>
      <c r="AW287" s="84">
        <f t="shared" si="86"/>
        <v>3.9534759890635235E-2</v>
      </c>
      <c r="AX287" s="84">
        <f t="shared" si="86"/>
        <v>1.0923551259409013E-2</v>
      </c>
      <c r="AY287" s="84">
        <f t="shared" si="86"/>
        <v>0</v>
      </c>
      <c r="AZ287" s="84">
        <f t="shared" si="86"/>
        <v>0</v>
      </c>
      <c r="BA287" s="84">
        <f t="shared" si="86"/>
        <v>5.0268542634016464E-2</v>
      </c>
      <c r="BB287" s="84">
        <f t="shared" si="86"/>
        <v>0</v>
      </c>
      <c r="BC287" s="84">
        <f t="shared" si="86"/>
        <v>6.7627393871614608E-2</v>
      </c>
      <c r="BD287" s="84">
        <f t="shared" si="86"/>
        <v>3.2884299353459302E-2</v>
      </c>
      <c r="BE287" s="84">
        <f t="shared" si="86"/>
        <v>1.4280207194933904E-2</v>
      </c>
      <c r="BF287" s="84">
        <f t="shared" si="86"/>
        <v>0</v>
      </c>
      <c r="BG287" s="84">
        <f t="shared" si="86"/>
        <v>0</v>
      </c>
      <c r="BH287" s="84">
        <f t="shared" si="86"/>
        <v>0</v>
      </c>
      <c r="BI287" s="84">
        <f t="shared" si="86"/>
        <v>0</v>
      </c>
      <c r="BJ287" s="84">
        <f t="shared" si="86"/>
        <v>0</v>
      </c>
      <c r="BK287" s="84">
        <f t="shared" si="86"/>
        <v>0</v>
      </c>
      <c r="BL287" s="84">
        <f t="shared" si="86"/>
        <v>0</v>
      </c>
      <c r="BM287" s="84">
        <f t="shared" ref="BM287:BN287" si="87">BM88</f>
        <v>0</v>
      </c>
      <c r="BN287" s="84">
        <f t="shared" si="87"/>
        <v>0</v>
      </c>
    </row>
    <row r="288" spans="1:66" s="60" customFormat="1" x14ac:dyDescent="0.3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  <c r="AJ288" s="78"/>
      <c r="AK288" s="78"/>
      <c r="AL288" s="78"/>
      <c r="AM288" s="78"/>
      <c r="AN288" s="78"/>
      <c r="AO288" s="78"/>
      <c r="AP288" s="78"/>
      <c r="AQ288" s="78"/>
      <c r="AR288" s="78"/>
      <c r="AS288" s="78"/>
      <c r="AT288" s="78"/>
      <c r="AU288" s="78"/>
      <c r="AV288" s="78"/>
      <c r="AW288" s="78"/>
      <c r="AX288" s="78"/>
      <c r="AY288" s="78"/>
      <c r="AZ288" s="78"/>
      <c r="BA288" s="78"/>
      <c r="BB288" s="78"/>
      <c r="BC288" s="78"/>
      <c r="BD288" s="78"/>
      <c r="BE288" s="78"/>
      <c r="BF288" s="78"/>
      <c r="BG288" s="78"/>
      <c r="BH288" s="78"/>
      <c r="BI288" s="78"/>
      <c r="BJ288" s="78"/>
      <c r="BK288" s="78"/>
      <c r="BL288" s="78"/>
      <c r="BM288" s="78"/>
      <c r="BN288" s="78"/>
    </row>
    <row r="289" spans="1:68" s="60" customFormat="1" x14ac:dyDescent="0.3">
      <c r="A289" s="79">
        <v>12</v>
      </c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6">
        <v>44075</v>
      </c>
      <c r="P289" s="76">
        <v>44105</v>
      </c>
      <c r="Q289" s="76">
        <v>44136</v>
      </c>
      <c r="R289" s="76">
        <v>44166</v>
      </c>
      <c r="S289" s="76">
        <v>44197</v>
      </c>
      <c r="T289" s="76">
        <v>44228</v>
      </c>
      <c r="U289" s="76">
        <v>44256</v>
      </c>
      <c r="V289" s="76">
        <v>44287</v>
      </c>
      <c r="W289" s="76">
        <v>44317</v>
      </c>
      <c r="X289" s="76">
        <v>44348</v>
      </c>
      <c r="Y289" s="76">
        <v>44378</v>
      </c>
      <c r="Z289" s="76">
        <v>44409</v>
      </c>
      <c r="AA289" s="76">
        <v>44440</v>
      </c>
      <c r="AB289" s="76">
        <v>44470</v>
      </c>
      <c r="AC289" s="76">
        <v>44501</v>
      </c>
      <c r="AD289" s="76">
        <v>44531</v>
      </c>
      <c r="AE289" s="76">
        <v>44562</v>
      </c>
      <c r="AF289" s="76">
        <v>44593</v>
      </c>
      <c r="AG289" s="76">
        <v>44621</v>
      </c>
      <c r="AH289" s="76">
        <v>44652</v>
      </c>
      <c r="AI289" s="76">
        <v>44682</v>
      </c>
      <c r="AJ289" s="76">
        <v>44713</v>
      </c>
      <c r="AK289" s="76">
        <v>44743</v>
      </c>
      <c r="AL289" s="76">
        <v>44774</v>
      </c>
      <c r="AM289" s="76">
        <v>44805</v>
      </c>
      <c r="AN289" s="76">
        <v>44835</v>
      </c>
      <c r="AO289" s="76">
        <v>44866</v>
      </c>
      <c r="AP289" s="76">
        <v>44896</v>
      </c>
      <c r="AQ289" s="76">
        <v>44927</v>
      </c>
      <c r="AR289" s="76">
        <v>44958</v>
      </c>
      <c r="AS289" s="76">
        <v>44986</v>
      </c>
      <c r="AT289" s="76">
        <v>45017</v>
      </c>
      <c r="AU289" s="76">
        <v>45047</v>
      </c>
      <c r="AV289" s="76">
        <v>45078</v>
      </c>
      <c r="AW289" s="76">
        <v>45108</v>
      </c>
      <c r="AX289" s="76">
        <v>45139</v>
      </c>
      <c r="AY289" s="76">
        <v>45170</v>
      </c>
      <c r="AZ289" s="76">
        <v>45200</v>
      </c>
      <c r="BA289" s="76">
        <v>45231</v>
      </c>
      <c r="BB289" s="76">
        <v>45261</v>
      </c>
      <c r="BC289" s="76">
        <v>45292</v>
      </c>
      <c r="BD289" s="76">
        <v>45323</v>
      </c>
      <c r="BE289" s="76">
        <v>45352</v>
      </c>
      <c r="BF289" s="76">
        <v>45383</v>
      </c>
      <c r="BG289" s="76">
        <v>45413</v>
      </c>
      <c r="BH289" s="76">
        <v>45444</v>
      </c>
      <c r="BI289" s="76">
        <v>45474</v>
      </c>
      <c r="BJ289" s="76">
        <v>45505</v>
      </c>
      <c r="BK289" s="76">
        <v>45536</v>
      </c>
      <c r="BL289" s="76">
        <v>45566</v>
      </c>
      <c r="BM289" s="76">
        <v>45597</v>
      </c>
      <c r="BN289" s="76">
        <v>45627</v>
      </c>
    </row>
    <row r="290" spans="1:68" s="60" customFormat="1" x14ac:dyDescent="0.3">
      <c r="A290" s="80" t="str">
        <f>A137</f>
        <v>Redemption Rate бонусов по базовой акции – доля списанных бонусов от  начисленных бонусов</v>
      </c>
      <c r="B290" s="78">
        <f t="shared" ref="B290:BM292" si="88">B137</f>
        <v>3.4744919342459518E-2</v>
      </c>
      <c r="C290" s="78">
        <f t="shared" si="88"/>
        <v>0.15769638288290294</v>
      </c>
      <c r="D290" s="78">
        <f t="shared" si="88"/>
        <v>0.30034891238044586</v>
      </c>
      <c r="E290" s="78">
        <f t="shared" si="88"/>
        <v>0.42758761031670106</v>
      </c>
      <c r="F290" s="78">
        <f t="shared" si="88"/>
        <v>0.46641305388918958</v>
      </c>
      <c r="G290" s="78">
        <f t="shared" si="88"/>
        <v>0.48731940570974674</v>
      </c>
      <c r="H290" s="78">
        <f t="shared" si="88"/>
        <v>0.64681508856093217</v>
      </c>
      <c r="I290" s="78">
        <f t="shared" si="88"/>
        <v>0.53781334621126475</v>
      </c>
      <c r="J290" s="78">
        <f t="shared" si="88"/>
        <v>0.54888987470904338</v>
      </c>
      <c r="K290" s="78">
        <f t="shared" si="88"/>
        <v>0.59279090197977069</v>
      </c>
      <c r="L290" s="78">
        <f t="shared" si="88"/>
        <v>0.78205440967144269</v>
      </c>
      <c r="M290" s="78">
        <f t="shared" si="88"/>
        <v>0.83377048656336838</v>
      </c>
      <c r="N290" s="78">
        <f t="shared" si="88"/>
        <v>0.65879904097003128</v>
      </c>
      <c r="O290" s="84">
        <f t="shared" si="88"/>
        <v>0.71579923320974193</v>
      </c>
      <c r="P290" s="84">
        <f t="shared" si="88"/>
        <v>0.82575341951359449</v>
      </c>
      <c r="Q290" s="84">
        <f t="shared" si="88"/>
        <v>0.75883745259262259</v>
      </c>
      <c r="R290" s="84">
        <f t="shared" si="88"/>
        <v>0.79659754165878116</v>
      </c>
      <c r="S290" s="84">
        <f t="shared" si="88"/>
        <v>1.0174369185133862</v>
      </c>
      <c r="T290" s="84">
        <f t="shared" si="88"/>
        <v>0.7287342519650245</v>
      </c>
      <c r="U290" s="84">
        <f t="shared" si="88"/>
        <v>0.79248327103037697</v>
      </c>
      <c r="V290" s="84">
        <f t="shared" si="88"/>
        <v>0.69042360062468178</v>
      </c>
      <c r="W290" s="84">
        <f t="shared" si="88"/>
        <v>0.77214587698996962</v>
      </c>
      <c r="X290" s="84">
        <f t="shared" si="88"/>
        <v>0.83694423126750683</v>
      </c>
      <c r="Y290" s="84">
        <f t="shared" si="88"/>
        <v>0.88686457017946285</v>
      </c>
      <c r="Z290" s="84">
        <f t="shared" si="88"/>
        <v>1.0263294238850644</v>
      </c>
      <c r="AA290" s="84">
        <f t="shared" si="88"/>
        <v>0.9685956383870572</v>
      </c>
      <c r="AB290" s="84">
        <f t="shared" si="88"/>
        <v>0.90371152082476147</v>
      </c>
      <c r="AC290" s="84">
        <f t="shared" si="88"/>
        <v>0.79613991035216947</v>
      </c>
      <c r="AD290" s="84">
        <f t="shared" si="88"/>
        <v>0.85080197870351471</v>
      </c>
      <c r="AE290" s="84">
        <f t="shared" si="88"/>
        <v>1.1728820323544236</v>
      </c>
      <c r="AF290" s="84">
        <f t="shared" si="88"/>
        <v>0.67974031565674642</v>
      </c>
      <c r="AG290" s="84">
        <f t="shared" si="88"/>
        <v>0.62425533735139582</v>
      </c>
      <c r="AH290" s="84">
        <f t="shared" si="88"/>
        <v>0.85440918563050872</v>
      </c>
      <c r="AI290" s="84">
        <f t="shared" si="88"/>
        <v>0.96636150170080515</v>
      </c>
      <c r="AJ290" s="84">
        <f t="shared" si="88"/>
        <v>0.88227087652697278</v>
      </c>
      <c r="AK290" s="84">
        <f t="shared" si="88"/>
        <v>0.8953816154935581</v>
      </c>
      <c r="AL290" s="84">
        <f t="shared" si="88"/>
        <v>0.92060059052477972</v>
      </c>
      <c r="AM290" s="84">
        <f t="shared" si="88"/>
        <v>0.85139271776399983</v>
      </c>
      <c r="AN290" s="84">
        <f t="shared" si="88"/>
        <v>0.87455324567708592</v>
      </c>
      <c r="AO290" s="84">
        <f t="shared" si="88"/>
        <v>0.85652206966412292</v>
      </c>
      <c r="AP290" s="84">
        <f t="shared" si="88"/>
        <v>0.79079890208790471</v>
      </c>
      <c r="AQ290" s="84">
        <f t="shared" si="88"/>
        <v>1.1503642083962733</v>
      </c>
      <c r="AR290" s="84">
        <f t="shared" si="88"/>
        <v>0.65736069167168387</v>
      </c>
      <c r="AS290" s="84">
        <f t="shared" si="88"/>
        <v>0.77313123079266477</v>
      </c>
      <c r="AT290" s="84">
        <f t="shared" si="88"/>
        <v>0.79106055646673523</v>
      </c>
      <c r="AU290" s="84">
        <f t="shared" si="88"/>
        <v>0.84266823398614055</v>
      </c>
      <c r="AV290" s="84">
        <f t="shared" si="88"/>
        <v>0.89807843891633665</v>
      </c>
      <c r="AW290" s="84">
        <f t="shared" si="88"/>
        <v>0.8483543242753665</v>
      </c>
      <c r="AX290" s="84">
        <f t="shared" si="88"/>
        <v>0.81585262844947826</v>
      </c>
      <c r="AY290" s="84">
        <f t="shared" si="88"/>
        <v>0.81616509579825247</v>
      </c>
      <c r="AZ290" s="84">
        <f t="shared" si="88"/>
        <v>0.97678408252748616</v>
      </c>
      <c r="BA290" s="84">
        <f t="shared" si="88"/>
        <v>0.87124267385891863</v>
      </c>
      <c r="BB290" s="84">
        <f t="shared" si="88"/>
        <v>0.83393913343829384</v>
      </c>
      <c r="BC290" s="84">
        <f t="shared" si="88"/>
        <v>1.127900097847973</v>
      </c>
      <c r="BD290" s="84">
        <f t="shared" si="88"/>
        <v>0.69307825032857207</v>
      </c>
      <c r="BE290" s="84">
        <f t="shared" si="88"/>
        <v>0.77889469284037238</v>
      </c>
      <c r="BF290" s="84">
        <f t="shared" si="88"/>
        <v>0</v>
      </c>
      <c r="BG290" s="84">
        <f t="shared" si="88"/>
        <v>0</v>
      </c>
      <c r="BH290" s="84">
        <f t="shared" si="88"/>
        <v>0</v>
      </c>
      <c r="BI290" s="84">
        <f t="shared" si="88"/>
        <v>0</v>
      </c>
      <c r="BJ290" s="84">
        <f t="shared" si="88"/>
        <v>0</v>
      </c>
      <c r="BK290" s="84">
        <f t="shared" si="88"/>
        <v>0</v>
      </c>
      <c r="BL290" s="84">
        <f t="shared" si="88"/>
        <v>0</v>
      </c>
      <c r="BM290" s="84">
        <f t="shared" si="88"/>
        <v>0</v>
      </c>
      <c r="BN290" s="84">
        <f t="shared" ref="BN290:BN292" si="89">BN137</f>
        <v>0</v>
      </c>
    </row>
    <row r="291" spans="1:68" s="60" customFormat="1" x14ac:dyDescent="0.3">
      <c r="A291" s="80" t="str">
        <f t="shared" ref="A291:P292" si="90">A138</f>
        <v>Redemption Rate бонусов по целевым акциям – доля списанных бонусов от  начисленных бонусов накопительно за 2 месяца</v>
      </c>
      <c r="B291" s="78">
        <f t="shared" si="90"/>
        <v>0</v>
      </c>
      <c r="C291" s="78">
        <f t="shared" si="90"/>
        <v>0</v>
      </c>
      <c r="D291" s="78">
        <f t="shared" si="90"/>
        <v>1.9744701015864866E-5</v>
      </c>
      <c r="E291" s="78">
        <f t="shared" si="90"/>
        <v>1.9511624050027802E-5</v>
      </c>
      <c r="F291" s="78">
        <f t="shared" si="90"/>
        <v>2.8482805731775772E-2</v>
      </c>
      <c r="G291" s="78">
        <f t="shared" si="90"/>
        <v>0.11506229986684954</v>
      </c>
      <c r="H291" s="78">
        <f t="shared" si="90"/>
        <v>0.36525872692378047</v>
      </c>
      <c r="I291" s="78">
        <f t="shared" si="90"/>
        <v>0.60084156702853853</v>
      </c>
      <c r="J291" s="78">
        <f t="shared" si="90"/>
        <v>0.27776994573680808</v>
      </c>
      <c r="K291" s="78">
        <f t="shared" si="90"/>
        <v>0.23924607492588137</v>
      </c>
      <c r="L291" s="78">
        <f t="shared" si="90"/>
        <v>0.31020684742437343</v>
      </c>
      <c r="M291" s="78">
        <f t="shared" si="90"/>
        <v>0.37177691830010839</v>
      </c>
      <c r="N291" s="78">
        <f t="shared" si="90"/>
        <v>0.39002044128098695</v>
      </c>
      <c r="O291" s="84">
        <f t="shared" si="90"/>
        <v>0.13664637666845583</v>
      </c>
      <c r="P291" s="84">
        <f t="shared" si="90"/>
        <v>0.24286749439837224</v>
      </c>
      <c r="Q291" s="84">
        <f t="shared" si="88"/>
        <v>0.3155485757658455</v>
      </c>
      <c r="R291" s="84">
        <f t="shared" si="88"/>
        <v>0.24706668203826962</v>
      </c>
      <c r="S291" s="84">
        <f t="shared" si="88"/>
        <v>0.28448510537455174</v>
      </c>
      <c r="T291" s="84">
        <f t="shared" si="88"/>
        <v>0.333373559712769</v>
      </c>
      <c r="U291" s="84">
        <f t="shared" si="88"/>
        <v>0.24134893392557064</v>
      </c>
      <c r="V291" s="84">
        <f t="shared" si="88"/>
        <v>0.23252152285647418</v>
      </c>
      <c r="W291" s="84">
        <f t="shared" si="88"/>
        <v>0.20861475493092047</v>
      </c>
      <c r="X291" s="84">
        <f t="shared" si="88"/>
        <v>0.25737050426003028</v>
      </c>
      <c r="Y291" s="84">
        <f t="shared" si="88"/>
        <v>0.21941202358937259</v>
      </c>
      <c r="Z291" s="84">
        <f t="shared" si="88"/>
        <v>0.22539261063158783</v>
      </c>
      <c r="AA291" s="84">
        <f t="shared" si="88"/>
        <v>0.31955379264980888</v>
      </c>
      <c r="AB291" s="84">
        <f t="shared" si="88"/>
        <v>0.19445973581166578</v>
      </c>
      <c r="AC291" s="84">
        <f t="shared" si="88"/>
        <v>0.20694320294643287</v>
      </c>
      <c r="AD291" s="84">
        <f t="shared" si="88"/>
        <v>0.23053064072282228</v>
      </c>
      <c r="AE291" s="84">
        <f t="shared" si="88"/>
        <v>0.21515833659050498</v>
      </c>
      <c r="AF291" s="84">
        <f t="shared" si="88"/>
        <v>0.21475986374268627</v>
      </c>
      <c r="AG291" s="84">
        <f t="shared" si="88"/>
        <v>0.26532779723310113</v>
      </c>
      <c r="AH291" s="84">
        <f t="shared" si="88"/>
        <v>0.25126546270876582</v>
      </c>
      <c r="AI291" s="84">
        <f t="shared" si="88"/>
        <v>0.19183262270353088</v>
      </c>
      <c r="AJ291" s="84">
        <f t="shared" si="88"/>
        <v>0.2146746269931967</v>
      </c>
      <c r="AK291" s="84">
        <f t="shared" si="88"/>
        <v>0.2315879888261749</v>
      </c>
      <c r="AL291" s="84">
        <f t="shared" si="88"/>
        <v>0.26277177798091755</v>
      </c>
      <c r="AM291" s="84">
        <f t="shared" si="88"/>
        <v>0.25263601946545255</v>
      </c>
      <c r="AN291" s="84">
        <f t="shared" si="88"/>
        <v>0.26317003250053217</v>
      </c>
      <c r="AO291" s="84">
        <f t="shared" si="88"/>
        <v>0.24028076911483739</v>
      </c>
      <c r="AP291" s="84">
        <f t="shared" si="88"/>
        <v>0.24318575181350857</v>
      </c>
      <c r="AQ291" s="84">
        <f t="shared" si="88"/>
        <v>0.27242943436323031</v>
      </c>
      <c r="AR291" s="84">
        <f t="shared" si="88"/>
        <v>0.23431000316617731</v>
      </c>
      <c r="AS291" s="84">
        <f t="shared" si="88"/>
        <v>0.27625864078627183</v>
      </c>
      <c r="AT291" s="84">
        <f t="shared" si="88"/>
        <v>0.31524669756526819</v>
      </c>
      <c r="AU291" s="84">
        <f t="shared" si="88"/>
        <v>0.31224496109129152</v>
      </c>
      <c r="AV291" s="84">
        <f t="shared" si="88"/>
        <v>0.39415385616930654</v>
      </c>
      <c r="AW291" s="84">
        <f t="shared" si="88"/>
        <v>0.3594874840491612</v>
      </c>
      <c r="AX291" s="84">
        <f t="shared" si="88"/>
        <v>0.32388836829797579</v>
      </c>
      <c r="AY291" s="84">
        <f t="shared" si="88"/>
        <v>0.32456296227624448</v>
      </c>
      <c r="AZ291" s="84">
        <f t="shared" si="88"/>
        <v>0.38548816970176902</v>
      </c>
      <c r="BA291" s="84">
        <f t="shared" si="88"/>
        <v>0.38763247530144423</v>
      </c>
      <c r="BB291" s="84">
        <f t="shared" si="88"/>
        <v>0.25177492993493239</v>
      </c>
      <c r="BC291" s="84">
        <f t="shared" si="88"/>
        <v>0.25297232467228403</v>
      </c>
      <c r="BD291" s="84">
        <f t="shared" si="88"/>
        <v>0.28489934059369004</v>
      </c>
      <c r="BE291" s="84">
        <f t="shared" si="88"/>
        <v>0.2733401152635358</v>
      </c>
      <c r="BF291" s="84">
        <f t="shared" si="88"/>
        <v>0</v>
      </c>
      <c r="BG291" s="84">
        <f t="shared" si="88"/>
        <v>0</v>
      </c>
      <c r="BH291" s="84">
        <f t="shared" si="88"/>
        <v>0</v>
      </c>
      <c r="BI291" s="84">
        <f t="shared" si="88"/>
        <v>0</v>
      </c>
      <c r="BJ291" s="84">
        <f t="shared" si="88"/>
        <v>0</v>
      </c>
      <c r="BK291" s="84">
        <f t="shared" si="88"/>
        <v>0</v>
      </c>
      <c r="BL291" s="84">
        <f t="shared" si="88"/>
        <v>0</v>
      </c>
      <c r="BM291" s="84">
        <f t="shared" si="88"/>
        <v>0</v>
      </c>
      <c r="BN291" s="84">
        <f t="shared" si="89"/>
        <v>0</v>
      </c>
    </row>
    <row r="292" spans="1:68" s="60" customFormat="1" x14ac:dyDescent="0.3">
      <c r="A292" s="80" t="str">
        <f t="shared" si="90"/>
        <v>Redemption Rate бонусов по массовым акциям – доля списанных бонусов от  начисленных бонусов накопительно за 2 месяца</v>
      </c>
      <c r="B292" s="78">
        <f t="shared" si="88"/>
        <v>0</v>
      </c>
      <c r="C292" s="78">
        <f t="shared" si="88"/>
        <v>0.16291631881914409</v>
      </c>
      <c r="D292" s="78">
        <f t="shared" si="88"/>
        <v>0.27427756631612638</v>
      </c>
      <c r="E292" s="78">
        <f t="shared" si="88"/>
        <v>0.52813582414241644</v>
      </c>
      <c r="F292" s="78">
        <f t="shared" si="88"/>
        <v>0.77325952911321905</v>
      </c>
      <c r="G292" s="78">
        <f t="shared" si="88"/>
        <v>0.69749495093397251</v>
      </c>
      <c r="H292" s="78">
        <f t="shared" si="88"/>
        <v>0.66077533516403042</v>
      </c>
      <c r="I292" s="78">
        <f t="shared" si="88"/>
        <v>0.74061098570663808</v>
      </c>
      <c r="J292" s="78">
        <f t="shared" si="88"/>
        <v>0.77592424468670962</v>
      </c>
      <c r="K292" s="78">
        <f t="shared" si="88"/>
        <v>0.66159264169116916</v>
      </c>
      <c r="L292" s="78">
        <f t="shared" si="88"/>
        <v>0.68934216714068997</v>
      </c>
      <c r="M292" s="78">
        <f t="shared" si="88"/>
        <v>0.97067457552449965</v>
      </c>
      <c r="N292" s="78">
        <f t="shared" si="88"/>
        <v>0.90583700773834941</v>
      </c>
      <c r="O292" s="84">
        <f t="shared" si="88"/>
        <v>0.93819598414928018</v>
      </c>
      <c r="P292" s="84">
        <f t="shared" si="88"/>
        <v>0.83862027048057852</v>
      </c>
      <c r="Q292" s="84">
        <f t="shared" si="88"/>
        <v>0.66733738765124351</v>
      </c>
      <c r="R292" s="84">
        <f t="shared" si="88"/>
        <v>0.92910215876446023</v>
      </c>
      <c r="S292" s="84">
        <f t="shared" si="88"/>
        <v>1.6634571273011347</v>
      </c>
      <c r="T292" s="84">
        <f t="shared" si="88"/>
        <v>1.4601749845607186</v>
      </c>
      <c r="U292" s="84">
        <f t="shared" si="88"/>
        <v>0.53430882662343293</v>
      </c>
      <c r="V292" s="84">
        <f t="shared" si="88"/>
        <v>0.79363816024272227</v>
      </c>
      <c r="W292" s="84">
        <f t="shared" si="88"/>
        <v>3.3111097096729809</v>
      </c>
      <c r="X292" s="84">
        <f t="shared" si="88"/>
        <v>0.83454597974999811</v>
      </c>
      <c r="Y292" s="84">
        <f t="shared" si="88"/>
        <v>0.15979645663401901</v>
      </c>
      <c r="Z292" s="84">
        <f t="shared" si="88"/>
        <v>0.31411791621250357</v>
      </c>
      <c r="AA292" s="84">
        <f t="shared" si="88"/>
        <v>0.92159761576899601</v>
      </c>
      <c r="AB292" s="84">
        <f t="shared" si="88"/>
        <v>1.4467902511944086</v>
      </c>
      <c r="AC292" s="84">
        <f t="shared" si="88"/>
        <v>0.90444128184984385</v>
      </c>
      <c r="AD292" s="84">
        <f t="shared" si="88"/>
        <v>0.25692686309675794</v>
      </c>
      <c r="AE292" s="84">
        <f t="shared" si="88"/>
        <v>0.64787187237243149</v>
      </c>
      <c r="AF292" s="84">
        <f t="shared" si="88"/>
        <v>2.8384718181848938</v>
      </c>
      <c r="AG292" s="84">
        <f t="shared" si="88"/>
        <v>0.6557684995146994</v>
      </c>
      <c r="AH292" s="84">
        <f t="shared" si="88"/>
        <v>1.0834275887955942</v>
      </c>
      <c r="AI292" s="84">
        <f t="shared" si="88"/>
        <v>1.1515039824413513</v>
      </c>
      <c r="AJ292" s="84">
        <f t="shared" si="88"/>
        <v>0.64003927059144927</v>
      </c>
      <c r="AK292" s="84">
        <f t="shared" si="88"/>
        <v>0.53790227914152267</v>
      </c>
      <c r="AL292" s="84">
        <f t="shared" si="88"/>
        <v>0.62197046233255471</v>
      </c>
      <c r="AM292" s="84">
        <f t="shared" si="88"/>
        <v>0.73223607767808041</v>
      </c>
      <c r="AN292" s="84">
        <f t="shared" si="88"/>
        <v>0.91100017800358868</v>
      </c>
      <c r="AO292" s="84">
        <f t="shared" si="88"/>
        <v>1.1683781027361653</v>
      </c>
      <c r="AP292" s="84">
        <f t="shared" si="88"/>
        <v>5.8967258167103506E-2</v>
      </c>
      <c r="AQ292" s="84">
        <f t="shared" si="88"/>
        <v>0.43057422071189028</v>
      </c>
      <c r="AR292" s="84">
        <f t="shared" si="88"/>
        <v>1.1967212833563945</v>
      </c>
      <c r="AS292" s="84">
        <f t="shared" si="88"/>
        <v>0.39681752055179642</v>
      </c>
      <c r="AT292" s="84">
        <f t="shared" si="88"/>
        <v>1.1017799549317713</v>
      </c>
      <c r="AU292" s="84">
        <f t="shared" si="88"/>
        <v>0.95615109525411679</v>
      </c>
      <c r="AV292" s="84">
        <f t="shared" si="88"/>
        <v>0.57187649855653588</v>
      </c>
      <c r="AW292" s="84">
        <f t="shared" si="88"/>
        <v>0.33290964584221022</v>
      </c>
      <c r="AX292" s="84">
        <f t="shared" si="88"/>
        <v>0.39977686966276427</v>
      </c>
      <c r="AY292" s="84">
        <f t="shared" si="88"/>
        <v>0.53289449518841958</v>
      </c>
      <c r="AZ292" s="84">
        <f t="shared" si="88"/>
        <v>0.89822882440228491</v>
      </c>
      <c r="BA292" s="84">
        <f t="shared" si="88"/>
        <v>1.4007633309077694</v>
      </c>
      <c r="BB292" s="84">
        <f t="shared" si="88"/>
        <v>0.15448832535784043</v>
      </c>
      <c r="BC292" s="84">
        <f t="shared" si="88"/>
        <v>0.58106216605376193</v>
      </c>
      <c r="BD292" s="84">
        <f t="shared" si="88"/>
        <v>12.943564362673913</v>
      </c>
      <c r="BE292" s="84">
        <f t="shared" si="88"/>
        <v>0.57142815330052632</v>
      </c>
      <c r="BF292" s="84">
        <f t="shared" si="88"/>
        <v>0</v>
      </c>
      <c r="BG292" s="84">
        <f t="shared" si="88"/>
        <v>0</v>
      </c>
      <c r="BH292" s="84">
        <f t="shared" si="88"/>
        <v>0</v>
      </c>
      <c r="BI292" s="84">
        <f t="shared" si="88"/>
        <v>0</v>
      </c>
      <c r="BJ292" s="84">
        <f t="shared" si="88"/>
        <v>0</v>
      </c>
      <c r="BK292" s="84">
        <f t="shared" si="88"/>
        <v>0</v>
      </c>
      <c r="BL292" s="84">
        <f t="shared" si="88"/>
        <v>0</v>
      </c>
      <c r="BM292" s="84">
        <f t="shared" si="88"/>
        <v>0</v>
      </c>
      <c r="BN292" s="84">
        <f t="shared" si="89"/>
        <v>0</v>
      </c>
    </row>
    <row r="293" spans="1:68" s="60" customFormat="1" x14ac:dyDescent="0.3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  <c r="AJ293" s="78"/>
      <c r="AK293" s="78"/>
      <c r="AL293" s="78"/>
      <c r="AM293" s="78"/>
      <c r="AN293" s="78"/>
      <c r="AO293" s="78"/>
      <c r="AP293" s="78"/>
      <c r="AQ293" s="78"/>
      <c r="AR293" s="78"/>
      <c r="AS293" s="78"/>
      <c r="AT293" s="78"/>
      <c r="AU293" s="78"/>
      <c r="AV293" s="78"/>
      <c r="AW293" s="78"/>
      <c r="AX293" s="78"/>
      <c r="AY293" s="78"/>
      <c r="AZ293" s="78"/>
      <c r="BA293" s="78"/>
      <c r="BB293" s="78"/>
      <c r="BC293" s="78"/>
      <c r="BD293" s="78"/>
      <c r="BE293" s="78"/>
      <c r="BF293" s="78"/>
      <c r="BG293" s="78"/>
      <c r="BH293" s="78"/>
      <c r="BI293" s="78"/>
      <c r="BJ293" s="78"/>
      <c r="BK293" s="78"/>
      <c r="BL293" s="78"/>
      <c r="BM293" s="78"/>
      <c r="BN293" s="78"/>
    </row>
    <row r="294" spans="1:68" s="60" customFormat="1" x14ac:dyDescent="0.3">
      <c r="A294" s="8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85"/>
      <c r="AD294" s="85"/>
      <c r="AE294" s="85"/>
      <c r="AF294" s="85"/>
      <c r="AG294" s="85"/>
      <c r="AH294" s="85"/>
      <c r="AI294" s="85"/>
      <c r="AJ294" s="85"/>
      <c r="AK294" s="85"/>
      <c r="AL294" s="85"/>
      <c r="AM294" s="85"/>
      <c r="AN294" s="85"/>
      <c r="AO294" s="85"/>
      <c r="AP294" s="85"/>
      <c r="AQ294" s="85"/>
      <c r="AR294" s="85"/>
      <c r="AS294" s="85"/>
      <c r="AT294" s="85"/>
      <c r="AU294" s="85"/>
      <c r="AV294" s="85"/>
      <c r="AW294" s="85"/>
      <c r="AX294" s="85"/>
      <c r="AY294" s="85"/>
      <c r="AZ294" s="85"/>
      <c r="BA294" s="85"/>
      <c r="BB294" s="85"/>
      <c r="BC294" s="85"/>
      <c r="BD294" s="85"/>
      <c r="BE294" s="85"/>
      <c r="BF294" s="85"/>
      <c r="BG294" s="85"/>
      <c r="BH294" s="85"/>
      <c r="BI294" s="85"/>
      <c r="BJ294" s="85"/>
      <c r="BK294" s="85"/>
      <c r="BL294" s="85"/>
      <c r="BM294" s="85"/>
      <c r="BN294" s="85"/>
      <c r="BO294" s="86"/>
      <c r="BP294" s="86"/>
    </row>
    <row r="295" spans="1:68" s="60" customFormat="1" x14ac:dyDescent="0.3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  <c r="AJ295" s="78"/>
      <c r="AK295" s="78"/>
      <c r="AL295" s="78"/>
      <c r="AM295" s="78"/>
      <c r="AN295" s="78"/>
      <c r="AO295" s="78"/>
      <c r="AP295" s="78"/>
      <c r="AQ295" s="78"/>
      <c r="AR295" s="78"/>
      <c r="AS295" s="78"/>
      <c r="AT295" s="78"/>
      <c r="AU295" s="78"/>
      <c r="AV295" s="78"/>
      <c r="AW295" s="78"/>
      <c r="AX295" s="78"/>
      <c r="AY295" s="78"/>
      <c r="AZ295" s="78"/>
      <c r="BA295" s="78"/>
      <c r="BB295" s="78"/>
      <c r="BC295" s="78"/>
      <c r="BD295" s="78"/>
      <c r="BE295" s="78"/>
      <c r="BF295" s="78"/>
      <c r="BG295" s="78"/>
      <c r="BH295" s="78"/>
      <c r="BI295" s="78"/>
      <c r="BJ295" s="78"/>
      <c r="BK295" s="78"/>
      <c r="BL295" s="78"/>
      <c r="BM295" s="78"/>
      <c r="BN295" s="78"/>
    </row>
    <row r="296" spans="1:68" s="60" customFormat="1" x14ac:dyDescent="0.3">
      <c r="A296" s="78" t="s">
        <v>128</v>
      </c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6">
        <v>44317</v>
      </c>
      <c r="X296" s="76">
        <v>44348</v>
      </c>
      <c r="Y296" s="76">
        <v>44378</v>
      </c>
      <c r="Z296" s="76">
        <v>44409</v>
      </c>
      <c r="AA296" s="76">
        <v>44440</v>
      </c>
      <c r="AB296" s="76">
        <v>44470</v>
      </c>
      <c r="AC296" s="76">
        <v>44501</v>
      </c>
      <c r="AD296" s="76">
        <v>44531</v>
      </c>
      <c r="AE296" s="76">
        <v>44562</v>
      </c>
      <c r="AF296" s="76">
        <v>44593</v>
      </c>
      <c r="AG296" s="76">
        <v>44621</v>
      </c>
      <c r="AH296" s="76">
        <v>44652</v>
      </c>
      <c r="AI296" s="76">
        <v>44682</v>
      </c>
      <c r="AJ296" s="76">
        <v>44713</v>
      </c>
      <c r="AK296" s="76">
        <v>44743</v>
      </c>
      <c r="AL296" s="76">
        <v>44774</v>
      </c>
      <c r="AM296" s="76">
        <v>44805</v>
      </c>
      <c r="AN296" s="76">
        <v>44835</v>
      </c>
      <c r="AO296" s="76">
        <v>44866</v>
      </c>
      <c r="AP296" s="76">
        <v>44896</v>
      </c>
      <c r="AQ296" s="76">
        <v>44927</v>
      </c>
      <c r="AR296" s="76">
        <v>44958</v>
      </c>
      <c r="AS296" s="76">
        <v>44986</v>
      </c>
      <c r="AT296" s="76">
        <v>45017</v>
      </c>
      <c r="AU296" s="76">
        <v>45047</v>
      </c>
      <c r="AV296" s="76">
        <v>45078</v>
      </c>
      <c r="AW296" s="76">
        <v>45108</v>
      </c>
      <c r="AX296" s="76">
        <v>45139</v>
      </c>
      <c r="AY296" s="76">
        <v>45170</v>
      </c>
      <c r="AZ296" s="76">
        <v>45200</v>
      </c>
      <c r="BA296" s="76">
        <v>45231</v>
      </c>
      <c r="BB296" s="76">
        <v>45261</v>
      </c>
      <c r="BC296" s="76">
        <v>45292</v>
      </c>
      <c r="BD296" s="76">
        <v>45323</v>
      </c>
      <c r="BE296" s="76">
        <v>45352</v>
      </c>
      <c r="BF296" s="76">
        <v>45383</v>
      </c>
      <c r="BG296" s="76">
        <v>45413</v>
      </c>
      <c r="BH296" s="76">
        <v>45444</v>
      </c>
      <c r="BI296" s="76">
        <v>45474</v>
      </c>
      <c r="BJ296" s="76">
        <v>45505</v>
      </c>
      <c r="BK296" s="76">
        <v>45536</v>
      </c>
      <c r="BL296" s="76">
        <v>45566</v>
      </c>
      <c r="BM296" s="76">
        <v>45597</v>
      </c>
      <c r="BN296" s="76">
        <v>45627</v>
      </c>
    </row>
    <row r="297" spans="1:68" s="60" customFormat="1" x14ac:dyDescent="0.3">
      <c r="A297" s="80" t="s">
        <v>14</v>
      </c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84">
        <f t="shared" ref="W297:BN299" si="91">W84</f>
        <v>0.66715813927889667</v>
      </c>
      <c r="X297" s="84">
        <f t="shared" si="91"/>
        <v>0.63474220969716566</v>
      </c>
      <c r="Y297" s="84">
        <f t="shared" si="91"/>
        <v>0.62668842327186614</v>
      </c>
      <c r="Z297" s="84">
        <f t="shared" si="91"/>
        <v>0.62648465105848328</v>
      </c>
      <c r="AA297" s="84">
        <f t="shared" si="91"/>
        <v>0.61955748444603154</v>
      </c>
      <c r="AB297" s="84">
        <f t="shared" si="91"/>
        <v>0.62379163379702307</v>
      </c>
      <c r="AC297" s="84">
        <f t="shared" si="91"/>
        <v>0.65285117919888314</v>
      </c>
      <c r="AD297" s="84">
        <f t="shared" si="91"/>
        <v>0.63063539874897201</v>
      </c>
      <c r="AE297" s="84">
        <f t="shared" si="91"/>
        <v>0.64248998510009747</v>
      </c>
      <c r="AF297" s="84">
        <f t="shared" si="91"/>
        <v>0.64308790718429276</v>
      </c>
      <c r="AG297" s="84">
        <f t="shared" si="91"/>
        <v>0.63305775046336943</v>
      </c>
      <c r="AH297" s="84">
        <f t="shared" si="91"/>
        <v>0.65638845647227873</v>
      </c>
      <c r="AI297" s="84">
        <f t="shared" si="91"/>
        <v>0.61886835880058821</v>
      </c>
      <c r="AJ297" s="84">
        <f t="shared" si="91"/>
        <v>0.63081123692879559</v>
      </c>
      <c r="AK297" s="84">
        <f t="shared" si="91"/>
        <v>0.61895510004499621</v>
      </c>
      <c r="AL297" s="84">
        <f t="shared" si="91"/>
        <v>0.60007878086609712</v>
      </c>
      <c r="AM297" s="84">
        <f t="shared" si="91"/>
        <v>0.61565727527111525</v>
      </c>
      <c r="AN297" s="84">
        <f t="shared" si="91"/>
        <v>0.63022838139509252</v>
      </c>
      <c r="AO297" s="84">
        <f t="shared" si="91"/>
        <v>0.64288282629672111</v>
      </c>
      <c r="AP297" s="84">
        <f t="shared" si="91"/>
        <v>0.63182239256195716</v>
      </c>
      <c r="AQ297" s="84">
        <f t="shared" si="91"/>
        <v>0.67627684400200871</v>
      </c>
      <c r="AR297" s="84">
        <f t="shared" si="91"/>
        <v>0.63920236562131216</v>
      </c>
      <c r="AS297" s="84">
        <f t="shared" si="91"/>
        <v>0.63635482516126951</v>
      </c>
      <c r="AT297" s="84">
        <f t="shared" si="91"/>
        <v>0.66206386142244689</v>
      </c>
      <c r="AU297" s="84">
        <f t="shared" si="91"/>
        <v>0.64759588292026671</v>
      </c>
      <c r="AV297" s="84">
        <f t="shared" si="91"/>
        <v>0.6514565376931073</v>
      </c>
      <c r="AW297" s="84">
        <f t="shared" si="91"/>
        <v>0.62456739835732267</v>
      </c>
      <c r="AX297" s="84">
        <f t="shared" si="91"/>
        <v>0.61890761807268779</v>
      </c>
      <c r="AY297" s="84">
        <f t="shared" si="91"/>
        <v>0.61623823777855957</v>
      </c>
      <c r="AZ297" s="84">
        <f t="shared" si="91"/>
        <v>0.63458013604028041</v>
      </c>
      <c r="BA297" s="84">
        <f t="shared" si="91"/>
        <v>0.6607500629851355</v>
      </c>
      <c r="BB297" s="84">
        <f t="shared" si="91"/>
        <v>0.6622092775659767</v>
      </c>
      <c r="BC297" s="84">
        <f t="shared" si="91"/>
        <v>0.68600033739150867</v>
      </c>
      <c r="BD297" s="84">
        <f t="shared" si="91"/>
        <v>0.67727218288246482</v>
      </c>
      <c r="BE297" s="84">
        <f t="shared" si="91"/>
        <v>0.66653189838350579</v>
      </c>
      <c r="BF297" s="84">
        <f t="shared" si="91"/>
        <v>0</v>
      </c>
      <c r="BG297" s="84">
        <f t="shared" si="91"/>
        <v>0</v>
      </c>
      <c r="BH297" s="84">
        <f t="shared" si="91"/>
        <v>0</v>
      </c>
      <c r="BI297" s="84">
        <f t="shared" si="91"/>
        <v>0</v>
      </c>
      <c r="BJ297" s="84">
        <f t="shared" si="91"/>
        <v>0</v>
      </c>
      <c r="BK297" s="84">
        <f t="shared" si="91"/>
        <v>0</v>
      </c>
      <c r="BL297" s="84">
        <f t="shared" si="91"/>
        <v>0</v>
      </c>
      <c r="BM297" s="84">
        <f t="shared" si="91"/>
        <v>0</v>
      </c>
      <c r="BN297" s="84">
        <f t="shared" si="91"/>
        <v>0</v>
      </c>
    </row>
    <row r="298" spans="1:68" s="60" customFormat="1" x14ac:dyDescent="0.3">
      <c r="A298" s="87" t="s">
        <v>15</v>
      </c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9">
        <f t="shared" si="91"/>
        <v>0.27628388771250878</v>
      </c>
      <c r="X298" s="89">
        <f t="shared" si="91"/>
        <v>0.30975549190362894</v>
      </c>
      <c r="Y298" s="89">
        <f t="shared" si="91"/>
        <v>0.31656438174177992</v>
      </c>
      <c r="Z298" s="89">
        <f t="shared" si="91"/>
        <v>0.32207044671069468</v>
      </c>
      <c r="AA298" s="89">
        <f t="shared" si="91"/>
        <v>0.32476136847454368</v>
      </c>
      <c r="AB298" s="89">
        <f t="shared" si="91"/>
        <v>0.31869104617892019</v>
      </c>
      <c r="AC298" s="89">
        <f t="shared" si="91"/>
        <v>0.29776018239785262</v>
      </c>
      <c r="AD298" s="89">
        <f t="shared" si="91"/>
        <v>0.31807297058190187</v>
      </c>
      <c r="AE298" s="89">
        <f t="shared" si="91"/>
        <v>0.31177659426379528</v>
      </c>
      <c r="AF298" s="89">
        <f t="shared" si="91"/>
        <v>0.30905590616433992</v>
      </c>
      <c r="AG298" s="89">
        <f t="shared" si="91"/>
        <v>0.31546678372841674</v>
      </c>
      <c r="AH298" s="89">
        <f t="shared" si="91"/>
        <v>0.3046107469555846</v>
      </c>
      <c r="AI298" s="89">
        <f t="shared" si="91"/>
        <v>0.33129083818170196</v>
      </c>
      <c r="AJ298" s="89">
        <f t="shared" si="91"/>
        <v>0.32435120362104342</v>
      </c>
      <c r="AK298" s="89">
        <f t="shared" si="91"/>
        <v>0.33188721301924434</v>
      </c>
      <c r="AL298" s="89">
        <f t="shared" si="91"/>
        <v>0.34551564538762647</v>
      </c>
      <c r="AM298" s="89">
        <f t="shared" si="91"/>
        <v>0.33324250745759421</v>
      </c>
      <c r="AN298" s="89">
        <f t="shared" si="91"/>
        <v>0.31410020853812021</v>
      </c>
      <c r="AO298" s="89">
        <f t="shared" si="91"/>
        <v>0.29781573725126076</v>
      </c>
      <c r="AP298" s="89">
        <f t="shared" si="91"/>
        <v>0.31127725830282549</v>
      </c>
      <c r="AQ298" s="89">
        <f t="shared" si="91"/>
        <v>0.2728243605270752</v>
      </c>
      <c r="AR298" s="89">
        <f t="shared" si="91"/>
        <v>0.31110926639713898</v>
      </c>
      <c r="AS298" s="89">
        <f t="shared" si="91"/>
        <v>0.3157564857792089</v>
      </c>
      <c r="AT298" s="89">
        <f t="shared" si="91"/>
        <v>0.29285931773580209</v>
      </c>
      <c r="AU298" s="89">
        <f t="shared" si="91"/>
        <v>0.31515127216516431</v>
      </c>
      <c r="AV298" s="89">
        <f t="shared" si="91"/>
        <v>0.30990695660830331</v>
      </c>
      <c r="AW298" s="89">
        <f t="shared" si="91"/>
        <v>0.33071834323069094</v>
      </c>
      <c r="AX298" s="89">
        <f t="shared" si="91"/>
        <v>0.33492695470281147</v>
      </c>
      <c r="AY298" s="89">
        <f t="shared" si="91"/>
        <v>0.33667495929170732</v>
      </c>
      <c r="AZ298" s="89">
        <f t="shared" si="91"/>
        <v>0.31459764577957317</v>
      </c>
      <c r="BA298" s="89">
        <f t="shared" si="91"/>
        <v>0.28931372196161703</v>
      </c>
      <c r="BB298" s="89">
        <f t="shared" si="91"/>
        <v>0.28857922111106377</v>
      </c>
      <c r="BC298" s="89">
        <f t="shared" si="91"/>
        <v>0.26846318167774563</v>
      </c>
      <c r="BD298" s="89">
        <f t="shared" si="91"/>
        <v>0.27753866191595433</v>
      </c>
      <c r="BE298" s="84">
        <f t="shared" si="91"/>
        <v>0.28847060359269278</v>
      </c>
      <c r="BF298" s="84">
        <f t="shared" si="91"/>
        <v>0</v>
      </c>
      <c r="BG298" s="84">
        <f t="shared" si="91"/>
        <v>0</v>
      </c>
      <c r="BH298" s="84">
        <f t="shared" si="91"/>
        <v>0</v>
      </c>
      <c r="BI298" s="84">
        <f t="shared" si="91"/>
        <v>0</v>
      </c>
      <c r="BJ298" s="84">
        <f t="shared" si="91"/>
        <v>0</v>
      </c>
      <c r="BK298" s="84">
        <f t="shared" si="91"/>
        <v>0</v>
      </c>
      <c r="BL298" s="84">
        <f t="shared" si="91"/>
        <v>0</v>
      </c>
      <c r="BM298" s="84">
        <f t="shared" si="91"/>
        <v>0</v>
      </c>
      <c r="BN298" s="84">
        <f t="shared" si="91"/>
        <v>0</v>
      </c>
    </row>
    <row r="299" spans="1:68" s="60" customFormat="1" x14ac:dyDescent="0.3">
      <c r="A299" s="87" t="s">
        <v>16</v>
      </c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9">
        <f t="shared" si="91"/>
        <v>5.6557973008594553E-2</v>
      </c>
      <c r="X299" s="89">
        <f t="shared" si="91"/>
        <v>5.5502298399205396E-2</v>
      </c>
      <c r="Y299" s="89">
        <f t="shared" si="91"/>
        <v>5.6747194986353944E-2</v>
      </c>
      <c r="Z299" s="89">
        <f t="shared" si="91"/>
        <v>5.1444902230822043E-2</v>
      </c>
      <c r="AA299" s="89">
        <f t="shared" si="91"/>
        <v>5.5681147079424786E-2</v>
      </c>
      <c r="AB299" s="89">
        <f t="shared" si="91"/>
        <v>5.7517320024056739E-2</v>
      </c>
      <c r="AC299" s="89">
        <f t="shared" si="91"/>
        <v>4.938863840326424E-2</v>
      </c>
      <c r="AD299" s="89">
        <f t="shared" si="91"/>
        <v>5.129163066912612E-2</v>
      </c>
      <c r="AE299" s="89">
        <f t="shared" si="91"/>
        <v>4.5733420636107247E-2</v>
      </c>
      <c r="AF299" s="89">
        <f t="shared" si="91"/>
        <v>4.7856186651367316E-2</v>
      </c>
      <c r="AG299" s="89">
        <f t="shared" si="91"/>
        <v>5.1475465808213827E-2</v>
      </c>
      <c r="AH299" s="89">
        <f t="shared" si="91"/>
        <v>3.9000796572136676E-2</v>
      </c>
      <c r="AI299" s="89">
        <f t="shared" si="91"/>
        <v>4.9840803017709823E-2</v>
      </c>
      <c r="AJ299" s="89">
        <f t="shared" si="91"/>
        <v>4.4837559450160991E-2</v>
      </c>
      <c r="AK299" s="89">
        <f t="shared" si="91"/>
        <v>4.9157686935759448E-2</v>
      </c>
      <c r="AL299" s="89">
        <f t="shared" si="91"/>
        <v>5.4405573746276414E-2</v>
      </c>
      <c r="AM299" s="89">
        <f t="shared" si="91"/>
        <v>5.1100217271290549E-2</v>
      </c>
      <c r="AN299" s="89">
        <f t="shared" si="91"/>
        <v>5.5671410066787275E-2</v>
      </c>
      <c r="AO299" s="89">
        <f t="shared" si="91"/>
        <v>5.930143645201813E-2</v>
      </c>
      <c r="AP299" s="89">
        <f t="shared" si="91"/>
        <v>5.6900349135217354E-2</v>
      </c>
      <c r="AQ299" s="89">
        <f t="shared" si="91"/>
        <v>5.0898795470916081E-2</v>
      </c>
      <c r="AR299" s="89">
        <f t="shared" si="91"/>
        <v>4.9688367981548853E-2</v>
      </c>
      <c r="AS299" s="89">
        <f t="shared" si="91"/>
        <v>4.7888689059521594E-2</v>
      </c>
      <c r="AT299" s="89">
        <f t="shared" si="91"/>
        <v>4.507682084175102E-2</v>
      </c>
      <c r="AU299" s="89">
        <f t="shared" si="91"/>
        <v>3.7252844914568983E-2</v>
      </c>
      <c r="AV299" s="89">
        <f t="shared" si="91"/>
        <v>3.8636505698589396E-2</v>
      </c>
      <c r="AW299" s="89">
        <f t="shared" si="91"/>
        <v>4.4714258411986396E-2</v>
      </c>
      <c r="AX299" s="89">
        <f t="shared" si="91"/>
        <v>4.6165427224500732E-2</v>
      </c>
      <c r="AY299" s="89">
        <f t="shared" si="91"/>
        <v>4.7086802929733107E-2</v>
      </c>
      <c r="AZ299" s="89">
        <f t="shared" si="91"/>
        <v>5.0822218180146428E-2</v>
      </c>
      <c r="BA299" s="89">
        <f t="shared" si="91"/>
        <v>4.9936215053247468E-2</v>
      </c>
      <c r="BB299" s="89">
        <f t="shared" si="91"/>
        <v>4.9211501322959539E-2</v>
      </c>
      <c r="BC299" s="89">
        <f t="shared" si="91"/>
        <v>4.5536480930745693E-2</v>
      </c>
      <c r="BD299" s="89">
        <f t="shared" si="91"/>
        <v>4.5189155201580844E-2</v>
      </c>
      <c r="BE299" s="84">
        <f t="shared" si="91"/>
        <v>4.499749802380143E-2</v>
      </c>
      <c r="BF299" s="84">
        <f t="shared" si="91"/>
        <v>0</v>
      </c>
      <c r="BG299" s="84">
        <f t="shared" si="91"/>
        <v>0</v>
      </c>
      <c r="BH299" s="84">
        <f t="shared" si="91"/>
        <v>0</v>
      </c>
      <c r="BI299" s="84">
        <f t="shared" si="91"/>
        <v>0</v>
      </c>
      <c r="BJ299" s="84">
        <f t="shared" si="91"/>
        <v>0</v>
      </c>
      <c r="BK299" s="84">
        <f t="shared" si="91"/>
        <v>0</v>
      </c>
      <c r="BL299" s="84">
        <f t="shared" si="91"/>
        <v>0</v>
      </c>
      <c r="BM299" s="84">
        <f t="shared" si="91"/>
        <v>0</v>
      </c>
      <c r="BN299" s="84">
        <f t="shared" si="91"/>
        <v>0</v>
      </c>
    </row>
    <row r="300" spans="1:68" s="60" customFormat="1" x14ac:dyDescent="0.3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88"/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  <c r="BA300" s="88"/>
      <c r="BB300" s="88"/>
      <c r="BC300" s="88"/>
      <c r="BD300" s="90"/>
    </row>
    <row r="301" spans="1:68" s="60" customFormat="1" x14ac:dyDescent="0.3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  <c r="AA301" s="88"/>
      <c r="AB301" s="88"/>
      <c r="AC301" s="88"/>
      <c r="AD301" s="88"/>
      <c r="AE301" s="88"/>
      <c r="AF301" s="88"/>
      <c r="AG301" s="88"/>
      <c r="AH301" s="88"/>
      <c r="AI301" s="88"/>
      <c r="AJ301" s="88"/>
      <c r="AK301" s="88"/>
      <c r="AL301" s="88"/>
      <c r="AM301" s="88"/>
      <c r="AN301" s="88"/>
      <c r="AO301" s="88"/>
      <c r="AP301" s="88"/>
      <c r="AQ301" s="88"/>
      <c r="AR301" s="88"/>
      <c r="AS301" s="88"/>
      <c r="AT301" s="88"/>
      <c r="AU301" s="88"/>
      <c r="AV301" s="88"/>
      <c r="AW301" s="88"/>
      <c r="AX301" s="88"/>
      <c r="AY301" s="88"/>
      <c r="AZ301" s="88"/>
      <c r="BA301" s="88"/>
      <c r="BB301" s="88"/>
      <c r="BC301" s="88"/>
      <c r="BD301" s="90"/>
    </row>
    <row r="302" spans="1:68" s="60" customFormat="1" x14ac:dyDescent="0.3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  <c r="AA302" s="88"/>
      <c r="AB302" s="88"/>
      <c r="AC302" s="88"/>
      <c r="AD302" s="88"/>
      <c r="AE302" s="88"/>
      <c r="AF302" s="88"/>
      <c r="AG302" s="88"/>
      <c r="AH302" s="88"/>
      <c r="AI302" s="88"/>
      <c r="AJ302" s="88"/>
      <c r="AK302" s="88"/>
      <c r="AL302" s="88"/>
      <c r="AM302" s="88"/>
      <c r="AN302" s="88"/>
      <c r="AO302" s="88"/>
      <c r="AP302" s="88"/>
      <c r="AQ302" s="91">
        <f>AQ296</f>
        <v>44927</v>
      </c>
      <c r="AR302" s="91">
        <f t="shared" ref="AR302:BN302" si="92">AR296</f>
        <v>44958</v>
      </c>
      <c r="AS302" s="91">
        <f t="shared" si="92"/>
        <v>44986</v>
      </c>
      <c r="AT302" s="91">
        <f t="shared" si="92"/>
        <v>45017</v>
      </c>
      <c r="AU302" s="91">
        <f t="shared" si="92"/>
        <v>45047</v>
      </c>
      <c r="AV302" s="91">
        <f t="shared" si="92"/>
        <v>45078</v>
      </c>
      <c r="AW302" s="91">
        <f t="shared" si="92"/>
        <v>45108</v>
      </c>
      <c r="AX302" s="91">
        <f t="shared" si="92"/>
        <v>45139</v>
      </c>
      <c r="AY302" s="91">
        <f t="shared" si="92"/>
        <v>45170</v>
      </c>
      <c r="AZ302" s="91">
        <f t="shared" si="92"/>
        <v>45200</v>
      </c>
      <c r="BA302" s="91">
        <f t="shared" si="92"/>
        <v>45231</v>
      </c>
      <c r="BB302" s="91">
        <f t="shared" si="92"/>
        <v>45261</v>
      </c>
      <c r="BC302" s="91">
        <f t="shared" si="92"/>
        <v>45292</v>
      </c>
      <c r="BD302" s="91">
        <f t="shared" si="92"/>
        <v>45323</v>
      </c>
      <c r="BE302" s="91">
        <f t="shared" si="92"/>
        <v>45352</v>
      </c>
      <c r="BF302" s="91">
        <f t="shared" si="92"/>
        <v>45383</v>
      </c>
      <c r="BG302" s="91">
        <f t="shared" si="92"/>
        <v>45413</v>
      </c>
      <c r="BH302" s="91">
        <f t="shared" si="92"/>
        <v>45444</v>
      </c>
      <c r="BI302" s="91">
        <f t="shared" si="92"/>
        <v>45474</v>
      </c>
      <c r="BJ302" s="91">
        <f t="shared" si="92"/>
        <v>45505</v>
      </c>
      <c r="BK302" s="91">
        <f t="shared" si="92"/>
        <v>45536</v>
      </c>
      <c r="BL302" s="91">
        <f t="shared" si="92"/>
        <v>45566</v>
      </c>
      <c r="BM302" s="91">
        <f t="shared" si="92"/>
        <v>45597</v>
      </c>
      <c r="BN302" s="91">
        <f t="shared" si="92"/>
        <v>45627</v>
      </c>
    </row>
    <row r="303" spans="1:68" s="60" customFormat="1" x14ac:dyDescent="0.3">
      <c r="A303" s="88" t="str">
        <f>A129</f>
        <v>Бонусы, списанные Campaign Management</v>
      </c>
      <c r="B303" s="88">
        <f t="shared" ref="B303:AQ307" si="93">B129</f>
        <v>0</v>
      </c>
      <c r="C303" s="88">
        <f t="shared" si="93"/>
        <v>0</v>
      </c>
      <c r="D303" s="88">
        <f t="shared" si="93"/>
        <v>2</v>
      </c>
      <c r="E303" s="88">
        <f t="shared" si="93"/>
        <v>0</v>
      </c>
      <c r="F303" s="88">
        <f t="shared" si="93"/>
        <v>16000</v>
      </c>
      <c r="G303" s="88">
        <f t="shared" si="93"/>
        <v>480954</v>
      </c>
      <c r="H303" s="88">
        <f t="shared" si="93"/>
        <v>176341</v>
      </c>
      <c r="I303" s="88">
        <f t="shared" si="93"/>
        <v>1200174</v>
      </c>
      <c r="J303" s="88">
        <f t="shared" si="93"/>
        <v>1194370</v>
      </c>
      <c r="K303" s="88">
        <f t="shared" si="93"/>
        <v>1815393</v>
      </c>
      <c r="L303" s="88">
        <f t="shared" si="93"/>
        <v>3638418</v>
      </c>
      <c r="M303" s="88">
        <f t="shared" si="93"/>
        <v>897905</v>
      </c>
      <c r="N303" s="88">
        <f t="shared" si="93"/>
        <v>615508</v>
      </c>
      <c r="O303" s="88">
        <f t="shared" si="93"/>
        <v>1559409</v>
      </c>
      <c r="P303" s="88">
        <f t="shared" si="93"/>
        <v>11911579</v>
      </c>
      <c r="Q303" s="88">
        <f t="shared" si="93"/>
        <v>3213359</v>
      </c>
      <c r="R303" s="88">
        <f t="shared" si="93"/>
        <v>10562869</v>
      </c>
      <c r="S303" s="88">
        <f t="shared" si="93"/>
        <v>9969313</v>
      </c>
      <c r="T303" s="88">
        <f t="shared" si="93"/>
        <v>7764186</v>
      </c>
      <c r="U303" s="88">
        <f t="shared" si="93"/>
        <v>11826401</v>
      </c>
      <c r="V303" s="88">
        <f t="shared" si="93"/>
        <v>8035635</v>
      </c>
      <c r="W303" s="88">
        <f t="shared" si="93"/>
        <v>4308499</v>
      </c>
      <c r="X303" s="88">
        <f t="shared" si="93"/>
        <v>10008338</v>
      </c>
      <c r="Y303" s="88">
        <f t="shared" si="93"/>
        <v>11008824</v>
      </c>
      <c r="Z303" s="88">
        <f t="shared" si="93"/>
        <v>14611379</v>
      </c>
      <c r="AA303" s="88">
        <f t="shared" si="93"/>
        <v>10981584</v>
      </c>
      <c r="AB303" s="88">
        <f t="shared" si="93"/>
        <v>16412128</v>
      </c>
      <c r="AC303" s="88">
        <f t="shared" si="93"/>
        <v>14834993</v>
      </c>
      <c r="AD303" s="88">
        <f t="shared" si="93"/>
        <v>14803734</v>
      </c>
      <c r="AE303" s="88">
        <f t="shared" si="93"/>
        <v>23457233</v>
      </c>
      <c r="AF303" s="88">
        <f t="shared" si="93"/>
        <v>15709198</v>
      </c>
      <c r="AG303" s="88">
        <f t="shared" si="93"/>
        <v>11625726</v>
      </c>
      <c r="AH303" s="88">
        <f t="shared" si="93"/>
        <v>14205275</v>
      </c>
      <c r="AI303" s="88">
        <f t="shared" si="93"/>
        <v>18170055</v>
      </c>
      <c r="AJ303" s="88">
        <f t="shared" si="93"/>
        <v>16682651</v>
      </c>
      <c r="AK303" s="88">
        <f t="shared" si="93"/>
        <v>16061795</v>
      </c>
      <c r="AL303" s="88">
        <f t="shared" si="93"/>
        <v>18846042</v>
      </c>
      <c r="AM303" s="88">
        <f t="shared" si="93"/>
        <v>17040810</v>
      </c>
      <c r="AN303" s="88">
        <f t="shared" si="93"/>
        <v>17530351</v>
      </c>
      <c r="AO303" s="88">
        <f t="shared" si="93"/>
        <v>12939718</v>
      </c>
      <c r="AP303" s="88">
        <f t="shared" si="93"/>
        <v>20325973</v>
      </c>
      <c r="AQ303" s="88">
        <f t="shared" si="93"/>
        <v>14450740</v>
      </c>
      <c r="AR303" s="88">
        <f>AR129</f>
        <v>12685837</v>
      </c>
      <c r="AS303" s="88">
        <f t="shared" ref="AS303:BB303" si="94">AS129</f>
        <v>13107855</v>
      </c>
      <c r="AT303" s="88">
        <f t="shared" si="94"/>
        <v>8414867</v>
      </c>
      <c r="AU303" s="88">
        <f t="shared" si="94"/>
        <v>14793545</v>
      </c>
      <c r="AV303" s="88">
        <f t="shared" si="94"/>
        <v>9866000</v>
      </c>
      <c r="AW303" s="88">
        <f t="shared" si="94"/>
        <v>11685220</v>
      </c>
      <c r="AX303" s="88">
        <f t="shared" si="94"/>
        <v>13541151</v>
      </c>
      <c r="AY303" s="88">
        <f t="shared" si="94"/>
        <v>13101253</v>
      </c>
      <c r="AZ303" s="88">
        <f t="shared" si="94"/>
        <v>11006834</v>
      </c>
      <c r="BA303" s="88">
        <f t="shared" si="94"/>
        <v>9466225</v>
      </c>
      <c r="BB303" s="88">
        <f t="shared" si="94"/>
        <v>15839237</v>
      </c>
      <c r="BC303" s="88">
        <f>BC129</f>
        <v>13468176</v>
      </c>
      <c r="BD303" s="88">
        <f t="shared" ref="BD303:BN307" si="95">BD129</f>
        <v>14236230</v>
      </c>
      <c r="BE303" s="88">
        <f t="shared" si="95"/>
        <v>14370362</v>
      </c>
      <c r="BF303" s="88">
        <f t="shared" si="95"/>
        <v>0</v>
      </c>
      <c r="BG303" s="88">
        <f t="shared" si="95"/>
        <v>0</v>
      </c>
      <c r="BH303" s="88">
        <f t="shared" si="95"/>
        <v>0</v>
      </c>
      <c r="BI303" s="88">
        <f t="shared" si="95"/>
        <v>0</v>
      </c>
      <c r="BJ303" s="88">
        <f t="shared" si="95"/>
        <v>0</v>
      </c>
      <c r="BK303" s="88">
        <f t="shared" si="95"/>
        <v>0</v>
      </c>
      <c r="BL303" s="88">
        <f t="shared" si="95"/>
        <v>0</v>
      </c>
      <c r="BM303" s="88">
        <f t="shared" si="95"/>
        <v>0</v>
      </c>
      <c r="BN303" s="88">
        <f t="shared" si="95"/>
        <v>0</v>
      </c>
    </row>
    <row r="304" spans="1:68" s="60" customFormat="1" x14ac:dyDescent="0.3">
      <c r="A304" s="88" t="str">
        <f t="shared" ref="A304:P307" si="96">A130</f>
        <v>Бонусы, списанные по базовой акции</v>
      </c>
      <c r="B304" s="88">
        <f t="shared" si="96"/>
        <v>40290</v>
      </c>
      <c r="C304" s="88">
        <f t="shared" si="96"/>
        <v>3472879</v>
      </c>
      <c r="D304" s="88">
        <f t="shared" si="96"/>
        <v>10801417</v>
      </c>
      <c r="E304" s="88">
        <f t="shared" si="96"/>
        <v>17192098</v>
      </c>
      <c r="F304" s="88">
        <f t="shared" si="96"/>
        <v>26193585</v>
      </c>
      <c r="G304" s="88">
        <f t="shared" si="96"/>
        <v>23912023</v>
      </c>
      <c r="H304" s="88">
        <f t="shared" si="96"/>
        <v>34266962</v>
      </c>
      <c r="I304" s="88">
        <f t="shared" si="96"/>
        <v>35267513</v>
      </c>
      <c r="J304" s="88">
        <f t="shared" si="96"/>
        <v>27505179</v>
      </c>
      <c r="K304" s="88">
        <f t="shared" si="96"/>
        <v>28836809</v>
      </c>
      <c r="L304" s="88">
        <f t="shared" si="96"/>
        <v>39270321</v>
      </c>
      <c r="M304" s="88">
        <f t="shared" si="96"/>
        <v>42205723</v>
      </c>
      <c r="N304" s="88">
        <f t="shared" si="96"/>
        <v>34172123</v>
      </c>
      <c r="O304" s="88">
        <f t="shared" si="96"/>
        <v>40721167</v>
      </c>
      <c r="P304" s="88">
        <f t="shared" si="96"/>
        <v>56471155</v>
      </c>
      <c r="Q304" s="88">
        <f t="shared" si="93"/>
        <v>53900288</v>
      </c>
      <c r="R304" s="88">
        <f t="shared" si="93"/>
        <v>57240583</v>
      </c>
      <c r="S304" s="88">
        <f t="shared" si="93"/>
        <v>58738541</v>
      </c>
      <c r="T304" s="88">
        <f t="shared" si="93"/>
        <v>43702556</v>
      </c>
      <c r="U304" s="88">
        <f t="shared" si="93"/>
        <v>53373696</v>
      </c>
      <c r="V304" s="88">
        <f t="shared" si="93"/>
        <v>47579716</v>
      </c>
      <c r="W304" s="88">
        <f t="shared" si="93"/>
        <v>48221198</v>
      </c>
      <c r="X304" s="88">
        <f t="shared" si="93"/>
        <v>52554599</v>
      </c>
      <c r="Y304" s="88">
        <f t="shared" si="93"/>
        <v>55924714</v>
      </c>
      <c r="Z304" s="88">
        <f t="shared" si="93"/>
        <v>63108128</v>
      </c>
      <c r="AA304" s="88">
        <f t="shared" si="93"/>
        <v>64657209</v>
      </c>
      <c r="AB304" s="88">
        <f t="shared" si="93"/>
        <v>66340259</v>
      </c>
      <c r="AC304" s="88">
        <f t="shared" si="93"/>
        <v>55826344</v>
      </c>
      <c r="AD304" s="88">
        <f t="shared" si="93"/>
        <v>65490524</v>
      </c>
      <c r="AE304" s="88">
        <f t="shared" si="93"/>
        <v>80255416</v>
      </c>
      <c r="AF304" s="88">
        <f t="shared" si="93"/>
        <v>53143768</v>
      </c>
      <c r="AG304" s="88">
        <f t="shared" si="93"/>
        <v>68371313</v>
      </c>
      <c r="AH304" s="88">
        <f t="shared" si="93"/>
        <v>63895635</v>
      </c>
      <c r="AI304" s="88">
        <f t="shared" si="93"/>
        <v>68199641</v>
      </c>
      <c r="AJ304" s="88">
        <f t="shared" si="93"/>
        <v>61518689</v>
      </c>
      <c r="AK304" s="88">
        <f t="shared" si="93"/>
        <v>62513682</v>
      </c>
      <c r="AL304" s="88">
        <f t="shared" si="93"/>
        <v>69065999</v>
      </c>
      <c r="AM304" s="88">
        <f t="shared" si="93"/>
        <v>70036321</v>
      </c>
      <c r="AN304" s="88">
        <f t="shared" si="93"/>
        <v>75718841</v>
      </c>
      <c r="AO304" s="88">
        <f t="shared" si="93"/>
        <v>75024655</v>
      </c>
      <c r="AP304" s="88">
        <f t="shared" si="93"/>
        <v>83315678</v>
      </c>
      <c r="AQ304" s="88">
        <f t="shared" si="93"/>
        <v>95665645</v>
      </c>
      <c r="AR304" s="88">
        <f t="shared" ref="AR304:BC307" si="97">AR130</f>
        <v>60490532</v>
      </c>
      <c r="AS304" s="88">
        <f t="shared" si="97"/>
        <v>73358788</v>
      </c>
      <c r="AT304" s="88">
        <f t="shared" si="97"/>
        <v>71350706</v>
      </c>
      <c r="AU304" s="88">
        <f t="shared" si="97"/>
        <v>72747536</v>
      </c>
      <c r="AV304" s="88">
        <f t="shared" si="97"/>
        <v>73348032</v>
      </c>
      <c r="AW304" s="88">
        <f t="shared" si="97"/>
        <v>69481641</v>
      </c>
      <c r="AX304" s="88">
        <f t="shared" si="97"/>
        <v>75871935</v>
      </c>
      <c r="AY304" s="88">
        <f t="shared" si="97"/>
        <v>77272266</v>
      </c>
      <c r="AZ304" s="88">
        <f t="shared" si="97"/>
        <v>101113500</v>
      </c>
      <c r="BA304" s="88">
        <f t="shared" si="97"/>
        <v>92736770</v>
      </c>
      <c r="BB304" s="88">
        <f t="shared" si="97"/>
        <v>102732253</v>
      </c>
      <c r="BC304" s="88">
        <f t="shared" si="97"/>
        <v>119380065</v>
      </c>
      <c r="BD304" s="88">
        <f t="shared" si="95"/>
        <v>82898551</v>
      </c>
      <c r="BE304" s="88">
        <f t="shared" si="95"/>
        <v>99165414</v>
      </c>
      <c r="BF304" s="88">
        <f t="shared" si="95"/>
        <v>0</v>
      </c>
      <c r="BG304" s="88">
        <f t="shared" si="95"/>
        <v>0</v>
      </c>
      <c r="BH304" s="88">
        <f t="shared" si="95"/>
        <v>0</v>
      </c>
      <c r="BI304" s="88">
        <f t="shared" si="95"/>
        <v>0</v>
      </c>
      <c r="BJ304" s="88">
        <f t="shared" si="95"/>
        <v>0</v>
      </c>
      <c r="BK304" s="88">
        <f t="shared" si="95"/>
        <v>0</v>
      </c>
      <c r="BL304" s="88">
        <f t="shared" si="95"/>
        <v>0</v>
      </c>
      <c r="BM304" s="88">
        <f t="shared" si="95"/>
        <v>0</v>
      </c>
      <c r="BN304" s="88">
        <f t="shared" si="95"/>
        <v>0</v>
      </c>
    </row>
    <row r="305" spans="1:68" s="60" customFormat="1" x14ac:dyDescent="0.3">
      <c r="A305" s="88" t="str">
        <f t="shared" si="96"/>
        <v>Бонусы, списанные по целевым акциям</v>
      </c>
      <c r="B305" s="88">
        <f t="shared" si="93"/>
        <v>0</v>
      </c>
      <c r="C305" s="88">
        <f t="shared" si="93"/>
        <v>0</v>
      </c>
      <c r="D305" s="88">
        <f t="shared" si="93"/>
        <v>2</v>
      </c>
      <c r="E305" s="88">
        <f t="shared" si="93"/>
        <v>0</v>
      </c>
      <c r="F305" s="88">
        <f t="shared" si="93"/>
        <v>21515</v>
      </c>
      <c r="G305" s="88">
        <f t="shared" si="93"/>
        <v>896215</v>
      </c>
      <c r="H305" s="88">
        <f t="shared" si="93"/>
        <v>6697263</v>
      </c>
      <c r="I305" s="88">
        <f t="shared" si="93"/>
        <v>3469466</v>
      </c>
      <c r="J305" s="88">
        <f t="shared" si="93"/>
        <v>2149900</v>
      </c>
      <c r="K305" s="88">
        <f t="shared" si="93"/>
        <v>3151571</v>
      </c>
      <c r="L305" s="88">
        <f t="shared" si="93"/>
        <v>6575998</v>
      </c>
      <c r="M305" s="88">
        <f t="shared" si="93"/>
        <v>4532661</v>
      </c>
      <c r="N305" s="88">
        <f t="shared" si="93"/>
        <v>1609776</v>
      </c>
      <c r="O305" s="88">
        <f t="shared" si="93"/>
        <v>2831400</v>
      </c>
      <c r="P305" s="88">
        <f t="shared" si="93"/>
        <v>17534926</v>
      </c>
      <c r="Q305" s="88">
        <f t="shared" si="93"/>
        <v>16177447</v>
      </c>
      <c r="R305" s="88">
        <f t="shared" si="93"/>
        <v>13836069</v>
      </c>
      <c r="S305" s="88">
        <f t="shared" si="93"/>
        <v>22012028</v>
      </c>
      <c r="T305" s="88">
        <f t="shared" si="93"/>
        <v>9894602</v>
      </c>
      <c r="U305" s="88">
        <f t="shared" si="93"/>
        <v>14039847</v>
      </c>
      <c r="V305" s="88">
        <f t="shared" si="93"/>
        <v>11194924</v>
      </c>
      <c r="W305" s="88">
        <f t="shared" si="93"/>
        <v>8988308</v>
      </c>
      <c r="X305" s="88">
        <f t="shared" si="93"/>
        <v>13697472</v>
      </c>
      <c r="Y305" s="88">
        <f t="shared" si="93"/>
        <v>13297417</v>
      </c>
      <c r="Z305" s="88">
        <f t="shared" si="93"/>
        <v>16756605</v>
      </c>
      <c r="AA305" s="88">
        <f t="shared" si="93"/>
        <v>13534533</v>
      </c>
      <c r="AB305" s="88">
        <f t="shared" si="93"/>
        <v>18755953</v>
      </c>
      <c r="AC305" s="88">
        <f t="shared" si="93"/>
        <v>17599230</v>
      </c>
      <c r="AD305" s="88">
        <f t="shared" si="93"/>
        <v>17725650</v>
      </c>
      <c r="AE305" s="88">
        <f t="shared" si="93"/>
        <v>28418878</v>
      </c>
      <c r="AF305" s="88">
        <f t="shared" si="93"/>
        <v>19782911</v>
      </c>
      <c r="AG305" s="88">
        <f t="shared" si="93"/>
        <v>14619423</v>
      </c>
      <c r="AH305" s="88">
        <f t="shared" si="93"/>
        <v>17864619</v>
      </c>
      <c r="AI305" s="88">
        <f t="shared" si="93"/>
        <v>22425201</v>
      </c>
      <c r="AJ305" s="88">
        <f t="shared" si="93"/>
        <v>20991231</v>
      </c>
      <c r="AK305" s="88">
        <f t="shared" si="93"/>
        <v>18888704</v>
      </c>
      <c r="AL305" s="88">
        <f t="shared" si="93"/>
        <v>21719037</v>
      </c>
      <c r="AM305" s="88">
        <f t="shared" si="93"/>
        <v>21822953</v>
      </c>
      <c r="AN305" s="88">
        <f t="shared" si="93"/>
        <v>23071176</v>
      </c>
      <c r="AO305" s="88">
        <f t="shared" si="93"/>
        <v>23785613</v>
      </c>
      <c r="AP305" s="88">
        <f t="shared" si="93"/>
        <v>30982952</v>
      </c>
      <c r="AQ305" s="88">
        <f t="shared" si="93"/>
        <v>24462327</v>
      </c>
      <c r="AR305" s="88">
        <f t="shared" si="97"/>
        <v>23955575</v>
      </c>
      <c r="AS305" s="88">
        <f t="shared" si="97"/>
        <v>31699601</v>
      </c>
      <c r="AT305" s="88">
        <f t="shared" si="97"/>
        <v>31184385</v>
      </c>
      <c r="AU305" s="88">
        <f t="shared" si="97"/>
        <v>35736642</v>
      </c>
      <c r="AV305" s="88">
        <f t="shared" si="97"/>
        <v>30173134</v>
      </c>
      <c r="AW305" s="88">
        <f t="shared" si="97"/>
        <v>26371330</v>
      </c>
      <c r="AX305" s="88">
        <f t="shared" si="97"/>
        <v>30200901</v>
      </c>
      <c r="AY305" s="88">
        <f t="shared" si="97"/>
        <v>28363064</v>
      </c>
      <c r="AZ305" s="88">
        <f t="shared" si="97"/>
        <v>27748636</v>
      </c>
      <c r="BA305" s="88">
        <f t="shared" si="97"/>
        <v>16963304</v>
      </c>
      <c r="BB305" s="88">
        <f t="shared" si="97"/>
        <v>19992757</v>
      </c>
      <c r="BC305" s="88">
        <f t="shared" si="97"/>
        <v>17602233</v>
      </c>
      <c r="BD305" s="88">
        <f t="shared" si="95"/>
        <v>18587414</v>
      </c>
      <c r="BE305" s="88">
        <f t="shared" si="95"/>
        <v>18259202</v>
      </c>
      <c r="BF305" s="88">
        <f t="shared" si="95"/>
        <v>0</v>
      </c>
      <c r="BG305" s="88">
        <f t="shared" si="95"/>
        <v>0</v>
      </c>
      <c r="BH305" s="88">
        <f t="shared" si="95"/>
        <v>0</v>
      </c>
      <c r="BI305" s="88">
        <f t="shared" si="95"/>
        <v>0</v>
      </c>
      <c r="BJ305" s="88">
        <f t="shared" si="95"/>
        <v>0</v>
      </c>
      <c r="BK305" s="88">
        <f t="shared" si="95"/>
        <v>0</v>
      </c>
      <c r="BL305" s="88">
        <f t="shared" si="95"/>
        <v>0</v>
      </c>
      <c r="BM305" s="88">
        <f t="shared" si="95"/>
        <v>0</v>
      </c>
      <c r="BN305" s="88">
        <f t="shared" si="95"/>
        <v>0</v>
      </c>
    </row>
    <row r="306" spans="1:68" s="60" customFormat="1" x14ac:dyDescent="0.3">
      <c r="A306" s="88" t="str">
        <f t="shared" si="96"/>
        <v>Бонусы, списанные по массовым акциям</v>
      </c>
      <c r="B306" s="88">
        <f t="shared" si="93"/>
        <v>314636</v>
      </c>
      <c r="C306" s="88">
        <f t="shared" si="93"/>
        <v>20465129</v>
      </c>
      <c r="D306" s="88">
        <f t="shared" si="93"/>
        <v>40999320</v>
      </c>
      <c r="E306" s="88">
        <f t="shared" si="93"/>
        <v>43777465</v>
      </c>
      <c r="F306" s="88">
        <f t="shared" si="93"/>
        <v>41569301</v>
      </c>
      <c r="G306" s="88">
        <f t="shared" si="93"/>
        <v>24349948</v>
      </c>
      <c r="H306" s="88">
        <f t="shared" si="93"/>
        <v>19632751</v>
      </c>
      <c r="I306" s="88">
        <f t="shared" si="93"/>
        <v>16302268</v>
      </c>
      <c r="J306" s="88">
        <f t="shared" si="93"/>
        <v>11009415</v>
      </c>
      <c r="K306" s="88">
        <f t="shared" si="93"/>
        <v>9499204</v>
      </c>
      <c r="L306" s="88">
        <f t="shared" si="93"/>
        <v>10607802</v>
      </c>
      <c r="M306" s="88">
        <f t="shared" si="93"/>
        <v>9958252</v>
      </c>
      <c r="N306" s="88">
        <f t="shared" si="93"/>
        <v>5156884</v>
      </c>
      <c r="O306" s="88">
        <f t="shared" si="93"/>
        <v>4625481</v>
      </c>
      <c r="P306" s="88">
        <f t="shared" si="93"/>
        <v>4610608</v>
      </c>
      <c r="Q306" s="88">
        <f t="shared" si="93"/>
        <v>4126426</v>
      </c>
      <c r="R306" s="88">
        <f t="shared" si="93"/>
        <v>3425085</v>
      </c>
      <c r="S306" s="88">
        <f t="shared" si="93"/>
        <v>2786219</v>
      </c>
      <c r="T306" s="88">
        <f t="shared" si="93"/>
        <v>1245054</v>
      </c>
      <c r="U306" s="88">
        <f t="shared" si="93"/>
        <v>1517998</v>
      </c>
      <c r="V306" s="88">
        <f t="shared" si="93"/>
        <v>1246108</v>
      </c>
      <c r="W306" s="88">
        <f t="shared" si="93"/>
        <v>1064040</v>
      </c>
      <c r="X306" s="88">
        <f t="shared" si="93"/>
        <v>964092</v>
      </c>
      <c r="Y306" s="88">
        <f t="shared" si="93"/>
        <v>7590192</v>
      </c>
      <c r="Z306" s="88">
        <f t="shared" si="93"/>
        <v>17522147</v>
      </c>
      <c r="AA306" s="88">
        <f t="shared" si="93"/>
        <v>16939172</v>
      </c>
      <c r="AB306" s="88">
        <f t="shared" si="93"/>
        <v>14852678</v>
      </c>
      <c r="AC306" s="88">
        <f t="shared" si="93"/>
        <v>7200889</v>
      </c>
      <c r="AD306" s="88">
        <f t="shared" si="93"/>
        <v>8163591</v>
      </c>
      <c r="AE306" s="88">
        <f t="shared" si="93"/>
        <v>25324840</v>
      </c>
      <c r="AF306" s="88">
        <f t="shared" si="93"/>
        <v>4039818</v>
      </c>
      <c r="AG306" s="88">
        <f t="shared" si="93"/>
        <v>4793385</v>
      </c>
      <c r="AH306" s="88">
        <f t="shared" si="93"/>
        <v>3470265</v>
      </c>
      <c r="AI306" s="88">
        <f t="shared" si="93"/>
        <v>3309179</v>
      </c>
      <c r="AJ306" s="88">
        <f t="shared" si="93"/>
        <v>2313694</v>
      </c>
      <c r="AK306" s="88">
        <f t="shared" si="93"/>
        <v>3285901</v>
      </c>
      <c r="AL306" s="88">
        <f t="shared" si="93"/>
        <v>3954668</v>
      </c>
      <c r="AM306" s="88">
        <f t="shared" si="93"/>
        <v>3779022</v>
      </c>
      <c r="AN306" s="88">
        <f t="shared" si="93"/>
        <v>3611190</v>
      </c>
      <c r="AO306" s="88">
        <f t="shared" si="93"/>
        <v>2744642</v>
      </c>
      <c r="AP306" s="88">
        <f t="shared" si="93"/>
        <v>2029353</v>
      </c>
      <c r="AQ306" s="88">
        <f t="shared" si="93"/>
        <v>38447258</v>
      </c>
      <c r="AR306" s="88">
        <f t="shared" si="97"/>
        <v>5507270</v>
      </c>
      <c r="AS306" s="88">
        <f t="shared" si="97"/>
        <v>5260750</v>
      </c>
      <c r="AT306" s="88">
        <f t="shared" si="97"/>
        <v>4008549</v>
      </c>
      <c r="AU306" s="88">
        <f t="shared" si="97"/>
        <v>3667301</v>
      </c>
      <c r="AV306" s="88">
        <f t="shared" si="97"/>
        <v>3584638</v>
      </c>
      <c r="AW306" s="88">
        <f t="shared" si="97"/>
        <v>5420767</v>
      </c>
      <c r="AX306" s="88">
        <f t="shared" si="97"/>
        <v>12166307</v>
      </c>
      <c r="AY306" s="88">
        <f t="shared" si="97"/>
        <v>12395549</v>
      </c>
      <c r="AZ306" s="88">
        <f t="shared" si="97"/>
        <v>21325162</v>
      </c>
      <c r="BA306" s="88">
        <f t="shared" si="97"/>
        <v>11669342</v>
      </c>
      <c r="BB306" s="88">
        <f t="shared" si="97"/>
        <v>5069733</v>
      </c>
      <c r="BC306" s="88">
        <f t="shared" si="97"/>
        <v>53875377</v>
      </c>
      <c r="BD306" s="88">
        <f t="shared" si="95"/>
        <v>1591304</v>
      </c>
      <c r="BE306" s="88">
        <f t="shared" si="95"/>
        <v>3289533</v>
      </c>
      <c r="BF306" s="88">
        <f t="shared" si="95"/>
        <v>0</v>
      </c>
      <c r="BG306" s="88">
        <f t="shared" si="95"/>
        <v>0</v>
      </c>
      <c r="BH306" s="88">
        <f t="shared" si="95"/>
        <v>0</v>
      </c>
      <c r="BI306" s="88">
        <f t="shared" si="95"/>
        <v>0</v>
      </c>
      <c r="BJ306" s="88">
        <f t="shared" si="95"/>
        <v>0</v>
      </c>
      <c r="BK306" s="88">
        <f t="shared" si="95"/>
        <v>0</v>
      </c>
      <c r="BL306" s="88">
        <f t="shared" si="95"/>
        <v>0</v>
      </c>
      <c r="BM306" s="88">
        <f t="shared" si="95"/>
        <v>0</v>
      </c>
      <c r="BN306" s="88">
        <f t="shared" si="95"/>
        <v>0</v>
      </c>
    </row>
    <row r="307" spans="1:68" s="60" customFormat="1" x14ac:dyDescent="0.3">
      <c r="A307" s="88" t="str">
        <f t="shared" si="96"/>
        <v>Бонусы, списанные по локальным акциям</v>
      </c>
      <c r="B307" s="88">
        <f t="shared" si="93"/>
        <v>0</v>
      </c>
      <c r="C307" s="88">
        <f t="shared" si="93"/>
        <v>0</v>
      </c>
      <c r="D307" s="88">
        <f t="shared" si="93"/>
        <v>0</v>
      </c>
      <c r="E307" s="88">
        <f t="shared" si="93"/>
        <v>0</v>
      </c>
      <c r="F307" s="88">
        <f t="shared" si="93"/>
        <v>0</v>
      </c>
      <c r="G307" s="88">
        <f t="shared" si="93"/>
        <v>0</v>
      </c>
      <c r="H307" s="88">
        <f t="shared" si="93"/>
        <v>0</v>
      </c>
      <c r="I307" s="88">
        <f t="shared" si="93"/>
        <v>0</v>
      </c>
      <c r="J307" s="88">
        <f t="shared" si="93"/>
        <v>0</v>
      </c>
      <c r="K307" s="88">
        <f t="shared" si="93"/>
        <v>0</v>
      </c>
      <c r="L307" s="88">
        <f t="shared" si="93"/>
        <v>0</v>
      </c>
      <c r="M307" s="88">
        <f t="shared" si="93"/>
        <v>0</v>
      </c>
      <c r="N307" s="88">
        <f t="shared" si="93"/>
        <v>0</v>
      </c>
      <c r="O307" s="88">
        <f t="shared" si="93"/>
        <v>0</v>
      </c>
      <c r="P307" s="88">
        <f t="shared" si="93"/>
        <v>0</v>
      </c>
      <c r="Q307" s="88">
        <f t="shared" si="93"/>
        <v>0</v>
      </c>
      <c r="R307" s="88">
        <f t="shared" si="93"/>
        <v>0</v>
      </c>
      <c r="S307" s="88">
        <f t="shared" si="93"/>
        <v>0</v>
      </c>
      <c r="T307" s="88">
        <f t="shared" si="93"/>
        <v>0</v>
      </c>
      <c r="U307" s="88">
        <f t="shared" si="93"/>
        <v>0</v>
      </c>
      <c r="V307" s="88">
        <f t="shared" si="93"/>
        <v>0</v>
      </c>
      <c r="W307" s="88">
        <f t="shared" si="93"/>
        <v>0</v>
      </c>
      <c r="X307" s="88">
        <f t="shared" si="93"/>
        <v>0</v>
      </c>
      <c r="Y307" s="88">
        <f t="shared" si="93"/>
        <v>0</v>
      </c>
      <c r="Z307" s="88">
        <f t="shared" si="93"/>
        <v>0</v>
      </c>
      <c r="AA307" s="88">
        <f t="shared" si="93"/>
        <v>0</v>
      </c>
      <c r="AB307" s="88">
        <f t="shared" si="93"/>
        <v>0</v>
      </c>
      <c r="AC307" s="88">
        <f t="shared" si="93"/>
        <v>0</v>
      </c>
      <c r="AD307" s="88">
        <f t="shared" si="93"/>
        <v>0</v>
      </c>
      <c r="AE307" s="88">
        <f t="shared" si="93"/>
        <v>0</v>
      </c>
      <c r="AF307" s="88">
        <f t="shared" si="93"/>
        <v>0</v>
      </c>
      <c r="AG307" s="88">
        <f t="shared" si="93"/>
        <v>0</v>
      </c>
      <c r="AH307" s="88">
        <f t="shared" si="93"/>
        <v>0</v>
      </c>
      <c r="AI307" s="88">
        <f t="shared" si="93"/>
        <v>0</v>
      </c>
      <c r="AJ307" s="88">
        <f t="shared" si="93"/>
        <v>0</v>
      </c>
      <c r="AK307" s="88">
        <f t="shared" si="93"/>
        <v>0</v>
      </c>
      <c r="AL307" s="88">
        <f t="shared" si="93"/>
        <v>0</v>
      </c>
      <c r="AM307" s="88">
        <f t="shared" si="93"/>
        <v>0</v>
      </c>
      <c r="AN307" s="88">
        <f t="shared" si="93"/>
        <v>0</v>
      </c>
      <c r="AO307" s="88">
        <f t="shared" si="93"/>
        <v>0</v>
      </c>
      <c r="AP307" s="88">
        <f t="shared" si="93"/>
        <v>0</v>
      </c>
      <c r="AQ307" s="88">
        <f t="shared" si="93"/>
        <v>0</v>
      </c>
      <c r="AR307" s="88">
        <f t="shared" si="97"/>
        <v>0</v>
      </c>
      <c r="AS307" s="88">
        <f t="shared" si="97"/>
        <v>0</v>
      </c>
      <c r="AT307" s="88">
        <f t="shared" si="97"/>
        <v>0</v>
      </c>
      <c r="AU307" s="88">
        <f t="shared" si="97"/>
        <v>0</v>
      </c>
      <c r="AV307" s="88">
        <f t="shared" si="97"/>
        <v>0</v>
      </c>
      <c r="AW307" s="88">
        <f t="shared" si="97"/>
        <v>0</v>
      </c>
      <c r="AX307" s="88">
        <f t="shared" si="97"/>
        <v>0</v>
      </c>
      <c r="AY307" s="88">
        <f t="shared" si="97"/>
        <v>0</v>
      </c>
      <c r="AZ307" s="88">
        <f t="shared" si="97"/>
        <v>10964447</v>
      </c>
      <c r="BA307" s="88">
        <f t="shared" si="97"/>
        <v>42570365</v>
      </c>
      <c r="BB307" s="88">
        <f t="shared" si="97"/>
        <v>68238456</v>
      </c>
      <c r="BC307" s="88">
        <f t="shared" si="97"/>
        <v>64356763</v>
      </c>
      <c r="BD307" s="88">
        <f t="shared" si="95"/>
        <v>31349072</v>
      </c>
      <c r="BE307" s="88">
        <f t="shared" si="95"/>
        <v>41860465</v>
      </c>
      <c r="BF307" s="88">
        <f t="shared" si="95"/>
        <v>0</v>
      </c>
      <c r="BG307" s="88">
        <f t="shared" si="95"/>
        <v>0</v>
      </c>
      <c r="BH307" s="88">
        <f t="shared" si="95"/>
        <v>0</v>
      </c>
      <c r="BI307" s="88">
        <f t="shared" si="95"/>
        <v>0</v>
      </c>
      <c r="BJ307" s="88">
        <f t="shared" si="95"/>
        <v>0</v>
      </c>
      <c r="BK307" s="88">
        <f t="shared" si="95"/>
        <v>0</v>
      </c>
      <c r="BL307" s="88">
        <f t="shared" si="95"/>
        <v>0</v>
      </c>
      <c r="BM307" s="88">
        <f t="shared" si="95"/>
        <v>0</v>
      </c>
      <c r="BN307" s="88">
        <f t="shared" si="95"/>
        <v>0</v>
      </c>
    </row>
    <row r="308" spans="1:68" s="60" customFormat="1" x14ac:dyDescent="0.3">
      <c r="A308" s="88" t="s">
        <v>129</v>
      </c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8"/>
      <c r="AM308" s="88"/>
      <c r="AN308" s="88"/>
      <c r="AO308" s="88"/>
      <c r="AP308" s="88"/>
      <c r="AQ308" s="88">
        <f>SUM(AQ303:AQ307)</f>
        <v>173025970</v>
      </c>
      <c r="AR308" s="88">
        <f t="shared" ref="AR308:BB308" si="98">SUM(AR303:AR307)</f>
        <v>102639214</v>
      </c>
      <c r="AS308" s="88">
        <f t="shared" si="98"/>
        <v>123426994</v>
      </c>
      <c r="AT308" s="88">
        <f t="shared" si="98"/>
        <v>114958507</v>
      </c>
      <c r="AU308" s="88">
        <f t="shared" si="98"/>
        <v>126945024</v>
      </c>
      <c r="AV308" s="88">
        <f t="shared" si="98"/>
        <v>116971804</v>
      </c>
      <c r="AW308" s="88">
        <f t="shared" si="98"/>
        <v>112958958</v>
      </c>
      <c r="AX308" s="88">
        <f t="shared" si="98"/>
        <v>131780294</v>
      </c>
      <c r="AY308" s="88">
        <f t="shared" si="98"/>
        <v>131132132</v>
      </c>
      <c r="AZ308" s="88">
        <f t="shared" si="98"/>
        <v>172158579</v>
      </c>
      <c r="BA308" s="88">
        <f t="shared" si="98"/>
        <v>173406006</v>
      </c>
      <c r="BB308" s="88">
        <f t="shared" si="98"/>
        <v>211872436</v>
      </c>
      <c r="BC308" s="88">
        <f>SUM(BC303:BC307)</f>
        <v>268682614</v>
      </c>
      <c r="BD308" s="88">
        <f t="shared" ref="BD308:BN308" si="99">SUM(BD303:BD307)</f>
        <v>148662571</v>
      </c>
      <c r="BE308" s="88">
        <f t="shared" si="99"/>
        <v>176944976</v>
      </c>
      <c r="BF308" s="88">
        <f t="shared" si="99"/>
        <v>0</v>
      </c>
      <c r="BG308" s="88">
        <f t="shared" si="99"/>
        <v>0</v>
      </c>
      <c r="BH308" s="88">
        <f t="shared" si="99"/>
        <v>0</v>
      </c>
      <c r="BI308" s="88">
        <f t="shared" si="99"/>
        <v>0</v>
      </c>
      <c r="BJ308" s="88">
        <f t="shared" si="99"/>
        <v>0</v>
      </c>
      <c r="BK308" s="88">
        <f t="shared" si="99"/>
        <v>0</v>
      </c>
      <c r="BL308" s="88">
        <f t="shared" si="99"/>
        <v>0</v>
      </c>
      <c r="BM308" s="88">
        <f t="shared" si="99"/>
        <v>0</v>
      </c>
      <c r="BN308" s="88">
        <f t="shared" si="99"/>
        <v>0</v>
      </c>
    </row>
    <row r="309" spans="1:68" s="60" customFormat="1" x14ac:dyDescent="0.3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8"/>
      <c r="AM309" s="88"/>
      <c r="AN309" s="88"/>
      <c r="AO309" s="88"/>
      <c r="AP309" s="88"/>
      <c r="AQ309" s="88"/>
      <c r="AR309" s="88"/>
      <c r="AS309" s="88"/>
      <c r="AT309" s="88"/>
      <c r="AU309" s="88"/>
      <c r="AV309" s="88"/>
      <c r="AW309" s="88"/>
      <c r="AX309" s="88"/>
      <c r="AY309" s="88"/>
      <c r="AZ309" s="88"/>
      <c r="BA309" s="88"/>
      <c r="BB309" s="88"/>
      <c r="BC309" s="88"/>
      <c r="BD309" s="88"/>
      <c r="BE309" s="88"/>
      <c r="BF309" s="88"/>
      <c r="BG309" s="88"/>
      <c r="BH309" s="88"/>
      <c r="BI309" s="88"/>
      <c r="BJ309" s="88"/>
      <c r="BK309" s="88"/>
      <c r="BL309" s="88"/>
      <c r="BM309" s="88"/>
      <c r="BN309" s="88"/>
    </row>
    <row r="310" spans="1:68" s="60" customFormat="1" x14ac:dyDescent="0.3">
      <c r="A310" s="88" t="str">
        <f>A303</f>
        <v>Бонусы, списанные Campaign Management</v>
      </c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8"/>
      <c r="AM310" s="88"/>
      <c r="AN310" s="88"/>
      <c r="AO310" s="88"/>
      <c r="AP310" s="88"/>
      <c r="AQ310" s="92">
        <f>AQ303/AQ$308</f>
        <v>8.3517751699354728E-2</v>
      </c>
      <c r="AR310" s="92">
        <f t="shared" ref="AR310:BB310" si="100">AR303/AR$308</f>
        <v>0.12359639659750317</v>
      </c>
      <c r="AS310" s="92">
        <f t="shared" si="100"/>
        <v>0.10619925654188743</v>
      </c>
      <c r="AT310" s="92">
        <f t="shared" si="100"/>
        <v>7.3199167417857994E-2</v>
      </c>
      <c r="AU310" s="92">
        <f t="shared" si="100"/>
        <v>0.11653505221283822</v>
      </c>
      <c r="AV310" s="92">
        <f t="shared" si="100"/>
        <v>8.4345112776066961E-2</v>
      </c>
      <c r="AW310" s="92">
        <f t="shared" si="100"/>
        <v>0.10344659871951015</v>
      </c>
      <c r="AX310" s="92">
        <f t="shared" si="100"/>
        <v>0.10275550758750014</v>
      </c>
      <c r="AY310" s="92">
        <f t="shared" si="100"/>
        <v>9.9908792758741996E-2</v>
      </c>
      <c r="AZ310" s="92">
        <f t="shared" si="100"/>
        <v>6.3934275386880374E-2</v>
      </c>
      <c r="BA310" s="92">
        <f t="shared" si="100"/>
        <v>5.4589948862555547E-2</v>
      </c>
      <c r="BB310" s="92">
        <f t="shared" si="100"/>
        <v>7.4758365453446718E-2</v>
      </c>
      <c r="BC310" s="92">
        <f>BC303/BC$308</f>
        <v>5.0126711957625962E-2</v>
      </c>
      <c r="BD310" s="92">
        <f t="shared" ref="BD310:BN314" si="101">BD303/BD$308</f>
        <v>9.5762032798423755E-2</v>
      </c>
      <c r="BE310" s="92">
        <f t="shared" si="101"/>
        <v>8.1213732793408044E-2</v>
      </c>
      <c r="BF310" s="92" t="e">
        <f t="shared" si="101"/>
        <v>#DIV/0!</v>
      </c>
      <c r="BG310" s="92" t="e">
        <f t="shared" si="101"/>
        <v>#DIV/0!</v>
      </c>
      <c r="BH310" s="92" t="e">
        <f t="shared" si="101"/>
        <v>#DIV/0!</v>
      </c>
      <c r="BI310" s="92" t="e">
        <f t="shared" si="101"/>
        <v>#DIV/0!</v>
      </c>
      <c r="BJ310" s="92" t="e">
        <f t="shared" si="101"/>
        <v>#DIV/0!</v>
      </c>
      <c r="BK310" s="92" t="e">
        <f t="shared" si="101"/>
        <v>#DIV/0!</v>
      </c>
      <c r="BL310" s="92" t="e">
        <f t="shared" si="101"/>
        <v>#DIV/0!</v>
      </c>
      <c r="BM310" s="92" t="e">
        <f t="shared" si="101"/>
        <v>#DIV/0!</v>
      </c>
      <c r="BN310" s="92" t="e">
        <f t="shared" si="101"/>
        <v>#DIV/0!</v>
      </c>
    </row>
    <row r="311" spans="1:68" s="60" customFormat="1" x14ac:dyDescent="0.3">
      <c r="A311" s="88" t="str">
        <f t="shared" ref="A311:A314" si="102">A304</f>
        <v>Бонусы, списанные по базовой акции</v>
      </c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  <c r="AA311" s="88"/>
      <c r="AB311" s="88"/>
      <c r="AC311" s="88"/>
      <c r="AD311" s="88"/>
      <c r="AE311" s="88"/>
      <c r="AF311" s="88"/>
      <c r="AG311" s="88"/>
      <c r="AH311" s="88"/>
      <c r="AI311" s="88"/>
      <c r="AJ311" s="88"/>
      <c r="AK311" s="88"/>
      <c r="AL311" s="88"/>
      <c r="AM311" s="88"/>
      <c r="AN311" s="88"/>
      <c r="AO311" s="88"/>
      <c r="AP311" s="88"/>
      <c r="AQ311" s="92">
        <f t="shared" ref="AQ311:BC314" si="103">AQ304/AQ$308</f>
        <v>0.55289760837636104</v>
      </c>
      <c r="AR311" s="92">
        <f t="shared" si="103"/>
        <v>0.58935108369009914</v>
      </c>
      <c r="AS311" s="92">
        <f t="shared" si="103"/>
        <v>0.59434962825068882</v>
      </c>
      <c r="AT311" s="92">
        <f t="shared" si="103"/>
        <v>0.62066486301879342</v>
      </c>
      <c r="AU311" s="92">
        <f t="shared" si="103"/>
        <v>0.5730633128242979</v>
      </c>
      <c r="AV311" s="92">
        <f t="shared" si="103"/>
        <v>0.62705737187741417</v>
      </c>
      <c r="AW311" s="92">
        <f t="shared" si="103"/>
        <v>0.61510518714239559</v>
      </c>
      <c r="AX311" s="92">
        <f t="shared" si="103"/>
        <v>0.57574568015457606</v>
      </c>
      <c r="AY311" s="92">
        <f t="shared" si="103"/>
        <v>0.58927026367572521</v>
      </c>
      <c r="AZ311" s="92">
        <f t="shared" si="103"/>
        <v>0.58732768699258375</v>
      </c>
      <c r="BA311" s="92">
        <f t="shared" si="103"/>
        <v>0.53479560563778861</v>
      </c>
      <c r="BB311" s="92">
        <f t="shared" si="103"/>
        <v>0.48487785829771646</v>
      </c>
      <c r="BC311" s="92">
        <f t="shared" si="103"/>
        <v>0.44431630027240987</v>
      </c>
      <c r="BD311" s="92">
        <f t="shared" si="101"/>
        <v>0.55762893405092528</v>
      </c>
      <c r="BE311" s="92">
        <f t="shared" si="101"/>
        <v>0.5604307974248447</v>
      </c>
      <c r="BF311" s="92" t="e">
        <f t="shared" si="101"/>
        <v>#DIV/0!</v>
      </c>
      <c r="BG311" s="92" t="e">
        <f t="shared" si="101"/>
        <v>#DIV/0!</v>
      </c>
      <c r="BH311" s="92" t="e">
        <f t="shared" si="101"/>
        <v>#DIV/0!</v>
      </c>
      <c r="BI311" s="92" t="e">
        <f t="shared" si="101"/>
        <v>#DIV/0!</v>
      </c>
      <c r="BJ311" s="92" t="e">
        <f t="shared" si="101"/>
        <v>#DIV/0!</v>
      </c>
      <c r="BK311" s="92" t="e">
        <f t="shared" si="101"/>
        <v>#DIV/0!</v>
      </c>
      <c r="BL311" s="92" t="e">
        <f t="shared" si="101"/>
        <v>#DIV/0!</v>
      </c>
      <c r="BM311" s="92" t="e">
        <f t="shared" si="101"/>
        <v>#DIV/0!</v>
      </c>
      <c r="BN311" s="92" t="e">
        <f t="shared" si="101"/>
        <v>#DIV/0!</v>
      </c>
    </row>
    <row r="312" spans="1:68" s="60" customFormat="1" x14ac:dyDescent="0.3">
      <c r="A312" s="88" t="str">
        <f t="shared" si="102"/>
        <v>Бонусы, списанные по целевым акциям</v>
      </c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8"/>
      <c r="AN312" s="88"/>
      <c r="AO312" s="88"/>
      <c r="AP312" s="88"/>
      <c r="AQ312" s="92">
        <f t="shared" si="103"/>
        <v>0.14137951083296918</v>
      </c>
      <c r="AR312" s="92">
        <f t="shared" si="103"/>
        <v>0.23339593189012534</v>
      </c>
      <c r="AS312" s="92">
        <f t="shared" si="103"/>
        <v>0.25682875336006322</v>
      </c>
      <c r="AT312" s="92">
        <f t="shared" si="103"/>
        <v>0.27126644050796517</v>
      </c>
      <c r="AU312" s="92">
        <f t="shared" si="103"/>
        <v>0.28151274365823115</v>
      </c>
      <c r="AV312" s="92">
        <f t="shared" si="103"/>
        <v>0.25795219846314416</v>
      </c>
      <c r="AW312" s="92">
        <f t="shared" si="103"/>
        <v>0.23345939504859808</v>
      </c>
      <c r="AX312" s="92">
        <f t="shared" si="103"/>
        <v>0.22917615436493108</v>
      </c>
      <c r="AY312" s="92">
        <f t="shared" si="103"/>
        <v>0.21629377611278372</v>
      </c>
      <c r="AZ312" s="92">
        <f t="shared" si="103"/>
        <v>0.16118067517274293</v>
      </c>
      <c r="BA312" s="92">
        <f t="shared" si="103"/>
        <v>9.7824201083323487E-2</v>
      </c>
      <c r="BB312" s="92">
        <f t="shared" si="103"/>
        <v>9.4362236907494665E-2</v>
      </c>
      <c r="BC312" s="92">
        <f t="shared" si="103"/>
        <v>6.5513107595417397E-2</v>
      </c>
      <c r="BD312" s="92">
        <f t="shared" si="101"/>
        <v>0.12503089294749248</v>
      </c>
      <c r="BE312" s="92">
        <f t="shared" si="101"/>
        <v>0.10319141245355279</v>
      </c>
      <c r="BF312" s="92" t="e">
        <f t="shared" si="101"/>
        <v>#DIV/0!</v>
      </c>
      <c r="BG312" s="92" t="e">
        <f t="shared" si="101"/>
        <v>#DIV/0!</v>
      </c>
      <c r="BH312" s="92" t="e">
        <f t="shared" si="101"/>
        <v>#DIV/0!</v>
      </c>
      <c r="BI312" s="92" t="e">
        <f t="shared" si="101"/>
        <v>#DIV/0!</v>
      </c>
      <c r="BJ312" s="92" t="e">
        <f t="shared" si="101"/>
        <v>#DIV/0!</v>
      </c>
      <c r="BK312" s="92" t="e">
        <f t="shared" si="101"/>
        <v>#DIV/0!</v>
      </c>
      <c r="BL312" s="92" t="e">
        <f t="shared" si="101"/>
        <v>#DIV/0!</v>
      </c>
      <c r="BM312" s="92" t="e">
        <f t="shared" si="101"/>
        <v>#DIV/0!</v>
      </c>
      <c r="BN312" s="92" t="e">
        <f t="shared" si="101"/>
        <v>#DIV/0!</v>
      </c>
    </row>
    <row r="313" spans="1:68" s="60" customFormat="1" x14ac:dyDescent="0.3">
      <c r="A313" s="88" t="str">
        <f t="shared" si="102"/>
        <v>Бонусы, списанные по массовым акциям</v>
      </c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8"/>
      <c r="AN313" s="88"/>
      <c r="AO313" s="88"/>
      <c r="AP313" s="88"/>
      <c r="AQ313" s="92">
        <f t="shared" si="103"/>
        <v>0.22220512909131501</v>
      </c>
      <c r="AR313" s="92">
        <f t="shared" si="103"/>
        <v>5.3656587822272298E-2</v>
      </c>
      <c r="AS313" s="92">
        <f t="shared" si="103"/>
        <v>4.2622361847360554E-2</v>
      </c>
      <c r="AT313" s="92">
        <f t="shared" si="103"/>
        <v>3.4869529055383437E-2</v>
      </c>
      <c r="AU313" s="92">
        <f t="shared" si="103"/>
        <v>2.8888891304632784E-2</v>
      </c>
      <c r="AV313" s="92">
        <f t="shared" si="103"/>
        <v>3.0645316883374733E-2</v>
      </c>
      <c r="AW313" s="92">
        <f t="shared" si="103"/>
        <v>4.7988819089496204E-2</v>
      </c>
      <c r="AX313" s="92">
        <f t="shared" si="103"/>
        <v>9.232265789299271E-2</v>
      </c>
      <c r="AY313" s="92">
        <f t="shared" si="103"/>
        <v>9.4527167452749111E-2</v>
      </c>
      <c r="AZ313" s="92">
        <f t="shared" si="103"/>
        <v>0.12386929610983836</v>
      </c>
      <c r="BA313" s="92">
        <f t="shared" si="103"/>
        <v>6.7294912495706752E-2</v>
      </c>
      <c r="BB313" s="92">
        <f t="shared" si="103"/>
        <v>2.3928232929742686E-2</v>
      </c>
      <c r="BC313" s="92">
        <f t="shared" si="103"/>
        <v>0.20051679637149875</v>
      </c>
      <c r="BD313" s="92">
        <f t="shared" si="101"/>
        <v>1.0704133456699063E-2</v>
      </c>
      <c r="BE313" s="92">
        <f t="shared" si="101"/>
        <v>1.8590711498923825E-2</v>
      </c>
      <c r="BF313" s="92" t="e">
        <f t="shared" si="101"/>
        <v>#DIV/0!</v>
      </c>
      <c r="BG313" s="92" t="e">
        <f t="shared" si="101"/>
        <v>#DIV/0!</v>
      </c>
      <c r="BH313" s="92" t="e">
        <f t="shared" si="101"/>
        <v>#DIV/0!</v>
      </c>
      <c r="BI313" s="92" t="e">
        <f t="shared" si="101"/>
        <v>#DIV/0!</v>
      </c>
      <c r="BJ313" s="92" t="e">
        <f t="shared" si="101"/>
        <v>#DIV/0!</v>
      </c>
      <c r="BK313" s="92" t="e">
        <f t="shared" si="101"/>
        <v>#DIV/0!</v>
      </c>
      <c r="BL313" s="92" t="e">
        <f t="shared" si="101"/>
        <v>#DIV/0!</v>
      </c>
      <c r="BM313" s="92" t="e">
        <f t="shared" si="101"/>
        <v>#DIV/0!</v>
      </c>
      <c r="BN313" s="92" t="e">
        <f t="shared" si="101"/>
        <v>#DIV/0!</v>
      </c>
    </row>
    <row r="314" spans="1:68" s="60" customFormat="1" x14ac:dyDescent="0.3">
      <c r="A314" s="88" t="str">
        <f t="shared" si="102"/>
        <v>Бонусы, списанные по локальным акциям</v>
      </c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  <c r="AA314" s="88"/>
      <c r="AB314" s="88"/>
      <c r="AC314" s="88"/>
      <c r="AD314" s="88"/>
      <c r="AE314" s="88"/>
      <c r="AF314" s="88"/>
      <c r="AG314" s="88"/>
      <c r="AH314" s="88"/>
      <c r="AI314" s="88"/>
      <c r="AJ314" s="88"/>
      <c r="AK314" s="88"/>
      <c r="AL314" s="88"/>
      <c r="AM314" s="88"/>
      <c r="AN314" s="88"/>
      <c r="AO314" s="88"/>
      <c r="AP314" s="88"/>
      <c r="AQ314" s="92">
        <f t="shared" si="103"/>
        <v>0</v>
      </c>
      <c r="AR314" s="92">
        <f t="shared" si="103"/>
        <v>0</v>
      </c>
      <c r="AS314" s="92">
        <f t="shared" si="103"/>
        <v>0</v>
      </c>
      <c r="AT314" s="92">
        <f t="shared" si="103"/>
        <v>0</v>
      </c>
      <c r="AU314" s="92">
        <f t="shared" si="103"/>
        <v>0</v>
      </c>
      <c r="AV314" s="92">
        <f t="shared" si="103"/>
        <v>0</v>
      </c>
      <c r="AW314" s="92">
        <f t="shared" si="103"/>
        <v>0</v>
      </c>
      <c r="AX314" s="92">
        <f t="shared" si="103"/>
        <v>0</v>
      </c>
      <c r="AY314" s="92">
        <f t="shared" si="103"/>
        <v>0</v>
      </c>
      <c r="AZ314" s="92">
        <f t="shared" si="103"/>
        <v>6.368806633795461E-2</v>
      </c>
      <c r="BA314" s="92">
        <f t="shared" si="103"/>
        <v>0.24549533192062564</v>
      </c>
      <c r="BB314" s="92">
        <f t="shared" si="103"/>
        <v>0.32207330641159948</v>
      </c>
      <c r="BC314" s="92">
        <f t="shared" si="103"/>
        <v>0.23952708380304802</v>
      </c>
      <c r="BD314" s="92">
        <f t="shared" si="101"/>
        <v>0.2108740067464594</v>
      </c>
      <c r="BE314" s="92">
        <f t="shared" si="101"/>
        <v>0.23657334582927067</v>
      </c>
      <c r="BF314" s="92" t="e">
        <f t="shared" si="101"/>
        <v>#DIV/0!</v>
      </c>
      <c r="BG314" s="92" t="e">
        <f t="shared" si="101"/>
        <v>#DIV/0!</v>
      </c>
      <c r="BH314" s="92" t="e">
        <f t="shared" si="101"/>
        <v>#DIV/0!</v>
      </c>
      <c r="BI314" s="92" t="e">
        <f t="shared" si="101"/>
        <v>#DIV/0!</v>
      </c>
      <c r="BJ314" s="92" t="e">
        <f t="shared" si="101"/>
        <v>#DIV/0!</v>
      </c>
      <c r="BK314" s="92" t="e">
        <f t="shared" si="101"/>
        <v>#DIV/0!</v>
      </c>
      <c r="BL314" s="92" t="e">
        <f t="shared" si="101"/>
        <v>#DIV/0!</v>
      </c>
      <c r="BM314" s="92" t="e">
        <f t="shared" si="101"/>
        <v>#DIV/0!</v>
      </c>
      <c r="BN314" s="92" t="e">
        <f t="shared" si="101"/>
        <v>#DIV/0!</v>
      </c>
    </row>
    <row r="315" spans="1:68" s="60" customFormat="1" x14ac:dyDescent="0.3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  <c r="AA315" s="88"/>
      <c r="AB315" s="88"/>
      <c r="AC315" s="88"/>
      <c r="AD315" s="88"/>
      <c r="AE315" s="88"/>
      <c r="AF315" s="88"/>
      <c r="AG315" s="88"/>
      <c r="AH315" s="88"/>
      <c r="AI315" s="88"/>
      <c r="AJ315" s="88"/>
      <c r="AK315" s="88"/>
      <c r="AL315" s="88"/>
      <c r="AM315" s="88"/>
      <c r="AN315" s="88"/>
      <c r="AO315" s="88"/>
      <c r="AP315" s="88"/>
      <c r="AQ315" s="88"/>
      <c r="AR315" s="88"/>
      <c r="AS315" s="88"/>
      <c r="AT315" s="88"/>
      <c r="AU315" s="88"/>
      <c r="AV315" s="88"/>
      <c r="AW315" s="88"/>
      <c r="AX315" s="88"/>
      <c r="AY315" s="88"/>
      <c r="AZ315" s="88"/>
      <c r="BA315" s="88"/>
      <c r="BB315" s="88"/>
      <c r="BC315" s="88"/>
      <c r="BD315" s="90"/>
    </row>
    <row r="316" spans="1:68" s="60" customFormat="1" x14ac:dyDescent="0.3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  <c r="AA316" s="88"/>
      <c r="AB316" s="88"/>
      <c r="AC316" s="88"/>
      <c r="AD316" s="88"/>
      <c r="AE316" s="88"/>
      <c r="AF316" s="88"/>
      <c r="AG316" s="88"/>
      <c r="AH316" s="88"/>
      <c r="AI316" s="88"/>
      <c r="AJ316" s="88"/>
      <c r="AK316" s="88"/>
      <c r="AL316" s="88"/>
      <c r="AM316" s="88"/>
      <c r="AN316" s="88"/>
      <c r="AO316" s="88"/>
      <c r="AP316" s="88"/>
      <c r="AQ316" s="88"/>
      <c r="AR316" s="88"/>
      <c r="AS316" s="88"/>
      <c r="AT316" s="88"/>
      <c r="AU316" s="88"/>
      <c r="AV316" s="88"/>
      <c r="AW316" s="88"/>
      <c r="AX316" s="88"/>
      <c r="AY316" s="88"/>
      <c r="AZ316" s="88"/>
      <c r="BA316" s="88"/>
      <c r="BB316" s="88"/>
      <c r="BC316" s="88"/>
      <c r="BD316" s="90"/>
    </row>
    <row r="317" spans="1:68" s="71" customFormat="1" x14ac:dyDescent="0.3">
      <c r="A317" s="85"/>
      <c r="B317" s="85"/>
      <c r="C317" s="85"/>
      <c r="D317" s="85"/>
      <c r="E317" s="85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85"/>
      <c r="AD317" s="85"/>
      <c r="AE317" s="85"/>
      <c r="AF317" s="85"/>
      <c r="AG317" s="85"/>
      <c r="AH317" s="85"/>
      <c r="AI317" s="85"/>
      <c r="AJ317" s="85"/>
      <c r="AK317" s="85"/>
      <c r="AL317" s="85"/>
      <c r="AM317" s="85"/>
      <c r="AN317" s="85"/>
      <c r="AO317" s="85"/>
      <c r="AP317" s="85"/>
      <c r="AQ317" s="85"/>
      <c r="AR317" s="85"/>
      <c r="AS317" s="85"/>
      <c r="AT317" s="85"/>
      <c r="AU317" s="85"/>
      <c r="AV317" s="85"/>
      <c r="AW317" s="85"/>
      <c r="AX317" s="85"/>
      <c r="AY317" s="85"/>
      <c r="AZ317" s="85"/>
      <c r="BA317" s="85"/>
      <c r="BB317" s="85"/>
      <c r="BC317" s="85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  <c r="BO317" s="86"/>
      <c r="BP317" s="86"/>
    </row>
    <row r="318" spans="1:68" s="71" customFormat="1" x14ac:dyDescent="0.3">
      <c r="A318" s="85"/>
      <c r="B318" s="85"/>
      <c r="C318" s="85"/>
      <c r="D318" s="85"/>
      <c r="E318" s="85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/>
      <c r="AD318" s="85"/>
      <c r="AE318" s="85"/>
      <c r="AF318" s="85"/>
      <c r="AG318" s="85"/>
      <c r="AH318" s="85"/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85"/>
      <c r="AV318" s="85"/>
      <c r="AW318" s="85"/>
      <c r="AX318" s="85"/>
      <c r="AY318" s="85"/>
      <c r="AZ318" s="85"/>
      <c r="BA318" s="85"/>
      <c r="BB318" s="85"/>
      <c r="BC318" s="85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  <c r="BO318" s="86"/>
      <c r="BP318" s="86"/>
    </row>
    <row r="319" spans="1:68" s="71" customFormat="1" x14ac:dyDescent="0.3">
      <c r="A319" s="85"/>
      <c r="B319" s="85"/>
      <c r="C319" s="85"/>
      <c r="D319" s="85"/>
      <c r="E319" s="85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85"/>
      <c r="AD319" s="85"/>
      <c r="AE319" s="85"/>
      <c r="AF319" s="85"/>
      <c r="AG319" s="85"/>
      <c r="AH319" s="85"/>
      <c r="AI319" s="85"/>
      <c r="AJ319" s="85"/>
      <c r="AK319" s="85"/>
      <c r="AL319" s="85"/>
      <c r="AM319" s="85"/>
      <c r="AN319" s="85"/>
      <c r="AO319" s="85"/>
      <c r="AP319" s="85"/>
      <c r="AQ319" s="85"/>
      <c r="AR319" s="85"/>
      <c r="AS319" s="85"/>
      <c r="AT319" s="85"/>
      <c r="AU319" s="85"/>
      <c r="AV319" s="85"/>
      <c r="AW319" s="85"/>
      <c r="AX319" s="85"/>
      <c r="AY319" s="85"/>
      <c r="AZ319" s="85"/>
      <c r="BA319" s="85"/>
      <c r="BB319" s="85"/>
      <c r="BC319" s="85"/>
      <c r="BD319" s="86"/>
      <c r="BE319" s="86"/>
      <c r="BF319" s="86"/>
      <c r="BG319" s="86"/>
      <c r="BH319" s="86"/>
      <c r="BI319" s="86"/>
      <c r="BJ319" s="86"/>
      <c r="BK319" s="86"/>
      <c r="BL319" s="86"/>
      <c r="BM319" s="86"/>
      <c r="BN319" s="86"/>
      <c r="BO319" s="86"/>
      <c r="BP319" s="86"/>
    </row>
    <row r="320" spans="1:68" s="71" customFormat="1" x14ac:dyDescent="0.3">
      <c r="A320" s="85"/>
      <c r="B320" s="85"/>
      <c r="C320" s="85"/>
      <c r="D320" s="85"/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85"/>
      <c r="AD320" s="85"/>
      <c r="AE320" s="85"/>
      <c r="AF320" s="85"/>
      <c r="AG320" s="85"/>
      <c r="AH320" s="85"/>
      <c r="AI320" s="85"/>
      <c r="AJ320" s="85"/>
      <c r="AK320" s="85"/>
      <c r="AL320" s="85"/>
      <c r="AM320" s="85"/>
      <c r="AN320" s="85"/>
      <c r="AO320" s="85"/>
      <c r="AP320" s="85"/>
      <c r="AQ320" s="85"/>
      <c r="AR320" s="85"/>
      <c r="AS320" s="85"/>
      <c r="AT320" s="85"/>
      <c r="AU320" s="85"/>
      <c r="AV320" s="85"/>
      <c r="AW320" s="85"/>
      <c r="AX320" s="85"/>
      <c r="AY320" s="85"/>
      <c r="AZ320" s="85"/>
      <c r="BA320" s="85"/>
      <c r="BB320" s="85"/>
      <c r="BC320" s="85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  <c r="BO320" s="86"/>
      <c r="BP320" s="86"/>
    </row>
    <row r="321" spans="1:68" s="71" customFormat="1" x14ac:dyDescent="0.3">
      <c r="A321" s="8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85"/>
      <c r="AD321" s="85"/>
      <c r="AE321" s="85"/>
      <c r="AF321" s="85"/>
      <c r="AG321" s="85"/>
      <c r="AH321" s="85"/>
      <c r="AI321" s="85"/>
      <c r="AJ321" s="85"/>
      <c r="AK321" s="85"/>
      <c r="AL321" s="85"/>
      <c r="AM321" s="85"/>
      <c r="AN321" s="85"/>
      <c r="AO321" s="85"/>
      <c r="AP321" s="85"/>
      <c r="AQ321" s="85"/>
      <c r="AR321" s="85"/>
      <c r="AS321" s="85"/>
      <c r="AT321" s="85"/>
      <c r="AU321" s="85"/>
      <c r="AV321" s="85"/>
      <c r="AW321" s="85"/>
      <c r="AX321" s="85"/>
      <c r="AY321" s="85"/>
      <c r="AZ321" s="85"/>
      <c r="BA321" s="85"/>
      <c r="BB321" s="85"/>
      <c r="BC321" s="85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  <c r="BO321" s="86"/>
      <c r="BP321" s="86"/>
    </row>
    <row r="322" spans="1:68" s="71" customFormat="1" x14ac:dyDescent="0.3">
      <c r="A322" s="8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85"/>
      <c r="AD322" s="85"/>
      <c r="AE322" s="85"/>
      <c r="AF322" s="85"/>
      <c r="AG322" s="85"/>
      <c r="AH322" s="85"/>
      <c r="AI322" s="85"/>
      <c r="AJ322" s="85"/>
      <c r="AK322" s="85"/>
      <c r="AL322" s="85"/>
      <c r="AM322" s="85"/>
      <c r="AN322" s="85"/>
      <c r="AO322" s="85"/>
      <c r="AP322" s="85"/>
      <c r="AQ322" s="85"/>
      <c r="AR322" s="85"/>
      <c r="AS322" s="85"/>
      <c r="AT322" s="85"/>
      <c r="AU322" s="85"/>
      <c r="AV322" s="85"/>
      <c r="AW322" s="85"/>
      <c r="AX322" s="85"/>
      <c r="AY322" s="85"/>
      <c r="AZ322" s="85"/>
      <c r="BA322" s="85"/>
      <c r="BB322" s="85"/>
      <c r="BC322" s="85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  <c r="BO322" s="86"/>
      <c r="BP322" s="86"/>
    </row>
    <row r="323" spans="1:68" s="71" customFormat="1" x14ac:dyDescent="0.3">
      <c r="A323" s="8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85"/>
      <c r="AD323" s="85"/>
      <c r="AE323" s="85"/>
      <c r="AF323" s="85"/>
      <c r="AG323" s="85"/>
      <c r="AH323" s="85"/>
      <c r="AI323" s="85"/>
      <c r="AJ323" s="85"/>
      <c r="AK323" s="85"/>
      <c r="AL323" s="85"/>
      <c r="AM323" s="85"/>
      <c r="AN323" s="85"/>
      <c r="AO323" s="85"/>
      <c r="AP323" s="85"/>
      <c r="AQ323" s="85"/>
      <c r="AR323" s="85"/>
      <c r="AS323" s="85"/>
      <c r="AT323" s="85"/>
      <c r="AU323" s="85"/>
      <c r="AV323" s="85"/>
      <c r="AW323" s="85"/>
      <c r="AX323" s="85"/>
      <c r="AY323" s="85"/>
      <c r="AZ323" s="85"/>
      <c r="BA323" s="85"/>
      <c r="BB323" s="85"/>
      <c r="BC323" s="85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  <c r="BO323" s="86"/>
      <c r="BP323" s="86"/>
    </row>
    <row r="324" spans="1:68" s="71" customFormat="1" x14ac:dyDescent="0.3">
      <c r="A324" s="8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85"/>
      <c r="AD324" s="85"/>
      <c r="AE324" s="85"/>
      <c r="AF324" s="85"/>
      <c r="AG324" s="85"/>
      <c r="AH324" s="85"/>
      <c r="AI324" s="85"/>
      <c r="AJ324" s="85"/>
      <c r="AK324" s="85"/>
      <c r="AL324" s="85"/>
      <c r="AM324" s="85"/>
      <c r="AN324" s="85"/>
      <c r="AO324" s="85"/>
      <c r="AP324" s="85"/>
      <c r="AQ324" s="85"/>
      <c r="AR324" s="85"/>
      <c r="AS324" s="85"/>
      <c r="AT324" s="85"/>
      <c r="AU324" s="85"/>
      <c r="AV324" s="85"/>
      <c r="AW324" s="85"/>
      <c r="AX324" s="85"/>
      <c r="AY324" s="85"/>
      <c r="AZ324" s="85"/>
      <c r="BA324" s="85"/>
      <c r="BB324" s="85"/>
      <c r="BC324" s="85"/>
      <c r="BD324" s="86"/>
      <c r="BE324" s="86"/>
      <c r="BF324" s="86"/>
      <c r="BG324" s="86"/>
      <c r="BH324" s="86"/>
      <c r="BI324" s="86"/>
      <c r="BJ324" s="86"/>
      <c r="BK324" s="86"/>
      <c r="BL324" s="86"/>
      <c r="BM324" s="86"/>
      <c r="BN324" s="86"/>
      <c r="BO324" s="86"/>
      <c r="BP324" s="86"/>
    </row>
    <row r="325" spans="1:68" s="71" customFormat="1" x14ac:dyDescent="0.3">
      <c r="A325" s="8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  <c r="BO325" s="86"/>
      <c r="BP325" s="86"/>
    </row>
    <row r="326" spans="1:68" s="71" customFormat="1" x14ac:dyDescent="0.3">
      <c r="A326" s="8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/>
      <c r="AD326" s="85"/>
      <c r="AE326" s="85"/>
      <c r="AF326" s="85"/>
      <c r="AG326" s="85"/>
      <c r="AH326" s="85"/>
      <c r="AI326" s="85"/>
      <c r="AJ326" s="85"/>
      <c r="AK326" s="85"/>
      <c r="AL326" s="85"/>
      <c r="AM326" s="85"/>
      <c r="AN326" s="85"/>
      <c r="AO326" s="85"/>
      <c r="AP326" s="85"/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/>
      <c r="BC326" s="85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  <c r="BO326" s="86"/>
      <c r="BP326" s="86"/>
    </row>
    <row r="327" spans="1:68" s="71" customFormat="1" x14ac:dyDescent="0.3">
      <c r="A327" s="85"/>
      <c r="B327" s="85"/>
      <c r="C327" s="85"/>
      <c r="D327" s="85"/>
      <c r="E327" s="85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/>
      <c r="AD327" s="85"/>
      <c r="AE327" s="85"/>
      <c r="AF327" s="85"/>
      <c r="AG327" s="85"/>
      <c r="AH327" s="85"/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85"/>
      <c r="AZ327" s="85"/>
      <c r="BA327" s="85"/>
      <c r="BB327" s="85"/>
      <c r="BC327" s="85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  <c r="BO327" s="86"/>
      <c r="BP327" s="86"/>
    </row>
    <row r="328" spans="1:68" s="71" customFormat="1" x14ac:dyDescent="0.3">
      <c r="A328" s="85"/>
      <c r="B328" s="85"/>
      <c r="C328" s="85"/>
      <c r="D328" s="85"/>
      <c r="E328" s="85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85"/>
      <c r="AD328" s="85"/>
      <c r="AE328" s="85"/>
      <c r="AF328" s="85"/>
      <c r="AG328" s="85"/>
      <c r="AH328" s="85"/>
      <c r="AI328" s="85"/>
      <c r="AJ328" s="85"/>
      <c r="AK328" s="85"/>
      <c r="AL328" s="85"/>
      <c r="AM328" s="85"/>
      <c r="AN328" s="85"/>
      <c r="AO328" s="85"/>
      <c r="AP328" s="85"/>
      <c r="AQ328" s="85"/>
      <c r="AR328" s="85"/>
      <c r="AS328" s="85"/>
      <c r="AT328" s="85"/>
      <c r="AU328" s="85"/>
      <c r="AV328" s="85"/>
      <c r="AW328" s="85"/>
      <c r="AX328" s="85"/>
      <c r="AY328" s="85"/>
      <c r="AZ328" s="85"/>
      <c r="BA328" s="85"/>
      <c r="BB328" s="85"/>
      <c r="BC328" s="85"/>
      <c r="BD328" s="86"/>
      <c r="BE328" s="86"/>
      <c r="BF328" s="86"/>
      <c r="BG328" s="86"/>
      <c r="BH328" s="86"/>
      <c r="BI328" s="86"/>
      <c r="BJ328" s="86"/>
      <c r="BK328" s="86"/>
      <c r="BL328" s="86"/>
      <c r="BM328" s="86"/>
      <c r="BN328" s="86"/>
      <c r="BO328" s="86"/>
      <c r="BP328" s="86"/>
    </row>
    <row r="329" spans="1:68" s="71" customFormat="1" x14ac:dyDescent="0.3">
      <c r="A329" s="85"/>
      <c r="B329" s="85"/>
      <c r="C329" s="85"/>
      <c r="D329" s="85"/>
      <c r="E329" s="85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85"/>
      <c r="AD329" s="85"/>
      <c r="AE329" s="85"/>
      <c r="AF329" s="85"/>
      <c r="AG329" s="85"/>
      <c r="AH329" s="85"/>
      <c r="AI329" s="85"/>
      <c r="AJ329" s="85"/>
      <c r="AK329" s="85"/>
      <c r="AL329" s="85"/>
      <c r="AM329" s="85"/>
      <c r="AN329" s="85"/>
      <c r="AO329" s="85"/>
      <c r="AP329" s="85"/>
      <c r="AQ329" s="85"/>
      <c r="AR329" s="85"/>
      <c r="AS329" s="85"/>
      <c r="AT329" s="85"/>
      <c r="AU329" s="85"/>
      <c r="AV329" s="85"/>
      <c r="AW329" s="85"/>
      <c r="AX329" s="85"/>
      <c r="AY329" s="85"/>
      <c r="AZ329" s="85"/>
      <c r="BA329" s="85"/>
      <c r="BB329" s="85"/>
      <c r="BC329" s="85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  <c r="BO329" s="86"/>
      <c r="BP329" s="86"/>
    </row>
    <row r="330" spans="1:68" s="71" customFormat="1" x14ac:dyDescent="0.3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/>
      <c r="AB330" s="70"/>
      <c r="AC330" s="70"/>
      <c r="AD330" s="70"/>
      <c r="AE330" s="70"/>
      <c r="AF330" s="70"/>
      <c r="AG330" s="70"/>
      <c r="AH330" s="70"/>
      <c r="AI330" s="70"/>
      <c r="AJ330" s="70"/>
      <c r="AK330" s="70"/>
      <c r="AL330" s="70"/>
      <c r="AM330" s="70"/>
      <c r="AN330" s="70"/>
      <c r="AO330" s="70"/>
      <c r="AP330" s="70"/>
      <c r="AQ330" s="70"/>
      <c r="AR330" s="70"/>
      <c r="AS330" s="70"/>
      <c r="AT330" s="70"/>
      <c r="AU330" s="70"/>
      <c r="AV330" s="70"/>
      <c r="AW330" s="70"/>
      <c r="AX330" s="70"/>
      <c r="AY330" s="70"/>
      <c r="AZ330" s="70"/>
      <c r="BA330" s="70"/>
      <c r="BB330" s="70"/>
      <c r="BC330" s="70"/>
    </row>
    <row r="331" spans="1:68" s="71" customFormat="1" x14ac:dyDescent="0.3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/>
      <c r="AB331" s="70"/>
      <c r="AC331" s="70"/>
      <c r="AD331" s="70"/>
      <c r="AE331" s="70"/>
      <c r="AF331" s="70"/>
      <c r="AG331" s="70"/>
      <c r="AH331" s="70"/>
      <c r="AI331" s="70"/>
      <c r="AJ331" s="70"/>
      <c r="AK331" s="70"/>
      <c r="AL331" s="70"/>
      <c r="AM331" s="70"/>
      <c r="AN331" s="70"/>
      <c r="AO331" s="70"/>
      <c r="AP331" s="70"/>
      <c r="AQ331" s="70"/>
      <c r="AR331" s="70"/>
      <c r="AS331" s="70"/>
      <c r="AT331" s="70"/>
      <c r="AU331" s="70"/>
      <c r="AV331" s="70"/>
      <c r="AW331" s="70"/>
      <c r="AX331" s="70"/>
      <c r="AY331" s="70"/>
      <c r="AZ331" s="70"/>
      <c r="BA331" s="70"/>
      <c r="BB331" s="70"/>
      <c r="BC331" s="70"/>
    </row>
    <row r="332" spans="1:68" s="71" customFormat="1" x14ac:dyDescent="0.3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  <c r="AB332" s="70"/>
      <c r="AC332" s="70"/>
      <c r="AD332" s="70"/>
      <c r="AE332" s="70"/>
      <c r="AF332" s="70"/>
      <c r="AG332" s="70"/>
      <c r="AH332" s="70"/>
      <c r="AI332" s="70"/>
      <c r="AJ332" s="70"/>
      <c r="AK332" s="70"/>
      <c r="AL332" s="70"/>
      <c r="AM332" s="70"/>
      <c r="AN332" s="70"/>
      <c r="AO332" s="70"/>
      <c r="AP332" s="70"/>
      <c r="AQ332" s="70"/>
      <c r="AR332" s="70"/>
      <c r="AS332" s="70"/>
      <c r="AT332" s="70"/>
      <c r="AU332" s="70"/>
      <c r="AV332" s="70"/>
      <c r="AW332" s="70"/>
      <c r="AX332" s="70"/>
      <c r="AY332" s="70"/>
      <c r="AZ332" s="70"/>
      <c r="BA332" s="70"/>
      <c r="BB332" s="70"/>
      <c r="BC332" s="70"/>
    </row>
    <row r="333" spans="1:68" s="71" customFormat="1" x14ac:dyDescent="0.3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  <c r="AA333" s="70"/>
      <c r="AB333" s="70"/>
      <c r="AC333" s="70"/>
      <c r="AD333" s="70"/>
      <c r="AE333" s="70"/>
      <c r="AF333" s="70"/>
      <c r="AG333" s="70"/>
      <c r="AH333" s="70"/>
      <c r="AI333" s="70"/>
      <c r="AJ333" s="70"/>
      <c r="AK333" s="70"/>
      <c r="AL333" s="70"/>
      <c r="AM333" s="70"/>
      <c r="AN333" s="70"/>
      <c r="AO333" s="70"/>
      <c r="AP333" s="70"/>
      <c r="AQ333" s="70"/>
      <c r="AR333" s="70"/>
      <c r="AS333" s="70"/>
      <c r="AT333" s="70"/>
      <c r="AU333" s="70"/>
      <c r="AV333" s="70"/>
      <c r="AW333" s="70"/>
      <c r="AX333" s="70"/>
      <c r="AY333" s="70"/>
      <c r="AZ333" s="70"/>
      <c r="BA333" s="70"/>
      <c r="BB333" s="70"/>
      <c r="BC333" s="70"/>
    </row>
    <row r="334" spans="1:68" s="71" customFormat="1" x14ac:dyDescent="0.3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/>
      <c r="AB334" s="70"/>
      <c r="AC334" s="70"/>
      <c r="AD334" s="70"/>
      <c r="AE334" s="70"/>
      <c r="AF334" s="70"/>
      <c r="AG334" s="70"/>
      <c r="AH334" s="70"/>
      <c r="AI334" s="70"/>
      <c r="AJ334" s="70"/>
      <c r="AK334" s="70"/>
      <c r="AL334" s="70"/>
      <c r="AM334" s="70"/>
      <c r="AN334" s="70"/>
      <c r="AO334" s="70"/>
      <c r="AP334" s="70"/>
      <c r="AQ334" s="70"/>
      <c r="AR334" s="70"/>
      <c r="AS334" s="70"/>
      <c r="AT334" s="70"/>
      <c r="AU334" s="70"/>
      <c r="AV334" s="70"/>
      <c r="AW334" s="70"/>
      <c r="AX334" s="70"/>
      <c r="AY334" s="70"/>
      <c r="AZ334" s="70"/>
      <c r="BA334" s="70"/>
      <c r="BB334" s="70"/>
      <c r="BC334" s="70"/>
    </row>
    <row r="335" spans="1:68" s="71" customFormat="1" x14ac:dyDescent="0.3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/>
      <c r="AB335" s="70"/>
      <c r="AC335" s="70"/>
      <c r="AD335" s="70"/>
      <c r="AE335" s="70"/>
      <c r="AF335" s="70"/>
      <c r="AG335" s="70"/>
      <c r="AH335" s="70"/>
      <c r="AI335" s="70"/>
      <c r="AJ335" s="70"/>
      <c r="AK335" s="70"/>
      <c r="AL335" s="70"/>
      <c r="AM335" s="70"/>
      <c r="AN335" s="70"/>
      <c r="AO335" s="70"/>
      <c r="AP335" s="70"/>
      <c r="AQ335" s="70"/>
      <c r="AR335" s="70"/>
      <c r="AS335" s="70"/>
      <c r="AT335" s="70"/>
      <c r="AU335" s="70"/>
      <c r="AV335" s="70"/>
      <c r="AW335" s="70"/>
      <c r="AX335" s="70"/>
      <c r="AY335" s="70"/>
      <c r="AZ335" s="70"/>
      <c r="BA335" s="70"/>
      <c r="BB335" s="70"/>
      <c r="BC335" s="70"/>
    </row>
    <row r="336" spans="1:68" s="71" customFormat="1" x14ac:dyDescent="0.3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/>
      <c r="AB336" s="70"/>
      <c r="AC336" s="70"/>
      <c r="AD336" s="70"/>
      <c r="AE336" s="70"/>
      <c r="AF336" s="70"/>
      <c r="AG336" s="70"/>
      <c r="AH336" s="70"/>
      <c r="AI336" s="70"/>
      <c r="AJ336" s="70"/>
      <c r="AK336" s="70"/>
      <c r="AL336" s="70"/>
      <c r="AM336" s="70"/>
      <c r="AN336" s="70"/>
      <c r="AO336" s="70"/>
      <c r="AP336" s="70"/>
      <c r="AQ336" s="70"/>
      <c r="AR336" s="70"/>
      <c r="AS336" s="70"/>
      <c r="AT336" s="70"/>
      <c r="AU336" s="70"/>
      <c r="AV336" s="70"/>
      <c r="AW336" s="70"/>
      <c r="AX336" s="70"/>
      <c r="AY336" s="70"/>
      <c r="AZ336" s="70"/>
      <c r="BA336" s="70"/>
      <c r="BB336" s="70"/>
      <c r="BC336" s="70"/>
    </row>
    <row r="337" spans="1:55" s="71" customFormat="1" x14ac:dyDescent="0.3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/>
      <c r="AB337" s="70"/>
      <c r="AC337" s="70"/>
      <c r="AD337" s="70"/>
      <c r="AE337" s="70"/>
      <c r="AF337" s="70"/>
      <c r="AG337" s="70"/>
      <c r="AH337" s="70"/>
      <c r="AI337" s="70"/>
      <c r="AJ337" s="70"/>
      <c r="AK337" s="70"/>
      <c r="AL337" s="70"/>
      <c r="AM337" s="70"/>
      <c r="AN337" s="70"/>
      <c r="AO337" s="70"/>
      <c r="AP337" s="70"/>
      <c r="AQ337" s="70"/>
      <c r="AR337" s="70"/>
      <c r="AS337" s="70"/>
      <c r="AT337" s="70"/>
      <c r="AU337" s="70"/>
      <c r="AV337" s="70"/>
      <c r="AW337" s="70"/>
      <c r="AX337" s="70"/>
      <c r="AY337" s="70"/>
      <c r="AZ337" s="70"/>
      <c r="BA337" s="70"/>
      <c r="BB337" s="70"/>
      <c r="BC337" s="70"/>
    </row>
    <row r="338" spans="1:55" s="71" customFormat="1" x14ac:dyDescent="0.3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/>
      <c r="AB338" s="70"/>
      <c r="AC338" s="70"/>
      <c r="AD338" s="70"/>
      <c r="AE338" s="70"/>
      <c r="AF338" s="70"/>
      <c r="AG338" s="70"/>
      <c r="AH338" s="70"/>
      <c r="AI338" s="70"/>
      <c r="AJ338" s="70"/>
      <c r="AK338" s="70"/>
      <c r="AL338" s="70"/>
      <c r="AM338" s="70"/>
      <c r="AN338" s="70"/>
      <c r="AO338" s="70"/>
      <c r="AP338" s="70"/>
      <c r="AQ338" s="70"/>
      <c r="AR338" s="70"/>
      <c r="AS338" s="70"/>
      <c r="AT338" s="70"/>
      <c r="AU338" s="70"/>
      <c r="AV338" s="70"/>
      <c r="AW338" s="70"/>
      <c r="AX338" s="70"/>
      <c r="AY338" s="70"/>
      <c r="AZ338" s="70"/>
      <c r="BA338" s="70"/>
      <c r="BB338" s="70"/>
      <c r="BC338" s="70"/>
    </row>
    <row r="339" spans="1:55" s="71" customFormat="1" x14ac:dyDescent="0.3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/>
      <c r="AB339" s="70"/>
      <c r="AC339" s="70"/>
      <c r="AD339" s="70"/>
      <c r="AE339" s="70"/>
      <c r="AF339" s="70"/>
      <c r="AG339" s="70"/>
      <c r="AH339" s="70"/>
      <c r="AI339" s="70"/>
      <c r="AJ339" s="70"/>
      <c r="AK339" s="70"/>
      <c r="AL339" s="70"/>
      <c r="AM339" s="70"/>
      <c r="AN339" s="70"/>
      <c r="AO339" s="70"/>
      <c r="AP339" s="70"/>
      <c r="AQ339" s="70"/>
      <c r="AR339" s="70"/>
      <c r="AS339" s="70"/>
      <c r="AT339" s="70"/>
      <c r="AU339" s="70"/>
      <c r="AV339" s="70"/>
      <c r="AW339" s="70"/>
      <c r="AX339" s="70"/>
      <c r="AY339" s="70"/>
      <c r="AZ339" s="70"/>
      <c r="BA339" s="70"/>
      <c r="BB339" s="70"/>
      <c r="BC339" s="70"/>
    </row>
    <row r="340" spans="1:55" s="71" customFormat="1" x14ac:dyDescent="0.3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  <c r="AB340" s="70"/>
      <c r="AC340" s="70"/>
      <c r="AD340" s="70"/>
      <c r="AE340" s="70"/>
      <c r="AF340" s="70"/>
      <c r="AG340" s="70"/>
      <c r="AH340" s="70"/>
      <c r="AI340" s="70"/>
      <c r="AJ340" s="70"/>
      <c r="AK340" s="70"/>
      <c r="AL340" s="70"/>
      <c r="AM340" s="70"/>
      <c r="AN340" s="70"/>
      <c r="AO340" s="70"/>
      <c r="AP340" s="70"/>
      <c r="AQ340" s="70"/>
      <c r="AR340" s="70"/>
      <c r="AS340" s="70"/>
      <c r="AT340" s="70"/>
      <c r="AU340" s="70"/>
      <c r="AV340" s="70"/>
      <c r="AW340" s="70"/>
      <c r="AX340" s="70"/>
      <c r="AY340" s="70"/>
      <c r="AZ340" s="70"/>
      <c r="BA340" s="70"/>
      <c r="BB340" s="70"/>
      <c r="BC340" s="70"/>
    </row>
    <row r="341" spans="1:55" s="71" customFormat="1" x14ac:dyDescent="0.3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  <c r="AA341" s="70"/>
      <c r="AB341" s="70"/>
      <c r="AC341" s="70"/>
      <c r="AD341" s="70"/>
      <c r="AE341" s="70"/>
      <c r="AF341" s="70"/>
      <c r="AG341" s="70"/>
      <c r="AH341" s="70"/>
      <c r="AI341" s="70"/>
      <c r="AJ341" s="70"/>
      <c r="AK341" s="70"/>
      <c r="AL341" s="70"/>
      <c r="AM341" s="70"/>
      <c r="AN341" s="70"/>
      <c r="AO341" s="70"/>
      <c r="AP341" s="70"/>
      <c r="AQ341" s="70"/>
      <c r="AR341" s="70"/>
      <c r="AS341" s="70"/>
      <c r="AT341" s="70"/>
      <c r="AU341" s="70"/>
      <c r="AV341" s="70"/>
      <c r="AW341" s="70"/>
      <c r="AX341" s="70"/>
      <c r="AY341" s="70"/>
      <c r="AZ341" s="70"/>
      <c r="BA341" s="70"/>
      <c r="BB341" s="70"/>
      <c r="BC341" s="70"/>
    </row>
    <row r="342" spans="1:55" s="71" customFormat="1" x14ac:dyDescent="0.3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/>
      <c r="AB342" s="70"/>
      <c r="AC342" s="70"/>
      <c r="AD342" s="70"/>
      <c r="AE342" s="70"/>
      <c r="AF342" s="70"/>
      <c r="AG342" s="70"/>
      <c r="AH342" s="70"/>
      <c r="AI342" s="70"/>
      <c r="AJ342" s="70"/>
      <c r="AK342" s="70"/>
      <c r="AL342" s="70"/>
      <c r="AM342" s="70"/>
      <c r="AN342" s="70"/>
      <c r="AO342" s="70"/>
      <c r="AP342" s="70"/>
      <c r="AQ342" s="70"/>
      <c r="AR342" s="70"/>
      <c r="AS342" s="70"/>
      <c r="AT342" s="70"/>
      <c r="AU342" s="70"/>
      <c r="AV342" s="70"/>
      <c r="AW342" s="70"/>
      <c r="AX342" s="70"/>
      <c r="AY342" s="70"/>
      <c r="AZ342" s="70"/>
      <c r="BA342" s="70"/>
      <c r="BB342" s="70"/>
      <c r="BC342" s="70"/>
    </row>
    <row r="343" spans="1:55" s="71" customFormat="1" x14ac:dyDescent="0.3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/>
      <c r="AB343" s="70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</row>
    <row r="344" spans="1:55" s="71" customFormat="1" x14ac:dyDescent="0.3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/>
      <c r="AB344" s="70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</row>
  </sheetData>
  <mergeCells count="56">
    <mergeCell ref="BO191:BO192"/>
    <mergeCell ref="B200:F200"/>
    <mergeCell ref="G200:R200"/>
    <mergeCell ref="S200:AD200"/>
    <mergeCell ref="AE200:AP200"/>
    <mergeCell ref="AQ200:BB200"/>
    <mergeCell ref="BC200:BN200"/>
    <mergeCell ref="BO200:BO201"/>
    <mergeCell ref="B191:F191"/>
    <mergeCell ref="G191:R191"/>
    <mergeCell ref="S191:AD191"/>
    <mergeCell ref="AE191:AP191"/>
    <mergeCell ref="AQ191:BB191"/>
    <mergeCell ref="BC191:BN191"/>
    <mergeCell ref="BO158:BO159"/>
    <mergeCell ref="B174:F174"/>
    <mergeCell ref="G174:R174"/>
    <mergeCell ref="S174:AD174"/>
    <mergeCell ref="AE174:AP174"/>
    <mergeCell ref="AQ174:BB174"/>
    <mergeCell ref="BC174:BN174"/>
    <mergeCell ref="BO174:BO175"/>
    <mergeCell ref="B158:F158"/>
    <mergeCell ref="G158:R158"/>
    <mergeCell ref="S158:AD158"/>
    <mergeCell ref="AE158:AP158"/>
    <mergeCell ref="AQ158:BB158"/>
    <mergeCell ref="BC158:BN158"/>
    <mergeCell ref="BO120:BO121"/>
    <mergeCell ref="B142:F142"/>
    <mergeCell ref="G142:R142"/>
    <mergeCell ref="S142:AD142"/>
    <mergeCell ref="AE142:AP142"/>
    <mergeCell ref="AQ142:BB142"/>
    <mergeCell ref="BC142:BN142"/>
    <mergeCell ref="BO142:BO143"/>
    <mergeCell ref="B120:F120"/>
    <mergeCell ref="G120:R120"/>
    <mergeCell ref="S120:AD120"/>
    <mergeCell ref="AE120:AP120"/>
    <mergeCell ref="AQ120:BB120"/>
    <mergeCell ref="BC120:BN120"/>
    <mergeCell ref="BO74:BO75"/>
    <mergeCell ref="B103:F103"/>
    <mergeCell ref="G103:R103"/>
    <mergeCell ref="S103:AD103"/>
    <mergeCell ref="AE103:AP103"/>
    <mergeCell ref="AQ103:BB103"/>
    <mergeCell ref="BC103:BN103"/>
    <mergeCell ref="BO103:BO104"/>
    <mergeCell ref="B74:F74"/>
    <mergeCell ref="G74:R74"/>
    <mergeCell ref="S74:AD74"/>
    <mergeCell ref="AE74:AP74"/>
    <mergeCell ref="AQ74:BB74"/>
    <mergeCell ref="BC74:BN74"/>
  </mergeCells>
  <pageMargins left="0.25" right="0.25" top="0.75" bottom="0.75" header="0.3" footer="0.3"/>
  <pageSetup paperSize="9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АКТИВНОСТЬ БАЗЫ</vt:lpstr>
      <vt:lpstr>АктивностьБазыДиагр_1</vt:lpstr>
      <vt:lpstr>АктивностьБазыДиагр_11</vt:lpstr>
      <vt:lpstr>АктивностьБазыДиагр_12</vt:lpstr>
      <vt:lpstr>АктивностьБазыДиагр_2</vt:lpstr>
      <vt:lpstr>АктивностьБазыДиагр_3</vt:lpstr>
      <vt:lpstr>АктивностьБазыДиагр_4</vt:lpstr>
      <vt:lpstr>АктивностьБазыДиагр_5</vt:lpstr>
      <vt:lpstr>АктивностьБазыДиагр_6</vt:lpstr>
      <vt:lpstr>АктивностьБазыДиагр_7</vt:lpstr>
      <vt:lpstr>АктивностьБазыДиагр_8</vt:lpstr>
      <vt:lpstr>АктивностьБазыТабл_1</vt:lpstr>
      <vt:lpstr>АктивностьБазыТабл_2</vt:lpstr>
      <vt:lpstr>АктивностьБазыТабл_3</vt:lpstr>
      <vt:lpstr>АктивностьБазыТабл_4</vt:lpstr>
      <vt:lpstr>АктивностьБазыТабл_5</vt:lpstr>
      <vt:lpstr>АктивностьБазыТабл_6</vt:lpstr>
      <vt:lpstr>АктивностьБазыТабл_7</vt:lpstr>
      <vt:lpstr>АктивностьБазыТабл_8</vt:lpstr>
      <vt:lpstr>ЗатратыВознагражденияДиагр_2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Bodneva</dc:creator>
  <cp:lastModifiedBy>Natalya Bodneva</cp:lastModifiedBy>
  <dcterms:created xsi:type="dcterms:W3CDTF">2024-04-04T08:31:20Z</dcterms:created>
  <dcterms:modified xsi:type="dcterms:W3CDTF">2024-04-04T08:32:05Z</dcterms:modified>
</cp:coreProperties>
</file>