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/>
  <mc:AlternateContent xmlns:mc="http://schemas.openxmlformats.org/markup-compatibility/2006">
    <mc:Choice Requires="x15">
      <x15ac:absPath xmlns:x15ac="http://schemas.microsoft.com/office/spreadsheetml/2010/11/ac" url="C:\Users\Елена\YandexDisk\00_Клиенты сопровождение\Хабаровск Фармация\Экспертное сопровождение\Аналитика\Отчеты ежемесячные\"/>
    </mc:Choice>
  </mc:AlternateContent>
  <xr:revisionPtr revIDLastSave="0" documentId="13_ncr:1_{BE38284D-D012-48A4-A581-C6AEC74F25BC}" xr6:coauthVersionLast="40" xr6:coauthVersionMax="47" xr10:uidLastSave="{00000000-0000-0000-0000-000000000000}"/>
  <bookViews>
    <workbookView xWindow="-120" yWindow="-120" windowWidth="29040" windowHeight="15840" tabRatio="765" activeTab="3" xr2:uid="{DF0E53E3-32EE-45C3-B337-4FF45DBB3F8B}"/>
  </bookViews>
  <sheets>
    <sheet name="Выводы" sheetId="7" r:id="rId1"/>
    <sheet name="РЕКРУТИНГ" sheetId="2" r:id="rId2"/>
    <sheet name="ВОВЛЕЧЁННОСТЬ" sheetId="3" r:id="rId3"/>
    <sheet name="АКТИВНОСТЬ БАЗЫ" sheetId="4" r:id="rId4"/>
    <sheet name="ЗАТРАТЫ_ВОЗНАГРАЖДЕНИЯ" sheetId="5" r:id="rId5"/>
    <sheet name="Заказы с Сайта Партнера" sheetId="6" r:id="rId6"/>
    <sheet name="Размер привилегии" sheetId="8" r:id="rId7"/>
  </sheets>
  <definedNames>
    <definedName name="_xlnm._FilterDatabase" localSheetId="4" hidden="1">ЗАТРАТЫ_ВОЗНАГРАЖДЕНИЯ!$A$62:$BL$62</definedName>
    <definedName name="АктивностьБазыДиагр_1">'АКТИВНОСТЬ БАЗЫ'!$I$216:$BN$216</definedName>
    <definedName name="АктивностьБазыДиагр_11">'АКТИВНОСТЬ БАЗЫ'!$O$287:$BN$287</definedName>
    <definedName name="АктивностьБазыДиагр_12">'АКТИВНОСТЬ БАЗЫ'!$O$290:$BN$290</definedName>
    <definedName name="АктивностьБазыДиагр_2">'АКТИВНОСТЬ БАЗЫ'!$I$223:$BN$223</definedName>
    <definedName name="АктивностьБазыДиагр_3">'АКТИВНОСТЬ БАЗЫ'!$I$220:$BN$220</definedName>
    <definedName name="АктивностьБазыДиагр_4">'АКТИВНОСТЬ БАЗЫ'!$I$226:$BN$226</definedName>
    <definedName name="АктивностьБазыДиагр_5">'АКТИВНОСТЬ БАЗЫ'!$W$297:$BN$297</definedName>
    <definedName name="АктивностьБазыДиагр_6">'АКТИВНОСТЬ БАЗЫ'!$O$274:$BN$274</definedName>
    <definedName name="АктивностьБазыДиагр_7">'АКТИВНОСТЬ БАЗЫ'!$O$278:$BN$278</definedName>
    <definedName name="АктивностьБазыДиагр_8">'АКТИВНОСТЬ БАЗЫ'!$O$282:$BN$282</definedName>
    <definedName name="АктивностьБазыТабл_1">'АКТИВНОСТЬ БАЗЫ'!$BH$75:$BN$75</definedName>
    <definedName name="АктивностьБазыТабл_2">'АКТИВНОСТЬ БАЗЫ'!$I$144:$BN$144</definedName>
    <definedName name="АктивностьБазыТабл_3">'АКТИВНОСТЬ БАЗЫ'!$I$160:$BN$160</definedName>
    <definedName name="АктивностьБазыТабл_4">'АКТИВНОСТЬ БАЗЫ'!$I$176:$BN$176</definedName>
    <definedName name="АктивностьБазыТабл_5">'АКТИВНОСТЬ БАЗЫ'!$I$193:$BN$193</definedName>
    <definedName name="АктивностьБазыТабл_6">'АКТИВНОСТЬ БАЗЫ'!$I$202:$BN$202</definedName>
    <definedName name="АктивностьБазыТабл_7">'АКТИВНОСТЬ БАЗЫ'!$B$122:$BN$122</definedName>
    <definedName name="АктивностьБазыТабл_8">'АКТИВНОСТЬ БАЗЫ'!$W$105:$BN$105</definedName>
    <definedName name="ВовлеченностьДиагр_1">ВОВЛЕЧЁННОСТЬ!$I$110:$BN$110</definedName>
    <definedName name="ВовлеченностьДиагр_2">ВОВЛЕЧЁННОСТЬ!$I$119:$BN$119</definedName>
    <definedName name="ВовлеченностьДиагр_3">ВОВЛЕЧЁННОСТЬ!$I$114:$BN$114</definedName>
    <definedName name="ВовлеченностьДиагр_4">ВОВЛЕЧЁННОСТЬ!$I$124:$BN$124</definedName>
    <definedName name="ВовлеченностьДиагр_5">ВОВЛЕЧЁННОСТЬ!$O$132:$BN$132</definedName>
    <definedName name="ВовлеченностьДиагр_6">ВОВЛЕЧЁННОСТЬ!$O$137:$BN$137</definedName>
    <definedName name="ВовлеченностьТабл_1">ВОВЛЕЧЁННОСТЬ!$BH$34:$BN$34</definedName>
    <definedName name="ВовлеченностьТабл_2">ВОВЛЕЧЁННОСТЬ!$BH$65:$BN$65</definedName>
    <definedName name="ЗаказыТабл_1" localSheetId="6">'Размер привилегии'!#REF!</definedName>
    <definedName name="ЗаказыТабл_1">'Заказы с Сайта Партнера'!$B$22:$AF$22</definedName>
    <definedName name="ЗатратыВознагражденияДиагр_1">ЗАТРАТЫ_ВОЗНАГРАЖДЕНИЯ!$I$20:$BN$20</definedName>
    <definedName name="ЗатратыВознагражденияДиагр_2">'АКТИВНОСТЬ БАЗЫ'!$BI$313:$BN$313</definedName>
    <definedName name="ЗатратыВознагражденияДиагр_3">ЗАТРАТЫ_ВОЗНАГРАЖДЕНИЯ!$AA$12:$BN$13</definedName>
    <definedName name="ЗатратыВознагражденияТабл_1">ЗАТРАТЫ_ВОЗНАГРАЖДЕНИЯ!$BJ$37:$BN$37</definedName>
    <definedName name="РекрутингДиагр_1">РЕКРУТИНГ!$I$135:$BN$135</definedName>
    <definedName name="РекрутингДиагр_2">РЕКРУТИНГ!$I$158:$BN$158</definedName>
    <definedName name="РекрутингДиагр_3">РЕКРУТИНГ!$I$152:$BN$152</definedName>
    <definedName name="РекрутингТабл_1">РЕКРУТИНГ!$I$51:$BN$51</definedName>
    <definedName name="РекрутингТабл_2">РЕКРУТИНГ!$I$65:$BN$65</definedName>
    <definedName name="РекрутингТабл_3">РЕКРУТИНГ!$I$76:$BN$76</definedName>
    <definedName name="РекрутингТабл_4">РЕКРУТИНГ!$I$85:$BN$85</definedName>
    <definedName name="РекрутингТабл_5">РЕКРУТИНГ!$I$94:$BN$94</definedName>
    <definedName name="РекрутингТабл_6">РЕКРУТИНГ!$I$105:$BN$105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L80" i="4" l="1"/>
  <c r="AZ80" i="4"/>
  <c r="BA80" i="4"/>
  <c r="BB80" i="4"/>
  <c r="BC80" i="4"/>
  <c r="BD80" i="4"/>
  <c r="BE80" i="4"/>
  <c r="BF80" i="4"/>
  <c r="BG80" i="4"/>
  <c r="BH80" i="4"/>
  <c r="BI80" i="4"/>
  <c r="BJ80" i="4"/>
  <c r="BK80" i="4"/>
  <c r="BP59" i="5" l="1"/>
  <c r="M23" i="8" l="1"/>
  <c r="M24" i="8"/>
  <c r="M25" i="8"/>
  <c r="M26" i="8"/>
  <c r="M27" i="8"/>
  <c r="M28" i="8"/>
  <c r="M29" i="8"/>
  <c r="M22" i="8"/>
  <c r="E33" i="8"/>
  <c r="H31" i="8"/>
  <c r="G31" i="8"/>
  <c r="F31" i="8"/>
  <c r="C31" i="8"/>
  <c r="D31" i="8"/>
  <c r="E31" i="8"/>
  <c r="I31" i="8"/>
  <c r="J31" i="8"/>
  <c r="K31" i="8"/>
  <c r="L31" i="8"/>
  <c r="B31" i="8"/>
  <c r="L24" i="8"/>
  <c r="H23" i="8"/>
  <c r="H24" i="8"/>
  <c r="H25" i="8"/>
  <c r="H26" i="8"/>
  <c r="H27" i="8"/>
  <c r="H28" i="8"/>
  <c r="H29" i="8"/>
  <c r="H22" i="8"/>
  <c r="BO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AZ59" i="5"/>
  <c r="BP40" i="5"/>
  <c r="BP40" i="3" l="1"/>
  <c r="BP38" i="5"/>
  <c r="BP50" i="3"/>
  <c r="BP59" i="3"/>
  <c r="BO46" i="3"/>
  <c r="BP87" i="2"/>
  <c r="BP78" i="2"/>
  <c r="BP67" i="2"/>
  <c r="BP53" i="2"/>
  <c r="AZ64" i="5" l="1"/>
  <c r="BA64" i="5"/>
  <c r="BB64" i="5"/>
  <c r="BC64" i="5"/>
  <c r="BD64" i="5"/>
  <c r="BE64" i="5"/>
  <c r="BF64" i="5"/>
  <c r="BG64" i="5"/>
  <c r="BH64" i="5"/>
  <c r="BI64" i="5"/>
  <c r="BJ64" i="5"/>
  <c r="B60" i="5" l="1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G61" i="5" s="1"/>
  <c r="BH60" i="5"/>
  <c r="BI60" i="5"/>
  <c r="BJ60" i="5"/>
  <c r="BK60" i="5"/>
  <c r="BL60" i="5"/>
  <c r="BK61" i="5"/>
  <c r="BK64" i="5"/>
  <c r="BL64" i="5"/>
  <c r="BO63" i="5"/>
  <c r="BO64" i="5" l="1"/>
  <c r="BL58" i="5"/>
  <c r="BL57" i="5"/>
  <c r="BL56" i="5"/>
  <c r="BL54" i="5"/>
  <c r="BL53" i="5"/>
  <c r="BL52" i="5"/>
  <c r="BL51" i="5"/>
  <c r="BL39" i="5"/>
  <c r="AG43" i="6" l="1"/>
  <c r="AG41" i="6"/>
  <c r="AG40" i="6"/>
  <c r="AG38" i="6"/>
  <c r="AG36" i="6"/>
  <c r="AG34" i="6"/>
  <c r="AG32" i="6"/>
  <c r="BO62" i="5"/>
  <c r="BO60" i="5"/>
  <c r="BO57" i="5"/>
  <c r="BO56" i="5"/>
  <c r="BO54" i="5"/>
  <c r="BO53" i="5"/>
  <c r="BO52" i="5"/>
  <c r="BO51" i="5"/>
  <c r="BO39" i="5"/>
  <c r="BO98" i="3"/>
  <c r="BO97" i="3"/>
  <c r="BO96" i="3"/>
  <c r="BO95" i="3"/>
  <c r="BO94" i="3"/>
  <c r="BO93" i="3"/>
  <c r="BO92" i="3"/>
  <c r="BO91" i="3"/>
  <c r="BO90" i="3"/>
  <c r="BO89" i="3"/>
  <c r="BO78" i="3"/>
  <c r="BO77" i="3"/>
  <c r="BO76" i="3"/>
  <c r="BO61" i="3"/>
  <c r="BO55" i="3"/>
  <c r="BO49" i="3"/>
  <c r="BO47" i="3"/>
  <c r="BO43" i="3"/>
  <c r="BO42" i="3"/>
  <c r="BO41" i="3"/>
  <c r="BO38" i="3"/>
  <c r="BO37" i="3"/>
  <c r="BO112" i="2"/>
  <c r="BO111" i="2"/>
  <c r="BO110" i="2"/>
  <c r="BO108" i="2"/>
  <c r="BO107" i="2"/>
  <c r="BO106" i="2"/>
  <c r="BO90" i="2"/>
  <c r="BO89" i="2"/>
  <c r="BO88" i="2"/>
  <c r="BO81" i="2"/>
  <c r="BO80" i="2"/>
  <c r="BO79" i="2"/>
  <c r="BO70" i="2"/>
  <c r="BO69" i="2"/>
  <c r="BO68" i="2"/>
  <c r="BO56" i="2"/>
  <c r="BO55" i="2"/>
  <c r="BO54" i="2"/>
  <c r="AG25" i="6"/>
  <c r="AG26" i="6"/>
  <c r="AG27" i="6"/>
  <c r="AG28" i="6"/>
  <c r="AG29" i="6"/>
  <c r="AG31" i="6"/>
  <c r="AG33" i="6"/>
  <c r="AG35" i="6"/>
  <c r="AG37" i="6"/>
  <c r="AG39" i="6"/>
  <c r="BO40" i="5"/>
  <c r="BO41" i="5"/>
  <c r="BO42" i="5"/>
  <c r="BO43" i="5"/>
  <c r="BO47" i="5"/>
  <c r="BO48" i="5"/>
  <c r="BO49" i="5"/>
  <c r="BO50" i="5"/>
  <c r="BO58" i="5"/>
  <c r="BO204" i="4"/>
  <c r="BO205" i="4"/>
  <c r="BO206" i="4"/>
  <c r="BO196" i="4"/>
  <c r="BO198" i="4"/>
  <c r="BO179" i="4"/>
  <c r="BO181" i="4"/>
  <c r="BO183" i="4"/>
  <c r="BO184" i="4"/>
  <c r="BO187" i="4"/>
  <c r="BO163" i="4"/>
  <c r="BO165" i="4"/>
  <c r="BO167" i="4"/>
  <c r="BO168" i="4"/>
  <c r="BO171" i="4"/>
  <c r="BO147" i="4"/>
  <c r="BO149" i="4"/>
  <c r="BO151" i="4"/>
  <c r="BO152" i="4"/>
  <c r="BO155" i="4"/>
  <c r="BO124" i="4"/>
  <c r="BO125" i="4"/>
  <c r="BO126" i="4"/>
  <c r="BO127" i="4"/>
  <c r="BO128" i="4"/>
  <c r="BO129" i="4"/>
  <c r="BO130" i="4"/>
  <c r="BO131" i="4"/>
  <c r="BO132" i="4"/>
  <c r="BO133" i="4"/>
  <c r="BO134" i="4"/>
  <c r="BO107" i="4"/>
  <c r="BO108" i="4"/>
  <c r="BO77" i="4"/>
  <c r="BO83" i="4"/>
  <c r="BO90" i="4"/>
  <c r="BO92" i="4"/>
  <c r="BO95" i="4"/>
  <c r="BO98" i="4"/>
  <c r="BO100" i="4"/>
  <c r="BO67" i="3"/>
  <c r="BO68" i="3"/>
  <c r="BO69" i="3"/>
  <c r="BO70" i="3"/>
  <c r="BO71" i="3"/>
  <c r="BO72" i="3"/>
  <c r="BO73" i="3"/>
  <c r="BO74" i="3"/>
  <c r="BO75" i="3"/>
  <c r="BO79" i="3"/>
  <c r="BO80" i="3"/>
  <c r="BO81" i="3"/>
  <c r="BO82" i="3"/>
  <c r="BO83" i="3"/>
  <c r="BO84" i="3"/>
  <c r="BO85" i="3"/>
  <c r="BO86" i="3"/>
  <c r="BO87" i="3"/>
  <c r="BO88" i="3"/>
  <c r="BO36" i="3"/>
  <c r="BO39" i="3"/>
  <c r="BO40" i="3"/>
  <c r="BO44" i="3"/>
  <c r="BO45" i="3"/>
  <c r="BO50" i="3"/>
  <c r="BO51" i="3"/>
  <c r="BO52" i="3"/>
  <c r="BO53" i="3"/>
  <c r="BO54" i="3"/>
  <c r="BO56" i="3"/>
  <c r="BO57" i="3"/>
  <c r="BO58" i="3"/>
  <c r="BO59" i="3"/>
  <c r="BO60" i="3"/>
  <c r="BO109" i="2"/>
  <c r="BO96" i="2"/>
  <c r="BO97" i="2"/>
  <c r="BO98" i="2"/>
  <c r="BO99" i="2"/>
  <c r="BO100" i="2"/>
  <c r="BO87" i="2"/>
  <c r="BO78" i="2"/>
  <c r="BO67" i="2"/>
  <c r="BO71" i="2"/>
  <c r="BO53" i="2"/>
  <c r="BO57" i="2"/>
  <c r="BO58" i="2"/>
  <c r="BO61" i="2"/>
  <c r="AG23" i="6"/>
  <c r="BO38" i="5"/>
  <c r="BO203" i="4"/>
  <c r="BO194" i="4"/>
  <c r="BO177" i="4"/>
  <c r="BO161" i="4"/>
  <c r="BO145" i="4"/>
  <c r="BO123" i="4"/>
  <c r="BO106" i="4"/>
  <c r="BO76" i="4"/>
  <c r="BO66" i="3"/>
  <c r="BO35" i="3"/>
  <c r="BO95" i="2"/>
  <c r="BO86" i="2"/>
  <c r="BO77" i="2"/>
  <c r="BO66" i="2"/>
  <c r="BO52" i="2"/>
  <c r="B29" i="8" l="1"/>
  <c r="I29" i="8" s="1"/>
  <c r="I27" i="8"/>
  <c r="D29" i="8"/>
  <c r="K24" i="8" s="1"/>
  <c r="I28" i="8" l="1"/>
  <c r="I22" i="8"/>
  <c r="I25" i="8"/>
  <c r="I23" i="8"/>
  <c r="I24" i="8"/>
  <c r="I26" i="8"/>
  <c r="K25" i="8"/>
  <c r="K23" i="8"/>
  <c r="K28" i="8"/>
  <c r="L23" i="8"/>
  <c r="K29" i="8"/>
  <c r="G29" i="8"/>
  <c r="K27" i="8"/>
  <c r="J25" i="8"/>
  <c r="J23" i="8"/>
  <c r="J28" i="8"/>
  <c r="K26" i="8"/>
  <c r="F23" i="8"/>
  <c r="F25" i="8"/>
  <c r="F26" i="8"/>
  <c r="F27" i="8"/>
  <c r="F28" i="8"/>
  <c r="F22" i="8"/>
  <c r="F24" i="8"/>
  <c r="G22" i="8"/>
  <c r="G23" i="8"/>
  <c r="G24" i="8"/>
  <c r="G25" i="8"/>
  <c r="G26" i="8"/>
  <c r="G27" i="8"/>
  <c r="G28" i="8"/>
  <c r="C29" i="8"/>
  <c r="J24" i="8" s="1"/>
  <c r="E29" i="8"/>
  <c r="L29" i="8" s="1"/>
  <c r="K22" i="8"/>
  <c r="L27" i="8" l="1"/>
  <c r="L25" i="8"/>
  <c r="L28" i="8"/>
  <c r="J29" i="8"/>
  <c r="F29" i="8"/>
  <c r="J22" i="8"/>
  <c r="L22" i="8"/>
  <c r="L26" i="8"/>
  <c r="J26" i="8"/>
  <c r="J27" i="8"/>
  <c r="BJ102" i="2" l="1"/>
  <c r="BK102" i="2"/>
  <c r="BL102" i="2"/>
  <c r="AD42" i="6" l="1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BH61" i="5"/>
  <c r="BH31" i="5" s="1"/>
  <c r="BG31" i="5"/>
  <c r="BF61" i="5"/>
  <c r="BF31" i="5" s="1"/>
  <c r="BE61" i="5"/>
  <c r="BD61" i="5"/>
  <c r="BD31" i="5" s="1"/>
  <c r="AX61" i="5"/>
  <c r="AX31" i="5" s="1"/>
  <c r="AW61" i="5"/>
  <c r="AW31" i="5" s="1"/>
  <c r="AV61" i="5"/>
  <c r="AV31" i="5" s="1"/>
  <c r="AU61" i="5"/>
  <c r="AU31" i="5" s="1"/>
  <c r="AT61" i="5"/>
  <c r="AT31" i="5" s="1"/>
  <c r="AN61" i="5"/>
  <c r="AN31" i="5" s="1"/>
  <c r="AM61" i="5"/>
  <c r="AM31" i="5" s="1"/>
  <c r="AL61" i="5"/>
  <c r="AL31" i="5" s="1"/>
  <c r="AJ61" i="5"/>
  <c r="AJ31" i="5" s="1"/>
  <c r="AD61" i="5"/>
  <c r="AD31" i="5" s="1"/>
  <c r="AC61" i="5"/>
  <c r="AC31" i="5" s="1"/>
  <c r="AB61" i="5"/>
  <c r="AB31" i="5" s="1"/>
  <c r="Z61" i="5"/>
  <c r="Z31" i="5" s="1"/>
  <c r="T61" i="5"/>
  <c r="T31" i="5" s="1"/>
  <c r="S61" i="5"/>
  <c r="S31" i="5" s="1"/>
  <c r="R61" i="5"/>
  <c r="R31" i="5" s="1"/>
  <c r="P61" i="5"/>
  <c r="P31" i="5" s="1"/>
  <c r="J61" i="5"/>
  <c r="J31" i="5" s="1"/>
  <c r="I61" i="5"/>
  <c r="I31" i="5" s="1"/>
  <c r="H61" i="5"/>
  <c r="H31" i="5" s="1"/>
  <c r="F61" i="5"/>
  <c r="F31" i="5" s="1"/>
  <c r="BL61" i="5"/>
  <c r="BL31" i="5" s="1"/>
  <c r="BC61" i="5"/>
  <c r="BC31" i="5" s="1"/>
  <c r="BB61" i="5"/>
  <c r="BB31" i="5" s="1"/>
  <c r="AS61" i="5"/>
  <c r="AS31" i="5" s="1"/>
  <c r="AR61" i="5"/>
  <c r="AR31" i="5" s="1"/>
  <c r="AK61" i="5"/>
  <c r="AK31" i="5" s="1"/>
  <c r="AI61" i="5"/>
  <c r="AI31" i="5" s="1"/>
  <c r="AH61" i="5"/>
  <c r="AH31" i="5" s="1"/>
  <c r="AA61" i="5"/>
  <c r="AA31" i="5" s="1"/>
  <c r="Y61" i="5"/>
  <c r="Y31" i="5" s="1"/>
  <c r="X61" i="5"/>
  <c r="X31" i="5" s="1"/>
  <c r="Q61" i="5"/>
  <c r="Q31" i="5" s="1"/>
  <c r="O61" i="5"/>
  <c r="O31" i="5" s="1"/>
  <c r="N61" i="5"/>
  <c r="N31" i="5" s="1"/>
  <c r="G61" i="5"/>
  <c r="G31" i="5" s="1"/>
  <c r="E61" i="5"/>
  <c r="E31" i="5" s="1"/>
  <c r="D61" i="5"/>
  <c r="D31" i="5" s="1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BJ21" i="5"/>
  <c r="BI21" i="5"/>
  <c r="BH21" i="5"/>
  <c r="BA56" i="5"/>
  <c r="AZ56" i="5"/>
  <c r="AZ21" i="5" s="1"/>
  <c r="AY56" i="5"/>
  <c r="AY21" i="5" s="1"/>
  <c r="AX56" i="5"/>
  <c r="AX21" i="5" s="1"/>
  <c r="AW56" i="5"/>
  <c r="AW21" i="5" s="1"/>
  <c r="AV56" i="5"/>
  <c r="AU56" i="5"/>
  <c r="AT56" i="5"/>
  <c r="AS56" i="5"/>
  <c r="AS21" i="5" s="1"/>
  <c r="AR56" i="5"/>
  <c r="AQ56" i="5"/>
  <c r="AP56" i="5"/>
  <c r="AP21" i="5" s="1"/>
  <c r="AO56" i="5"/>
  <c r="AO21" i="5" s="1"/>
  <c r="AN56" i="5"/>
  <c r="AM56" i="5"/>
  <c r="AL56" i="5"/>
  <c r="AK56" i="5"/>
  <c r="AJ56" i="5"/>
  <c r="AI56" i="5"/>
  <c r="AI21" i="5" s="1"/>
  <c r="AH56" i="5"/>
  <c r="AG56" i="5"/>
  <c r="AG21" i="5" s="1"/>
  <c r="AF56" i="5"/>
  <c r="AF21" i="5" s="1"/>
  <c r="AE56" i="5"/>
  <c r="AE21" i="5" s="1"/>
  <c r="AD56" i="5"/>
  <c r="AC56" i="5"/>
  <c r="AB56" i="5"/>
  <c r="AA56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BL46" i="5"/>
  <c r="BO46" i="5" s="1"/>
  <c r="BK46" i="5"/>
  <c r="BJ46" i="5"/>
  <c r="BI46" i="5"/>
  <c r="BH46" i="5"/>
  <c r="BH16" i="5" s="1"/>
  <c r="BG46" i="5"/>
  <c r="BG16" i="5" s="1"/>
  <c r="BF46" i="5"/>
  <c r="BF16" i="5" s="1"/>
  <c r="BE46" i="5"/>
  <c r="BE16" i="5" s="1"/>
  <c r="BD46" i="5"/>
  <c r="BC46" i="5"/>
  <c r="BC16" i="5" s="1"/>
  <c r="BB46" i="5"/>
  <c r="BA46" i="5"/>
  <c r="AZ46" i="5"/>
  <c r="AZ16" i="5" s="1"/>
  <c r="AY46" i="5"/>
  <c r="AX46" i="5"/>
  <c r="AW46" i="5"/>
  <c r="AW16" i="5" s="1"/>
  <c r="AV46" i="5"/>
  <c r="AV16" i="5" s="1"/>
  <c r="AU46" i="5"/>
  <c r="AU16" i="5" s="1"/>
  <c r="AT46" i="5"/>
  <c r="AS46" i="5"/>
  <c r="AS16" i="5" s="1"/>
  <c r="AR46" i="5"/>
  <c r="AR16" i="5" s="1"/>
  <c r="AQ46" i="5"/>
  <c r="AP46" i="5"/>
  <c r="AO46" i="5"/>
  <c r="AN46" i="5"/>
  <c r="AN16" i="5" s="1"/>
  <c r="AM46" i="5"/>
  <c r="AM16" i="5" s="1"/>
  <c r="AL46" i="5"/>
  <c r="AL16" i="5" s="1"/>
  <c r="AK46" i="5"/>
  <c r="AK16" i="5" s="1"/>
  <c r="AJ46" i="5"/>
  <c r="AI46" i="5"/>
  <c r="AI16" i="5" s="1"/>
  <c r="AH46" i="5"/>
  <c r="AG46" i="5"/>
  <c r="AF46" i="5"/>
  <c r="AF16" i="5" s="1"/>
  <c r="AE46" i="5"/>
  <c r="AD46" i="5"/>
  <c r="AC46" i="5"/>
  <c r="AC16" i="5" s="1"/>
  <c r="AB46" i="5"/>
  <c r="AB16" i="5" s="1"/>
  <c r="AA46" i="5"/>
  <c r="AA16" i="5" s="1"/>
  <c r="BL45" i="5"/>
  <c r="BK45" i="5"/>
  <c r="BJ45" i="5"/>
  <c r="BI45" i="5"/>
  <c r="BH45" i="5"/>
  <c r="BG45" i="5"/>
  <c r="BF45" i="5"/>
  <c r="BE45" i="5"/>
  <c r="BE15" i="5" s="1"/>
  <c r="BD45" i="5"/>
  <c r="BD15" i="5" s="1"/>
  <c r="BC45" i="5"/>
  <c r="BC15" i="5" s="1"/>
  <c r="BB45" i="5"/>
  <c r="BB15" i="5" s="1"/>
  <c r="BA45" i="5"/>
  <c r="AZ45" i="5"/>
  <c r="AY45" i="5"/>
  <c r="AX45" i="5"/>
  <c r="AX15" i="5" s="1"/>
  <c r="AW45" i="5"/>
  <c r="AV45" i="5"/>
  <c r="AU45" i="5"/>
  <c r="AU15" i="5" s="1"/>
  <c r="AT45" i="5"/>
  <c r="AT15" i="5" s="1"/>
  <c r="AS45" i="5"/>
  <c r="AR45" i="5"/>
  <c r="AQ45" i="5"/>
  <c r="AP45" i="5"/>
  <c r="AP15" i="5" s="1"/>
  <c r="AO45" i="5"/>
  <c r="AN45" i="5"/>
  <c r="AM45" i="5"/>
  <c r="AL45" i="5"/>
  <c r="AL15" i="5" s="1"/>
  <c r="AK45" i="5"/>
  <c r="AK15" i="5" s="1"/>
  <c r="AJ45" i="5"/>
  <c r="AJ15" i="5" s="1"/>
  <c r="AI45" i="5"/>
  <c r="AH45" i="5"/>
  <c r="AH15" i="5" s="1"/>
  <c r="AG45" i="5"/>
  <c r="AF45" i="5"/>
  <c r="AE45" i="5"/>
  <c r="AD45" i="5"/>
  <c r="AD15" i="5" s="1"/>
  <c r="AC45" i="5"/>
  <c r="AB45" i="5"/>
  <c r="AA45" i="5"/>
  <c r="AA15" i="5" s="1"/>
  <c r="BL44" i="5"/>
  <c r="BK44" i="5"/>
  <c r="BJ44" i="5"/>
  <c r="BI44" i="5"/>
  <c r="BH44" i="5"/>
  <c r="BH14" i="5" s="1"/>
  <c r="BG44" i="5"/>
  <c r="BF44" i="5"/>
  <c r="BE44" i="5"/>
  <c r="BD44" i="5"/>
  <c r="BD14" i="5" s="1"/>
  <c r="BC44" i="5"/>
  <c r="BC14" i="5" s="1"/>
  <c r="BB44" i="5"/>
  <c r="BB14" i="5" s="1"/>
  <c r="BA44" i="5"/>
  <c r="AZ44" i="5"/>
  <c r="AZ14" i="5" s="1"/>
  <c r="AY44" i="5"/>
  <c r="AX44" i="5"/>
  <c r="AW44" i="5"/>
  <c r="AV44" i="5"/>
  <c r="AV14" i="5" s="1"/>
  <c r="AU44" i="5"/>
  <c r="AT44" i="5"/>
  <c r="AS44" i="5"/>
  <c r="AS14" i="5" s="1"/>
  <c r="AR44" i="5"/>
  <c r="AR14" i="5" s="1"/>
  <c r="AQ44" i="5"/>
  <c r="AP44" i="5"/>
  <c r="AO44" i="5"/>
  <c r="AN44" i="5"/>
  <c r="AN14" i="5" s="1"/>
  <c r="AM44" i="5"/>
  <c r="AL44" i="5"/>
  <c r="AK44" i="5"/>
  <c r="AJ44" i="5"/>
  <c r="AJ14" i="5" s="1"/>
  <c r="AI44" i="5"/>
  <c r="AI14" i="5" s="1"/>
  <c r="AH44" i="5"/>
  <c r="AG44" i="5"/>
  <c r="AF44" i="5"/>
  <c r="AF14" i="5" s="1"/>
  <c r="AE44" i="5"/>
  <c r="AD44" i="5"/>
  <c r="AC44" i="5"/>
  <c r="AB44" i="5"/>
  <c r="AA44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BN31" i="5"/>
  <c r="BM31" i="5"/>
  <c r="BE31" i="5"/>
  <c r="A31" i="5"/>
  <c r="BN30" i="5"/>
  <c r="BM30" i="5"/>
  <c r="BL30" i="5"/>
  <c r="BH30" i="5"/>
  <c r="BG30" i="5"/>
  <c r="BF30" i="5"/>
  <c r="BE30" i="5"/>
  <c r="BD30" i="5"/>
  <c r="BC30" i="5"/>
  <c r="BB30" i="5"/>
  <c r="AX30" i="5"/>
  <c r="AW30" i="5"/>
  <c r="AV30" i="5"/>
  <c r="AU30" i="5"/>
  <c r="AT30" i="5"/>
  <c r="AS30" i="5"/>
  <c r="AR30" i="5"/>
  <c r="AN30" i="5"/>
  <c r="AM30" i="5"/>
  <c r="AL30" i="5"/>
  <c r="AK30" i="5"/>
  <c r="AJ30" i="5"/>
  <c r="AI30" i="5"/>
  <c r="AH30" i="5"/>
  <c r="AD30" i="5"/>
  <c r="AC30" i="5"/>
  <c r="AB30" i="5"/>
  <c r="AA30" i="5"/>
  <c r="Z30" i="5"/>
  <c r="Y30" i="5"/>
  <c r="X30" i="5"/>
  <c r="T30" i="5"/>
  <c r="S30" i="5"/>
  <c r="R30" i="5"/>
  <c r="Q30" i="5"/>
  <c r="P30" i="5"/>
  <c r="O30" i="5"/>
  <c r="N30" i="5"/>
  <c r="J30" i="5"/>
  <c r="I30" i="5"/>
  <c r="H30" i="5"/>
  <c r="G30" i="5"/>
  <c r="F30" i="5"/>
  <c r="E30" i="5"/>
  <c r="D30" i="5"/>
  <c r="A30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BN21" i="5"/>
  <c r="BM21" i="5"/>
  <c r="BL21" i="5"/>
  <c r="BK21" i="5"/>
  <c r="BG21" i="5"/>
  <c r="BF21" i="5"/>
  <c r="BE21" i="5"/>
  <c r="BD21" i="5"/>
  <c r="BC21" i="5"/>
  <c r="BB21" i="5"/>
  <c r="BA21" i="5"/>
  <c r="AV21" i="5"/>
  <c r="AU21" i="5"/>
  <c r="AT21" i="5"/>
  <c r="AR21" i="5"/>
  <c r="AQ21" i="5"/>
  <c r="AN21" i="5"/>
  <c r="AM21" i="5"/>
  <c r="AL21" i="5"/>
  <c r="AK21" i="5"/>
  <c r="AJ21" i="5"/>
  <c r="AH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T17" i="5"/>
  <c r="S17" i="5"/>
  <c r="BN16" i="5"/>
  <c r="BM16" i="5"/>
  <c r="BK16" i="5"/>
  <c r="BJ16" i="5"/>
  <c r="BI16" i="5"/>
  <c r="BD16" i="5"/>
  <c r="BB16" i="5"/>
  <c r="BA16" i="5"/>
  <c r="AY16" i="5"/>
  <c r="AX16" i="5"/>
  <c r="AT16" i="5"/>
  <c r="AQ16" i="5"/>
  <c r="AP16" i="5"/>
  <c r="AO16" i="5"/>
  <c r="AJ16" i="5"/>
  <c r="AH16" i="5"/>
  <c r="AG16" i="5"/>
  <c r="AE16" i="5"/>
  <c r="AD16" i="5"/>
  <c r="T16" i="5"/>
  <c r="S16" i="5"/>
  <c r="BN15" i="5"/>
  <c r="BM15" i="5"/>
  <c r="BL15" i="5"/>
  <c r="BK15" i="5"/>
  <c r="BJ15" i="5"/>
  <c r="BI15" i="5"/>
  <c r="BH15" i="5"/>
  <c r="BG15" i="5"/>
  <c r="BF15" i="5"/>
  <c r="BA15" i="5"/>
  <c r="AZ15" i="5"/>
  <c r="AY15" i="5"/>
  <c r="AW15" i="5"/>
  <c r="AV15" i="5"/>
  <c r="AS15" i="5"/>
  <c r="AR15" i="5"/>
  <c r="AQ15" i="5"/>
  <c r="AO15" i="5"/>
  <c r="AN15" i="5"/>
  <c r="AM15" i="5"/>
  <c r="AI15" i="5"/>
  <c r="AG15" i="5"/>
  <c r="AF15" i="5"/>
  <c r="AE15" i="5"/>
  <c r="AC15" i="5"/>
  <c r="AB15" i="5"/>
  <c r="BN14" i="5"/>
  <c r="BM14" i="5"/>
  <c r="BK14" i="5"/>
  <c r="BJ14" i="5"/>
  <c r="BI14" i="5"/>
  <c r="BG14" i="5"/>
  <c r="BF14" i="5"/>
  <c r="BE14" i="5"/>
  <c r="BA14" i="5"/>
  <c r="AY14" i="5"/>
  <c r="AX14" i="5"/>
  <c r="AW14" i="5"/>
  <c r="AU14" i="5"/>
  <c r="AT14" i="5"/>
  <c r="AQ14" i="5"/>
  <c r="AP14" i="5"/>
  <c r="AO14" i="5"/>
  <c r="AM14" i="5"/>
  <c r="AL14" i="5"/>
  <c r="AK14" i="5"/>
  <c r="AH14" i="5"/>
  <c r="AG14" i="5"/>
  <c r="AE14" i="5"/>
  <c r="AD14" i="5"/>
  <c r="AC14" i="5"/>
  <c r="AB14" i="5"/>
  <c r="AA14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BN308" i="4"/>
  <c r="BM308" i="4"/>
  <c r="BL308" i="4"/>
  <c r="BK308" i="4"/>
  <c r="BJ308" i="4"/>
  <c r="BI308" i="4"/>
  <c r="BH308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AT308" i="4"/>
  <c r="AS308" i="4"/>
  <c r="AR308" i="4"/>
  <c r="AQ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A308" i="4"/>
  <c r="A318" i="4" s="1"/>
  <c r="BN307" i="4"/>
  <c r="BM307" i="4"/>
  <c r="BL307" i="4"/>
  <c r="BK307" i="4"/>
  <c r="BJ307" i="4"/>
  <c r="BI307" i="4"/>
  <c r="BH307" i="4"/>
  <c r="BG307" i="4"/>
  <c r="BF307" i="4"/>
  <c r="BE307" i="4"/>
  <c r="BD307" i="4"/>
  <c r="BC307" i="4"/>
  <c r="BB307" i="4"/>
  <c r="BA307" i="4"/>
  <c r="AZ307" i="4"/>
  <c r="AY307" i="4"/>
  <c r="AX307" i="4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A307" i="4"/>
  <c r="A317" i="4" s="1"/>
  <c r="BN306" i="4"/>
  <c r="BM306" i="4"/>
  <c r="BL306" i="4"/>
  <c r="BK306" i="4"/>
  <c r="BJ306" i="4"/>
  <c r="BI306" i="4"/>
  <c r="BH306" i="4"/>
  <c r="BG306" i="4"/>
  <c r="BF306" i="4"/>
  <c r="BE306" i="4"/>
  <c r="BD306" i="4"/>
  <c r="BC306" i="4"/>
  <c r="BB306" i="4"/>
  <c r="BB309" i="4" s="1"/>
  <c r="BA306" i="4"/>
  <c r="AZ306" i="4"/>
  <c r="AY306" i="4"/>
  <c r="AX306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A306" i="4"/>
  <c r="A316" i="4" s="1"/>
  <c r="BN305" i="4"/>
  <c r="BM305" i="4"/>
  <c r="BL305" i="4"/>
  <c r="BK305" i="4"/>
  <c r="BK309" i="4" s="1"/>
  <c r="BJ305" i="4"/>
  <c r="BI305" i="4"/>
  <c r="BH305" i="4"/>
  <c r="BG305" i="4"/>
  <c r="BG309" i="4" s="1"/>
  <c r="BF305" i="4"/>
  <c r="BE305" i="4"/>
  <c r="BD305" i="4"/>
  <c r="BC305" i="4"/>
  <c r="BB305" i="4"/>
  <c r="BA305" i="4"/>
  <c r="AZ305" i="4"/>
  <c r="AY305" i="4"/>
  <c r="AY309" i="4" s="1"/>
  <c r="AY315" i="4" s="1"/>
  <c r="AX305" i="4"/>
  <c r="AW305" i="4"/>
  <c r="AV305" i="4"/>
  <c r="AV309" i="4" s="1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A305" i="4"/>
  <c r="A315" i="4" s="1"/>
  <c r="BN304" i="4"/>
  <c r="BM304" i="4"/>
  <c r="BL304" i="4"/>
  <c r="BK304" i="4"/>
  <c r="BJ304" i="4"/>
  <c r="BI304" i="4"/>
  <c r="BH304" i="4"/>
  <c r="BG304" i="4"/>
  <c r="BF304" i="4"/>
  <c r="BE304" i="4"/>
  <c r="BD304" i="4"/>
  <c r="BC304" i="4"/>
  <c r="BB304" i="4"/>
  <c r="BB314" i="4" s="1"/>
  <c r="BA304" i="4"/>
  <c r="AZ304" i="4"/>
  <c r="AY304" i="4"/>
  <c r="AX304" i="4"/>
  <c r="AW304" i="4"/>
  <c r="AV304" i="4"/>
  <c r="AU304" i="4"/>
  <c r="AT304" i="4"/>
  <c r="AS304" i="4"/>
  <c r="AS309" i="4" s="1"/>
  <c r="AS318" i="4" s="1"/>
  <c r="AR304" i="4"/>
  <c r="AQ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A304" i="4"/>
  <c r="A314" i="4" s="1"/>
  <c r="BN303" i="4"/>
  <c r="BN313" i="4" s="1"/>
  <c r="BM303" i="4"/>
  <c r="BM313" i="4" s="1"/>
  <c r="BL303" i="4"/>
  <c r="BL313" i="4" s="1"/>
  <c r="BK303" i="4"/>
  <c r="BK313" i="4" s="1"/>
  <c r="BJ303" i="4"/>
  <c r="BJ313" i="4" s="1"/>
  <c r="BI303" i="4"/>
  <c r="BI313" i="4" s="1"/>
  <c r="BH303" i="4"/>
  <c r="BH313" i="4" s="1"/>
  <c r="BG303" i="4"/>
  <c r="BG313" i="4" s="1"/>
  <c r="BF303" i="4"/>
  <c r="BF313" i="4" s="1"/>
  <c r="BE303" i="4"/>
  <c r="BE313" i="4" s="1"/>
  <c r="BD303" i="4"/>
  <c r="BD313" i="4" s="1"/>
  <c r="BC303" i="4"/>
  <c r="BC313" i="4" s="1"/>
  <c r="BB303" i="4"/>
  <c r="BB313" i="4" s="1"/>
  <c r="BA303" i="4"/>
  <c r="BA313" i="4" s="1"/>
  <c r="AZ303" i="4"/>
  <c r="AZ313" i="4" s="1"/>
  <c r="AY303" i="4"/>
  <c r="AY313" i="4" s="1"/>
  <c r="AX303" i="4"/>
  <c r="AX313" i="4" s="1"/>
  <c r="AW303" i="4"/>
  <c r="AV303" i="4"/>
  <c r="AU303" i="4"/>
  <c r="AT303" i="4"/>
  <c r="AS303" i="4"/>
  <c r="AR303" i="4"/>
  <c r="AQ303" i="4"/>
  <c r="BN300" i="4"/>
  <c r="BM300" i="4"/>
  <c r="BN299" i="4"/>
  <c r="BM299" i="4"/>
  <c r="BN298" i="4"/>
  <c r="BM298" i="4"/>
  <c r="BN293" i="4"/>
  <c r="BM293" i="4"/>
  <c r="B293" i="4"/>
  <c r="A293" i="4"/>
  <c r="BN292" i="4"/>
  <c r="BM292" i="4"/>
  <c r="B292" i="4"/>
  <c r="A292" i="4"/>
  <c r="BN291" i="4"/>
  <c r="BM291" i="4"/>
  <c r="A291" i="4"/>
  <c r="BN288" i="4"/>
  <c r="BM288" i="4"/>
  <c r="B288" i="4"/>
  <c r="A288" i="4"/>
  <c r="BN284" i="4"/>
  <c r="BM284" i="4"/>
  <c r="A284" i="4"/>
  <c r="BN283" i="4"/>
  <c r="BM283" i="4"/>
  <c r="A283" i="4"/>
  <c r="BN279" i="4"/>
  <c r="BM279" i="4"/>
  <c r="A279" i="4"/>
  <c r="BN275" i="4"/>
  <c r="BM275" i="4"/>
  <c r="A275" i="4"/>
  <c r="BN271" i="4"/>
  <c r="BM271" i="4"/>
  <c r="A271" i="4"/>
  <c r="W252" i="4"/>
  <c r="Z248" i="4"/>
  <c r="Y248" i="4"/>
  <c r="Y252" i="4" s="1"/>
  <c r="X248" i="4"/>
  <c r="X252" i="4" s="1"/>
  <c r="W248" i="4"/>
  <c r="V248" i="4"/>
  <c r="V253" i="4" s="1"/>
  <c r="U248" i="4"/>
  <c r="T248" i="4"/>
  <c r="T251" i="4" s="1"/>
  <c r="S248" i="4"/>
  <c r="S251" i="4" s="1"/>
  <c r="R248" i="4"/>
  <c r="Q248" i="4"/>
  <c r="Q254" i="4" s="1"/>
  <c r="P248" i="4"/>
  <c r="O248" i="4"/>
  <c r="O254" i="4" s="1"/>
  <c r="N248" i="4"/>
  <c r="N254" i="4" s="1"/>
  <c r="M248" i="4"/>
  <c r="M254" i="4" s="1"/>
  <c r="L248" i="4"/>
  <c r="L251" i="4" s="1"/>
  <c r="K248" i="4"/>
  <c r="J248" i="4"/>
  <c r="I248" i="4"/>
  <c r="H248" i="4"/>
  <c r="G248" i="4"/>
  <c r="F248" i="4"/>
  <c r="E248" i="4"/>
  <c r="D248" i="4"/>
  <c r="C248" i="4"/>
  <c r="B248" i="4"/>
  <c r="P246" i="4"/>
  <c r="BM240" i="4"/>
  <c r="BM245" i="4" s="1"/>
  <c r="Z240" i="4"/>
  <c r="Z246" i="4" s="1"/>
  <c r="Y240" i="4"/>
  <c r="Y245" i="4" s="1"/>
  <c r="X240" i="4"/>
  <c r="X245" i="4" s="1"/>
  <c r="W240" i="4"/>
  <c r="W245" i="4" s="1"/>
  <c r="V240" i="4"/>
  <c r="V245" i="4" s="1"/>
  <c r="U240" i="4"/>
  <c r="T240" i="4"/>
  <c r="T246" i="4" s="1"/>
  <c r="S240" i="4"/>
  <c r="S246" i="4" s="1"/>
  <c r="R240" i="4"/>
  <c r="R245" i="4" s="1"/>
  <c r="Q240" i="4"/>
  <c r="Q245" i="4" s="1"/>
  <c r="P240" i="4"/>
  <c r="P244" i="4" s="1"/>
  <c r="O240" i="4"/>
  <c r="O245" i="4" s="1"/>
  <c r="N240" i="4"/>
  <c r="N245" i="4" s="1"/>
  <c r="M240" i="4"/>
  <c r="M245" i="4" s="1"/>
  <c r="L240" i="4"/>
  <c r="L246" i="4" s="1"/>
  <c r="K240" i="4"/>
  <c r="J240" i="4"/>
  <c r="I240" i="4"/>
  <c r="H240" i="4"/>
  <c r="G240" i="4"/>
  <c r="F240" i="4"/>
  <c r="E240" i="4"/>
  <c r="D240" i="4"/>
  <c r="C240" i="4"/>
  <c r="B240" i="4"/>
  <c r="BN238" i="4"/>
  <c r="BM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BN237" i="4"/>
  <c r="BM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BN236" i="4"/>
  <c r="BM236" i="4"/>
  <c r="AA236" i="4"/>
  <c r="Z236" i="4"/>
  <c r="Y236" i="4"/>
  <c r="Y250" i="4" s="1"/>
  <c r="X236" i="4"/>
  <c r="W236" i="4"/>
  <c r="V236" i="4"/>
  <c r="U236" i="4"/>
  <c r="T236" i="4"/>
  <c r="S236" i="4"/>
  <c r="R236" i="4"/>
  <c r="Q236" i="4"/>
  <c r="P236" i="4"/>
  <c r="O236" i="4"/>
  <c r="O250" i="4" s="1"/>
  <c r="N236" i="4"/>
  <c r="M236" i="4"/>
  <c r="M250" i="4" s="1"/>
  <c r="L236" i="4"/>
  <c r="K236" i="4"/>
  <c r="J236" i="4"/>
  <c r="I236" i="4"/>
  <c r="H236" i="4"/>
  <c r="G236" i="4"/>
  <c r="F236" i="4"/>
  <c r="E236" i="4"/>
  <c r="D236" i="4"/>
  <c r="C236" i="4"/>
  <c r="B236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BN233" i="4"/>
  <c r="BM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BN232" i="4"/>
  <c r="BM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BN231" i="4"/>
  <c r="BM231" i="4"/>
  <c r="BM242" i="4" s="1"/>
  <c r="AA231" i="4"/>
  <c r="U231" i="4"/>
  <c r="T231" i="4"/>
  <c r="T242" i="4" s="1"/>
  <c r="S231" i="4"/>
  <c r="S242" i="4" s="1"/>
  <c r="R231" i="4"/>
  <c r="R242" i="4" s="1"/>
  <c r="Q231" i="4"/>
  <c r="Q242" i="4" s="1"/>
  <c r="P231" i="4"/>
  <c r="P242" i="4" s="1"/>
  <c r="O231" i="4"/>
  <c r="O242" i="4" s="1"/>
  <c r="N231" i="4"/>
  <c r="N242" i="4" s="1"/>
  <c r="M231" i="4"/>
  <c r="M242" i="4" s="1"/>
  <c r="L231" i="4"/>
  <c r="K231" i="4"/>
  <c r="J231" i="4"/>
  <c r="I231" i="4"/>
  <c r="H231" i="4"/>
  <c r="G231" i="4"/>
  <c r="F231" i="4"/>
  <c r="E231" i="4"/>
  <c r="D231" i="4"/>
  <c r="C231" i="4"/>
  <c r="B231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BN227" i="4"/>
  <c r="BM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A227" i="4"/>
  <c r="BN224" i="4"/>
  <c r="BM224" i="4"/>
  <c r="L224" i="4"/>
  <c r="K224" i="4"/>
  <c r="J224" i="4"/>
  <c r="I224" i="4"/>
  <c r="H224" i="4"/>
  <c r="G224" i="4"/>
  <c r="F224" i="4"/>
  <c r="E224" i="4"/>
  <c r="D224" i="4"/>
  <c r="C224" i="4"/>
  <c r="B224" i="4"/>
  <c r="A224" i="4"/>
  <c r="BN221" i="4"/>
  <c r="BM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A221" i="4"/>
  <c r="BN218" i="4"/>
  <c r="BM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A218" i="4"/>
  <c r="BN217" i="4"/>
  <c r="BM217" i="4"/>
  <c r="L217" i="4"/>
  <c r="K217" i="4"/>
  <c r="J217" i="4"/>
  <c r="I217" i="4"/>
  <c r="H217" i="4"/>
  <c r="G217" i="4"/>
  <c r="F217" i="4"/>
  <c r="E217" i="4"/>
  <c r="D217" i="4"/>
  <c r="C217" i="4"/>
  <c r="B217" i="4"/>
  <c r="A217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BL199" i="4"/>
  <c r="BO199" i="4" s="1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BL189" i="4"/>
  <c r="BK189" i="4"/>
  <c r="BK233" i="4" s="1"/>
  <c r="BJ189" i="4"/>
  <c r="BJ233" i="4" s="1"/>
  <c r="BI189" i="4"/>
  <c r="BI233" i="4" s="1"/>
  <c r="BH189" i="4"/>
  <c r="BH233" i="4" s="1"/>
  <c r="BG189" i="4"/>
  <c r="BG233" i="4" s="1"/>
  <c r="BF189" i="4"/>
  <c r="BF233" i="4" s="1"/>
  <c r="BE189" i="4"/>
  <c r="BE233" i="4" s="1"/>
  <c r="BD189" i="4"/>
  <c r="BD233" i="4" s="1"/>
  <c r="BC189" i="4"/>
  <c r="BC233" i="4" s="1"/>
  <c r="BB189" i="4"/>
  <c r="BB233" i="4" s="1"/>
  <c r="BA189" i="4"/>
  <c r="BA233" i="4" s="1"/>
  <c r="AZ189" i="4"/>
  <c r="AZ233" i="4" s="1"/>
  <c r="AY189" i="4"/>
  <c r="AY233" i="4" s="1"/>
  <c r="AX189" i="4"/>
  <c r="AX233" i="4" s="1"/>
  <c r="AW189" i="4"/>
  <c r="AW233" i="4" s="1"/>
  <c r="AV189" i="4"/>
  <c r="AV233" i="4" s="1"/>
  <c r="AU189" i="4"/>
  <c r="AU233" i="4" s="1"/>
  <c r="AT189" i="4"/>
  <c r="AT233" i="4" s="1"/>
  <c r="AS189" i="4"/>
  <c r="AS233" i="4" s="1"/>
  <c r="AR189" i="4"/>
  <c r="AR233" i="4" s="1"/>
  <c r="AQ189" i="4"/>
  <c r="AQ233" i="4" s="1"/>
  <c r="AP189" i="4"/>
  <c r="AP233" i="4" s="1"/>
  <c r="AO189" i="4"/>
  <c r="AO233" i="4" s="1"/>
  <c r="AN189" i="4"/>
  <c r="AN233" i="4" s="1"/>
  <c r="AM189" i="4"/>
  <c r="AM233" i="4" s="1"/>
  <c r="AL189" i="4"/>
  <c r="AL233" i="4" s="1"/>
  <c r="AK189" i="4"/>
  <c r="AK233" i="4" s="1"/>
  <c r="AJ189" i="4"/>
  <c r="AJ233" i="4" s="1"/>
  <c r="AI189" i="4"/>
  <c r="AI233" i="4" s="1"/>
  <c r="AH189" i="4"/>
  <c r="AH233" i="4" s="1"/>
  <c r="AG189" i="4"/>
  <c r="AG233" i="4" s="1"/>
  <c r="AF189" i="4"/>
  <c r="AF233" i="4" s="1"/>
  <c r="AE189" i="4"/>
  <c r="AE233" i="4" s="1"/>
  <c r="AD189" i="4"/>
  <c r="AD233" i="4" s="1"/>
  <c r="AC189" i="4"/>
  <c r="AC233" i="4" s="1"/>
  <c r="AB189" i="4"/>
  <c r="AB233" i="4" s="1"/>
  <c r="BL188" i="4"/>
  <c r="BO188" i="4" s="1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BL186" i="4"/>
  <c r="BK186" i="4"/>
  <c r="BK238" i="4" s="1"/>
  <c r="BJ186" i="4"/>
  <c r="BJ238" i="4" s="1"/>
  <c r="BI186" i="4"/>
  <c r="BI238" i="4" s="1"/>
  <c r="BH186" i="4"/>
  <c r="BH238" i="4" s="1"/>
  <c r="BG186" i="4"/>
  <c r="BG238" i="4" s="1"/>
  <c r="BF186" i="4"/>
  <c r="BF238" i="4" s="1"/>
  <c r="BE186" i="4"/>
  <c r="BE238" i="4" s="1"/>
  <c r="BD186" i="4"/>
  <c r="BD238" i="4" s="1"/>
  <c r="BC186" i="4"/>
  <c r="BC238" i="4" s="1"/>
  <c r="BB186" i="4"/>
  <c r="BB238" i="4" s="1"/>
  <c r="BA186" i="4"/>
  <c r="BA238" i="4" s="1"/>
  <c r="AZ186" i="4"/>
  <c r="AZ238" i="4" s="1"/>
  <c r="AY186" i="4"/>
  <c r="AY238" i="4" s="1"/>
  <c r="AX186" i="4"/>
  <c r="AX238" i="4" s="1"/>
  <c r="AW186" i="4"/>
  <c r="AW238" i="4" s="1"/>
  <c r="AV186" i="4"/>
  <c r="AV238" i="4" s="1"/>
  <c r="AU186" i="4"/>
  <c r="AU238" i="4" s="1"/>
  <c r="AT186" i="4"/>
  <c r="AT238" i="4" s="1"/>
  <c r="AS186" i="4"/>
  <c r="AS238" i="4" s="1"/>
  <c r="AR186" i="4"/>
  <c r="AR238" i="4" s="1"/>
  <c r="AQ186" i="4"/>
  <c r="AQ238" i="4" s="1"/>
  <c r="AP186" i="4"/>
  <c r="AP238" i="4" s="1"/>
  <c r="AO186" i="4"/>
  <c r="AO238" i="4" s="1"/>
  <c r="AN186" i="4"/>
  <c r="AN238" i="4" s="1"/>
  <c r="AM186" i="4"/>
  <c r="AM238" i="4" s="1"/>
  <c r="AL186" i="4"/>
  <c r="AL238" i="4" s="1"/>
  <c r="AK186" i="4"/>
  <c r="AK238" i="4" s="1"/>
  <c r="AJ186" i="4"/>
  <c r="AJ238" i="4" s="1"/>
  <c r="AI186" i="4"/>
  <c r="AI238" i="4" s="1"/>
  <c r="AH186" i="4"/>
  <c r="AH238" i="4" s="1"/>
  <c r="AG186" i="4"/>
  <c r="AG238" i="4" s="1"/>
  <c r="AF186" i="4"/>
  <c r="AF238" i="4" s="1"/>
  <c r="AE186" i="4"/>
  <c r="AE238" i="4" s="1"/>
  <c r="AD186" i="4"/>
  <c r="AD238" i="4" s="1"/>
  <c r="AC186" i="4"/>
  <c r="AC238" i="4" s="1"/>
  <c r="AB186" i="4"/>
  <c r="AB238" i="4" s="1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BL173" i="4"/>
  <c r="BK173" i="4"/>
  <c r="BJ173" i="4"/>
  <c r="BI173" i="4"/>
  <c r="BI232" i="4" s="1"/>
  <c r="BH173" i="4"/>
  <c r="BG173" i="4"/>
  <c r="BG232" i="4" s="1"/>
  <c r="BF173" i="4"/>
  <c r="X30" i="6" s="1"/>
  <c r="BE173" i="4"/>
  <c r="BE232" i="4" s="1"/>
  <c r="BD173" i="4"/>
  <c r="BC173" i="4"/>
  <c r="BC232" i="4" s="1"/>
  <c r="BB173" i="4"/>
  <c r="BA173" i="4"/>
  <c r="AZ173" i="4"/>
  <c r="AY173" i="4"/>
  <c r="AX173" i="4"/>
  <c r="AW173" i="4"/>
  <c r="AW232" i="4" s="1"/>
  <c r="AV173" i="4"/>
  <c r="N30" i="6" s="1"/>
  <c r="AU173" i="4"/>
  <c r="AU232" i="4" s="1"/>
  <c r="AT173" i="4"/>
  <c r="AS173" i="4"/>
  <c r="AS232" i="4" s="1"/>
  <c r="AR173" i="4"/>
  <c r="AQ173" i="4"/>
  <c r="AP173" i="4"/>
  <c r="AO173" i="4"/>
  <c r="AN173" i="4"/>
  <c r="AN232" i="4" s="1"/>
  <c r="AM173" i="4"/>
  <c r="AM232" i="4" s="1"/>
  <c r="AL173" i="4"/>
  <c r="D30" i="6" s="1"/>
  <c r="AK173" i="4"/>
  <c r="AK232" i="4" s="1"/>
  <c r="AJ173" i="4"/>
  <c r="AI173" i="4"/>
  <c r="AI232" i="4" s="1"/>
  <c r="AH173" i="4"/>
  <c r="AH232" i="4" s="1"/>
  <c r="AG173" i="4"/>
  <c r="AG232" i="4" s="1"/>
  <c r="AF173" i="4"/>
  <c r="AF232" i="4" s="1"/>
  <c r="AE173" i="4"/>
  <c r="AE232" i="4" s="1"/>
  <c r="AD173" i="4"/>
  <c r="AD232" i="4" s="1"/>
  <c r="AC173" i="4"/>
  <c r="AC232" i="4" s="1"/>
  <c r="AB173" i="4"/>
  <c r="AB232" i="4" s="1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BL170" i="4"/>
  <c r="BK170" i="4"/>
  <c r="BK237" i="4" s="1"/>
  <c r="BJ170" i="4"/>
  <c r="BJ237" i="4" s="1"/>
  <c r="BI170" i="4"/>
  <c r="BI237" i="4" s="1"/>
  <c r="BH170" i="4"/>
  <c r="BH237" i="4" s="1"/>
  <c r="BG170" i="4"/>
  <c r="BG237" i="4" s="1"/>
  <c r="BF170" i="4"/>
  <c r="BF237" i="4" s="1"/>
  <c r="BE170" i="4"/>
  <c r="BE237" i="4" s="1"/>
  <c r="BD170" i="4"/>
  <c r="BD237" i="4" s="1"/>
  <c r="BC170" i="4"/>
  <c r="BC237" i="4" s="1"/>
  <c r="BB170" i="4"/>
  <c r="BB237" i="4" s="1"/>
  <c r="BA170" i="4"/>
  <c r="BA237" i="4" s="1"/>
  <c r="AZ170" i="4"/>
  <c r="AZ237" i="4" s="1"/>
  <c r="AY170" i="4"/>
  <c r="AY237" i="4" s="1"/>
  <c r="AX170" i="4"/>
  <c r="AX237" i="4" s="1"/>
  <c r="AW170" i="4"/>
  <c r="AW237" i="4" s="1"/>
  <c r="AV170" i="4"/>
  <c r="AV237" i="4" s="1"/>
  <c r="AU170" i="4"/>
  <c r="AU237" i="4" s="1"/>
  <c r="AT170" i="4"/>
  <c r="AT237" i="4" s="1"/>
  <c r="AS170" i="4"/>
  <c r="AS237" i="4" s="1"/>
  <c r="AR170" i="4"/>
  <c r="AR237" i="4" s="1"/>
  <c r="AQ170" i="4"/>
  <c r="AQ237" i="4" s="1"/>
  <c r="AP170" i="4"/>
  <c r="AP237" i="4" s="1"/>
  <c r="AO170" i="4"/>
  <c r="AO237" i="4" s="1"/>
  <c r="AN170" i="4"/>
  <c r="AN237" i="4" s="1"/>
  <c r="AM170" i="4"/>
  <c r="AM237" i="4" s="1"/>
  <c r="AL170" i="4"/>
  <c r="AL237" i="4" s="1"/>
  <c r="AK170" i="4"/>
  <c r="AK237" i="4" s="1"/>
  <c r="AJ170" i="4"/>
  <c r="AJ237" i="4" s="1"/>
  <c r="AI170" i="4"/>
  <c r="AI237" i="4" s="1"/>
  <c r="AH170" i="4"/>
  <c r="AH237" i="4" s="1"/>
  <c r="AG170" i="4"/>
  <c r="AG237" i="4" s="1"/>
  <c r="AF170" i="4"/>
  <c r="AF237" i="4" s="1"/>
  <c r="AE170" i="4"/>
  <c r="AE237" i="4" s="1"/>
  <c r="AD170" i="4"/>
  <c r="AD237" i="4" s="1"/>
  <c r="AC170" i="4"/>
  <c r="AC237" i="4" s="1"/>
  <c r="AB170" i="4"/>
  <c r="AB237" i="4" s="1"/>
  <c r="BL169" i="4"/>
  <c r="BO169" i="4" s="1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BL157" i="4"/>
  <c r="BK157" i="4"/>
  <c r="BK231" i="4" s="1"/>
  <c r="BJ157" i="4"/>
  <c r="BJ231" i="4" s="1"/>
  <c r="BI157" i="4"/>
  <c r="BI231" i="4" s="1"/>
  <c r="BH157" i="4"/>
  <c r="BH231" i="4" s="1"/>
  <c r="BG157" i="4"/>
  <c r="BG231" i="4" s="1"/>
  <c r="BF157" i="4"/>
  <c r="BF231" i="4" s="1"/>
  <c r="BE157" i="4"/>
  <c r="BE231" i="4" s="1"/>
  <c r="BD157" i="4"/>
  <c r="BD231" i="4" s="1"/>
  <c r="BC157" i="4"/>
  <c r="BC231" i="4" s="1"/>
  <c r="BB157" i="4"/>
  <c r="BB231" i="4" s="1"/>
  <c r="BA157" i="4"/>
  <c r="BA231" i="4" s="1"/>
  <c r="AZ157" i="4"/>
  <c r="AZ231" i="4" s="1"/>
  <c r="AY157" i="4"/>
  <c r="AY231" i="4" s="1"/>
  <c r="AX157" i="4"/>
  <c r="AX231" i="4" s="1"/>
  <c r="AW157" i="4"/>
  <c r="AW231" i="4" s="1"/>
  <c r="AV157" i="4"/>
  <c r="AV231" i="4" s="1"/>
  <c r="AU157" i="4"/>
  <c r="AU231" i="4" s="1"/>
  <c r="AT157" i="4"/>
  <c r="AT231" i="4" s="1"/>
  <c r="AS157" i="4"/>
  <c r="AS231" i="4" s="1"/>
  <c r="AR157" i="4"/>
  <c r="AR231" i="4" s="1"/>
  <c r="AQ157" i="4"/>
  <c r="AQ231" i="4" s="1"/>
  <c r="AP157" i="4"/>
  <c r="AP231" i="4" s="1"/>
  <c r="AO157" i="4"/>
  <c r="AO231" i="4" s="1"/>
  <c r="AN157" i="4"/>
  <c r="AN231" i="4" s="1"/>
  <c r="AM157" i="4"/>
  <c r="AM231" i="4" s="1"/>
  <c r="AL157" i="4"/>
  <c r="AL231" i="4" s="1"/>
  <c r="AK157" i="4"/>
  <c r="AK231" i="4" s="1"/>
  <c r="AJ157" i="4"/>
  <c r="AJ231" i="4" s="1"/>
  <c r="AI157" i="4"/>
  <c r="AI231" i="4" s="1"/>
  <c r="AH157" i="4"/>
  <c r="AH231" i="4" s="1"/>
  <c r="AG157" i="4"/>
  <c r="AG231" i="4" s="1"/>
  <c r="AF157" i="4"/>
  <c r="AF231" i="4" s="1"/>
  <c r="AE157" i="4"/>
  <c r="AE231" i="4" s="1"/>
  <c r="AD157" i="4"/>
  <c r="AD231" i="4" s="1"/>
  <c r="AC157" i="4"/>
  <c r="AC231" i="4" s="1"/>
  <c r="AB157" i="4"/>
  <c r="AB231" i="4" s="1"/>
  <c r="Z157" i="4"/>
  <c r="Z231" i="4" s="1"/>
  <c r="Y157" i="4"/>
  <c r="Y231" i="4" s="1"/>
  <c r="X157" i="4"/>
  <c r="X231" i="4" s="1"/>
  <c r="X242" i="4" s="1"/>
  <c r="W157" i="4"/>
  <c r="W231" i="4" s="1"/>
  <c r="V157" i="4"/>
  <c r="V231" i="4" s="1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BL154" i="4"/>
  <c r="BK154" i="4"/>
  <c r="BK236" i="4" s="1"/>
  <c r="BJ154" i="4"/>
  <c r="BJ236" i="4" s="1"/>
  <c r="BI154" i="4"/>
  <c r="BI236" i="4" s="1"/>
  <c r="BH154" i="4"/>
  <c r="BH236" i="4" s="1"/>
  <c r="BG154" i="4"/>
  <c r="BG236" i="4" s="1"/>
  <c r="BF154" i="4"/>
  <c r="BF236" i="4" s="1"/>
  <c r="BE154" i="4"/>
  <c r="BE236" i="4" s="1"/>
  <c r="BD154" i="4"/>
  <c r="BD236" i="4" s="1"/>
  <c r="BC154" i="4"/>
  <c r="BC236" i="4" s="1"/>
  <c r="BB154" i="4"/>
  <c r="BB236" i="4" s="1"/>
  <c r="BA154" i="4"/>
  <c r="BA236" i="4" s="1"/>
  <c r="AZ154" i="4"/>
  <c r="AZ236" i="4" s="1"/>
  <c r="AY154" i="4"/>
  <c r="AY236" i="4" s="1"/>
  <c r="AX154" i="4"/>
  <c r="AX236" i="4" s="1"/>
  <c r="AW154" i="4"/>
  <c r="AW236" i="4" s="1"/>
  <c r="AV154" i="4"/>
  <c r="AV236" i="4" s="1"/>
  <c r="AU154" i="4"/>
  <c r="AU236" i="4" s="1"/>
  <c r="AT154" i="4"/>
  <c r="AT236" i="4" s="1"/>
  <c r="AS154" i="4"/>
  <c r="AS236" i="4" s="1"/>
  <c r="AR154" i="4"/>
  <c r="AR236" i="4" s="1"/>
  <c r="AQ154" i="4"/>
  <c r="AQ236" i="4" s="1"/>
  <c r="AP154" i="4"/>
  <c r="AP236" i="4" s="1"/>
  <c r="AO154" i="4"/>
  <c r="AO236" i="4" s="1"/>
  <c r="AN154" i="4"/>
  <c r="AN236" i="4" s="1"/>
  <c r="AM154" i="4"/>
  <c r="AM236" i="4" s="1"/>
  <c r="AL154" i="4"/>
  <c r="AL236" i="4" s="1"/>
  <c r="AK154" i="4"/>
  <c r="AK236" i="4" s="1"/>
  <c r="AJ154" i="4"/>
  <c r="AJ236" i="4" s="1"/>
  <c r="AI154" i="4"/>
  <c r="AI236" i="4" s="1"/>
  <c r="AH154" i="4"/>
  <c r="AH236" i="4" s="1"/>
  <c r="AG154" i="4"/>
  <c r="AG236" i="4" s="1"/>
  <c r="AF154" i="4"/>
  <c r="AF236" i="4" s="1"/>
  <c r="AE154" i="4"/>
  <c r="AE236" i="4" s="1"/>
  <c r="AD154" i="4"/>
  <c r="AD236" i="4" s="1"/>
  <c r="AC154" i="4"/>
  <c r="AC236" i="4" s="1"/>
  <c r="AB154" i="4"/>
  <c r="AB236" i="4" s="1"/>
  <c r="BL153" i="4"/>
  <c r="BO153" i="4" s="1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BL140" i="4"/>
  <c r="BK140" i="4"/>
  <c r="BK293" i="4" s="1"/>
  <c r="BJ140" i="4"/>
  <c r="BJ293" i="4" s="1"/>
  <c r="BI140" i="4"/>
  <c r="BI293" i="4" s="1"/>
  <c r="BH140" i="4"/>
  <c r="BH293" i="4" s="1"/>
  <c r="BG140" i="4"/>
  <c r="BG293" i="4" s="1"/>
  <c r="BF140" i="4"/>
  <c r="BF293" i="4" s="1"/>
  <c r="BE140" i="4"/>
  <c r="BE293" i="4" s="1"/>
  <c r="BD140" i="4"/>
  <c r="BD293" i="4" s="1"/>
  <c r="BC140" i="4"/>
  <c r="BC293" i="4" s="1"/>
  <c r="BB140" i="4"/>
  <c r="BB293" i="4" s="1"/>
  <c r="BA140" i="4"/>
  <c r="BA293" i="4" s="1"/>
  <c r="AZ140" i="4"/>
  <c r="AZ293" i="4" s="1"/>
  <c r="AY140" i="4"/>
  <c r="AY293" i="4" s="1"/>
  <c r="AX140" i="4"/>
  <c r="AX293" i="4" s="1"/>
  <c r="AW140" i="4"/>
  <c r="AW293" i="4" s="1"/>
  <c r="AV140" i="4"/>
  <c r="AV293" i="4" s="1"/>
  <c r="AU140" i="4"/>
  <c r="AU293" i="4" s="1"/>
  <c r="AT140" i="4"/>
  <c r="AT293" i="4" s="1"/>
  <c r="AS140" i="4"/>
  <c r="AS293" i="4" s="1"/>
  <c r="AR140" i="4"/>
  <c r="AR293" i="4" s="1"/>
  <c r="AQ140" i="4"/>
  <c r="AQ293" i="4" s="1"/>
  <c r="AP140" i="4"/>
  <c r="AP293" i="4" s="1"/>
  <c r="AO140" i="4"/>
  <c r="AO293" i="4" s="1"/>
  <c r="AN140" i="4"/>
  <c r="AN293" i="4" s="1"/>
  <c r="AM140" i="4"/>
  <c r="AM293" i="4" s="1"/>
  <c r="AL140" i="4"/>
  <c r="AL293" i="4" s="1"/>
  <c r="AK140" i="4"/>
  <c r="AK293" i="4" s="1"/>
  <c r="AJ140" i="4"/>
  <c r="AJ293" i="4" s="1"/>
  <c r="AI140" i="4"/>
  <c r="AI293" i="4" s="1"/>
  <c r="AH140" i="4"/>
  <c r="AH293" i="4" s="1"/>
  <c r="AG140" i="4"/>
  <c r="AG293" i="4" s="1"/>
  <c r="AF140" i="4"/>
  <c r="AF293" i="4" s="1"/>
  <c r="AE140" i="4"/>
  <c r="AE293" i="4" s="1"/>
  <c r="AD140" i="4"/>
  <c r="AD293" i="4" s="1"/>
  <c r="AC140" i="4"/>
  <c r="AC293" i="4" s="1"/>
  <c r="AB140" i="4"/>
  <c r="AB293" i="4" s="1"/>
  <c r="AA140" i="4"/>
  <c r="AA293" i="4" s="1"/>
  <c r="Z140" i="4"/>
  <c r="Z293" i="4" s="1"/>
  <c r="Y140" i="4"/>
  <c r="Y293" i="4" s="1"/>
  <c r="X140" i="4"/>
  <c r="X293" i="4" s="1"/>
  <c r="W140" i="4"/>
  <c r="W293" i="4" s="1"/>
  <c r="V140" i="4"/>
  <c r="V293" i="4" s="1"/>
  <c r="U140" i="4"/>
  <c r="U293" i="4" s="1"/>
  <c r="T140" i="4"/>
  <c r="T293" i="4" s="1"/>
  <c r="S140" i="4"/>
  <c r="S293" i="4" s="1"/>
  <c r="R140" i="4"/>
  <c r="R293" i="4" s="1"/>
  <c r="Q140" i="4"/>
  <c r="Q293" i="4" s="1"/>
  <c r="P140" i="4"/>
  <c r="P293" i="4" s="1"/>
  <c r="O140" i="4"/>
  <c r="O293" i="4" s="1"/>
  <c r="N140" i="4"/>
  <c r="N293" i="4" s="1"/>
  <c r="M140" i="4"/>
  <c r="M293" i="4" s="1"/>
  <c r="L140" i="4"/>
  <c r="L293" i="4" s="1"/>
  <c r="K140" i="4"/>
  <c r="K293" i="4" s="1"/>
  <c r="J140" i="4"/>
  <c r="J293" i="4" s="1"/>
  <c r="I140" i="4"/>
  <c r="I293" i="4" s="1"/>
  <c r="H140" i="4"/>
  <c r="H293" i="4" s="1"/>
  <c r="G140" i="4"/>
  <c r="G293" i="4" s="1"/>
  <c r="F140" i="4"/>
  <c r="F293" i="4" s="1"/>
  <c r="E140" i="4"/>
  <c r="E293" i="4" s="1"/>
  <c r="D140" i="4"/>
  <c r="D293" i="4" s="1"/>
  <c r="C140" i="4"/>
  <c r="C293" i="4" s="1"/>
  <c r="BL139" i="4"/>
  <c r="BK139" i="4"/>
  <c r="BK292" i="4" s="1"/>
  <c r="BJ139" i="4"/>
  <c r="BJ292" i="4" s="1"/>
  <c r="BI139" i="4"/>
  <c r="BI292" i="4" s="1"/>
  <c r="BH139" i="4"/>
  <c r="BH292" i="4" s="1"/>
  <c r="BG139" i="4"/>
  <c r="BG292" i="4" s="1"/>
  <c r="BF139" i="4"/>
  <c r="BF292" i="4" s="1"/>
  <c r="BE139" i="4"/>
  <c r="BE292" i="4" s="1"/>
  <c r="BD139" i="4"/>
  <c r="BD292" i="4" s="1"/>
  <c r="BC139" i="4"/>
  <c r="BC292" i="4" s="1"/>
  <c r="BB139" i="4"/>
  <c r="BB292" i="4" s="1"/>
  <c r="BA139" i="4"/>
  <c r="BA292" i="4" s="1"/>
  <c r="AZ139" i="4"/>
  <c r="AZ292" i="4" s="1"/>
  <c r="AY139" i="4"/>
  <c r="AY292" i="4" s="1"/>
  <c r="AX139" i="4"/>
  <c r="AX292" i="4" s="1"/>
  <c r="AW139" i="4"/>
  <c r="AW292" i="4" s="1"/>
  <c r="AV139" i="4"/>
  <c r="AV292" i="4" s="1"/>
  <c r="AU139" i="4"/>
  <c r="AU292" i="4" s="1"/>
  <c r="AT139" i="4"/>
  <c r="AT292" i="4" s="1"/>
  <c r="AS139" i="4"/>
  <c r="AS292" i="4" s="1"/>
  <c r="AR139" i="4"/>
  <c r="AR292" i="4" s="1"/>
  <c r="AQ139" i="4"/>
  <c r="AQ292" i="4" s="1"/>
  <c r="AP139" i="4"/>
  <c r="AP292" i="4" s="1"/>
  <c r="AO139" i="4"/>
  <c r="AO292" i="4" s="1"/>
  <c r="AN139" i="4"/>
  <c r="AN292" i="4" s="1"/>
  <c r="AM139" i="4"/>
  <c r="AM292" i="4" s="1"/>
  <c r="AL139" i="4"/>
  <c r="AL292" i="4" s="1"/>
  <c r="AK139" i="4"/>
  <c r="AK292" i="4" s="1"/>
  <c r="AJ139" i="4"/>
  <c r="AJ292" i="4" s="1"/>
  <c r="AI139" i="4"/>
  <c r="AI292" i="4" s="1"/>
  <c r="AH139" i="4"/>
  <c r="AH292" i="4" s="1"/>
  <c r="AG139" i="4"/>
  <c r="AG292" i="4" s="1"/>
  <c r="AF139" i="4"/>
  <c r="AF292" i="4" s="1"/>
  <c r="AE139" i="4"/>
  <c r="AE292" i="4" s="1"/>
  <c r="AD139" i="4"/>
  <c r="AD292" i="4" s="1"/>
  <c r="AC139" i="4"/>
  <c r="AC292" i="4" s="1"/>
  <c r="AB139" i="4"/>
  <c r="AB292" i="4" s="1"/>
  <c r="AA139" i="4"/>
  <c r="AA292" i="4" s="1"/>
  <c r="Z139" i="4"/>
  <c r="Z292" i="4" s="1"/>
  <c r="Y139" i="4"/>
  <c r="Y292" i="4" s="1"/>
  <c r="X139" i="4"/>
  <c r="X292" i="4" s="1"/>
  <c r="W139" i="4"/>
  <c r="W292" i="4" s="1"/>
  <c r="V139" i="4"/>
  <c r="V292" i="4" s="1"/>
  <c r="U139" i="4"/>
  <c r="U292" i="4" s="1"/>
  <c r="T139" i="4"/>
  <c r="T292" i="4" s="1"/>
  <c r="S139" i="4"/>
  <c r="S292" i="4" s="1"/>
  <c r="R139" i="4"/>
  <c r="R292" i="4" s="1"/>
  <c r="Q139" i="4"/>
  <c r="Q292" i="4" s="1"/>
  <c r="P139" i="4"/>
  <c r="P292" i="4" s="1"/>
  <c r="O139" i="4"/>
  <c r="O292" i="4" s="1"/>
  <c r="N139" i="4"/>
  <c r="N292" i="4" s="1"/>
  <c r="M139" i="4"/>
  <c r="M292" i="4" s="1"/>
  <c r="L139" i="4"/>
  <c r="L292" i="4" s="1"/>
  <c r="K139" i="4"/>
  <c r="K292" i="4" s="1"/>
  <c r="J139" i="4"/>
  <c r="J292" i="4" s="1"/>
  <c r="I139" i="4"/>
  <c r="I292" i="4" s="1"/>
  <c r="H139" i="4"/>
  <c r="H292" i="4" s="1"/>
  <c r="G139" i="4"/>
  <c r="G292" i="4" s="1"/>
  <c r="F139" i="4"/>
  <c r="F292" i="4" s="1"/>
  <c r="E139" i="4"/>
  <c r="E292" i="4" s="1"/>
  <c r="D139" i="4"/>
  <c r="D292" i="4" s="1"/>
  <c r="C139" i="4"/>
  <c r="C292" i="4" s="1"/>
  <c r="BL138" i="4"/>
  <c r="BK138" i="4"/>
  <c r="BK291" i="4" s="1"/>
  <c r="BJ138" i="4"/>
  <c r="BJ291" i="4" s="1"/>
  <c r="BI138" i="4"/>
  <c r="BI291" i="4" s="1"/>
  <c r="BH138" i="4"/>
  <c r="BH291" i="4" s="1"/>
  <c r="BG138" i="4"/>
  <c r="BG291" i="4" s="1"/>
  <c r="BF138" i="4"/>
  <c r="BF291" i="4" s="1"/>
  <c r="BE138" i="4"/>
  <c r="BE291" i="4" s="1"/>
  <c r="BD138" i="4"/>
  <c r="BD291" i="4" s="1"/>
  <c r="BC138" i="4"/>
  <c r="BC291" i="4" s="1"/>
  <c r="BB138" i="4"/>
  <c r="BB291" i="4" s="1"/>
  <c r="BA138" i="4"/>
  <c r="BA291" i="4" s="1"/>
  <c r="AZ138" i="4"/>
  <c r="AZ291" i="4" s="1"/>
  <c r="AY138" i="4"/>
  <c r="AY291" i="4" s="1"/>
  <c r="AX138" i="4"/>
  <c r="AX291" i="4" s="1"/>
  <c r="AW138" i="4"/>
  <c r="AW291" i="4" s="1"/>
  <c r="AV138" i="4"/>
  <c r="AV291" i="4" s="1"/>
  <c r="AU138" i="4"/>
  <c r="AU291" i="4" s="1"/>
  <c r="AT138" i="4"/>
  <c r="AT291" i="4" s="1"/>
  <c r="AS138" i="4"/>
  <c r="AS291" i="4" s="1"/>
  <c r="AR138" i="4"/>
  <c r="AR291" i="4" s="1"/>
  <c r="AQ138" i="4"/>
  <c r="AQ291" i="4" s="1"/>
  <c r="AP138" i="4"/>
  <c r="AP291" i="4" s="1"/>
  <c r="AO138" i="4"/>
  <c r="AO291" i="4" s="1"/>
  <c r="AN138" i="4"/>
  <c r="AN291" i="4" s="1"/>
  <c r="AM138" i="4"/>
  <c r="AM291" i="4" s="1"/>
  <c r="AL138" i="4"/>
  <c r="AL291" i="4" s="1"/>
  <c r="AK138" i="4"/>
  <c r="AK291" i="4" s="1"/>
  <c r="AJ138" i="4"/>
  <c r="AJ291" i="4" s="1"/>
  <c r="AI138" i="4"/>
  <c r="AI291" i="4" s="1"/>
  <c r="AH138" i="4"/>
  <c r="AH291" i="4" s="1"/>
  <c r="AG138" i="4"/>
  <c r="AG291" i="4" s="1"/>
  <c r="AF138" i="4"/>
  <c r="AF291" i="4" s="1"/>
  <c r="AE138" i="4"/>
  <c r="AE291" i="4" s="1"/>
  <c r="AD138" i="4"/>
  <c r="AD291" i="4" s="1"/>
  <c r="AC138" i="4"/>
  <c r="AC291" i="4" s="1"/>
  <c r="AB138" i="4"/>
  <c r="AB291" i="4" s="1"/>
  <c r="AA138" i="4"/>
  <c r="AA291" i="4" s="1"/>
  <c r="Z138" i="4"/>
  <c r="Z291" i="4" s="1"/>
  <c r="Y138" i="4"/>
  <c r="Y291" i="4" s="1"/>
  <c r="X138" i="4"/>
  <c r="X291" i="4" s="1"/>
  <c r="W138" i="4"/>
  <c r="W291" i="4" s="1"/>
  <c r="V138" i="4"/>
  <c r="V291" i="4" s="1"/>
  <c r="U138" i="4"/>
  <c r="U291" i="4" s="1"/>
  <c r="T138" i="4"/>
  <c r="T291" i="4" s="1"/>
  <c r="S138" i="4"/>
  <c r="S291" i="4" s="1"/>
  <c r="R138" i="4"/>
  <c r="R291" i="4" s="1"/>
  <c r="Q138" i="4"/>
  <c r="Q291" i="4" s="1"/>
  <c r="P138" i="4"/>
  <c r="P291" i="4" s="1"/>
  <c r="O138" i="4"/>
  <c r="O291" i="4" s="1"/>
  <c r="N138" i="4"/>
  <c r="N291" i="4" s="1"/>
  <c r="M138" i="4"/>
  <c r="M291" i="4" s="1"/>
  <c r="L138" i="4"/>
  <c r="L291" i="4" s="1"/>
  <c r="K138" i="4"/>
  <c r="K291" i="4" s="1"/>
  <c r="J138" i="4"/>
  <c r="J291" i="4" s="1"/>
  <c r="I138" i="4"/>
  <c r="I291" i="4" s="1"/>
  <c r="H138" i="4"/>
  <c r="H291" i="4" s="1"/>
  <c r="G138" i="4"/>
  <c r="G291" i="4" s="1"/>
  <c r="F138" i="4"/>
  <c r="F291" i="4" s="1"/>
  <c r="E138" i="4"/>
  <c r="E291" i="4" s="1"/>
  <c r="D138" i="4"/>
  <c r="D291" i="4" s="1"/>
  <c r="C138" i="4"/>
  <c r="C291" i="4" s="1"/>
  <c r="B138" i="4"/>
  <c r="B291" i="4" s="1"/>
  <c r="BL137" i="4"/>
  <c r="BK137" i="4"/>
  <c r="BK284" i="4" s="1"/>
  <c r="BJ137" i="4"/>
  <c r="BJ284" i="4" s="1"/>
  <c r="BI137" i="4"/>
  <c r="BI284" i="4" s="1"/>
  <c r="BH137" i="4"/>
  <c r="BH284" i="4" s="1"/>
  <c r="BG137" i="4"/>
  <c r="BG284" i="4" s="1"/>
  <c r="BF137" i="4"/>
  <c r="BF284" i="4" s="1"/>
  <c r="BE137" i="4"/>
  <c r="BE284" i="4" s="1"/>
  <c r="BD137" i="4"/>
  <c r="BD284" i="4" s="1"/>
  <c r="BC137" i="4"/>
  <c r="BC284" i="4" s="1"/>
  <c r="BB137" i="4"/>
  <c r="BB284" i="4" s="1"/>
  <c r="BA137" i="4"/>
  <c r="BA284" i="4" s="1"/>
  <c r="AZ137" i="4"/>
  <c r="AZ284" i="4" s="1"/>
  <c r="AY137" i="4"/>
  <c r="AY284" i="4" s="1"/>
  <c r="AX137" i="4"/>
  <c r="AX284" i="4" s="1"/>
  <c r="AW137" i="4"/>
  <c r="AW284" i="4" s="1"/>
  <c r="AV137" i="4"/>
  <c r="AV284" i="4" s="1"/>
  <c r="AU137" i="4"/>
  <c r="AU284" i="4" s="1"/>
  <c r="AT137" i="4"/>
  <c r="AT284" i="4" s="1"/>
  <c r="AS137" i="4"/>
  <c r="AS284" i="4" s="1"/>
  <c r="AR137" i="4"/>
  <c r="AR284" i="4" s="1"/>
  <c r="AQ137" i="4"/>
  <c r="AQ284" i="4" s="1"/>
  <c r="AP137" i="4"/>
  <c r="AP284" i="4" s="1"/>
  <c r="AO137" i="4"/>
  <c r="AO284" i="4" s="1"/>
  <c r="AN137" i="4"/>
  <c r="AN284" i="4" s="1"/>
  <c r="AM137" i="4"/>
  <c r="AM284" i="4" s="1"/>
  <c r="AL137" i="4"/>
  <c r="AL284" i="4" s="1"/>
  <c r="AK137" i="4"/>
  <c r="AK284" i="4" s="1"/>
  <c r="AJ137" i="4"/>
  <c r="AJ284" i="4" s="1"/>
  <c r="AI137" i="4"/>
  <c r="AI284" i="4" s="1"/>
  <c r="AH137" i="4"/>
  <c r="AH284" i="4" s="1"/>
  <c r="AG137" i="4"/>
  <c r="AG284" i="4" s="1"/>
  <c r="AF137" i="4"/>
  <c r="AF284" i="4" s="1"/>
  <c r="AE137" i="4"/>
  <c r="AE284" i="4" s="1"/>
  <c r="AD137" i="4"/>
  <c r="AD284" i="4" s="1"/>
  <c r="AC137" i="4"/>
  <c r="AC284" i="4" s="1"/>
  <c r="AB137" i="4"/>
  <c r="AB284" i="4" s="1"/>
  <c r="AA137" i="4"/>
  <c r="AA284" i="4" s="1"/>
  <c r="Z137" i="4"/>
  <c r="Z284" i="4" s="1"/>
  <c r="Y137" i="4"/>
  <c r="Y284" i="4" s="1"/>
  <c r="X137" i="4"/>
  <c r="X284" i="4" s="1"/>
  <c r="W137" i="4"/>
  <c r="W284" i="4" s="1"/>
  <c r="V137" i="4"/>
  <c r="V284" i="4" s="1"/>
  <c r="U137" i="4"/>
  <c r="U284" i="4" s="1"/>
  <c r="T137" i="4"/>
  <c r="T284" i="4" s="1"/>
  <c r="S137" i="4"/>
  <c r="S284" i="4" s="1"/>
  <c r="R137" i="4"/>
  <c r="R284" i="4" s="1"/>
  <c r="Q137" i="4"/>
  <c r="Q284" i="4" s="1"/>
  <c r="P137" i="4"/>
  <c r="P284" i="4" s="1"/>
  <c r="O137" i="4"/>
  <c r="O284" i="4" s="1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BL136" i="4"/>
  <c r="BK136" i="4"/>
  <c r="BK283" i="4" s="1"/>
  <c r="BJ136" i="4"/>
  <c r="BJ283" i="4" s="1"/>
  <c r="BI136" i="4"/>
  <c r="BI283" i="4" s="1"/>
  <c r="BH136" i="4"/>
  <c r="BH283" i="4" s="1"/>
  <c r="BG136" i="4"/>
  <c r="BG283" i="4" s="1"/>
  <c r="BF136" i="4"/>
  <c r="BF283" i="4" s="1"/>
  <c r="BE136" i="4"/>
  <c r="BE283" i="4" s="1"/>
  <c r="BD136" i="4"/>
  <c r="BD283" i="4" s="1"/>
  <c r="BC136" i="4"/>
  <c r="BC283" i="4" s="1"/>
  <c r="BB136" i="4"/>
  <c r="BB283" i="4" s="1"/>
  <c r="BA136" i="4"/>
  <c r="BA283" i="4" s="1"/>
  <c r="AZ136" i="4"/>
  <c r="AZ283" i="4" s="1"/>
  <c r="AY136" i="4"/>
  <c r="AY283" i="4" s="1"/>
  <c r="AX136" i="4"/>
  <c r="AX283" i="4" s="1"/>
  <c r="AW136" i="4"/>
  <c r="AW283" i="4" s="1"/>
  <c r="AV136" i="4"/>
  <c r="AV283" i="4" s="1"/>
  <c r="AU136" i="4"/>
  <c r="AU283" i="4" s="1"/>
  <c r="AT136" i="4"/>
  <c r="AT283" i="4" s="1"/>
  <c r="AS136" i="4"/>
  <c r="AS283" i="4" s="1"/>
  <c r="AR136" i="4"/>
  <c r="AR283" i="4" s="1"/>
  <c r="AQ136" i="4"/>
  <c r="AQ283" i="4" s="1"/>
  <c r="AP136" i="4"/>
  <c r="AP283" i="4" s="1"/>
  <c r="AO136" i="4"/>
  <c r="AO283" i="4" s="1"/>
  <c r="AN136" i="4"/>
  <c r="AN283" i="4" s="1"/>
  <c r="AM136" i="4"/>
  <c r="AM283" i="4" s="1"/>
  <c r="AL136" i="4"/>
  <c r="AL283" i="4" s="1"/>
  <c r="AK136" i="4"/>
  <c r="AK283" i="4" s="1"/>
  <c r="AJ136" i="4"/>
  <c r="AJ283" i="4" s="1"/>
  <c r="AI136" i="4"/>
  <c r="AI283" i="4" s="1"/>
  <c r="AH136" i="4"/>
  <c r="AH283" i="4" s="1"/>
  <c r="AG136" i="4"/>
  <c r="AG283" i="4" s="1"/>
  <c r="AF136" i="4"/>
  <c r="AF283" i="4" s="1"/>
  <c r="AE136" i="4"/>
  <c r="AE283" i="4" s="1"/>
  <c r="AD136" i="4"/>
  <c r="AD283" i="4" s="1"/>
  <c r="AC136" i="4"/>
  <c r="AC283" i="4" s="1"/>
  <c r="AB136" i="4"/>
  <c r="AB283" i="4" s="1"/>
  <c r="AA136" i="4"/>
  <c r="AA283" i="4" s="1"/>
  <c r="Z136" i="4"/>
  <c r="Z283" i="4" s="1"/>
  <c r="Y136" i="4"/>
  <c r="Y283" i="4" s="1"/>
  <c r="X136" i="4"/>
  <c r="X283" i="4" s="1"/>
  <c r="W136" i="4"/>
  <c r="W283" i="4" s="1"/>
  <c r="V136" i="4"/>
  <c r="V283" i="4" s="1"/>
  <c r="U136" i="4"/>
  <c r="U283" i="4" s="1"/>
  <c r="T136" i="4"/>
  <c r="T283" i="4" s="1"/>
  <c r="S136" i="4"/>
  <c r="S283" i="4" s="1"/>
  <c r="R136" i="4"/>
  <c r="R283" i="4" s="1"/>
  <c r="Q136" i="4"/>
  <c r="Q283" i="4" s="1"/>
  <c r="P136" i="4"/>
  <c r="P283" i="4" s="1"/>
  <c r="O136" i="4"/>
  <c r="O283" i="4" s="1"/>
  <c r="N136" i="4"/>
  <c r="M136" i="4"/>
  <c r="L136" i="4"/>
  <c r="K136" i="4"/>
  <c r="J136" i="4"/>
  <c r="I136" i="4"/>
  <c r="G136" i="4"/>
  <c r="F136" i="4"/>
  <c r="E136" i="4"/>
  <c r="D136" i="4"/>
  <c r="BL135" i="4"/>
  <c r="BK135" i="4"/>
  <c r="BK224" i="4" s="1"/>
  <c r="BJ135" i="4"/>
  <c r="BJ224" i="4" s="1"/>
  <c r="BI135" i="4"/>
  <c r="BI224" i="4" s="1"/>
  <c r="BH135" i="4"/>
  <c r="BH224" i="4" s="1"/>
  <c r="BG135" i="4"/>
  <c r="BG224" i="4" s="1"/>
  <c r="BF135" i="4"/>
  <c r="BF224" i="4" s="1"/>
  <c r="BE135" i="4"/>
  <c r="BE224" i="4" s="1"/>
  <c r="BD135" i="4"/>
  <c r="BD224" i="4" s="1"/>
  <c r="BC135" i="4"/>
  <c r="BC224" i="4" s="1"/>
  <c r="BB135" i="4"/>
  <c r="BB224" i="4" s="1"/>
  <c r="BA135" i="4"/>
  <c r="BA224" i="4" s="1"/>
  <c r="AZ135" i="4"/>
  <c r="AZ224" i="4" s="1"/>
  <c r="AY135" i="4"/>
  <c r="AY224" i="4" s="1"/>
  <c r="AX135" i="4"/>
  <c r="AX224" i="4" s="1"/>
  <c r="AW135" i="4"/>
  <c r="AW224" i="4" s="1"/>
  <c r="AV135" i="4"/>
  <c r="AV224" i="4" s="1"/>
  <c r="AU135" i="4"/>
  <c r="AU224" i="4" s="1"/>
  <c r="AT135" i="4"/>
  <c r="AT224" i="4" s="1"/>
  <c r="AS135" i="4"/>
  <c r="AS224" i="4" s="1"/>
  <c r="AR135" i="4"/>
  <c r="AR224" i="4" s="1"/>
  <c r="AQ135" i="4"/>
  <c r="AQ224" i="4" s="1"/>
  <c r="AP135" i="4"/>
  <c r="AP224" i="4" s="1"/>
  <c r="AO135" i="4"/>
  <c r="AO224" i="4" s="1"/>
  <c r="AN135" i="4"/>
  <c r="AN224" i="4" s="1"/>
  <c r="AM135" i="4"/>
  <c r="AM224" i="4" s="1"/>
  <c r="AL135" i="4"/>
  <c r="AL224" i="4" s="1"/>
  <c r="AK135" i="4"/>
  <c r="AK224" i="4" s="1"/>
  <c r="AJ135" i="4"/>
  <c r="AJ224" i="4" s="1"/>
  <c r="AI135" i="4"/>
  <c r="AI224" i="4" s="1"/>
  <c r="AH135" i="4"/>
  <c r="AH224" i="4" s="1"/>
  <c r="AG135" i="4"/>
  <c r="AG224" i="4" s="1"/>
  <c r="AF135" i="4"/>
  <c r="AF224" i="4" s="1"/>
  <c r="AE135" i="4"/>
  <c r="AE224" i="4" s="1"/>
  <c r="AD135" i="4"/>
  <c r="AD224" i="4" s="1"/>
  <c r="AC135" i="4"/>
  <c r="AC224" i="4" s="1"/>
  <c r="AB135" i="4"/>
  <c r="AB224" i="4" s="1"/>
  <c r="AA135" i="4"/>
  <c r="AA224" i="4" s="1"/>
  <c r="Z135" i="4"/>
  <c r="Z224" i="4" s="1"/>
  <c r="Y135" i="4"/>
  <c r="Y224" i="4" s="1"/>
  <c r="X135" i="4"/>
  <c r="X224" i="4" s="1"/>
  <c r="W135" i="4"/>
  <c r="W224" i="4" s="1"/>
  <c r="V135" i="4"/>
  <c r="V224" i="4" s="1"/>
  <c r="U135" i="4"/>
  <c r="U224" i="4" s="1"/>
  <c r="T135" i="4"/>
  <c r="T224" i="4" s="1"/>
  <c r="S135" i="4"/>
  <c r="S224" i="4" s="1"/>
  <c r="R135" i="4"/>
  <c r="R224" i="4" s="1"/>
  <c r="Q135" i="4"/>
  <c r="Q224" i="4" s="1"/>
  <c r="P135" i="4"/>
  <c r="P224" i="4" s="1"/>
  <c r="O135" i="4"/>
  <c r="O224" i="4" s="1"/>
  <c r="N135" i="4"/>
  <c r="N224" i="4" s="1"/>
  <c r="M135" i="4"/>
  <c r="M224" i="4" s="1"/>
  <c r="BL112" i="4"/>
  <c r="BK112" i="4"/>
  <c r="BJ112" i="4"/>
  <c r="BI112" i="4"/>
  <c r="BH112" i="4"/>
  <c r="BG112" i="4"/>
  <c r="BG113" i="4" s="1"/>
  <c r="BF112" i="4"/>
  <c r="BE112" i="4"/>
  <c r="BE113" i="4" s="1"/>
  <c r="BD112" i="4"/>
  <c r="BC112" i="4"/>
  <c r="BB112" i="4"/>
  <c r="BA112" i="4"/>
  <c r="BA113" i="4" s="1"/>
  <c r="AZ112" i="4"/>
  <c r="AY112" i="4"/>
  <c r="AX112" i="4"/>
  <c r="AW112" i="4"/>
  <c r="AW113" i="4" s="1"/>
  <c r="AV112" i="4"/>
  <c r="AU112" i="4"/>
  <c r="AV113" i="4" s="1"/>
  <c r="AT112" i="4"/>
  <c r="AS112" i="4"/>
  <c r="AS113" i="4" s="1"/>
  <c r="AR112" i="4"/>
  <c r="AQ112" i="4"/>
  <c r="AQ113" i="4" s="1"/>
  <c r="AP112" i="4"/>
  <c r="AO112" i="4"/>
  <c r="AN112" i="4"/>
  <c r="AM112" i="4"/>
  <c r="AM113" i="4" s="1"/>
  <c r="AL112" i="4"/>
  <c r="AK112" i="4"/>
  <c r="AK113" i="4" s="1"/>
  <c r="AJ112" i="4"/>
  <c r="AI112" i="4"/>
  <c r="AH112" i="4"/>
  <c r="AG112" i="4"/>
  <c r="AG113" i="4" s="1"/>
  <c r="AF112" i="4"/>
  <c r="AE112" i="4"/>
  <c r="AD112" i="4"/>
  <c r="AC112" i="4"/>
  <c r="AC113" i="4" s="1"/>
  <c r="AB112" i="4"/>
  <c r="AA112" i="4"/>
  <c r="AB113" i="4" s="1"/>
  <c r="Z112" i="4"/>
  <c r="Y112" i="4"/>
  <c r="Y113" i="4" s="1"/>
  <c r="X112" i="4"/>
  <c r="W112" i="4"/>
  <c r="BD111" i="4"/>
  <c r="AU111" i="4"/>
  <c r="AP111" i="4"/>
  <c r="Z111" i="4"/>
  <c r="BL109" i="4"/>
  <c r="BK109" i="4"/>
  <c r="BK111" i="4" s="1"/>
  <c r="BJ109" i="4"/>
  <c r="BJ111" i="4" s="1"/>
  <c r="BI109" i="4"/>
  <c r="BH109" i="4"/>
  <c r="BH111" i="4" s="1"/>
  <c r="BG109" i="4"/>
  <c r="BG111" i="4" s="1"/>
  <c r="BF109" i="4"/>
  <c r="BF111" i="4" s="1"/>
  <c r="BE109" i="4"/>
  <c r="BE111" i="4" s="1"/>
  <c r="BC109" i="4"/>
  <c r="BB109" i="4"/>
  <c r="BB111" i="4" s="1"/>
  <c r="BA109" i="4"/>
  <c r="BA111" i="4" s="1"/>
  <c r="AZ109" i="4"/>
  <c r="AY109" i="4"/>
  <c r="AX109" i="4"/>
  <c r="AX111" i="4" s="1"/>
  <c r="AW109" i="4"/>
  <c r="AW111" i="4" s="1"/>
  <c r="AV109" i="4"/>
  <c r="AV111" i="4" s="1"/>
  <c r="AU109" i="4"/>
  <c r="AT109" i="4"/>
  <c r="AT111" i="4" s="1"/>
  <c r="AS109" i="4"/>
  <c r="AS111" i="4" s="1"/>
  <c r="AR109" i="4"/>
  <c r="AR111" i="4" s="1"/>
  <c r="AQ109" i="4"/>
  <c r="AQ111" i="4" s="1"/>
  <c r="AP109" i="4"/>
  <c r="AO109" i="4"/>
  <c r="AN109" i="4"/>
  <c r="AN111" i="4" s="1"/>
  <c r="AM109" i="4"/>
  <c r="AM111" i="4" s="1"/>
  <c r="AL109" i="4"/>
  <c r="AL111" i="4" s="1"/>
  <c r="AK109" i="4"/>
  <c r="AK111" i="4" s="1"/>
  <c r="AJ109" i="4"/>
  <c r="AJ111" i="4" s="1"/>
  <c r="AI109" i="4"/>
  <c r="AH109" i="4"/>
  <c r="AH111" i="4" s="1"/>
  <c r="AG109" i="4"/>
  <c r="AG111" i="4" s="1"/>
  <c r="AF109" i="4"/>
  <c r="AE109" i="4"/>
  <c r="AD109" i="4"/>
  <c r="AD111" i="4" s="1"/>
  <c r="AC109" i="4"/>
  <c r="AC111" i="4" s="1"/>
  <c r="AB109" i="4"/>
  <c r="AB111" i="4" s="1"/>
  <c r="AA109" i="4"/>
  <c r="AA111" i="4" s="1"/>
  <c r="Z109" i="4"/>
  <c r="Y109" i="4"/>
  <c r="Y111" i="4" s="1"/>
  <c r="X109" i="4"/>
  <c r="X111" i="4" s="1"/>
  <c r="W109" i="4"/>
  <c r="W111" i="4" s="1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BL99" i="4"/>
  <c r="BK99" i="4"/>
  <c r="BK275" i="4" s="1"/>
  <c r="BJ99" i="4"/>
  <c r="BJ275" i="4" s="1"/>
  <c r="BI99" i="4"/>
  <c r="BI275" i="4" s="1"/>
  <c r="BH99" i="4"/>
  <c r="BH275" i="4" s="1"/>
  <c r="BG99" i="4"/>
  <c r="BG275" i="4" s="1"/>
  <c r="BF99" i="4"/>
  <c r="BF275" i="4" s="1"/>
  <c r="BE99" i="4"/>
  <c r="BE275" i="4" s="1"/>
  <c r="BD99" i="4"/>
  <c r="BD275" i="4" s="1"/>
  <c r="BC99" i="4"/>
  <c r="BC275" i="4" s="1"/>
  <c r="BB99" i="4"/>
  <c r="BB275" i="4" s="1"/>
  <c r="BA99" i="4"/>
  <c r="BA275" i="4" s="1"/>
  <c r="AZ99" i="4"/>
  <c r="AZ275" i="4" s="1"/>
  <c r="AY99" i="4"/>
  <c r="AY275" i="4" s="1"/>
  <c r="AX99" i="4"/>
  <c r="AX275" i="4" s="1"/>
  <c r="AW99" i="4"/>
  <c r="AW275" i="4" s="1"/>
  <c r="AV99" i="4"/>
  <c r="AV275" i="4" s="1"/>
  <c r="AU99" i="4"/>
  <c r="AU275" i="4" s="1"/>
  <c r="AT99" i="4"/>
  <c r="AT275" i="4" s="1"/>
  <c r="AS99" i="4"/>
  <c r="AS275" i="4" s="1"/>
  <c r="AR99" i="4"/>
  <c r="AR275" i="4" s="1"/>
  <c r="AQ99" i="4"/>
  <c r="AQ275" i="4" s="1"/>
  <c r="AP99" i="4"/>
  <c r="AP275" i="4" s="1"/>
  <c r="AO99" i="4"/>
  <c r="AO275" i="4" s="1"/>
  <c r="AN99" i="4"/>
  <c r="AN275" i="4" s="1"/>
  <c r="AM99" i="4"/>
  <c r="AM275" i="4" s="1"/>
  <c r="AL99" i="4"/>
  <c r="AL275" i="4" s="1"/>
  <c r="AK99" i="4"/>
  <c r="AK275" i="4" s="1"/>
  <c r="AJ99" i="4"/>
  <c r="AJ275" i="4" s="1"/>
  <c r="AI99" i="4"/>
  <c r="AI275" i="4" s="1"/>
  <c r="AH99" i="4"/>
  <c r="AH275" i="4" s="1"/>
  <c r="AG99" i="4"/>
  <c r="AG275" i="4" s="1"/>
  <c r="AF99" i="4"/>
  <c r="AF275" i="4" s="1"/>
  <c r="AE99" i="4"/>
  <c r="AE275" i="4" s="1"/>
  <c r="AD99" i="4"/>
  <c r="AD275" i="4" s="1"/>
  <c r="AC99" i="4"/>
  <c r="AC275" i="4" s="1"/>
  <c r="AB99" i="4"/>
  <c r="AB275" i="4" s="1"/>
  <c r="AA99" i="4"/>
  <c r="AA275" i="4" s="1"/>
  <c r="Z99" i="4"/>
  <c r="Z275" i="4" s="1"/>
  <c r="Y99" i="4"/>
  <c r="Y275" i="4" s="1"/>
  <c r="X99" i="4"/>
  <c r="X275" i="4" s="1"/>
  <c r="W99" i="4"/>
  <c r="W275" i="4" s="1"/>
  <c r="V99" i="4"/>
  <c r="V275" i="4" s="1"/>
  <c r="U99" i="4"/>
  <c r="U275" i="4" s="1"/>
  <c r="T99" i="4"/>
  <c r="T275" i="4" s="1"/>
  <c r="S99" i="4"/>
  <c r="S275" i="4" s="1"/>
  <c r="R99" i="4"/>
  <c r="R275" i="4" s="1"/>
  <c r="Q99" i="4"/>
  <c r="Q275" i="4" s="1"/>
  <c r="P99" i="4"/>
  <c r="P275" i="4" s="1"/>
  <c r="O99" i="4"/>
  <c r="O275" i="4" s="1"/>
  <c r="N99" i="4"/>
  <c r="M99" i="4"/>
  <c r="L99" i="4"/>
  <c r="K99" i="4"/>
  <c r="J99" i="4"/>
  <c r="I99" i="4"/>
  <c r="H99" i="4"/>
  <c r="G99" i="4"/>
  <c r="BL97" i="4"/>
  <c r="BK97" i="4"/>
  <c r="BK227" i="4" s="1"/>
  <c r="BJ97" i="4"/>
  <c r="BJ227" i="4" s="1"/>
  <c r="BI97" i="4"/>
  <c r="BI227" i="4" s="1"/>
  <c r="BH97" i="4"/>
  <c r="BH227" i="4" s="1"/>
  <c r="BG97" i="4"/>
  <c r="BG227" i="4" s="1"/>
  <c r="BF97" i="4"/>
  <c r="BF227" i="4" s="1"/>
  <c r="BE97" i="4"/>
  <c r="BE227" i="4" s="1"/>
  <c r="BD97" i="4"/>
  <c r="BD227" i="4" s="1"/>
  <c r="BC97" i="4"/>
  <c r="BC227" i="4" s="1"/>
  <c r="BB97" i="4"/>
  <c r="BB227" i="4" s="1"/>
  <c r="BA97" i="4"/>
  <c r="BA227" i="4" s="1"/>
  <c r="AZ97" i="4"/>
  <c r="AZ227" i="4" s="1"/>
  <c r="AY97" i="4"/>
  <c r="AY227" i="4" s="1"/>
  <c r="AX97" i="4"/>
  <c r="AX227" i="4" s="1"/>
  <c r="AW97" i="4"/>
  <c r="AW227" i="4" s="1"/>
  <c r="AV97" i="4"/>
  <c r="AV227" i="4" s="1"/>
  <c r="AU97" i="4"/>
  <c r="AU227" i="4" s="1"/>
  <c r="AT97" i="4"/>
  <c r="AT227" i="4" s="1"/>
  <c r="AS97" i="4"/>
  <c r="AS227" i="4" s="1"/>
  <c r="AR97" i="4"/>
  <c r="AR227" i="4" s="1"/>
  <c r="AQ97" i="4"/>
  <c r="AQ227" i="4" s="1"/>
  <c r="AP97" i="4"/>
  <c r="AP227" i="4" s="1"/>
  <c r="AO97" i="4"/>
  <c r="AO227" i="4" s="1"/>
  <c r="AN97" i="4"/>
  <c r="AN227" i="4" s="1"/>
  <c r="AM97" i="4"/>
  <c r="AM227" i="4" s="1"/>
  <c r="AL97" i="4"/>
  <c r="AL227" i="4" s="1"/>
  <c r="AK97" i="4"/>
  <c r="AK227" i="4" s="1"/>
  <c r="AJ97" i="4"/>
  <c r="AJ227" i="4" s="1"/>
  <c r="AI97" i="4"/>
  <c r="AI227" i="4" s="1"/>
  <c r="AH97" i="4"/>
  <c r="AH227" i="4" s="1"/>
  <c r="AG97" i="4"/>
  <c r="AG227" i="4" s="1"/>
  <c r="AF97" i="4"/>
  <c r="AF227" i="4" s="1"/>
  <c r="AE97" i="4"/>
  <c r="AE227" i="4" s="1"/>
  <c r="AD97" i="4"/>
  <c r="AD227" i="4" s="1"/>
  <c r="AC97" i="4"/>
  <c r="AC227" i="4" s="1"/>
  <c r="AB97" i="4"/>
  <c r="AB227" i="4" s="1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BL94" i="4"/>
  <c r="BK94" i="4"/>
  <c r="BK221" i="4" s="1"/>
  <c r="BJ94" i="4"/>
  <c r="BJ221" i="4" s="1"/>
  <c r="BI94" i="4"/>
  <c r="BI221" i="4" s="1"/>
  <c r="BH94" i="4"/>
  <c r="BH221" i="4" s="1"/>
  <c r="BG94" i="4"/>
  <c r="BG221" i="4" s="1"/>
  <c r="BF94" i="4"/>
  <c r="BF221" i="4" s="1"/>
  <c r="BE94" i="4"/>
  <c r="BE221" i="4" s="1"/>
  <c r="BD94" i="4"/>
  <c r="BD221" i="4" s="1"/>
  <c r="BC94" i="4"/>
  <c r="BC221" i="4" s="1"/>
  <c r="BB94" i="4"/>
  <c r="BB221" i="4" s="1"/>
  <c r="BA94" i="4"/>
  <c r="BA221" i="4" s="1"/>
  <c r="AZ94" i="4"/>
  <c r="AZ221" i="4" s="1"/>
  <c r="AY94" i="4"/>
  <c r="AY221" i="4" s="1"/>
  <c r="AX94" i="4"/>
  <c r="AX221" i="4" s="1"/>
  <c r="AW94" i="4"/>
  <c r="AW221" i="4" s="1"/>
  <c r="AV94" i="4"/>
  <c r="AV221" i="4" s="1"/>
  <c r="AU94" i="4"/>
  <c r="AU221" i="4" s="1"/>
  <c r="AT94" i="4"/>
  <c r="AT221" i="4" s="1"/>
  <c r="AS94" i="4"/>
  <c r="AS221" i="4" s="1"/>
  <c r="AR94" i="4"/>
  <c r="AR221" i="4" s="1"/>
  <c r="AQ94" i="4"/>
  <c r="AQ221" i="4" s="1"/>
  <c r="AP94" i="4"/>
  <c r="AP221" i="4" s="1"/>
  <c r="AO94" i="4"/>
  <c r="AO221" i="4" s="1"/>
  <c r="AN94" i="4"/>
  <c r="AN221" i="4" s="1"/>
  <c r="AM94" i="4"/>
  <c r="AM221" i="4" s="1"/>
  <c r="AL94" i="4"/>
  <c r="AL221" i="4" s="1"/>
  <c r="AK94" i="4"/>
  <c r="AK221" i="4" s="1"/>
  <c r="AJ94" i="4"/>
  <c r="AJ221" i="4" s="1"/>
  <c r="AI94" i="4"/>
  <c r="AI221" i="4" s="1"/>
  <c r="AH94" i="4"/>
  <c r="AH221" i="4" s="1"/>
  <c r="AG94" i="4"/>
  <c r="AG221" i="4" s="1"/>
  <c r="AF94" i="4"/>
  <c r="AF221" i="4" s="1"/>
  <c r="AE94" i="4"/>
  <c r="AE221" i="4" s="1"/>
  <c r="AD94" i="4"/>
  <c r="AD221" i="4" s="1"/>
  <c r="AC94" i="4"/>
  <c r="AC221" i="4" s="1"/>
  <c r="BL93" i="4"/>
  <c r="BK93" i="4"/>
  <c r="BK218" i="4" s="1"/>
  <c r="BJ93" i="4"/>
  <c r="BJ218" i="4" s="1"/>
  <c r="BI93" i="4"/>
  <c r="BI218" i="4" s="1"/>
  <c r="BH93" i="4"/>
  <c r="BH218" i="4" s="1"/>
  <c r="BG93" i="4"/>
  <c r="BG218" i="4" s="1"/>
  <c r="BF93" i="4"/>
  <c r="BF218" i="4" s="1"/>
  <c r="BE93" i="4"/>
  <c r="BE218" i="4" s="1"/>
  <c r="BD93" i="4"/>
  <c r="BD218" i="4" s="1"/>
  <c r="BC93" i="4"/>
  <c r="BC218" i="4" s="1"/>
  <c r="BB93" i="4"/>
  <c r="BB218" i="4" s="1"/>
  <c r="BA93" i="4"/>
  <c r="BA218" i="4" s="1"/>
  <c r="AZ93" i="4"/>
  <c r="AZ218" i="4" s="1"/>
  <c r="AY93" i="4"/>
  <c r="AY218" i="4" s="1"/>
  <c r="AX93" i="4"/>
  <c r="AX218" i="4" s="1"/>
  <c r="AW93" i="4"/>
  <c r="AW218" i="4" s="1"/>
  <c r="AV93" i="4"/>
  <c r="AV218" i="4" s="1"/>
  <c r="AU93" i="4"/>
  <c r="AU218" i="4" s="1"/>
  <c r="AT93" i="4"/>
  <c r="AT218" i="4" s="1"/>
  <c r="AS93" i="4"/>
  <c r="AS218" i="4" s="1"/>
  <c r="AR93" i="4"/>
  <c r="AR218" i="4" s="1"/>
  <c r="AQ93" i="4"/>
  <c r="AQ218" i="4" s="1"/>
  <c r="AP93" i="4"/>
  <c r="AP218" i="4" s="1"/>
  <c r="AO93" i="4"/>
  <c r="AO218" i="4" s="1"/>
  <c r="AN93" i="4"/>
  <c r="AN218" i="4" s="1"/>
  <c r="AM93" i="4"/>
  <c r="AM218" i="4" s="1"/>
  <c r="AL93" i="4"/>
  <c r="AL218" i="4" s="1"/>
  <c r="AK93" i="4"/>
  <c r="AK218" i="4" s="1"/>
  <c r="AJ93" i="4"/>
  <c r="AJ218" i="4" s="1"/>
  <c r="AI93" i="4"/>
  <c r="AI218" i="4" s="1"/>
  <c r="AH93" i="4"/>
  <c r="AH218" i="4" s="1"/>
  <c r="AG93" i="4"/>
  <c r="AG218" i="4" s="1"/>
  <c r="AF93" i="4"/>
  <c r="AF218" i="4" s="1"/>
  <c r="AE93" i="4"/>
  <c r="AE218" i="4" s="1"/>
  <c r="AD93" i="4"/>
  <c r="AD218" i="4" s="1"/>
  <c r="AC93" i="4"/>
  <c r="AC218" i="4" s="1"/>
  <c r="AB93" i="4"/>
  <c r="AB218" i="4" s="1"/>
  <c r="BL91" i="4"/>
  <c r="BK91" i="4"/>
  <c r="BK217" i="4" s="1"/>
  <c r="BJ91" i="4"/>
  <c r="BJ217" i="4" s="1"/>
  <c r="BI91" i="4"/>
  <c r="BI217" i="4" s="1"/>
  <c r="BH91" i="4"/>
  <c r="BH217" i="4" s="1"/>
  <c r="BG91" i="4"/>
  <c r="BG217" i="4" s="1"/>
  <c r="BF91" i="4"/>
  <c r="BF217" i="4" s="1"/>
  <c r="BE91" i="4"/>
  <c r="BE217" i="4" s="1"/>
  <c r="BD91" i="4"/>
  <c r="BD217" i="4" s="1"/>
  <c r="BC91" i="4"/>
  <c r="BC217" i="4" s="1"/>
  <c r="BB91" i="4"/>
  <c r="BB217" i="4" s="1"/>
  <c r="BA91" i="4"/>
  <c r="BA217" i="4" s="1"/>
  <c r="AZ91" i="4"/>
  <c r="AZ217" i="4" s="1"/>
  <c r="AY91" i="4"/>
  <c r="AY217" i="4" s="1"/>
  <c r="AX91" i="4"/>
  <c r="AX217" i="4" s="1"/>
  <c r="AW91" i="4"/>
  <c r="AW217" i="4" s="1"/>
  <c r="AV91" i="4"/>
  <c r="AV217" i="4" s="1"/>
  <c r="AU91" i="4"/>
  <c r="AU217" i="4" s="1"/>
  <c r="AT91" i="4"/>
  <c r="AT217" i="4" s="1"/>
  <c r="AS91" i="4"/>
  <c r="AS217" i="4" s="1"/>
  <c r="AR91" i="4"/>
  <c r="AR217" i="4" s="1"/>
  <c r="AQ91" i="4"/>
  <c r="AQ217" i="4" s="1"/>
  <c r="AP91" i="4"/>
  <c r="AP217" i="4" s="1"/>
  <c r="AO91" i="4"/>
  <c r="AO217" i="4" s="1"/>
  <c r="AN91" i="4"/>
  <c r="AN217" i="4" s="1"/>
  <c r="AM91" i="4"/>
  <c r="AM217" i="4" s="1"/>
  <c r="AL91" i="4"/>
  <c r="AL217" i="4" s="1"/>
  <c r="AK91" i="4"/>
  <c r="AK217" i="4" s="1"/>
  <c r="AJ91" i="4"/>
  <c r="AJ217" i="4" s="1"/>
  <c r="AI91" i="4"/>
  <c r="AI217" i="4" s="1"/>
  <c r="AH91" i="4"/>
  <c r="AH217" i="4" s="1"/>
  <c r="AG91" i="4"/>
  <c r="AG217" i="4" s="1"/>
  <c r="AF91" i="4"/>
  <c r="AF217" i="4" s="1"/>
  <c r="AE91" i="4"/>
  <c r="AE217" i="4" s="1"/>
  <c r="AD91" i="4"/>
  <c r="AD217" i="4" s="1"/>
  <c r="AC91" i="4"/>
  <c r="AC217" i="4" s="1"/>
  <c r="AB91" i="4"/>
  <c r="AB217" i="4" s="1"/>
  <c r="AA91" i="4"/>
  <c r="AA217" i="4" s="1"/>
  <c r="Z91" i="4"/>
  <c r="Z217" i="4" s="1"/>
  <c r="Y91" i="4"/>
  <c r="Y217" i="4" s="1"/>
  <c r="X91" i="4"/>
  <c r="X217" i="4" s="1"/>
  <c r="W91" i="4"/>
  <c r="W217" i="4" s="1"/>
  <c r="V91" i="4"/>
  <c r="V217" i="4" s="1"/>
  <c r="U91" i="4"/>
  <c r="U217" i="4" s="1"/>
  <c r="T91" i="4"/>
  <c r="T217" i="4" s="1"/>
  <c r="S91" i="4"/>
  <c r="S217" i="4" s="1"/>
  <c r="R91" i="4"/>
  <c r="R217" i="4" s="1"/>
  <c r="Q91" i="4"/>
  <c r="Q217" i="4" s="1"/>
  <c r="P91" i="4"/>
  <c r="P217" i="4" s="1"/>
  <c r="O91" i="4"/>
  <c r="O217" i="4" s="1"/>
  <c r="N91" i="4"/>
  <c r="N217" i="4" s="1"/>
  <c r="M91" i="4"/>
  <c r="M217" i="4" s="1"/>
  <c r="AA89" i="4"/>
  <c r="AA288" i="4" s="1"/>
  <c r="Z89" i="4"/>
  <c r="Z288" i="4" s="1"/>
  <c r="Y89" i="4"/>
  <c r="Y288" i="4" s="1"/>
  <c r="X89" i="4"/>
  <c r="X288" i="4" s="1"/>
  <c r="W89" i="4"/>
  <c r="W288" i="4" s="1"/>
  <c r="V89" i="4"/>
  <c r="V288" i="4" s="1"/>
  <c r="U89" i="4"/>
  <c r="U288" i="4" s="1"/>
  <c r="T89" i="4"/>
  <c r="T288" i="4" s="1"/>
  <c r="S89" i="4"/>
  <c r="S288" i="4" s="1"/>
  <c r="R89" i="4"/>
  <c r="R288" i="4" s="1"/>
  <c r="Q89" i="4"/>
  <c r="Q288" i="4" s="1"/>
  <c r="P89" i="4"/>
  <c r="P288" i="4" s="1"/>
  <c r="O89" i="4"/>
  <c r="O288" i="4" s="1"/>
  <c r="N89" i="4"/>
  <c r="N288" i="4" s="1"/>
  <c r="M89" i="4"/>
  <c r="M288" i="4" s="1"/>
  <c r="L89" i="4"/>
  <c r="L288" i="4" s="1"/>
  <c r="K89" i="4"/>
  <c r="K288" i="4" s="1"/>
  <c r="J89" i="4"/>
  <c r="J288" i="4" s="1"/>
  <c r="I89" i="4"/>
  <c r="I288" i="4" s="1"/>
  <c r="H89" i="4"/>
  <c r="H288" i="4" s="1"/>
  <c r="G89" i="4"/>
  <c r="G288" i="4" s="1"/>
  <c r="F89" i="4"/>
  <c r="F288" i="4" s="1"/>
  <c r="E89" i="4"/>
  <c r="E288" i="4" s="1"/>
  <c r="D89" i="4"/>
  <c r="D288" i="4" s="1"/>
  <c r="C89" i="4"/>
  <c r="C288" i="4" s="1"/>
  <c r="AA88" i="4"/>
  <c r="AA86" i="4" s="1"/>
  <c r="AA299" i="4" s="1"/>
  <c r="Z88" i="4"/>
  <c r="Z86" i="4" s="1"/>
  <c r="Z299" i="4" s="1"/>
  <c r="Y88" i="4"/>
  <c r="Y86" i="4" s="1"/>
  <c r="X88" i="4"/>
  <c r="X86" i="4" s="1"/>
  <c r="X299" i="4" s="1"/>
  <c r="W88" i="4"/>
  <c r="W86" i="4" s="1"/>
  <c r="W299" i="4" s="1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W87" i="4" s="1"/>
  <c r="W300" i="4" s="1"/>
  <c r="V85" i="4"/>
  <c r="V271" i="4" s="1"/>
  <c r="U85" i="4"/>
  <c r="U271" i="4" s="1"/>
  <c r="T85" i="4"/>
  <c r="T271" i="4" s="1"/>
  <c r="S85" i="4"/>
  <c r="S271" i="4" s="1"/>
  <c r="R85" i="4"/>
  <c r="R271" i="4" s="1"/>
  <c r="Q85" i="4"/>
  <c r="Q271" i="4" s="1"/>
  <c r="P85" i="4"/>
  <c r="P271" i="4" s="1"/>
  <c r="O85" i="4"/>
  <c r="O271" i="4" s="1"/>
  <c r="BL82" i="4"/>
  <c r="BK82" i="4"/>
  <c r="BJ82" i="4"/>
  <c r="BJ81" i="4" s="1"/>
  <c r="BI82" i="4"/>
  <c r="BH82" i="4"/>
  <c r="BG82" i="4"/>
  <c r="BF82" i="4"/>
  <c r="BF88" i="4" s="1"/>
  <c r="BF86" i="4" s="1"/>
  <c r="BF299" i="4" s="1"/>
  <c r="BE82" i="4"/>
  <c r="BE89" i="4" s="1"/>
  <c r="BE288" i="4" s="1"/>
  <c r="BD82" i="4"/>
  <c r="BC82" i="4"/>
  <c r="BC88" i="4" s="1"/>
  <c r="BC86" i="4" s="1"/>
  <c r="BC299" i="4" s="1"/>
  <c r="BB82" i="4"/>
  <c r="BB88" i="4" s="1"/>
  <c r="BB86" i="4" s="1"/>
  <c r="BA82" i="4"/>
  <c r="BA81" i="4" s="1"/>
  <c r="AZ82" i="4"/>
  <c r="AZ89" i="4" s="1"/>
  <c r="AZ288" i="4" s="1"/>
  <c r="AY82" i="4"/>
  <c r="AY89" i="4" s="1"/>
  <c r="AY288" i="4" s="1"/>
  <c r="AX82" i="4"/>
  <c r="AX81" i="4" s="1"/>
  <c r="AW82" i="4"/>
  <c r="AW89" i="4" s="1"/>
  <c r="AW288" i="4" s="1"/>
  <c r="AV82" i="4"/>
  <c r="AV81" i="4" s="1"/>
  <c r="AU82" i="4"/>
  <c r="AU89" i="4" s="1"/>
  <c r="AU288" i="4" s="1"/>
  <c r="AT82" i="4"/>
  <c r="AT89" i="4" s="1"/>
  <c r="AT288" i="4" s="1"/>
  <c r="AS82" i="4"/>
  <c r="AR82" i="4"/>
  <c r="AR88" i="4" s="1"/>
  <c r="AR86" i="4" s="1"/>
  <c r="AR299" i="4" s="1"/>
  <c r="AQ82" i="4"/>
  <c r="AQ81" i="4" s="1"/>
  <c r="AP82" i="4"/>
  <c r="AP88" i="4" s="1"/>
  <c r="AP86" i="4" s="1"/>
  <c r="AP299" i="4" s="1"/>
  <c r="AO82" i="4"/>
  <c r="AO89" i="4" s="1"/>
  <c r="AO288" i="4" s="1"/>
  <c r="AN82" i="4"/>
  <c r="AN89" i="4" s="1"/>
  <c r="AN288" i="4" s="1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L78" i="4"/>
  <c r="BK78" i="4"/>
  <c r="BJ78" i="4"/>
  <c r="BJ279" i="4" s="1"/>
  <c r="BI78" i="4"/>
  <c r="BI279" i="4" s="1"/>
  <c r="BH78" i="4"/>
  <c r="BH279" i="4" s="1"/>
  <c r="BG78" i="4"/>
  <c r="BG279" i="4" s="1"/>
  <c r="BF78" i="4"/>
  <c r="BF279" i="4" s="1"/>
  <c r="BE78" i="4"/>
  <c r="BE279" i="4" s="1"/>
  <c r="BD78" i="4"/>
  <c r="BD279" i="4" s="1"/>
  <c r="BC78" i="4"/>
  <c r="BC279" i="4" s="1"/>
  <c r="BB78" i="4"/>
  <c r="BB279" i="4" s="1"/>
  <c r="BA78" i="4"/>
  <c r="BA279" i="4" s="1"/>
  <c r="AZ78" i="4"/>
  <c r="AZ279" i="4" s="1"/>
  <c r="AY78" i="4"/>
  <c r="AY279" i="4" s="1"/>
  <c r="AX78" i="4"/>
  <c r="AX279" i="4" s="1"/>
  <c r="AW78" i="4"/>
  <c r="AW279" i="4" s="1"/>
  <c r="AV78" i="4"/>
  <c r="AV279" i="4" s="1"/>
  <c r="AU78" i="4"/>
  <c r="AU279" i="4" s="1"/>
  <c r="AT78" i="4"/>
  <c r="AT279" i="4" s="1"/>
  <c r="AS78" i="4"/>
  <c r="AS279" i="4" s="1"/>
  <c r="AR78" i="4"/>
  <c r="AR279" i="4" s="1"/>
  <c r="AQ78" i="4"/>
  <c r="AQ279" i="4" s="1"/>
  <c r="AP78" i="4"/>
  <c r="AP279" i="4" s="1"/>
  <c r="AO78" i="4"/>
  <c r="AO279" i="4" s="1"/>
  <c r="AN78" i="4"/>
  <c r="AN279" i="4" s="1"/>
  <c r="AM78" i="4"/>
  <c r="AM279" i="4" s="1"/>
  <c r="AL78" i="4"/>
  <c r="AL279" i="4" s="1"/>
  <c r="AK78" i="4"/>
  <c r="AK279" i="4" s="1"/>
  <c r="AJ78" i="4"/>
  <c r="AJ279" i="4" s="1"/>
  <c r="AI78" i="4"/>
  <c r="AI279" i="4" s="1"/>
  <c r="AH78" i="4"/>
  <c r="AH279" i="4" s="1"/>
  <c r="AG78" i="4"/>
  <c r="AG279" i="4" s="1"/>
  <c r="AF78" i="4"/>
  <c r="AF279" i="4" s="1"/>
  <c r="AE78" i="4"/>
  <c r="AE279" i="4" s="1"/>
  <c r="AD78" i="4"/>
  <c r="AD279" i="4" s="1"/>
  <c r="AC78" i="4"/>
  <c r="AC279" i="4" s="1"/>
  <c r="AB78" i="4"/>
  <c r="AB279" i="4" s="1"/>
  <c r="AA78" i="4"/>
  <c r="AA279" i="4" s="1"/>
  <c r="Z78" i="4"/>
  <c r="Z279" i="4" s="1"/>
  <c r="Y78" i="4"/>
  <c r="Y279" i="4" s="1"/>
  <c r="X78" i="4"/>
  <c r="X279" i="4" s="1"/>
  <c r="W78" i="4"/>
  <c r="W279" i="4" s="1"/>
  <c r="V78" i="4"/>
  <c r="V279" i="4" s="1"/>
  <c r="U78" i="4"/>
  <c r="U279" i="4" s="1"/>
  <c r="T78" i="4"/>
  <c r="T279" i="4" s="1"/>
  <c r="S78" i="4"/>
  <c r="S279" i="4" s="1"/>
  <c r="R78" i="4"/>
  <c r="R279" i="4" s="1"/>
  <c r="Q78" i="4"/>
  <c r="Q279" i="4" s="1"/>
  <c r="P78" i="4"/>
  <c r="P279" i="4" s="1"/>
  <c r="O78" i="4"/>
  <c r="O279" i="4" s="1"/>
  <c r="N78" i="4"/>
  <c r="M78" i="4"/>
  <c r="BN139" i="3"/>
  <c r="BM139" i="3"/>
  <c r="BL139" i="3"/>
  <c r="BI139" i="3"/>
  <c r="AX139" i="3"/>
  <c r="AU139" i="3"/>
  <c r="AR139" i="3"/>
  <c r="AI139" i="3"/>
  <c r="AH139" i="3"/>
  <c r="AD139" i="3"/>
  <c r="T139" i="3"/>
  <c r="O139" i="3"/>
  <c r="BN138" i="3"/>
  <c r="BM138" i="3"/>
  <c r="BF138" i="3"/>
  <c r="BE138" i="3"/>
  <c r="AQ138" i="3"/>
  <c r="AK138" i="3"/>
  <c r="AC138" i="3"/>
  <c r="W138" i="3"/>
  <c r="Q138" i="3"/>
  <c r="BN135" i="3"/>
  <c r="BM135" i="3"/>
  <c r="BC135" i="3"/>
  <c r="AI135" i="3"/>
  <c r="R135" i="3"/>
  <c r="Q135" i="3"/>
  <c r="P135" i="3"/>
  <c r="O135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BN133" i="3"/>
  <c r="BM133" i="3"/>
  <c r="AZ133" i="3"/>
  <c r="AC133" i="3"/>
  <c r="BN129" i="3"/>
  <c r="BM129" i="3"/>
  <c r="BK129" i="3"/>
  <c r="BJ129" i="3"/>
  <c r="BI129" i="3"/>
  <c r="BE129" i="3"/>
  <c r="BA129" i="3"/>
  <c r="AZ129" i="3"/>
  <c r="AY129" i="3"/>
  <c r="AU129" i="3"/>
  <c r="AQ129" i="3"/>
  <c r="AP129" i="3"/>
  <c r="AO129" i="3"/>
  <c r="AK129" i="3"/>
  <c r="AG129" i="3"/>
  <c r="AF129" i="3"/>
  <c r="AE129" i="3"/>
  <c r="AA129" i="3"/>
  <c r="W129" i="3"/>
  <c r="V129" i="3"/>
  <c r="U129" i="3"/>
  <c r="Q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BN128" i="3"/>
  <c r="BM128" i="3"/>
  <c r="BH128" i="3"/>
  <c r="BD128" i="3"/>
  <c r="AZ128" i="3"/>
  <c r="AX128" i="3"/>
  <c r="AT128" i="3"/>
  <c r="AN128" i="3"/>
  <c r="AJ128" i="3"/>
  <c r="AF128" i="3"/>
  <c r="AD128" i="3"/>
  <c r="Z128" i="3"/>
  <c r="T128" i="3"/>
  <c r="P128" i="3"/>
  <c r="L128" i="3"/>
  <c r="K128" i="3"/>
  <c r="J128" i="3"/>
  <c r="I128" i="3"/>
  <c r="H128" i="3"/>
  <c r="G128" i="3"/>
  <c r="F128" i="3"/>
  <c r="E128" i="3"/>
  <c r="D128" i="3"/>
  <c r="C128" i="3"/>
  <c r="B128" i="3"/>
  <c r="BN127" i="3"/>
  <c r="BM127" i="3"/>
  <c r="BK127" i="3"/>
  <c r="BE127" i="3"/>
  <c r="BA127" i="3"/>
  <c r="AU127" i="3"/>
  <c r="AS127" i="3"/>
  <c r="AQ127" i="3"/>
  <c r="AK127" i="3"/>
  <c r="AG127" i="3"/>
  <c r="AA127" i="3"/>
  <c r="Y127" i="3"/>
  <c r="W127" i="3"/>
  <c r="Q127" i="3"/>
  <c r="M127" i="3"/>
  <c r="K127" i="3"/>
  <c r="J127" i="3"/>
  <c r="I127" i="3"/>
  <c r="H127" i="3"/>
  <c r="G127" i="3"/>
  <c r="F127" i="3"/>
  <c r="E127" i="3"/>
  <c r="D127" i="3"/>
  <c r="C127" i="3"/>
  <c r="B127" i="3"/>
  <c r="BN126" i="3"/>
  <c r="BM126" i="3"/>
  <c r="BJ126" i="3"/>
  <c r="BI126" i="3"/>
  <c r="BH126" i="3"/>
  <c r="BF126" i="3"/>
  <c r="BD126" i="3"/>
  <c r="AZ126" i="3"/>
  <c r="AY126" i="3"/>
  <c r="AX126" i="3"/>
  <c r="AT126" i="3"/>
  <c r="AP126" i="3"/>
  <c r="AO126" i="3"/>
  <c r="AN126" i="3"/>
  <c r="AL126" i="3"/>
  <c r="AJ126" i="3"/>
  <c r="AF126" i="3"/>
  <c r="AE126" i="3"/>
  <c r="AD126" i="3"/>
  <c r="Z126" i="3"/>
  <c r="V126" i="3"/>
  <c r="U126" i="3"/>
  <c r="T126" i="3"/>
  <c r="R126" i="3"/>
  <c r="P126" i="3"/>
  <c r="L126" i="3"/>
  <c r="K126" i="3"/>
  <c r="J126" i="3"/>
  <c r="I126" i="3"/>
  <c r="H126" i="3"/>
  <c r="G126" i="3"/>
  <c r="F126" i="3"/>
  <c r="E126" i="3"/>
  <c r="D126" i="3"/>
  <c r="C126" i="3"/>
  <c r="B126" i="3"/>
  <c r="BN125" i="3"/>
  <c r="BM125" i="3"/>
  <c r="BI125" i="3"/>
  <c r="BE125" i="3"/>
  <c r="BD125" i="3"/>
  <c r="BC125" i="3"/>
  <c r="BA125" i="3"/>
  <c r="AY125" i="3"/>
  <c r="AU125" i="3"/>
  <c r="AT125" i="3"/>
  <c r="AS125" i="3"/>
  <c r="AO125" i="3"/>
  <c r="AK125" i="3"/>
  <c r="AJ125" i="3"/>
  <c r="AI125" i="3"/>
  <c r="AG125" i="3"/>
  <c r="AE125" i="3"/>
  <c r="AA125" i="3"/>
  <c r="Z125" i="3"/>
  <c r="Y125" i="3"/>
  <c r="U125" i="3"/>
  <c r="Q125" i="3"/>
  <c r="P125" i="3"/>
  <c r="O125" i="3"/>
  <c r="M125" i="3"/>
  <c r="K125" i="3"/>
  <c r="G125" i="3"/>
  <c r="F125" i="3"/>
  <c r="E125" i="3"/>
  <c r="C125" i="3"/>
  <c r="B125" i="3"/>
  <c r="BN121" i="3"/>
  <c r="BM121" i="3"/>
  <c r="BI121" i="3"/>
  <c r="AX121" i="3"/>
  <c r="AT121" i="3"/>
  <c r="AD121" i="3"/>
  <c r="Z121" i="3"/>
  <c r="U121" i="3"/>
  <c r="J121" i="3"/>
  <c r="G121" i="3"/>
  <c r="F121" i="3"/>
  <c r="E121" i="3"/>
  <c r="D121" i="3"/>
  <c r="C121" i="3"/>
  <c r="B121" i="3"/>
  <c r="BN120" i="3"/>
  <c r="BM120" i="3"/>
  <c r="BK120" i="3"/>
  <c r="BE120" i="3"/>
  <c r="BC120" i="3"/>
  <c r="AQ120" i="3"/>
  <c r="AK120" i="3"/>
  <c r="AI120" i="3"/>
  <c r="W120" i="3"/>
  <c r="Q120" i="3"/>
  <c r="O120" i="3"/>
  <c r="G120" i="3"/>
  <c r="F120" i="3"/>
  <c r="E120" i="3"/>
  <c r="D120" i="3"/>
  <c r="C120" i="3"/>
  <c r="B120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BN117" i="3"/>
  <c r="BM117" i="3"/>
  <c r="BK117" i="3"/>
  <c r="BD117" i="3"/>
  <c r="BC117" i="3"/>
  <c r="BA117" i="3"/>
  <c r="AT117" i="3"/>
  <c r="AS117" i="3"/>
  <c r="AQ117" i="3"/>
  <c r="AJ117" i="3"/>
  <c r="AI117" i="3"/>
  <c r="AG117" i="3"/>
  <c r="Z117" i="3"/>
  <c r="Y117" i="3"/>
  <c r="W117" i="3"/>
  <c r="P117" i="3"/>
  <c r="O117" i="3"/>
  <c r="M117" i="3"/>
  <c r="F117" i="3"/>
  <c r="E117" i="3"/>
  <c r="C117" i="3"/>
  <c r="B117" i="3"/>
  <c r="BN116" i="3"/>
  <c r="BM116" i="3"/>
  <c r="BJ116" i="3"/>
  <c r="BH116" i="3"/>
  <c r="BE116" i="3"/>
  <c r="BD116" i="3"/>
  <c r="AZ116" i="3"/>
  <c r="AX116" i="3"/>
  <c r="AU116" i="3"/>
  <c r="AT116" i="3"/>
  <c r="AN116" i="3"/>
  <c r="AK116" i="3"/>
  <c r="AJ116" i="3"/>
  <c r="AF116" i="3"/>
  <c r="AD116" i="3"/>
  <c r="Z116" i="3"/>
  <c r="V116" i="3"/>
  <c r="T116" i="3"/>
  <c r="Q116" i="3"/>
  <c r="P116" i="3"/>
  <c r="L116" i="3"/>
  <c r="J116" i="3"/>
  <c r="G116" i="3"/>
  <c r="F116" i="3"/>
  <c r="C116" i="3"/>
  <c r="B116" i="3"/>
  <c r="BN115" i="3"/>
  <c r="BM115" i="3"/>
  <c r="BK115" i="3"/>
  <c r="BI115" i="3"/>
  <c r="BE115" i="3"/>
  <c r="BD115" i="3"/>
  <c r="BC115" i="3"/>
  <c r="BA115" i="3"/>
  <c r="AY115" i="3"/>
  <c r="AU115" i="3"/>
  <c r="AT115" i="3"/>
  <c r="AS115" i="3"/>
  <c r="AO115" i="3"/>
  <c r="AK115" i="3"/>
  <c r="AJ115" i="3"/>
  <c r="AI115" i="3"/>
  <c r="AG115" i="3"/>
  <c r="AE115" i="3"/>
  <c r="AA115" i="3"/>
  <c r="Z115" i="3"/>
  <c r="Y115" i="3"/>
  <c r="W115" i="3"/>
  <c r="U115" i="3"/>
  <c r="Q115" i="3"/>
  <c r="P115" i="3"/>
  <c r="O115" i="3"/>
  <c r="M115" i="3"/>
  <c r="K115" i="3"/>
  <c r="G115" i="3"/>
  <c r="F115" i="3"/>
  <c r="E115" i="3"/>
  <c r="C115" i="3"/>
  <c r="B115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BN112" i="3"/>
  <c r="BM112" i="3"/>
  <c r="BJ112" i="3"/>
  <c r="BE112" i="3"/>
  <c r="AS112" i="3"/>
  <c r="AP112" i="3"/>
  <c r="V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BN111" i="3"/>
  <c r="BM111" i="3"/>
  <c r="BI111" i="3"/>
  <c r="BD111" i="3"/>
  <c r="AV111" i="3"/>
  <c r="AT111" i="3"/>
  <c r="AL111" i="3"/>
  <c r="AJ111" i="3"/>
  <c r="AB111" i="3"/>
  <c r="R111" i="3"/>
  <c r="P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BL98" i="3"/>
  <c r="BL129" i="3" s="1"/>
  <c r="BK98" i="3"/>
  <c r="BJ98" i="3"/>
  <c r="BI98" i="3"/>
  <c r="BH98" i="3"/>
  <c r="BH129" i="3" s="1"/>
  <c r="BG98" i="3"/>
  <c r="BG129" i="3" s="1"/>
  <c r="BF98" i="3"/>
  <c r="BF129" i="3" s="1"/>
  <c r="BE98" i="3"/>
  <c r="BD98" i="3"/>
  <c r="BD129" i="3" s="1"/>
  <c r="BC98" i="3"/>
  <c r="BC129" i="3" s="1"/>
  <c r="BB98" i="3"/>
  <c r="BB129" i="3" s="1"/>
  <c r="BA98" i="3"/>
  <c r="AZ98" i="3"/>
  <c r="AY98" i="3"/>
  <c r="AX98" i="3"/>
  <c r="AX129" i="3" s="1"/>
  <c r="AW98" i="3"/>
  <c r="AW129" i="3" s="1"/>
  <c r="AV98" i="3"/>
  <c r="AV129" i="3" s="1"/>
  <c r="AU98" i="3"/>
  <c r="AT98" i="3"/>
  <c r="AT129" i="3" s="1"/>
  <c r="AS98" i="3"/>
  <c r="AS129" i="3" s="1"/>
  <c r="AR98" i="3"/>
  <c r="AR129" i="3" s="1"/>
  <c r="AQ98" i="3"/>
  <c r="AP98" i="3"/>
  <c r="AO98" i="3"/>
  <c r="AN98" i="3"/>
  <c r="AN129" i="3" s="1"/>
  <c r="AM98" i="3"/>
  <c r="AM129" i="3" s="1"/>
  <c r="AL98" i="3"/>
  <c r="AL129" i="3" s="1"/>
  <c r="AK98" i="3"/>
  <c r="AJ98" i="3"/>
  <c r="AJ129" i="3" s="1"/>
  <c r="AI98" i="3"/>
  <c r="AI129" i="3" s="1"/>
  <c r="AH98" i="3"/>
  <c r="AH129" i="3" s="1"/>
  <c r="AG98" i="3"/>
  <c r="AF98" i="3"/>
  <c r="AE98" i="3"/>
  <c r="AD98" i="3"/>
  <c r="AD129" i="3" s="1"/>
  <c r="AC98" i="3"/>
  <c r="AC129" i="3" s="1"/>
  <c r="AB98" i="3"/>
  <c r="AB129" i="3" s="1"/>
  <c r="AA98" i="3"/>
  <c r="Z98" i="3"/>
  <c r="Z129" i="3" s="1"/>
  <c r="Y98" i="3"/>
  <c r="Y129" i="3" s="1"/>
  <c r="X98" i="3"/>
  <c r="X129" i="3" s="1"/>
  <c r="W98" i="3"/>
  <c r="V98" i="3"/>
  <c r="U98" i="3"/>
  <c r="T98" i="3"/>
  <c r="T129" i="3" s="1"/>
  <c r="S98" i="3"/>
  <c r="S129" i="3" s="1"/>
  <c r="R98" i="3"/>
  <c r="R129" i="3" s="1"/>
  <c r="Q98" i="3"/>
  <c r="P98" i="3"/>
  <c r="P129" i="3" s="1"/>
  <c r="O98" i="3"/>
  <c r="O129" i="3" s="1"/>
  <c r="N98" i="3"/>
  <c r="N129" i="3" s="1"/>
  <c r="M98" i="3"/>
  <c r="L98" i="3"/>
  <c r="BL97" i="3"/>
  <c r="BL128" i="3" s="1"/>
  <c r="BK97" i="3"/>
  <c r="BK128" i="3" s="1"/>
  <c r="BJ97" i="3"/>
  <c r="BJ128" i="3" s="1"/>
  <c r="BI97" i="3"/>
  <c r="BI128" i="3" s="1"/>
  <c r="BH97" i="3"/>
  <c r="BG97" i="3"/>
  <c r="BG128" i="3" s="1"/>
  <c r="BF97" i="3"/>
  <c r="BF128" i="3" s="1"/>
  <c r="BE97" i="3"/>
  <c r="BE128" i="3" s="1"/>
  <c r="BD97" i="3"/>
  <c r="BC97" i="3"/>
  <c r="BC128" i="3" s="1"/>
  <c r="BB97" i="3"/>
  <c r="BB128" i="3" s="1"/>
  <c r="BA97" i="3"/>
  <c r="BA128" i="3" s="1"/>
  <c r="AZ97" i="3"/>
  <c r="AY97" i="3"/>
  <c r="AY128" i="3" s="1"/>
  <c r="AX97" i="3"/>
  <c r="AW97" i="3"/>
  <c r="AW128" i="3" s="1"/>
  <c r="AV97" i="3"/>
  <c r="AV128" i="3" s="1"/>
  <c r="AU97" i="3"/>
  <c r="AU128" i="3" s="1"/>
  <c r="AT97" i="3"/>
  <c r="AS97" i="3"/>
  <c r="AS128" i="3" s="1"/>
  <c r="AR97" i="3"/>
  <c r="AR128" i="3" s="1"/>
  <c r="AQ97" i="3"/>
  <c r="AQ128" i="3" s="1"/>
  <c r="AP97" i="3"/>
  <c r="AP128" i="3" s="1"/>
  <c r="AO97" i="3"/>
  <c r="AO128" i="3" s="1"/>
  <c r="AN97" i="3"/>
  <c r="AM97" i="3"/>
  <c r="AM128" i="3" s="1"/>
  <c r="AL97" i="3"/>
  <c r="AL128" i="3" s="1"/>
  <c r="AK97" i="3"/>
  <c r="AK128" i="3" s="1"/>
  <c r="AJ97" i="3"/>
  <c r="AI97" i="3"/>
  <c r="AI128" i="3" s="1"/>
  <c r="AH97" i="3"/>
  <c r="AH128" i="3" s="1"/>
  <c r="AG97" i="3"/>
  <c r="AG128" i="3" s="1"/>
  <c r="AF97" i="3"/>
  <c r="AE97" i="3"/>
  <c r="AE128" i="3" s="1"/>
  <c r="AD97" i="3"/>
  <c r="AC97" i="3"/>
  <c r="AC128" i="3" s="1"/>
  <c r="AB97" i="3"/>
  <c r="AB128" i="3" s="1"/>
  <c r="AA97" i="3"/>
  <c r="AA128" i="3" s="1"/>
  <c r="Z97" i="3"/>
  <c r="Y97" i="3"/>
  <c r="Y128" i="3" s="1"/>
  <c r="X97" i="3"/>
  <c r="X128" i="3" s="1"/>
  <c r="W97" i="3"/>
  <c r="W128" i="3" s="1"/>
  <c r="V97" i="3"/>
  <c r="V128" i="3" s="1"/>
  <c r="U97" i="3"/>
  <c r="U128" i="3" s="1"/>
  <c r="T97" i="3"/>
  <c r="S97" i="3"/>
  <c r="S128" i="3" s="1"/>
  <c r="R97" i="3"/>
  <c r="R128" i="3" s="1"/>
  <c r="Q97" i="3"/>
  <c r="Q128" i="3" s="1"/>
  <c r="P97" i="3"/>
  <c r="O97" i="3"/>
  <c r="O128" i="3" s="1"/>
  <c r="N97" i="3"/>
  <c r="N128" i="3" s="1"/>
  <c r="M97" i="3"/>
  <c r="M128" i="3" s="1"/>
  <c r="L97" i="3"/>
  <c r="BL96" i="3"/>
  <c r="BL127" i="3" s="1"/>
  <c r="BK96" i="3"/>
  <c r="BJ96" i="3"/>
  <c r="BJ127" i="3" s="1"/>
  <c r="BI96" i="3"/>
  <c r="BI127" i="3" s="1"/>
  <c r="BH96" i="3"/>
  <c r="BH127" i="3" s="1"/>
  <c r="BG96" i="3"/>
  <c r="BG127" i="3" s="1"/>
  <c r="BF96" i="3"/>
  <c r="BF127" i="3" s="1"/>
  <c r="BE96" i="3"/>
  <c r="BD96" i="3"/>
  <c r="BD127" i="3" s="1"/>
  <c r="BC96" i="3"/>
  <c r="BC127" i="3" s="1"/>
  <c r="BB96" i="3"/>
  <c r="BB127" i="3" s="1"/>
  <c r="BA96" i="3"/>
  <c r="AZ96" i="3"/>
  <c r="AZ127" i="3" s="1"/>
  <c r="AY96" i="3"/>
  <c r="AY127" i="3" s="1"/>
  <c r="AX96" i="3"/>
  <c r="AX127" i="3" s="1"/>
  <c r="AW96" i="3"/>
  <c r="AW127" i="3" s="1"/>
  <c r="AV96" i="3"/>
  <c r="AV127" i="3" s="1"/>
  <c r="AU96" i="3"/>
  <c r="AT96" i="3"/>
  <c r="AT127" i="3" s="1"/>
  <c r="AS96" i="3"/>
  <c r="AR96" i="3"/>
  <c r="AR127" i="3" s="1"/>
  <c r="AQ96" i="3"/>
  <c r="AP96" i="3"/>
  <c r="AP127" i="3" s="1"/>
  <c r="AO96" i="3"/>
  <c r="AO127" i="3" s="1"/>
  <c r="AN96" i="3"/>
  <c r="AN127" i="3" s="1"/>
  <c r="AM96" i="3"/>
  <c r="AM127" i="3" s="1"/>
  <c r="AL96" i="3"/>
  <c r="AL127" i="3" s="1"/>
  <c r="AK96" i="3"/>
  <c r="AJ96" i="3"/>
  <c r="AJ127" i="3" s="1"/>
  <c r="AI96" i="3"/>
  <c r="AI127" i="3" s="1"/>
  <c r="AH96" i="3"/>
  <c r="AH127" i="3" s="1"/>
  <c r="AG96" i="3"/>
  <c r="AF96" i="3"/>
  <c r="AF127" i="3" s="1"/>
  <c r="AE96" i="3"/>
  <c r="AE127" i="3" s="1"/>
  <c r="AD96" i="3"/>
  <c r="AD127" i="3" s="1"/>
  <c r="AC96" i="3"/>
  <c r="AC127" i="3" s="1"/>
  <c r="AB96" i="3"/>
  <c r="AB127" i="3" s="1"/>
  <c r="AA96" i="3"/>
  <c r="Z96" i="3"/>
  <c r="Z127" i="3" s="1"/>
  <c r="Y96" i="3"/>
  <c r="X96" i="3"/>
  <c r="X127" i="3" s="1"/>
  <c r="W96" i="3"/>
  <c r="V96" i="3"/>
  <c r="V127" i="3" s="1"/>
  <c r="U96" i="3"/>
  <c r="U127" i="3" s="1"/>
  <c r="T96" i="3"/>
  <c r="T127" i="3" s="1"/>
  <c r="S96" i="3"/>
  <c r="S127" i="3" s="1"/>
  <c r="R96" i="3"/>
  <c r="R127" i="3" s="1"/>
  <c r="Q96" i="3"/>
  <c r="P96" i="3"/>
  <c r="P127" i="3" s="1"/>
  <c r="O96" i="3"/>
  <c r="O127" i="3" s="1"/>
  <c r="N96" i="3"/>
  <c r="N127" i="3" s="1"/>
  <c r="M96" i="3"/>
  <c r="L96" i="3"/>
  <c r="L127" i="3" s="1"/>
  <c r="BL95" i="3"/>
  <c r="BL126" i="3" s="1"/>
  <c r="BK95" i="3"/>
  <c r="BK126" i="3" s="1"/>
  <c r="BJ95" i="3"/>
  <c r="BI95" i="3"/>
  <c r="BH95" i="3"/>
  <c r="BG95" i="3"/>
  <c r="BG126" i="3" s="1"/>
  <c r="BF95" i="3"/>
  <c r="BE95" i="3"/>
  <c r="BE126" i="3" s="1"/>
  <c r="BD95" i="3"/>
  <c r="BC95" i="3"/>
  <c r="BC126" i="3" s="1"/>
  <c r="BB95" i="3"/>
  <c r="BB126" i="3" s="1"/>
  <c r="BA95" i="3"/>
  <c r="BA126" i="3" s="1"/>
  <c r="AZ95" i="3"/>
  <c r="AY95" i="3"/>
  <c r="AX95" i="3"/>
  <c r="AW95" i="3"/>
  <c r="AW126" i="3" s="1"/>
  <c r="AV95" i="3"/>
  <c r="AV126" i="3" s="1"/>
  <c r="AU95" i="3"/>
  <c r="AU126" i="3" s="1"/>
  <c r="AT95" i="3"/>
  <c r="AS95" i="3"/>
  <c r="AS126" i="3" s="1"/>
  <c r="AR95" i="3"/>
  <c r="AR126" i="3" s="1"/>
  <c r="AQ95" i="3"/>
  <c r="AQ126" i="3" s="1"/>
  <c r="AP95" i="3"/>
  <c r="AO95" i="3"/>
  <c r="AN95" i="3"/>
  <c r="AM95" i="3"/>
  <c r="AM126" i="3" s="1"/>
  <c r="AL95" i="3"/>
  <c r="AK95" i="3"/>
  <c r="AK126" i="3" s="1"/>
  <c r="AJ95" i="3"/>
  <c r="AI95" i="3"/>
  <c r="AI126" i="3" s="1"/>
  <c r="AH95" i="3"/>
  <c r="AH126" i="3" s="1"/>
  <c r="AG95" i="3"/>
  <c r="AG126" i="3" s="1"/>
  <c r="AF95" i="3"/>
  <c r="AE95" i="3"/>
  <c r="AD95" i="3"/>
  <c r="AC95" i="3"/>
  <c r="AC126" i="3" s="1"/>
  <c r="AB95" i="3"/>
  <c r="AB126" i="3" s="1"/>
  <c r="AA95" i="3"/>
  <c r="AA126" i="3" s="1"/>
  <c r="Z95" i="3"/>
  <c r="Y95" i="3"/>
  <c r="Y126" i="3" s="1"/>
  <c r="X95" i="3"/>
  <c r="X126" i="3" s="1"/>
  <c r="W95" i="3"/>
  <c r="W126" i="3" s="1"/>
  <c r="V95" i="3"/>
  <c r="U95" i="3"/>
  <c r="T95" i="3"/>
  <c r="S95" i="3"/>
  <c r="S126" i="3" s="1"/>
  <c r="R95" i="3"/>
  <c r="Q95" i="3"/>
  <c r="Q126" i="3" s="1"/>
  <c r="P95" i="3"/>
  <c r="O95" i="3"/>
  <c r="O126" i="3" s="1"/>
  <c r="N95" i="3"/>
  <c r="N126" i="3" s="1"/>
  <c r="M95" i="3"/>
  <c r="M126" i="3" s="1"/>
  <c r="L95" i="3"/>
  <c r="BL94" i="3"/>
  <c r="BL117" i="3" s="1"/>
  <c r="BK94" i="3"/>
  <c r="BJ94" i="3"/>
  <c r="BJ117" i="3" s="1"/>
  <c r="BI94" i="3"/>
  <c r="BI117" i="3" s="1"/>
  <c r="BH94" i="3"/>
  <c r="BH117" i="3" s="1"/>
  <c r="BG94" i="3"/>
  <c r="BG117" i="3" s="1"/>
  <c r="BF94" i="3"/>
  <c r="BF117" i="3" s="1"/>
  <c r="BE94" i="3"/>
  <c r="BE117" i="3" s="1"/>
  <c r="BD94" i="3"/>
  <c r="BC94" i="3"/>
  <c r="BB94" i="3"/>
  <c r="BB117" i="3" s="1"/>
  <c r="BA94" i="3"/>
  <c r="AZ94" i="3"/>
  <c r="AZ117" i="3" s="1"/>
  <c r="AY94" i="3"/>
  <c r="AY117" i="3" s="1"/>
  <c r="AX94" i="3"/>
  <c r="AX117" i="3" s="1"/>
  <c r="AW94" i="3"/>
  <c r="AW117" i="3" s="1"/>
  <c r="AV94" i="3"/>
  <c r="AV117" i="3" s="1"/>
  <c r="AU94" i="3"/>
  <c r="AU117" i="3" s="1"/>
  <c r="AT94" i="3"/>
  <c r="AS94" i="3"/>
  <c r="AR94" i="3"/>
  <c r="AR117" i="3" s="1"/>
  <c r="AQ94" i="3"/>
  <c r="AP94" i="3"/>
  <c r="AP117" i="3" s="1"/>
  <c r="AO94" i="3"/>
  <c r="AO117" i="3" s="1"/>
  <c r="AN94" i="3"/>
  <c r="AN117" i="3" s="1"/>
  <c r="AM94" i="3"/>
  <c r="AM117" i="3" s="1"/>
  <c r="AL94" i="3"/>
  <c r="AL117" i="3" s="1"/>
  <c r="AK94" i="3"/>
  <c r="AK117" i="3" s="1"/>
  <c r="AJ94" i="3"/>
  <c r="AI94" i="3"/>
  <c r="AH94" i="3"/>
  <c r="AH117" i="3" s="1"/>
  <c r="AG94" i="3"/>
  <c r="AF94" i="3"/>
  <c r="AF117" i="3" s="1"/>
  <c r="AE94" i="3"/>
  <c r="AE117" i="3" s="1"/>
  <c r="AD94" i="3"/>
  <c r="AD117" i="3" s="1"/>
  <c r="AC94" i="3"/>
  <c r="AC117" i="3" s="1"/>
  <c r="AB94" i="3"/>
  <c r="AB117" i="3" s="1"/>
  <c r="AA94" i="3"/>
  <c r="AA117" i="3" s="1"/>
  <c r="Z94" i="3"/>
  <c r="Y94" i="3"/>
  <c r="X94" i="3"/>
  <c r="X117" i="3" s="1"/>
  <c r="W94" i="3"/>
  <c r="V94" i="3"/>
  <c r="V117" i="3" s="1"/>
  <c r="U94" i="3"/>
  <c r="U117" i="3" s="1"/>
  <c r="T94" i="3"/>
  <c r="T117" i="3" s="1"/>
  <c r="S94" i="3"/>
  <c r="S117" i="3" s="1"/>
  <c r="R94" i="3"/>
  <c r="R117" i="3" s="1"/>
  <c r="Q94" i="3"/>
  <c r="Q117" i="3" s="1"/>
  <c r="P94" i="3"/>
  <c r="O94" i="3"/>
  <c r="N94" i="3"/>
  <c r="N117" i="3" s="1"/>
  <c r="M94" i="3"/>
  <c r="L94" i="3"/>
  <c r="L117" i="3" s="1"/>
  <c r="K94" i="3"/>
  <c r="K117" i="3" s="1"/>
  <c r="J94" i="3"/>
  <c r="J117" i="3" s="1"/>
  <c r="I94" i="3"/>
  <c r="I117" i="3" s="1"/>
  <c r="H94" i="3"/>
  <c r="H117" i="3" s="1"/>
  <c r="G94" i="3"/>
  <c r="G117" i="3" s="1"/>
  <c r="F94" i="3"/>
  <c r="E94" i="3"/>
  <c r="D94" i="3"/>
  <c r="D117" i="3" s="1"/>
  <c r="BL93" i="3"/>
  <c r="BL116" i="3" s="1"/>
  <c r="BK93" i="3"/>
  <c r="BK116" i="3" s="1"/>
  <c r="BJ93" i="3"/>
  <c r="BI93" i="3"/>
  <c r="BI116" i="3" s="1"/>
  <c r="BH93" i="3"/>
  <c r="BG93" i="3"/>
  <c r="BG116" i="3" s="1"/>
  <c r="BF93" i="3"/>
  <c r="BF116" i="3" s="1"/>
  <c r="BE93" i="3"/>
  <c r="BD93" i="3"/>
  <c r="BC93" i="3"/>
  <c r="BC116" i="3" s="1"/>
  <c r="BB93" i="3"/>
  <c r="BB116" i="3" s="1"/>
  <c r="BA93" i="3"/>
  <c r="BA116" i="3" s="1"/>
  <c r="AZ93" i="3"/>
  <c r="AY93" i="3"/>
  <c r="AY116" i="3" s="1"/>
  <c r="AX93" i="3"/>
  <c r="AW93" i="3"/>
  <c r="AW116" i="3" s="1"/>
  <c r="AV93" i="3"/>
  <c r="AV116" i="3" s="1"/>
  <c r="AU93" i="3"/>
  <c r="AT93" i="3"/>
  <c r="AS93" i="3"/>
  <c r="AS116" i="3" s="1"/>
  <c r="AR93" i="3"/>
  <c r="AR116" i="3" s="1"/>
  <c r="AQ93" i="3"/>
  <c r="AQ116" i="3" s="1"/>
  <c r="AP93" i="3"/>
  <c r="AP116" i="3" s="1"/>
  <c r="AO93" i="3"/>
  <c r="AO116" i="3" s="1"/>
  <c r="AN93" i="3"/>
  <c r="AM93" i="3"/>
  <c r="AM116" i="3" s="1"/>
  <c r="AL93" i="3"/>
  <c r="AL116" i="3" s="1"/>
  <c r="AK93" i="3"/>
  <c r="AJ93" i="3"/>
  <c r="AI93" i="3"/>
  <c r="AI116" i="3" s="1"/>
  <c r="AH93" i="3"/>
  <c r="AH116" i="3" s="1"/>
  <c r="AG93" i="3"/>
  <c r="AG116" i="3" s="1"/>
  <c r="AF93" i="3"/>
  <c r="AE93" i="3"/>
  <c r="AE116" i="3" s="1"/>
  <c r="AD93" i="3"/>
  <c r="AC93" i="3"/>
  <c r="AC116" i="3" s="1"/>
  <c r="AB93" i="3"/>
  <c r="AB116" i="3" s="1"/>
  <c r="AA93" i="3"/>
  <c r="AA116" i="3" s="1"/>
  <c r="Z93" i="3"/>
  <c r="Y93" i="3"/>
  <c r="Y116" i="3" s="1"/>
  <c r="X93" i="3"/>
  <c r="X116" i="3" s="1"/>
  <c r="W93" i="3"/>
  <c r="W116" i="3" s="1"/>
  <c r="V93" i="3"/>
  <c r="U93" i="3"/>
  <c r="U116" i="3" s="1"/>
  <c r="T93" i="3"/>
  <c r="S93" i="3"/>
  <c r="S116" i="3" s="1"/>
  <c r="R93" i="3"/>
  <c r="R116" i="3" s="1"/>
  <c r="Q93" i="3"/>
  <c r="P93" i="3"/>
  <c r="O93" i="3"/>
  <c r="O116" i="3" s="1"/>
  <c r="N93" i="3"/>
  <c r="N116" i="3" s="1"/>
  <c r="M93" i="3"/>
  <c r="M116" i="3" s="1"/>
  <c r="L93" i="3"/>
  <c r="K93" i="3"/>
  <c r="K116" i="3" s="1"/>
  <c r="J93" i="3"/>
  <c r="I93" i="3"/>
  <c r="I116" i="3" s="1"/>
  <c r="H93" i="3"/>
  <c r="H116" i="3" s="1"/>
  <c r="G93" i="3"/>
  <c r="F93" i="3"/>
  <c r="E93" i="3"/>
  <c r="E116" i="3" s="1"/>
  <c r="D93" i="3"/>
  <c r="D116" i="3" s="1"/>
  <c r="BL92" i="3"/>
  <c r="BK92" i="3"/>
  <c r="BK125" i="3" s="1"/>
  <c r="BJ92" i="3"/>
  <c r="BJ125" i="3" s="1"/>
  <c r="BI92" i="3"/>
  <c r="BH92" i="3"/>
  <c r="BG92" i="3"/>
  <c r="BF92" i="3"/>
  <c r="BE92" i="3"/>
  <c r="BD92" i="3"/>
  <c r="BC92" i="3"/>
  <c r="BB92" i="3"/>
  <c r="BA92" i="3"/>
  <c r="AZ92" i="3"/>
  <c r="AZ125" i="3" s="1"/>
  <c r="AY92" i="3"/>
  <c r="AX92" i="3"/>
  <c r="AW92" i="3"/>
  <c r="AV92" i="3"/>
  <c r="AU92" i="3"/>
  <c r="AT92" i="3"/>
  <c r="AS92" i="3"/>
  <c r="AR92" i="3"/>
  <c r="AQ92" i="3"/>
  <c r="AQ125" i="3" s="1"/>
  <c r="AP92" i="3"/>
  <c r="AP125" i="3" s="1"/>
  <c r="AO92" i="3"/>
  <c r="AN92" i="3"/>
  <c r="AM92" i="3"/>
  <c r="AL92" i="3"/>
  <c r="AK92" i="3"/>
  <c r="AJ92" i="3"/>
  <c r="AI92" i="3"/>
  <c r="AH92" i="3"/>
  <c r="AG92" i="3"/>
  <c r="AF92" i="3"/>
  <c r="AF125" i="3" s="1"/>
  <c r="AE92" i="3"/>
  <c r="AD92" i="3"/>
  <c r="AC92" i="3"/>
  <c r="AB92" i="3"/>
  <c r="AA92" i="3"/>
  <c r="Z92" i="3"/>
  <c r="Y92" i="3"/>
  <c r="X92" i="3"/>
  <c r="W92" i="3"/>
  <c r="W125" i="3" s="1"/>
  <c r="V92" i="3"/>
  <c r="V125" i="3" s="1"/>
  <c r="U92" i="3"/>
  <c r="T92" i="3"/>
  <c r="S92" i="3"/>
  <c r="R92" i="3"/>
  <c r="Q92" i="3"/>
  <c r="P92" i="3"/>
  <c r="O92" i="3"/>
  <c r="N92" i="3"/>
  <c r="M92" i="3"/>
  <c r="L92" i="3"/>
  <c r="L125" i="3" s="1"/>
  <c r="K92" i="3"/>
  <c r="J92" i="3"/>
  <c r="I92" i="3"/>
  <c r="H92" i="3"/>
  <c r="G92" i="3"/>
  <c r="F92" i="3"/>
  <c r="E92" i="3"/>
  <c r="D92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BL89" i="3"/>
  <c r="BK89" i="3"/>
  <c r="BK139" i="3" s="1"/>
  <c r="BJ89" i="3"/>
  <c r="BJ139" i="3" s="1"/>
  <c r="BI89" i="3"/>
  <c r="BH89" i="3"/>
  <c r="BH139" i="3" s="1"/>
  <c r="BG89" i="3"/>
  <c r="BG139" i="3" s="1"/>
  <c r="BF89" i="3"/>
  <c r="BF139" i="3" s="1"/>
  <c r="BE89" i="3"/>
  <c r="BE139" i="3" s="1"/>
  <c r="BD89" i="3"/>
  <c r="BD139" i="3" s="1"/>
  <c r="BC89" i="3"/>
  <c r="BC139" i="3" s="1"/>
  <c r="BB89" i="3"/>
  <c r="BB139" i="3" s="1"/>
  <c r="BA89" i="3"/>
  <c r="BA139" i="3" s="1"/>
  <c r="AZ89" i="3"/>
  <c r="AZ139" i="3" s="1"/>
  <c r="AY89" i="3"/>
  <c r="AY139" i="3" s="1"/>
  <c r="AX89" i="3"/>
  <c r="AW89" i="3"/>
  <c r="AW139" i="3" s="1"/>
  <c r="AV89" i="3"/>
  <c r="AV139" i="3" s="1"/>
  <c r="AU89" i="3"/>
  <c r="AT89" i="3"/>
  <c r="AT139" i="3" s="1"/>
  <c r="AS89" i="3"/>
  <c r="AS139" i="3" s="1"/>
  <c r="AR89" i="3"/>
  <c r="AQ89" i="3"/>
  <c r="AQ139" i="3" s="1"/>
  <c r="AP89" i="3"/>
  <c r="AP139" i="3" s="1"/>
  <c r="AO89" i="3"/>
  <c r="AO139" i="3" s="1"/>
  <c r="AN89" i="3"/>
  <c r="AN139" i="3" s="1"/>
  <c r="AM89" i="3"/>
  <c r="AM139" i="3" s="1"/>
  <c r="AL89" i="3"/>
  <c r="AL139" i="3" s="1"/>
  <c r="AK89" i="3"/>
  <c r="AK139" i="3" s="1"/>
  <c r="AJ89" i="3"/>
  <c r="AJ139" i="3" s="1"/>
  <c r="AI89" i="3"/>
  <c r="AH89" i="3"/>
  <c r="AG89" i="3"/>
  <c r="AG139" i="3" s="1"/>
  <c r="AF89" i="3"/>
  <c r="AF139" i="3" s="1"/>
  <c r="AE89" i="3"/>
  <c r="AE139" i="3" s="1"/>
  <c r="AD89" i="3"/>
  <c r="AC89" i="3"/>
  <c r="AC139" i="3" s="1"/>
  <c r="AB89" i="3"/>
  <c r="AB139" i="3" s="1"/>
  <c r="AA89" i="3"/>
  <c r="AA139" i="3" s="1"/>
  <c r="Z89" i="3"/>
  <c r="Z139" i="3" s="1"/>
  <c r="Y89" i="3"/>
  <c r="Y139" i="3" s="1"/>
  <c r="X89" i="3"/>
  <c r="X139" i="3" s="1"/>
  <c r="W89" i="3"/>
  <c r="W139" i="3" s="1"/>
  <c r="V89" i="3"/>
  <c r="V139" i="3" s="1"/>
  <c r="U89" i="3"/>
  <c r="U139" i="3" s="1"/>
  <c r="T89" i="3"/>
  <c r="S89" i="3"/>
  <c r="S139" i="3" s="1"/>
  <c r="R89" i="3"/>
  <c r="R139" i="3" s="1"/>
  <c r="Q89" i="3"/>
  <c r="Q139" i="3" s="1"/>
  <c r="P89" i="3"/>
  <c r="P139" i="3" s="1"/>
  <c r="O89" i="3"/>
  <c r="N89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BL76" i="3"/>
  <c r="BL138" i="3" s="1"/>
  <c r="BK76" i="3"/>
  <c r="BK138" i="3" s="1"/>
  <c r="BJ76" i="3"/>
  <c r="BJ138" i="3" s="1"/>
  <c r="BI76" i="3"/>
  <c r="BI138" i="3" s="1"/>
  <c r="BH76" i="3"/>
  <c r="BH138" i="3" s="1"/>
  <c r="BG76" i="3"/>
  <c r="BG138" i="3" s="1"/>
  <c r="BF76" i="3"/>
  <c r="BE76" i="3"/>
  <c r="BD76" i="3"/>
  <c r="BD138" i="3" s="1"/>
  <c r="BC76" i="3"/>
  <c r="BC138" i="3" s="1"/>
  <c r="BB76" i="3"/>
  <c r="BB138" i="3" s="1"/>
  <c r="BA76" i="3"/>
  <c r="BA138" i="3" s="1"/>
  <c r="AZ76" i="3"/>
  <c r="AZ138" i="3" s="1"/>
  <c r="AY76" i="3"/>
  <c r="AY138" i="3" s="1"/>
  <c r="AX76" i="3"/>
  <c r="AX138" i="3" s="1"/>
  <c r="AW76" i="3"/>
  <c r="AW138" i="3" s="1"/>
  <c r="AV76" i="3"/>
  <c r="AV138" i="3" s="1"/>
  <c r="AU76" i="3"/>
  <c r="AU138" i="3" s="1"/>
  <c r="AT76" i="3"/>
  <c r="AT138" i="3" s="1"/>
  <c r="AS76" i="3"/>
  <c r="AS138" i="3" s="1"/>
  <c r="AR76" i="3"/>
  <c r="AR138" i="3" s="1"/>
  <c r="AQ76" i="3"/>
  <c r="AP76" i="3"/>
  <c r="AP138" i="3" s="1"/>
  <c r="AO76" i="3"/>
  <c r="AO138" i="3" s="1"/>
  <c r="AN76" i="3"/>
  <c r="AN138" i="3" s="1"/>
  <c r="AM76" i="3"/>
  <c r="AM138" i="3" s="1"/>
  <c r="AL76" i="3"/>
  <c r="AL138" i="3" s="1"/>
  <c r="AK76" i="3"/>
  <c r="AJ76" i="3"/>
  <c r="AJ138" i="3" s="1"/>
  <c r="AI76" i="3"/>
  <c r="AI138" i="3" s="1"/>
  <c r="AH76" i="3"/>
  <c r="AH138" i="3" s="1"/>
  <c r="AG76" i="3"/>
  <c r="AG138" i="3" s="1"/>
  <c r="AF76" i="3"/>
  <c r="AF138" i="3" s="1"/>
  <c r="AE76" i="3"/>
  <c r="AE138" i="3" s="1"/>
  <c r="AD76" i="3"/>
  <c r="AD138" i="3" s="1"/>
  <c r="AC76" i="3"/>
  <c r="AB76" i="3"/>
  <c r="AB138" i="3" s="1"/>
  <c r="AA76" i="3"/>
  <c r="AA138" i="3" s="1"/>
  <c r="Z76" i="3"/>
  <c r="Z138" i="3" s="1"/>
  <c r="Y76" i="3"/>
  <c r="Y138" i="3" s="1"/>
  <c r="X76" i="3"/>
  <c r="X138" i="3" s="1"/>
  <c r="W76" i="3"/>
  <c r="V76" i="3"/>
  <c r="V138" i="3" s="1"/>
  <c r="U76" i="3"/>
  <c r="U138" i="3" s="1"/>
  <c r="T76" i="3"/>
  <c r="T138" i="3" s="1"/>
  <c r="S76" i="3"/>
  <c r="S138" i="3" s="1"/>
  <c r="R76" i="3"/>
  <c r="R138" i="3" s="1"/>
  <c r="Q76" i="3"/>
  <c r="P76" i="3"/>
  <c r="P138" i="3" s="1"/>
  <c r="O76" i="3"/>
  <c r="O138" i="3" s="1"/>
  <c r="N76" i="3"/>
  <c r="BK61" i="3"/>
  <c r="BA61" i="3"/>
  <c r="AQ61" i="3"/>
  <c r="AO61" i="3"/>
  <c r="AJ61" i="3"/>
  <c r="Z61" i="3"/>
  <c r="W61" i="3"/>
  <c r="M61" i="3"/>
  <c r="L61" i="3"/>
  <c r="K61" i="3"/>
  <c r="J61" i="3"/>
  <c r="I61" i="3"/>
  <c r="H61" i="3"/>
  <c r="G61" i="3"/>
  <c r="F61" i="3"/>
  <c r="E61" i="3"/>
  <c r="D61" i="3"/>
  <c r="C61" i="3"/>
  <c r="B61" i="3"/>
  <c r="BG55" i="3"/>
  <c r="BD55" i="3"/>
  <c r="BB55" i="3"/>
  <c r="AT55" i="3"/>
  <c r="AM55" i="3"/>
  <c r="AG55" i="3"/>
  <c r="AC55" i="3"/>
  <c r="U55" i="3"/>
  <c r="S55" i="3"/>
  <c r="M55" i="3"/>
  <c r="I55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BL51" i="3"/>
  <c r="BL121" i="3" s="1"/>
  <c r="BK51" i="3"/>
  <c r="BK121" i="3" s="1"/>
  <c r="BJ51" i="3"/>
  <c r="BJ121" i="3" s="1"/>
  <c r="BI51" i="3"/>
  <c r="BH51" i="3"/>
  <c r="BH121" i="3" s="1"/>
  <c r="BG51" i="3"/>
  <c r="BG121" i="3" s="1"/>
  <c r="BF51" i="3"/>
  <c r="BF121" i="3" s="1"/>
  <c r="BE51" i="3"/>
  <c r="BE121" i="3" s="1"/>
  <c r="BD51" i="3"/>
  <c r="BD121" i="3" s="1"/>
  <c r="BC51" i="3"/>
  <c r="BC121" i="3" s="1"/>
  <c r="BB51" i="3"/>
  <c r="BB121" i="3" s="1"/>
  <c r="BA51" i="3"/>
  <c r="BA121" i="3" s="1"/>
  <c r="AZ51" i="3"/>
  <c r="AZ121" i="3" s="1"/>
  <c r="AY51" i="3"/>
  <c r="AY121" i="3" s="1"/>
  <c r="AX51" i="3"/>
  <c r="AW51" i="3"/>
  <c r="AW121" i="3" s="1"/>
  <c r="AV51" i="3"/>
  <c r="AV121" i="3" s="1"/>
  <c r="AU51" i="3"/>
  <c r="AU121" i="3" s="1"/>
  <c r="AT51" i="3"/>
  <c r="AS51" i="3"/>
  <c r="AS121" i="3" s="1"/>
  <c r="AR51" i="3"/>
  <c r="AR121" i="3" s="1"/>
  <c r="AQ51" i="3"/>
  <c r="AQ121" i="3" s="1"/>
  <c r="AP51" i="3"/>
  <c r="AP121" i="3" s="1"/>
  <c r="AO51" i="3"/>
  <c r="AO121" i="3" s="1"/>
  <c r="AN51" i="3"/>
  <c r="AN121" i="3" s="1"/>
  <c r="AM51" i="3"/>
  <c r="AM121" i="3" s="1"/>
  <c r="AL51" i="3"/>
  <c r="AL121" i="3" s="1"/>
  <c r="AK51" i="3"/>
  <c r="AK121" i="3" s="1"/>
  <c r="AJ51" i="3"/>
  <c r="AJ121" i="3" s="1"/>
  <c r="AI51" i="3"/>
  <c r="AH51" i="3"/>
  <c r="AH121" i="3" s="1"/>
  <c r="AG51" i="3"/>
  <c r="AG121" i="3" s="1"/>
  <c r="AF51" i="3"/>
  <c r="AF121" i="3" s="1"/>
  <c r="AE51" i="3"/>
  <c r="AE121" i="3" s="1"/>
  <c r="AD51" i="3"/>
  <c r="AC51" i="3"/>
  <c r="AC121" i="3" s="1"/>
  <c r="AB51" i="3"/>
  <c r="AB121" i="3" s="1"/>
  <c r="AA51" i="3"/>
  <c r="AA121" i="3" s="1"/>
  <c r="Z51" i="3"/>
  <c r="Y51" i="3"/>
  <c r="X51" i="3"/>
  <c r="X121" i="3" s="1"/>
  <c r="W51" i="3"/>
  <c r="W121" i="3" s="1"/>
  <c r="V51" i="3"/>
  <c r="V121" i="3" s="1"/>
  <c r="U51" i="3"/>
  <c r="T51" i="3"/>
  <c r="T121" i="3" s="1"/>
  <c r="S51" i="3"/>
  <c r="S121" i="3" s="1"/>
  <c r="R51" i="3"/>
  <c r="R121" i="3" s="1"/>
  <c r="Q51" i="3"/>
  <c r="Q121" i="3" s="1"/>
  <c r="P51" i="3"/>
  <c r="P121" i="3" s="1"/>
  <c r="O51" i="3"/>
  <c r="N51" i="3"/>
  <c r="N121" i="3" s="1"/>
  <c r="M51" i="3"/>
  <c r="M121" i="3" s="1"/>
  <c r="L51" i="3"/>
  <c r="L121" i="3" s="1"/>
  <c r="K51" i="3"/>
  <c r="K121" i="3" s="1"/>
  <c r="J51" i="3"/>
  <c r="I51" i="3"/>
  <c r="I121" i="3" s="1"/>
  <c r="H51" i="3"/>
  <c r="H121" i="3" s="1"/>
  <c r="BL50" i="3"/>
  <c r="BL120" i="3" s="1"/>
  <c r="BK50" i="3"/>
  <c r="BK55" i="3" s="1"/>
  <c r="BJ50" i="3"/>
  <c r="BI50" i="3"/>
  <c r="BH50" i="3"/>
  <c r="BG50" i="3"/>
  <c r="BG120" i="3" s="1"/>
  <c r="BF50" i="3"/>
  <c r="BE50" i="3"/>
  <c r="BD50" i="3"/>
  <c r="BD120" i="3" s="1"/>
  <c r="BC50" i="3"/>
  <c r="BC55" i="3" s="1"/>
  <c r="BB50" i="3"/>
  <c r="BB120" i="3" s="1"/>
  <c r="BA50" i="3"/>
  <c r="BA55" i="3" s="1"/>
  <c r="AZ50" i="3"/>
  <c r="AZ120" i="3" s="1"/>
  <c r="AY50" i="3"/>
  <c r="AY120" i="3" s="1"/>
  <c r="AX50" i="3"/>
  <c r="AW50" i="3"/>
  <c r="AW120" i="3" s="1"/>
  <c r="AV50" i="3"/>
  <c r="AU50" i="3"/>
  <c r="AU120" i="3" s="1"/>
  <c r="AT50" i="3"/>
  <c r="AT120" i="3" s="1"/>
  <c r="AS50" i="3"/>
  <c r="AS120" i="3" s="1"/>
  <c r="AR50" i="3"/>
  <c r="AR120" i="3" s="1"/>
  <c r="AQ50" i="3"/>
  <c r="AQ55" i="3" s="1"/>
  <c r="AP50" i="3"/>
  <c r="AP120" i="3" s="1"/>
  <c r="AO50" i="3"/>
  <c r="AN50" i="3"/>
  <c r="AM50" i="3"/>
  <c r="AM120" i="3" s="1"/>
  <c r="AL50" i="3"/>
  <c r="AK50" i="3"/>
  <c r="AK55" i="3" s="1"/>
  <c r="AJ50" i="3"/>
  <c r="AJ120" i="3" s="1"/>
  <c r="AI50" i="3"/>
  <c r="AH50" i="3"/>
  <c r="AG50" i="3"/>
  <c r="AG120" i="3" s="1"/>
  <c r="AF50" i="3"/>
  <c r="AE50" i="3"/>
  <c r="AE120" i="3" s="1"/>
  <c r="AD50" i="3"/>
  <c r="AC50" i="3"/>
  <c r="AC120" i="3" s="1"/>
  <c r="AB50" i="3"/>
  <c r="AA50" i="3"/>
  <c r="AA55" i="3" s="1"/>
  <c r="Z50" i="3"/>
  <c r="Z55" i="3" s="1"/>
  <c r="Y50" i="3"/>
  <c r="Y120" i="3" s="1"/>
  <c r="X50" i="3"/>
  <c r="W50" i="3"/>
  <c r="V50" i="3"/>
  <c r="U50" i="3"/>
  <c r="U120" i="3" s="1"/>
  <c r="T50" i="3"/>
  <c r="S50" i="3"/>
  <c r="S120" i="3" s="1"/>
  <c r="R50" i="3"/>
  <c r="Q50" i="3"/>
  <c r="Q55" i="3" s="1"/>
  <c r="P50" i="3"/>
  <c r="P120" i="3" s="1"/>
  <c r="O50" i="3"/>
  <c r="N50" i="3"/>
  <c r="M50" i="3"/>
  <c r="M120" i="3" s="1"/>
  <c r="L50" i="3"/>
  <c r="K50" i="3"/>
  <c r="K120" i="3" s="1"/>
  <c r="J50" i="3"/>
  <c r="I50" i="3"/>
  <c r="I120" i="3" s="1"/>
  <c r="H50" i="3"/>
  <c r="BL49" i="3"/>
  <c r="BK49" i="3"/>
  <c r="BK111" i="3" s="1"/>
  <c r="BJ49" i="3"/>
  <c r="BJ111" i="3" s="1"/>
  <c r="BI49" i="3"/>
  <c r="BI112" i="3" s="1"/>
  <c r="BH49" i="3"/>
  <c r="BH112" i="3" s="1"/>
  <c r="BG49" i="3"/>
  <c r="BF49" i="3"/>
  <c r="BF112" i="3" s="1"/>
  <c r="BE49" i="3"/>
  <c r="BE111" i="3" s="1"/>
  <c r="BD49" i="3"/>
  <c r="BD112" i="3" s="1"/>
  <c r="BC49" i="3"/>
  <c r="BC111" i="3" s="1"/>
  <c r="BB49" i="3"/>
  <c r="BA49" i="3"/>
  <c r="BA111" i="3" s="1"/>
  <c r="AZ49" i="3"/>
  <c r="AZ111" i="3" s="1"/>
  <c r="AY49" i="3"/>
  <c r="AY112" i="3" s="1"/>
  <c r="AX49" i="3"/>
  <c r="AX112" i="3" s="1"/>
  <c r="AW49" i="3"/>
  <c r="AW61" i="3" s="1"/>
  <c r="AV49" i="3"/>
  <c r="AV112" i="3" s="1"/>
  <c r="AU49" i="3"/>
  <c r="AT49" i="3"/>
  <c r="AT112" i="3" s="1"/>
  <c r="AS49" i="3"/>
  <c r="AS111" i="3" s="1"/>
  <c r="AR49" i="3"/>
  <c r="AQ49" i="3"/>
  <c r="AQ111" i="3" s="1"/>
  <c r="AP49" i="3"/>
  <c r="AP111" i="3" s="1"/>
  <c r="AO49" i="3"/>
  <c r="AN49" i="3"/>
  <c r="AN112" i="3" s="1"/>
  <c r="AM49" i="3"/>
  <c r="AL49" i="3"/>
  <c r="AL112" i="3" s="1"/>
  <c r="AK49" i="3"/>
  <c r="AK111" i="3" s="1"/>
  <c r="AJ49" i="3"/>
  <c r="AJ112" i="3" s="1"/>
  <c r="AI49" i="3"/>
  <c r="AH49" i="3"/>
  <c r="AG49" i="3"/>
  <c r="AG111" i="3" s="1"/>
  <c r="AF49" i="3"/>
  <c r="AF111" i="3" s="1"/>
  <c r="AE49" i="3"/>
  <c r="AE111" i="3" s="1"/>
  <c r="AD49" i="3"/>
  <c r="AD112" i="3" s="1"/>
  <c r="AC49" i="3"/>
  <c r="AC61" i="3" s="1"/>
  <c r="AB49" i="3"/>
  <c r="AB112" i="3" s="1"/>
  <c r="AA49" i="3"/>
  <c r="AA111" i="3" s="1"/>
  <c r="Z49" i="3"/>
  <c r="Z112" i="3" s="1"/>
  <c r="Y49" i="3"/>
  <c r="Y111" i="3" s="1"/>
  <c r="X49" i="3"/>
  <c r="W49" i="3"/>
  <c r="W111" i="3" s="1"/>
  <c r="V49" i="3"/>
  <c r="V111" i="3" s="1"/>
  <c r="U49" i="3"/>
  <c r="T49" i="3"/>
  <c r="T112" i="3" s="1"/>
  <c r="S49" i="3"/>
  <c r="R49" i="3"/>
  <c r="R112" i="3" s="1"/>
  <c r="Q49" i="3"/>
  <c r="P49" i="3"/>
  <c r="P112" i="3" s="1"/>
  <c r="O49" i="3"/>
  <c r="N49" i="3"/>
  <c r="BK48" i="3"/>
  <c r="BK135" i="3" s="1"/>
  <c r="BJ48" i="3"/>
  <c r="BJ135" i="3" s="1"/>
  <c r="BI48" i="3"/>
  <c r="BI135" i="3" s="1"/>
  <c r="BH48" i="3"/>
  <c r="BH135" i="3" s="1"/>
  <c r="BF48" i="3"/>
  <c r="BF135" i="3" s="1"/>
  <c r="BD48" i="3"/>
  <c r="BD135" i="3" s="1"/>
  <c r="BC48" i="3"/>
  <c r="BA48" i="3"/>
  <c r="BA135" i="3" s="1"/>
  <c r="AY48" i="3"/>
  <c r="AY135" i="3" s="1"/>
  <c r="AX48" i="3"/>
  <c r="AX135" i="3" s="1"/>
  <c r="AV48" i="3"/>
  <c r="AV135" i="3" s="1"/>
  <c r="AT48" i="3"/>
  <c r="AT135" i="3" s="1"/>
  <c r="AS48" i="3"/>
  <c r="AS135" i="3" s="1"/>
  <c r="AQ48" i="3"/>
  <c r="AQ135" i="3" s="1"/>
  <c r="AP48" i="3"/>
  <c r="AP135" i="3" s="1"/>
  <c r="AO48" i="3"/>
  <c r="AO135" i="3" s="1"/>
  <c r="AN48" i="3"/>
  <c r="AN135" i="3" s="1"/>
  <c r="AI48" i="3"/>
  <c r="AG48" i="3"/>
  <c r="AG135" i="3" s="1"/>
  <c r="AE48" i="3"/>
  <c r="AE135" i="3" s="1"/>
  <c r="AD48" i="3"/>
  <c r="AD135" i="3" s="1"/>
  <c r="AB48" i="3"/>
  <c r="AB135" i="3" s="1"/>
  <c r="Z48" i="3"/>
  <c r="Z135" i="3" s="1"/>
  <c r="Y48" i="3"/>
  <c r="Y135" i="3" s="1"/>
  <c r="W48" i="3"/>
  <c r="W135" i="3" s="1"/>
  <c r="U48" i="3"/>
  <c r="U135" i="3" s="1"/>
  <c r="T48" i="3"/>
  <c r="T135" i="3" s="1"/>
  <c r="BL46" i="3"/>
  <c r="BK46" i="3"/>
  <c r="BK133" i="3" s="1"/>
  <c r="BJ46" i="3"/>
  <c r="BI46" i="3"/>
  <c r="BI133" i="3" s="1"/>
  <c r="BH46" i="3"/>
  <c r="BH133" i="3" s="1"/>
  <c r="BG46" i="3"/>
  <c r="BG133" i="3" s="1"/>
  <c r="BF46" i="3"/>
  <c r="BE46" i="3"/>
  <c r="BE133" i="3" s="1"/>
  <c r="BD46" i="3"/>
  <c r="BC46" i="3"/>
  <c r="BC133" i="3" s="1"/>
  <c r="BB46" i="3"/>
  <c r="BA46" i="3"/>
  <c r="BA133" i="3" s="1"/>
  <c r="AZ46" i="3"/>
  <c r="AZ61" i="3" s="1"/>
  <c r="AY46" i="3"/>
  <c r="AY133" i="3" s="1"/>
  <c r="AX46" i="3"/>
  <c r="AX133" i="3" s="1"/>
  <c r="AW46" i="3"/>
  <c r="AW133" i="3" s="1"/>
  <c r="AV46" i="3"/>
  <c r="AU46" i="3"/>
  <c r="AU133" i="3" s="1"/>
  <c r="AT46" i="3"/>
  <c r="AT61" i="3" s="1"/>
  <c r="AS46" i="3"/>
  <c r="AS133" i="3" s="1"/>
  <c r="AR46" i="3"/>
  <c r="AQ46" i="3"/>
  <c r="AQ133" i="3" s="1"/>
  <c r="AP46" i="3"/>
  <c r="AO46" i="3"/>
  <c r="AO133" i="3" s="1"/>
  <c r="AN46" i="3"/>
  <c r="AN61" i="3" s="1"/>
  <c r="AM46" i="3"/>
  <c r="AM133" i="3" s="1"/>
  <c r="AL46" i="3"/>
  <c r="AK46" i="3"/>
  <c r="AK133" i="3" s="1"/>
  <c r="AJ46" i="3"/>
  <c r="AJ133" i="3" s="1"/>
  <c r="AI46" i="3"/>
  <c r="AI133" i="3" s="1"/>
  <c r="AH46" i="3"/>
  <c r="AG46" i="3"/>
  <c r="AG133" i="3" s="1"/>
  <c r="AF46" i="3"/>
  <c r="AE46" i="3"/>
  <c r="AE133" i="3" s="1"/>
  <c r="AD46" i="3"/>
  <c r="AD133" i="3" s="1"/>
  <c r="AC46" i="3"/>
  <c r="AC48" i="3" s="1"/>
  <c r="AC135" i="3" s="1"/>
  <c r="AB46" i="3"/>
  <c r="AA46" i="3"/>
  <c r="AA133" i="3" s="1"/>
  <c r="Z46" i="3"/>
  <c r="Z133" i="3" s="1"/>
  <c r="Y46" i="3"/>
  <c r="Y133" i="3" s="1"/>
  <c r="X46" i="3"/>
  <c r="X133" i="3" s="1"/>
  <c r="W46" i="3"/>
  <c r="W133" i="3" s="1"/>
  <c r="V46" i="3"/>
  <c r="V48" i="3" s="1"/>
  <c r="V135" i="3" s="1"/>
  <c r="U46" i="3"/>
  <c r="U133" i="3" s="1"/>
  <c r="T46" i="3"/>
  <c r="T133" i="3" s="1"/>
  <c r="S46" i="3"/>
  <c r="S48" i="3" s="1"/>
  <c r="S135" i="3" s="1"/>
  <c r="R46" i="3"/>
  <c r="Q46" i="3"/>
  <c r="Q133" i="3" s="1"/>
  <c r="P46" i="3"/>
  <c r="P133" i="3" s="1"/>
  <c r="O46" i="3"/>
  <c r="O61" i="3" s="1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BN162" i="2"/>
  <c r="BM162" i="2"/>
  <c r="BN161" i="2"/>
  <c r="BM161" i="2"/>
  <c r="BN160" i="2"/>
  <c r="BM160" i="2"/>
  <c r="BN159" i="2"/>
  <c r="BM159" i="2"/>
  <c r="BN155" i="2"/>
  <c r="BM155" i="2"/>
  <c r="AZ155" i="2"/>
  <c r="AO155" i="2"/>
  <c r="BN154" i="2"/>
  <c r="BM154" i="2"/>
  <c r="BL154" i="2"/>
  <c r="BN153" i="2"/>
  <c r="BM153" i="2"/>
  <c r="BC153" i="2"/>
  <c r="AS153" i="2"/>
  <c r="BM142" i="2"/>
  <c r="BN140" i="2"/>
  <c r="BN143" i="2" s="1"/>
  <c r="BM140" i="2"/>
  <c r="BM141" i="2" s="1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BM125" i="2"/>
  <c r="BN123" i="2"/>
  <c r="BM123" i="2"/>
  <c r="AE121" i="2"/>
  <c r="AF121" i="2" s="1"/>
  <c r="AG121" i="2" s="1"/>
  <c r="AH121" i="2" s="1"/>
  <c r="AI121" i="2" s="1"/>
  <c r="AJ121" i="2" s="1"/>
  <c r="AK121" i="2" s="1"/>
  <c r="AL121" i="2" s="1"/>
  <c r="AM121" i="2" s="1"/>
  <c r="AN121" i="2" s="1"/>
  <c r="AO121" i="2" s="1"/>
  <c r="AP121" i="2" s="1"/>
  <c r="AQ121" i="2" s="1"/>
  <c r="AR121" i="2" s="1"/>
  <c r="AS121" i="2" s="1"/>
  <c r="AT121" i="2" s="1"/>
  <c r="AU121" i="2" s="1"/>
  <c r="AV121" i="2" s="1"/>
  <c r="AW121" i="2" s="1"/>
  <c r="AX121" i="2" s="1"/>
  <c r="AY121" i="2" s="1"/>
  <c r="AZ121" i="2" s="1"/>
  <c r="BA121" i="2" s="1"/>
  <c r="BB121" i="2" s="1"/>
  <c r="BC121" i="2" s="1"/>
  <c r="BD121" i="2" s="1"/>
  <c r="BE121" i="2" s="1"/>
  <c r="BF121" i="2" s="1"/>
  <c r="BG121" i="2" s="1"/>
  <c r="BH121" i="2" s="1"/>
  <c r="BI121" i="2" s="1"/>
  <c r="BJ121" i="2" s="1"/>
  <c r="BK121" i="2" s="1"/>
  <c r="BL121" i="2" s="1"/>
  <c r="BM121" i="2" s="1"/>
  <c r="BN121" i="2" s="1"/>
  <c r="B121" i="2"/>
  <c r="C121" i="2" s="1"/>
  <c r="D121" i="2" s="1"/>
  <c r="E121" i="2" s="1"/>
  <c r="F121" i="2" s="1"/>
  <c r="G121" i="2" s="1"/>
  <c r="H121" i="2" s="1"/>
  <c r="I121" i="2" s="1"/>
  <c r="J121" i="2" s="1"/>
  <c r="K121" i="2" s="1"/>
  <c r="L121" i="2" s="1"/>
  <c r="M121" i="2" s="1"/>
  <c r="N121" i="2" s="1"/>
  <c r="O121" i="2" s="1"/>
  <c r="P121" i="2" s="1"/>
  <c r="Q121" i="2" s="1"/>
  <c r="R121" i="2" s="1"/>
  <c r="S121" i="2" s="1"/>
  <c r="T121" i="2" s="1"/>
  <c r="U121" i="2" s="1"/>
  <c r="V121" i="2" s="1"/>
  <c r="W121" i="2" s="1"/>
  <c r="X121" i="2" s="1"/>
  <c r="Y121" i="2" s="1"/>
  <c r="Z121" i="2" s="1"/>
  <c r="AA121" i="2" s="1"/>
  <c r="AB121" i="2" s="1"/>
  <c r="AC121" i="2" s="1"/>
  <c r="AD121" i="2" s="1"/>
  <c r="AW120" i="2"/>
  <c r="AX120" i="2" s="1"/>
  <c r="AY120" i="2" s="1"/>
  <c r="AZ120" i="2" s="1"/>
  <c r="BA120" i="2" s="1"/>
  <c r="BB120" i="2" s="1"/>
  <c r="BC120" i="2" s="1"/>
  <c r="BD120" i="2" s="1"/>
  <c r="BE120" i="2" s="1"/>
  <c r="BF120" i="2" s="1"/>
  <c r="BG120" i="2" s="1"/>
  <c r="BH120" i="2" s="1"/>
  <c r="BI120" i="2" s="1"/>
  <c r="BJ120" i="2" s="1"/>
  <c r="BK120" i="2" s="1"/>
  <c r="BL120" i="2" s="1"/>
  <c r="BM120" i="2" s="1"/>
  <c r="BN120" i="2" s="1"/>
  <c r="I120" i="2"/>
  <c r="J120" i="2" s="1"/>
  <c r="K120" i="2" s="1"/>
  <c r="L120" i="2" s="1"/>
  <c r="M120" i="2" s="1"/>
  <c r="N120" i="2" s="1"/>
  <c r="O120" i="2" s="1"/>
  <c r="P120" i="2" s="1"/>
  <c r="Q120" i="2" s="1"/>
  <c r="R120" i="2" s="1"/>
  <c r="S120" i="2" s="1"/>
  <c r="T120" i="2" s="1"/>
  <c r="U120" i="2" s="1"/>
  <c r="V120" i="2" s="1"/>
  <c r="W120" i="2" s="1"/>
  <c r="X120" i="2" s="1"/>
  <c r="Y120" i="2" s="1"/>
  <c r="Z120" i="2" s="1"/>
  <c r="AA120" i="2" s="1"/>
  <c r="AB120" i="2" s="1"/>
  <c r="AC120" i="2" s="1"/>
  <c r="AD120" i="2" s="1"/>
  <c r="AE120" i="2" s="1"/>
  <c r="AF120" i="2" s="1"/>
  <c r="AG120" i="2" s="1"/>
  <c r="AH120" i="2" s="1"/>
  <c r="AI120" i="2" s="1"/>
  <c r="AJ120" i="2" s="1"/>
  <c r="AK120" i="2" s="1"/>
  <c r="AL120" i="2" s="1"/>
  <c r="AM120" i="2" s="1"/>
  <c r="AN120" i="2" s="1"/>
  <c r="AO120" i="2" s="1"/>
  <c r="AP120" i="2" s="1"/>
  <c r="AQ120" i="2" s="1"/>
  <c r="AR120" i="2" s="1"/>
  <c r="AS120" i="2" s="1"/>
  <c r="AT120" i="2" s="1"/>
  <c r="AU120" i="2" s="1"/>
  <c r="AV120" i="2" s="1"/>
  <c r="B120" i="2"/>
  <c r="C120" i="2" s="1"/>
  <c r="D120" i="2" s="1"/>
  <c r="E120" i="2" s="1"/>
  <c r="F120" i="2" s="1"/>
  <c r="G120" i="2" s="1"/>
  <c r="H120" i="2" s="1"/>
  <c r="B119" i="2"/>
  <c r="C119" i="2" s="1"/>
  <c r="D119" i="2" s="1"/>
  <c r="E119" i="2" s="1"/>
  <c r="F119" i="2" s="1"/>
  <c r="G119" i="2" s="1"/>
  <c r="H119" i="2" s="1"/>
  <c r="I119" i="2" s="1"/>
  <c r="J119" i="2" s="1"/>
  <c r="K119" i="2" s="1"/>
  <c r="L119" i="2" s="1"/>
  <c r="M119" i="2" s="1"/>
  <c r="N119" i="2" s="1"/>
  <c r="O119" i="2" s="1"/>
  <c r="P119" i="2" s="1"/>
  <c r="Q119" i="2" s="1"/>
  <c r="R119" i="2" s="1"/>
  <c r="S119" i="2" s="1"/>
  <c r="T119" i="2" s="1"/>
  <c r="U119" i="2" s="1"/>
  <c r="V119" i="2" s="1"/>
  <c r="W119" i="2" s="1"/>
  <c r="X119" i="2" s="1"/>
  <c r="Y119" i="2" s="1"/>
  <c r="Z119" i="2" s="1"/>
  <c r="AA119" i="2" s="1"/>
  <c r="AB119" i="2" s="1"/>
  <c r="AC119" i="2" s="1"/>
  <c r="AD119" i="2" s="1"/>
  <c r="AE119" i="2" s="1"/>
  <c r="AF119" i="2" s="1"/>
  <c r="AG119" i="2" s="1"/>
  <c r="AH119" i="2" s="1"/>
  <c r="AI119" i="2" s="1"/>
  <c r="AJ119" i="2" s="1"/>
  <c r="AK119" i="2" s="1"/>
  <c r="AL119" i="2" s="1"/>
  <c r="AM119" i="2" s="1"/>
  <c r="AN119" i="2" s="1"/>
  <c r="AO119" i="2" s="1"/>
  <c r="AP119" i="2" s="1"/>
  <c r="AQ119" i="2" s="1"/>
  <c r="AR119" i="2" s="1"/>
  <c r="AS119" i="2" s="1"/>
  <c r="AT119" i="2" s="1"/>
  <c r="AU119" i="2" s="1"/>
  <c r="AV119" i="2" s="1"/>
  <c r="AW119" i="2" s="1"/>
  <c r="AX119" i="2" s="1"/>
  <c r="AY119" i="2" s="1"/>
  <c r="AZ119" i="2" s="1"/>
  <c r="BA119" i="2" s="1"/>
  <c r="BB119" i="2" s="1"/>
  <c r="BC119" i="2" s="1"/>
  <c r="BD119" i="2" s="1"/>
  <c r="BE119" i="2" s="1"/>
  <c r="BF119" i="2" s="1"/>
  <c r="BG119" i="2" s="1"/>
  <c r="BH119" i="2" s="1"/>
  <c r="BI119" i="2" s="1"/>
  <c r="BJ119" i="2" s="1"/>
  <c r="BK119" i="2" s="1"/>
  <c r="BL119" i="2" s="1"/>
  <c r="BM119" i="2" s="1"/>
  <c r="BN119" i="2" s="1"/>
  <c r="B118" i="2"/>
  <c r="C118" i="2" s="1"/>
  <c r="D118" i="2" s="1"/>
  <c r="E118" i="2" s="1"/>
  <c r="F118" i="2" s="1"/>
  <c r="G118" i="2" s="1"/>
  <c r="H118" i="2" s="1"/>
  <c r="I118" i="2" s="1"/>
  <c r="J118" i="2" s="1"/>
  <c r="K118" i="2" s="1"/>
  <c r="L118" i="2" s="1"/>
  <c r="M118" i="2" s="1"/>
  <c r="N118" i="2" s="1"/>
  <c r="O118" i="2" s="1"/>
  <c r="P118" i="2" s="1"/>
  <c r="Q118" i="2" s="1"/>
  <c r="R118" i="2" s="1"/>
  <c r="S118" i="2" s="1"/>
  <c r="T118" i="2" s="1"/>
  <c r="U118" i="2" s="1"/>
  <c r="V118" i="2" s="1"/>
  <c r="W118" i="2" s="1"/>
  <c r="X118" i="2" s="1"/>
  <c r="Y118" i="2" s="1"/>
  <c r="Z118" i="2" s="1"/>
  <c r="AA118" i="2" s="1"/>
  <c r="AB118" i="2" s="1"/>
  <c r="AC118" i="2" s="1"/>
  <c r="AD118" i="2" s="1"/>
  <c r="AE118" i="2" s="1"/>
  <c r="AF118" i="2" s="1"/>
  <c r="AG118" i="2" s="1"/>
  <c r="AH118" i="2" s="1"/>
  <c r="AI118" i="2" s="1"/>
  <c r="AJ118" i="2" s="1"/>
  <c r="AK118" i="2" s="1"/>
  <c r="AL118" i="2" s="1"/>
  <c r="AM118" i="2" s="1"/>
  <c r="AN118" i="2" s="1"/>
  <c r="AO118" i="2" s="1"/>
  <c r="AP118" i="2" s="1"/>
  <c r="AQ118" i="2" s="1"/>
  <c r="AR118" i="2" s="1"/>
  <c r="AS118" i="2" s="1"/>
  <c r="AT118" i="2" s="1"/>
  <c r="AU118" i="2" s="1"/>
  <c r="AV118" i="2" s="1"/>
  <c r="AW118" i="2" s="1"/>
  <c r="AX118" i="2" s="1"/>
  <c r="AY118" i="2" s="1"/>
  <c r="AZ118" i="2" s="1"/>
  <c r="BA118" i="2" s="1"/>
  <c r="BB118" i="2" s="1"/>
  <c r="BC118" i="2" s="1"/>
  <c r="BD118" i="2" s="1"/>
  <c r="BE118" i="2" s="1"/>
  <c r="BF118" i="2" s="1"/>
  <c r="BG118" i="2" s="1"/>
  <c r="BH118" i="2" s="1"/>
  <c r="BI118" i="2" s="1"/>
  <c r="BJ118" i="2" s="1"/>
  <c r="BK118" i="2" s="1"/>
  <c r="BL118" i="2" s="1"/>
  <c r="BM118" i="2" s="1"/>
  <c r="BN118" i="2" s="1"/>
  <c r="BK116" i="2"/>
  <c r="BK162" i="2" s="1"/>
  <c r="BJ116" i="2"/>
  <c r="BJ162" i="2" s="1"/>
  <c r="L116" i="2"/>
  <c r="L162" i="2" s="1"/>
  <c r="BK115" i="2"/>
  <c r="BK161" i="2" s="1"/>
  <c r="BJ115" i="2"/>
  <c r="BJ161" i="2" s="1"/>
  <c r="AS115" i="2"/>
  <c r="AS161" i="2" s="1"/>
  <c r="AI115" i="2"/>
  <c r="AI161" i="2" s="1"/>
  <c r="BK114" i="2"/>
  <c r="BK160" i="2" s="1"/>
  <c r="BJ114" i="2"/>
  <c r="BJ160" i="2" s="1"/>
  <c r="H114" i="2"/>
  <c r="H160" i="2" s="1"/>
  <c r="BK113" i="2"/>
  <c r="BK159" i="2" s="1"/>
  <c r="BJ113" i="2"/>
  <c r="BJ159" i="2" s="1"/>
  <c r="AG113" i="2"/>
  <c r="AG159" i="2" s="1"/>
  <c r="W113" i="2"/>
  <c r="W159" i="2" s="1"/>
  <c r="BL112" i="2"/>
  <c r="BL155" i="2" s="1"/>
  <c r="BK112" i="2"/>
  <c r="BK155" i="2" s="1"/>
  <c r="BJ112" i="2"/>
  <c r="BJ155" i="2" s="1"/>
  <c r="BI112" i="2"/>
  <c r="BI155" i="2" s="1"/>
  <c r="BH112" i="2"/>
  <c r="BH155" i="2" s="1"/>
  <c r="BG112" i="2"/>
  <c r="BG155" i="2" s="1"/>
  <c r="BF112" i="2"/>
  <c r="BF155" i="2" s="1"/>
  <c r="BE112" i="2"/>
  <c r="BE155" i="2" s="1"/>
  <c r="BD112" i="2"/>
  <c r="BD155" i="2" s="1"/>
  <c r="BC112" i="2"/>
  <c r="BC155" i="2" s="1"/>
  <c r="BB112" i="2"/>
  <c r="BB155" i="2" s="1"/>
  <c r="BA112" i="2"/>
  <c r="BA155" i="2" s="1"/>
  <c r="AZ112" i="2"/>
  <c r="AY112" i="2"/>
  <c r="AY155" i="2" s="1"/>
  <c r="AX112" i="2"/>
  <c r="AX155" i="2" s="1"/>
  <c r="AW112" i="2"/>
  <c r="AW155" i="2" s="1"/>
  <c r="AV112" i="2"/>
  <c r="AV155" i="2" s="1"/>
  <c r="AU112" i="2"/>
  <c r="AU155" i="2" s="1"/>
  <c r="AT112" i="2"/>
  <c r="AT155" i="2" s="1"/>
  <c r="AS112" i="2"/>
  <c r="AS155" i="2" s="1"/>
  <c r="AR112" i="2"/>
  <c r="AR155" i="2" s="1"/>
  <c r="AQ112" i="2"/>
  <c r="AQ155" i="2" s="1"/>
  <c r="AP112" i="2"/>
  <c r="AP155" i="2" s="1"/>
  <c r="AO112" i="2"/>
  <c r="AN112" i="2"/>
  <c r="AN155" i="2" s="1"/>
  <c r="AJ112" i="2"/>
  <c r="AJ155" i="2" s="1"/>
  <c r="BL111" i="2"/>
  <c r="BK111" i="2"/>
  <c r="BK154" i="2" s="1"/>
  <c r="BJ111" i="2"/>
  <c r="BJ154" i="2" s="1"/>
  <c r="BI111" i="2"/>
  <c r="BI154" i="2" s="1"/>
  <c r="BH111" i="2"/>
  <c r="BH154" i="2" s="1"/>
  <c r="BG111" i="2"/>
  <c r="BG154" i="2" s="1"/>
  <c r="BF111" i="2"/>
  <c r="BF154" i="2" s="1"/>
  <c r="BE111" i="2"/>
  <c r="BE154" i="2" s="1"/>
  <c r="BD111" i="2"/>
  <c r="BD154" i="2" s="1"/>
  <c r="BC111" i="2"/>
  <c r="BC154" i="2" s="1"/>
  <c r="BB111" i="2"/>
  <c r="BB154" i="2" s="1"/>
  <c r="BA111" i="2"/>
  <c r="BA154" i="2" s="1"/>
  <c r="AZ111" i="2"/>
  <c r="AZ154" i="2" s="1"/>
  <c r="AY111" i="2"/>
  <c r="AY154" i="2" s="1"/>
  <c r="AX111" i="2"/>
  <c r="AX154" i="2" s="1"/>
  <c r="AW111" i="2"/>
  <c r="AW154" i="2" s="1"/>
  <c r="AV111" i="2"/>
  <c r="AV154" i="2" s="1"/>
  <c r="AU111" i="2"/>
  <c r="AU154" i="2" s="1"/>
  <c r="AT111" i="2"/>
  <c r="AT154" i="2" s="1"/>
  <c r="AS111" i="2"/>
  <c r="AS154" i="2" s="1"/>
  <c r="AR111" i="2"/>
  <c r="AR154" i="2" s="1"/>
  <c r="AQ111" i="2"/>
  <c r="AQ154" i="2" s="1"/>
  <c r="AP111" i="2"/>
  <c r="AP154" i="2" s="1"/>
  <c r="AO111" i="2"/>
  <c r="AO154" i="2" s="1"/>
  <c r="AN111" i="2"/>
  <c r="AN154" i="2" s="1"/>
  <c r="BL110" i="2"/>
  <c r="BL153" i="2" s="1"/>
  <c r="BK110" i="2"/>
  <c r="BK153" i="2" s="1"/>
  <c r="BJ110" i="2"/>
  <c r="BJ153" i="2" s="1"/>
  <c r="BI110" i="2"/>
  <c r="BI153" i="2" s="1"/>
  <c r="BH110" i="2"/>
  <c r="BH153" i="2" s="1"/>
  <c r="BG110" i="2"/>
  <c r="BG153" i="2" s="1"/>
  <c r="BF110" i="2"/>
  <c r="BF153" i="2" s="1"/>
  <c r="BE110" i="2"/>
  <c r="BE153" i="2" s="1"/>
  <c r="BD110" i="2"/>
  <c r="BD153" i="2" s="1"/>
  <c r="BC110" i="2"/>
  <c r="BB110" i="2"/>
  <c r="BB153" i="2" s="1"/>
  <c r="BA110" i="2"/>
  <c r="BA153" i="2" s="1"/>
  <c r="AZ110" i="2"/>
  <c r="AZ153" i="2" s="1"/>
  <c r="AY110" i="2"/>
  <c r="AY153" i="2" s="1"/>
  <c r="AX110" i="2"/>
  <c r="AX153" i="2" s="1"/>
  <c r="AW110" i="2"/>
  <c r="AW153" i="2" s="1"/>
  <c r="AV110" i="2"/>
  <c r="AV153" i="2" s="1"/>
  <c r="AU110" i="2"/>
  <c r="AU153" i="2" s="1"/>
  <c r="AT110" i="2"/>
  <c r="AT153" i="2" s="1"/>
  <c r="AS110" i="2"/>
  <c r="AR110" i="2"/>
  <c r="AR153" i="2" s="1"/>
  <c r="AQ110" i="2"/>
  <c r="AQ153" i="2" s="1"/>
  <c r="AP110" i="2"/>
  <c r="AP153" i="2" s="1"/>
  <c r="AO110" i="2"/>
  <c r="AO153" i="2" s="1"/>
  <c r="AN110" i="2"/>
  <c r="AN153" i="2" s="1"/>
  <c r="BL116" i="2"/>
  <c r="BI102" i="2"/>
  <c r="BH102" i="2"/>
  <c r="BG102" i="2"/>
  <c r="BF102" i="2"/>
  <c r="BE102" i="2"/>
  <c r="BE115" i="2" s="1"/>
  <c r="BE161" i="2" s="1"/>
  <c r="BD102" i="2"/>
  <c r="BC102" i="2"/>
  <c r="BC115" i="2" s="1"/>
  <c r="BC161" i="2" s="1"/>
  <c r="BB102" i="2"/>
  <c r="BA102" i="2"/>
  <c r="AZ102" i="2"/>
  <c r="AY102" i="2"/>
  <c r="AX102" i="2"/>
  <c r="AW102" i="2"/>
  <c r="AV102" i="2"/>
  <c r="AU102" i="2"/>
  <c r="AU115" i="2" s="1"/>
  <c r="AU161" i="2" s="1"/>
  <c r="AT102" i="2"/>
  <c r="AS102" i="2"/>
  <c r="AR102" i="2"/>
  <c r="AQ102" i="2"/>
  <c r="AQ113" i="2" s="1"/>
  <c r="AQ159" i="2" s="1"/>
  <c r="AP102" i="2"/>
  <c r="AO102" i="2"/>
  <c r="AN102" i="2"/>
  <c r="AM102" i="2"/>
  <c r="AL102" i="2"/>
  <c r="AK102" i="2"/>
  <c r="AJ102" i="2"/>
  <c r="AI102" i="2"/>
  <c r="AH102" i="2"/>
  <c r="AH116" i="2" s="1"/>
  <c r="AH162" i="2" s="1"/>
  <c r="AG102" i="2"/>
  <c r="AF102" i="2"/>
  <c r="AE102" i="2"/>
  <c r="AD102" i="2"/>
  <c r="AC102" i="2"/>
  <c r="AB102" i="2"/>
  <c r="AA102" i="2"/>
  <c r="Z102" i="2"/>
  <c r="Y102" i="2"/>
  <c r="X102" i="2"/>
  <c r="X116" i="2" s="1"/>
  <c r="X162" i="2" s="1"/>
  <c r="W102" i="2"/>
  <c r="V102" i="2"/>
  <c r="V116" i="2" s="1"/>
  <c r="V162" i="2" s="1"/>
  <c r="U102" i="2"/>
  <c r="T102" i="2"/>
  <c r="S102" i="2"/>
  <c r="R102" i="2"/>
  <c r="Q102" i="2"/>
  <c r="Q115" i="2" s="1"/>
  <c r="Q161" i="2" s="1"/>
  <c r="P102" i="2"/>
  <c r="O102" i="2"/>
  <c r="O115" i="2" s="1"/>
  <c r="O161" i="2" s="1"/>
  <c r="N102" i="2"/>
  <c r="M102" i="2"/>
  <c r="L102" i="2"/>
  <c r="K102" i="2"/>
  <c r="J102" i="2"/>
  <c r="I102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E86" i="2"/>
  <c r="F86" i="2" s="1"/>
  <c r="D86" i="2"/>
  <c r="C86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B77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B66" i="2"/>
  <c r="C66" i="2" s="1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G62" i="2"/>
  <c r="AD62" i="2"/>
  <c r="W62" i="2"/>
  <c r="M62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G60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L59" i="2"/>
  <c r="AG59" i="2"/>
  <c r="AB59" i="2"/>
  <c r="W59" i="2"/>
  <c r="R59" i="2"/>
  <c r="M59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I57" i="2"/>
  <c r="AG57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M53" i="2"/>
  <c r="AL53" i="2"/>
  <c r="AL60" i="2" s="1"/>
  <c r="AK53" i="2"/>
  <c r="AK60" i="2" s="1"/>
  <c r="AJ53" i="2"/>
  <c r="AJ60" i="2" s="1"/>
  <c r="AI53" i="2"/>
  <c r="AI60" i="2" s="1"/>
  <c r="AH53" i="2"/>
  <c r="AG53" i="2"/>
  <c r="AF53" i="2"/>
  <c r="AE53" i="2"/>
  <c r="AD53" i="2"/>
  <c r="AD110" i="2" s="1"/>
  <c r="AD153" i="2" s="1"/>
  <c r="AC53" i="2"/>
  <c r="AD55" i="2" s="1"/>
  <c r="AB53" i="2"/>
  <c r="AB60" i="2" s="1"/>
  <c r="AA53" i="2"/>
  <c r="AA111" i="2" s="1"/>
  <c r="AA154" i="2" s="1"/>
  <c r="Z53" i="2"/>
  <c r="Z55" i="2" s="1"/>
  <c r="Y53" i="2"/>
  <c r="X53" i="2"/>
  <c r="Y55" i="2" s="1"/>
  <c r="W53" i="2"/>
  <c r="V53" i="2"/>
  <c r="U53" i="2"/>
  <c r="V55" i="2" s="1"/>
  <c r="T53" i="2"/>
  <c r="T62" i="2" s="1"/>
  <c r="S53" i="2"/>
  <c r="R53" i="2"/>
  <c r="Q53" i="2"/>
  <c r="R55" i="2" s="1"/>
  <c r="P53" i="2"/>
  <c r="P55" i="2" s="1"/>
  <c r="O53" i="2"/>
  <c r="N53" i="2"/>
  <c r="M53" i="2"/>
  <c r="L53" i="2"/>
  <c r="K53" i="2"/>
  <c r="J53" i="2"/>
  <c r="J62" i="2" s="1"/>
  <c r="I53" i="2"/>
  <c r="I111" i="2" s="1"/>
  <c r="I154" i="2" s="1"/>
  <c r="H53" i="2"/>
  <c r="G53" i="2"/>
  <c r="G115" i="2" s="1"/>
  <c r="G161" i="2" s="1"/>
  <c r="F53" i="2"/>
  <c r="F110" i="2" s="1"/>
  <c r="F153" i="2" s="1"/>
  <c r="E53" i="2"/>
  <c r="D53" i="2"/>
  <c r="C53" i="2"/>
  <c r="C111" i="2" s="1"/>
  <c r="C154" i="2" s="1"/>
  <c r="B53" i="2"/>
  <c r="AT81" i="4" l="1"/>
  <c r="W246" i="4"/>
  <c r="L253" i="4"/>
  <c r="BB318" i="4"/>
  <c r="AS316" i="4"/>
  <c r="AY317" i="4"/>
  <c r="BG317" i="4"/>
  <c r="Z87" i="4"/>
  <c r="Z300" i="4" s="1"/>
  <c r="L250" i="4"/>
  <c r="P250" i="4"/>
  <c r="X250" i="4"/>
  <c r="P245" i="4"/>
  <c r="L254" i="4"/>
  <c r="AU309" i="4"/>
  <c r="AU315" i="4" s="1"/>
  <c r="AF110" i="4"/>
  <c r="AZ110" i="4"/>
  <c r="BI110" i="4"/>
  <c r="BK110" i="4"/>
  <c r="AL113" i="4"/>
  <c r="BF113" i="4"/>
  <c r="BK113" i="4"/>
  <c r="V252" i="4"/>
  <c r="BL279" i="4"/>
  <c r="BP78" i="4"/>
  <c r="AH110" i="4"/>
  <c r="Z113" i="4"/>
  <c r="AD113" i="4"/>
  <c r="AX113" i="4"/>
  <c r="BL224" i="4"/>
  <c r="BO135" i="4"/>
  <c r="BL283" i="4"/>
  <c r="BO136" i="4"/>
  <c r="BL292" i="4"/>
  <c r="BO139" i="4"/>
  <c r="Y242" i="4"/>
  <c r="BO195" i="4"/>
  <c r="V244" i="4"/>
  <c r="M246" i="4"/>
  <c r="AR317" i="4"/>
  <c r="AP110" i="4"/>
  <c r="BE110" i="4"/>
  <c r="AA113" i="4"/>
  <c r="AI113" i="4"/>
  <c r="AU113" i="4"/>
  <c r="BC113" i="4"/>
  <c r="V242" i="4"/>
  <c r="Z242" i="4"/>
  <c r="BO178" i="4"/>
  <c r="BO180" i="4"/>
  <c r="W244" i="4"/>
  <c r="AQ309" i="4"/>
  <c r="AQ315" i="4" s="1"/>
  <c r="AY314" i="4"/>
  <c r="BG314" i="4"/>
  <c r="AS315" i="4"/>
  <c r="BA309" i="4"/>
  <c r="BA317" i="4" s="1"/>
  <c r="BI309" i="4"/>
  <c r="BI317" i="4" s="1"/>
  <c r="AU316" i="4"/>
  <c r="AY316" i="4"/>
  <c r="BG316" i="4"/>
  <c r="AS317" i="4"/>
  <c r="AU318" i="4"/>
  <c r="BG318" i="4"/>
  <c r="AT309" i="4"/>
  <c r="AT316" i="4" s="1"/>
  <c r="BL275" i="4"/>
  <c r="BO99" i="4"/>
  <c r="AG110" i="4"/>
  <c r="AF111" i="4"/>
  <c r="AZ111" i="4"/>
  <c r="BL284" i="4"/>
  <c r="BO137" i="4"/>
  <c r="M244" i="4"/>
  <c r="BI314" i="4"/>
  <c r="BL217" i="4"/>
  <c r="BO91" i="4"/>
  <c r="AK110" i="4"/>
  <c r="AO110" i="4"/>
  <c r="BJ110" i="4"/>
  <c r="AH113" i="4"/>
  <c r="AT113" i="4"/>
  <c r="BB113" i="4"/>
  <c r="BO156" i="4"/>
  <c r="BO172" i="4"/>
  <c r="Z250" i="4"/>
  <c r="BF81" i="4"/>
  <c r="AA110" i="4"/>
  <c r="AE110" i="4"/>
  <c r="AU110" i="4"/>
  <c r="AY110" i="4"/>
  <c r="BL111" i="4"/>
  <c r="BO111" i="4" s="1"/>
  <c r="BO109" i="4"/>
  <c r="BF110" i="4"/>
  <c r="AE111" i="4"/>
  <c r="AO111" i="4"/>
  <c r="AY111" i="4"/>
  <c r="BI111" i="4"/>
  <c r="X113" i="4"/>
  <c r="AJ113" i="4"/>
  <c r="AN113" i="4"/>
  <c r="AR113" i="4"/>
  <c r="BD113" i="4"/>
  <c r="BH113" i="4"/>
  <c r="BL113" i="4"/>
  <c r="BO113" i="4" s="1"/>
  <c r="BO112" i="4"/>
  <c r="BP112" i="4"/>
  <c r="BL291" i="4"/>
  <c r="BO138" i="4"/>
  <c r="BL293" i="4"/>
  <c r="BO140" i="4"/>
  <c r="BO141" i="4"/>
  <c r="BO146" i="4"/>
  <c r="BO148" i="4"/>
  <c r="W242" i="4"/>
  <c r="BO162" i="4"/>
  <c r="BO164" i="4"/>
  <c r="BO185" i="4"/>
  <c r="Z243" i="4"/>
  <c r="Z244" i="4"/>
  <c r="Z245" i="4"/>
  <c r="V246" i="4"/>
  <c r="AR309" i="4"/>
  <c r="AR315" i="4" s="1"/>
  <c r="BB315" i="4"/>
  <c r="BL309" i="4"/>
  <c r="BL314" i="4" s="1"/>
  <c r="BB317" i="4"/>
  <c r="BB316" i="4"/>
  <c r="AP89" i="4"/>
  <c r="AP288" i="4" s="1"/>
  <c r="AP81" i="4"/>
  <c r="BG89" i="4"/>
  <c r="BG288" i="4" s="1"/>
  <c r="BO60" i="2"/>
  <c r="BO73" i="2"/>
  <c r="BH89" i="4"/>
  <c r="BH288" i="4" s="1"/>
  <c r="BO101" i="4"/>
  <c r="AY81" i="4"/>
  <c r="BI89" i="4"/>
  <c r="BI288" i="4" s="1"/>
  <c r="BO157" i="4"/>
  <c r="BO182" i="4"/>
  <c r="BO209" i="4"/>
  <c r="BO213" i="4"/>
  <c r="BJ89" i="4"/>
  <c r="BJ288" i="4" s="1"/>
  <c r="AU88" i="4"/>
  <c r="AU86" i="4" s="1"/>
  <c r="AU299" i="4" s="1"/>
  <c r="BF89" i="4"/>
  <c r="BF288" i="4" s="1"/>
  <c r="BL81" i="4"/>
  <c r="BO82" i="4"/>
  <c r="AZ88" i="4"/>
  <c r="AZ86" i="4" s="1"/>
  <c r="AZ299" i="4" s="1"/>
  <c r="BH88" i="4"/>
  <c r="BH86" i="4" s="1"/>
  <c r="BH299" i="4" s="1"/>
  <c r="BL238" i="4"/>
  <c r="BO186" i="4"/>
  <c r="BO210" i="4"/>
  <c r="BO214" i="4"/>
  <c r="AO81" i="4"/>
  <c r="AU81" i="4"/>
  <c r="BI81" i="4"/>
  <c r="AO88" i="4"/>
  <c r="AO86" i="4" s="1"/>
  <c r="AO299" i="4" s="1"/>
  <c r="AV88" i="4"/>
  <c r="AV86" i="4" s="1"/>
  <c r="AV299" i="4" s="1"/>
  <c r="BE88" i="4"/>
  <c r="BE86" i="4" s="1"/>
  <c r="BJ88" i="4"/>
  <c r="BJ86" i="4" s="1"/>
  <c r="BJ299" i="4" s="1"/>
  <c r="BO96" i="4"/>
  <c r="BL236" i="4"/>
  <c r="BO154" i="4"/>
  <c r="BL237" i="4"/>
  <c r="BO170" i="4"/>
  <c r="BO189" i="4"/>
  <c r="BO207" i="4"/>
  <c r="BO211" i="4"/>
  <c r="BO82" i="2"/>
  <c r="BO91" i="2"/>
  <c r="AN81" i="4"/>
  <c r="AZ81" i="4"/>
  <c r="BH81" i="4"/>
  <c r="BI88" i="4"/>
  <c r="BI86" i="4" s="1"/>
  <c r="BI299" i="4" s="1"/>
  <c r="AV89" i="4"/>
  <c r="AV288" i="4" s="1"/>
  <c r="BO150" i="4"/>
  <c r="BO166" i="4"/>
  <c r="BL231" i="4"/>
  <c r="AG24" i="6"/>
  <c r="BE81" i="4"/>
  <c r="AY88" i="4"/>
  <c r="AY86" i="4" s="1"/>
  <c r="AY299" i="4" s="1"/>
  <c r="BL218" i="4"/>
  <c r="BO93" i="4"/>
  <c r="BL221" i="4"/>
  <c r="BP94" i="4"/>
  <c r="BO94" i="4"/>
  <c r="BL227" i="4"/>
  <c r="BP97" i="4"/>
  <c r="BO97" i="4"/>
  <c r="BO173" i="4"/>
  <c r="BO197" i="4"/>
  <c r="BO208" i="4"/>
  <c r="BO212" i="4"/>
  <c r="BL233" i="4"/>
  <c r="AG42" i="6"/>
  <c r="BL16" i="5"/>
  <c r="BO55" i="5"/>
  <c r="BO45" i="5"/>
  <c r="BL14" i="5"/>
  <c r="BO44" i="5"/>
  <c r="BO85" i="4"/>
  <c r="BK279" i="4"/>
  <c r="BO78" i="4"/>
  <c r="BL162" i="2"/>
  <c r="BO116" i="2"/>
  <c r="BO62" i="2"/>
  <c r="BO72" i="2"/>
  <c r="BO59" i="2"/>
  <c r="BN141" i="2"/>
  <c r="AE82" i="4"/>
  <c r="AE136" i="2"/>
  <c r="AE110" i="2"/>
  <c r="AE153" i="2" s="1"/>
  <c r="AE112" i="2"/>
  <c r="AE155" i="2" s="1"/>
  <c r="AE111" i="2"/>
  <c r="AE154" i="2" s="1"/>
  <c r="AE62" i="2"/>
  <c r="AE60" i="2"/>
  <c r="AE57" i="2"/>
  <c r="V136" i="2"/>
  <c r="V112" i="2"/>
  <c r="V155" i="2" s="1"/>
  <c r="V111" i="2"/>
  <c r="V154" i="2" s="1"/>
  <c r="V59" i="2"/>
  <c r="V110" i="2"/>
  <c r="V153" i="2" s="1"/>
  <c r="V62" i="2"/>
  <c r="R113" i="2"/>
  <c r="R159" i="2" s="1"/>
  <c r="R116" i="2"/>
  <c r="R162" i="2" s="1"/>
  <c r="R115" i="2"/>
  <c r="R161" i="2" s="1"/>
  <c r="R114" i="2"/>
  <c r="R160" i="2" s="1"/>
  <c r="AB113" i="2"/>
  <c r="AB159" i="2" s="1"/>
  <c r="AB116" i="2"/>
  <c r="AB162" i="2" s="1"/>
  <c r="AB115" i="2"/>
  <c r="AB161" i="2" s="1"/>
  <c r="AB114" i="2"/>
  <c r="AB160" i="2" s="1"/>
  <c r="AL113" i="2"/>
  <c r="AL159" i="2" s="1"/>
  <c r="AL116" i="2"/>
  <c r="AL162" i="2" s="1"/>
  <c r="AL115" i="2"/>
  <c r="AL161" i="2" s="1"/>
  <c r="AL114" i="2"/>
  <c r="AL160" i="2" s="1"/>
  <c r="AV113" i="2"/>
  <c r="AV159" i="2" s="1"/>
  <c r="AV116" i="2"/>
  <c r="AV162" i="2" s="1"/>
  <c r="AV115" i="2"/>
  <c r="AV161" i="2" s="1"/>
  <c r="AV114" i="2"/>
  <c r="AV160" i="2" s="1"/>
  <c r="BF113" i="2"/>
  <c r="BF159" i="2" s="1"/>
  <c r="BF116" i="2"/>
  <c r="BF162" i="2" s="1"/>
  <c r="BF115" i="2"/>
  <c r="BF161" i="2" s="1"/>
  <c r="BF114" i="2"/>
  <c r="BF160" i="2" s="1"/>
  <c r="L136" i="2"/>
  <c r="L112" i="2"/>
  <c r="L155" i="2" s="1"/>
  <c r="L111" i="2"/>
  <c r="L154" i="2" s="1"/>
  <c r="L110" i="2"/>
  <c r="L153" i="2" s="1"/>
  <c r="L62" i="2"/>
  <c r="W55" i="2"/>
  <c r="K136" i="2"/>
  <c r="K110" i="2"/>
  <c r="K153" i="2" s="1"/>
  <c r="K112" i="2"/>
  <c r="K155" i="2" s="1"/>
  <c r="K111" i="2"/>
  <c r="K154" i="2" s="1"/>
  <c r="K62" i="2"/>
  <c r="B113" i="2"/>
  <c r="B159" i="2" s="1"/>
  <c r="B112" i="2"/>
  <c r="B155" i="2" s="1"/>
  <c r="B115" i="2"/>
  <c r="B161" i="2" s="1"/>
  <c r="B136" i="2"/>
  <c r="B111" i="2"/>
  <c r="B154" i="2" s="1"/>
  <c r="B114" i="2"/>
  <c r="B160" i="2" s="1"/>
  <c r="B116" i="2"/>
  <c r="B162" i="2" s="1"/>
  <c r="B110" i="2"/>
  <c r="B153" i="2" s="1"/>
  <c r="B62" i="2"/>
  <c r="D115" i="2"/>
  <c r="D161" i="2" s="1"/>
  <c r="D111" i="2"/>
  <c r="D154" i="2" s="1"/>
  <c r="D136" i="2"/>
  <c r="D114" i="2"/>
  <c r="D160" i="2" s="1"/>
  <c r="D110" i="2"/>
  <c r="D153" i="2" s="1"/>
  <c r="D113" i="2"/>
  <c r="D159" i="2" s="1"/>
  <c r="D116" i="2"/>
  <c r="D162" i="2" s="1"/>
  <c r="D62" i="2"/>
  <c r="D112" i="2"/>
  <c r="D155" i="2" s="1"/>
  <c r="N136" i="2"/>
  <c r="N111" i="2"/>
  <c r="N154" i="2" s="1"/>
  <c r="N110" i="2"/>
  <c r="N153" i="2" s="1"/>
  <c r="N55" i="2"/>
  <c r="N112" i="2"/>
  <c r="N155" i="2" s="1"/>
  <c r="N62" i="2"/>
  <c r="N59" i="2"/>
  <c r="AH82" i="4"/>
  <c r="AH111" i="2"/>
  <c r="AH154" i="2" s="1"/>
  <c r="AH136" i="2"/>
  <c r="AH110" i="2"/>
  <c r="AH153" i="2" s="1"/>
  <c r="AH60" i="2"/>
  <c r="AH57" i="2"/>
  <c r="AH55" i="2"/>
  <c r="AH112" i="2"/>
  <c r="AH155" i="2" s="1"/>
  <c r="AH62" i="2"/>
  <c r="AH59" i="2"/>
  <c r="D66" i="2"/>
  <c r="X111" i="2"/>
  <c r="X154" i="2" s="1"/>
  <c r="X110" i="2"/>
  <c r="X153" i="2" s="1"/>
  <c r="X55" i="2"/>
  <c r="X112" i="2"/>
  <c r="X155" i="2" s="1"/>
  <c r="X136" i="2"/>
  <c r="X62" i="2"/>
  <c r="X59" i="2"/>
  <c r="AE55" i="2"/>
  <c r="AF82" i="4"/>
  <c r="AF112" i="2"/>
  <c r="AF155" i="2" s="1"/>
  <c r="AF111" i="2"/>
  <c r="AF154" i="2" s="1"/>
  <c r="AF136" i="2"/>
  <c r="AF110" i="2"/>
  <c r="AF153" i="2" s="1"/>
  <c r="AF59" i="2"/>
  <c r="AF60" i="2"/>
  <c r="AF57" i="2"/>
  <c r="AF62" i="2"/>
  <c r="AF55" i="2"/>
  <c r="U59" i="2"/>
  <c r="M55" i="2"/>
  <c r="U136" i="2"/>
  <c r="U110" i="2"/>
  <c r="U153" i="2" s="1"/>
  <c r="U112" i="2"/>
  <c r="U155" i="2" s="1"/>
  <c r="U111" i="2"/>
  <c r="U154" i="2" s="1"/>
  <c r="U62" i="2"/>
  <c r="AG55" i="2"/>
  <c r="O55" i="2"/>
  <c r="AI55" i="2"/>
  <c r="G86" i="2"/>
  <c r="S136" i="2"/>
  <c r="S110" i="2"/>
  <c r="S153" i="2" s="1"/>
  <c r="S112" i="2"/>
  <c r="S155" i="2" s="1"/>
  <c r="S62" i="2"/>
  <c r="S59" i="2"/>
  <c r="S55" i="2"/>
  <c r="S111" i="2"/>
  <c r="S154" i="2" s="1"/>
  <c r="AM82" i="4"/>
  <c r="AM136" i="2"/>
  <c r="AM110" i="2"/>
  <c r="AM153" i="2" s="1"/>
  <c r="AM112" i="2"/>
  <c r="AM155" i="2" s="1"/>
  <c r="AM62" i="2"/>
  <c r="AM59" i="2"/>
  <c r="AM111" i="2"/>
  <c r="AM154" i="2" s="1"/>
  <c r="AM60" i="2"/>
  <c r="AM57" i="2"/>
  <c r="AM55" i="2"/>
  <c r="T55" i="2"/>
  <c r="AE59" i="2"/>
  <c r="C77" i="2"/>
  <c r="B107" i="2"/>
  <c r="I136" i="2"/>
  <c r="I110" i="2"/>
  <c r="I153" i="2" s="1"/>
  <c r="I112" i="2"/>
  <c r="I155" i="2" s="1"/>
  <c r="I62" i="2"/>
  <c r="AC82" i="4"/>
  <c r="AC136" i="2"/>
  <c r="AC110" i="2"/>
  <c r="AC153" i="2" s="1"/>
  <c r="AC112" i="2"/>
  <c r="AC155" i="2" s="1"/>
  <c r="AC62" i="2"/>
  <c r="AC59" i="2"/>
  <c r="AC60" i="2"/>
  <c r="AC57" i="2"/>
  <c r="AC55" i="2"/>
  <c r="AC111" i="2"/>
  <c r="AC154" i="2" s="1"/>
  <c r="AN55" i="2"/>
  <c r="B52" i="2"/>
  <c r="B108" i="2" s="1"/>
  <c r="J136" i="2"/>
  <c r="J112" i="2"/>
  <c r="J155" i="2" s="1"/>
  <c r="J111" i="2"/>
  <c r="J154" i="2" s="1"/>
  <c r="J110" i="2"/>
  <c r="J153" i="2" s="1"/>
  <c r="T112" i="2"/>
  <c r="T155" i="2" s="1"/>
  <c r="T111" i="2"/>
  <c r="T154" i="2" s="1"/>
  <c r="T59" i="2"/>
  <c r="T110" i="2"/>
  <c r="T153" i="2" s="1"/>
  <c r="T136" i="2"/>
  <c r="AD82" i="4"/>
  <c r="AD112" i="2"/>
  <c r="AD155" i="2" s="1"/>
  <c r="AD136" i="2"/>
  <c r="AD111" i="2"/>
  <c r="AD154" i="2" s="1"/>
  <c r="AD59" i="2"/>
  <c r="AD60" i="2"/>
  <c r="AD57" i="2"/>
  <c r="U55" i="2"/>
  <c r="J113" i="2"/>
  <c r="J159" i="2" s="1"/>
  <c r="J116" i="2"/>
  <c r="J162" i="2" s="1"/>
  <c r="J115" i="2"/>
  <c r="J161" i="2" s="1"/>
  <c r="T113" i="2"/>
  <c r="T159" i="2" s="1"/>
  <c r="T116" i="2"/>
  <c r="T162" i="2" s="1"/>
  <c r="T115" i="2"/>
  <c r="T161" i="2" s="1"/>
  <c r="AD113" i="2"/>
  <c r="AD159" i="2" s="1"/>
  <c r="AD116" i="2"/>
  <c r="AD162" i="2" s="1"/>
  <c r="AD115" i="2"/>
  <c r="AD161" i="2" s="1"/>
  <c r="AN113" i="2"/>
  <c r="AN159" i="2" s="1"/>
  <c r="AN116" i="2"/>
  <c r="AN162" i="2" s="1"/>
  <c r="AN115" i="2"/>
  <c r="AN161" i="2" s="1"/>
  <c r="AX113" i="2"/>
  <c r="AX159" i="2" s="1"/>
  <c r="AX116" i="2"/>
  <c r="AX162" i="2" s="1"/>
  <c r="AX115" i="2"/>
  <c r="AX161" i="2" s="1"/>
  <c r="BH113" i="2"/>
  <c r="BH159" i="2" s="1"/>
  <c r="BH116" i="2"/>
  <c r="BH162" i="2" s="1"/>
  <c r="BH115" i="2"/>
  <c r="BH161" i="2" s="1"/>
  <c r="AJ110" i="2"/>
  <c r="AJ153" i="2" s="1"/>
  <c r="Q111" i="2"/>
  <c r="Q154" i="2" s="1"/>
  <c r="E136" i="2"/>
  <c r="E112" i="2"/>
  <c r="E155" i="2" s="1"/>
  <c r="E111" i="2"/>
  <c r="E154" i="2" s="1"/>
  <c r="E114" i="2"/>
  <c r="E160" i="2" s="1"/>
  <c r="E110" i="2"/>
  <c r="E153" i="2" s="1"/>
  <c r="E113" i="2"/>
  <c r="E159" i="2" s="1"/>
  <c r="E116" i="2"/>
  <c r="E162" i="2" s="1"/>
  <c r="O136" i="2"/>
  <c r="O112" i="2"/>
  <c r="O155" i="2" s="1"/>
  <c r="O111" i="2"/>
  <c r="O154" i="2" s="1"/>
  <c r="O110" i="2"/>
  <c r="O153" i="2" s="1"/>
  <c r="Y136" i="2"/>
  <c r="Y112" i="2"/>
  <c r="Y155" i="2" s="1"/>
  <c r="Y111" i="2"/>
  <c r="Y154" i="2" s="1"/>
  <c r="Y110" i="2"/>
  <c r="Y153" i="2" s="1"/>
  <c r="AI82" i="4"/>
  <c r="AI136" i="2"/>
  <c r="AI112" i="2"/>
  <c r="AI155" i="2" s="1"/>
  <c r="AI111" i="2"/>
  <c r="AI154" i="2" s="1"/>
  <c r="AI110" i="2"/>
  <c r="AI153" i="2" s="1"/>
  <c r="AJ55" i="2"/>
  <c r="AJ57" i="2"/>
  <c r="C62" i="2"/>
  <c r="K116" i="2"/>
  <c r="K162" i="2" s="1"/>
  <c r="K115" i="2"/>
  <c r="K161" i="2" s="1"/>
  <c r="K114" i="2"/>
  <c r="K160" i="2" s="1"/>
  <c r="U116" i="2"/>
  <c r="U162" i="2" s="1"/>
  <c r="U115" i="2"/>
  <c r="U161" i="2" s="1"/>
  <c r="U114" i="2"/>
  <c r="U160" i="2" s="1"/>
  <c r="AE116" i="2"/>
  <c r="AE162" i="2" s="1"/>
  <c r="AE115" i="2"/>
  <c r="AE161" i="2" s="1"/>
  <c r="AE114" i="2"/>
  <c r="AE160" i="2" s="1"/>
  <c r="AO116" i="2"/>
  <c r="AO162" i="2" s="1"/>
  <c r="AO115" i="2"/>
  <c r="AO161" i="2" s="1"/>
  <c r="AO114" i="2"/>
  <c r="AO160" i="2" s="1"/>
  <c r="AY116" i="2"/>
  <c r="AY162" i="2" s="1"/>
  <c r="AY115" i="2"/>
  <c r="AY161" i="2" s="1"/>
  <c r="AY114" i="2"/>
  <c r="AY160" i="2" s="1"/>
  <c r="BI116" i="2"/>
  <c r="BI162" i="2" s="1"/>
  <c r="BI115" i="2"/>
  <c r="BI161" i="2" s="1"/>
  <c r="BI114" i="2"/>
  <c r="BI160" i="2" s="1"/>
  <c r="AO113" i="2"/>
  <c r="AO159" i="2" s="1"/>
  <c r="T114" i="2"/>
  <c r="T160" i="2" s="1"/>
  <c r="F136" i="2"/>
  <c r="F115" i="2"/>
  <c r="F161" i="2" s="1"/>
  <c r="F111" i="2"/>
  <c r="F154" i="2" s="1"/>
  <c r="F114" i="2"/>
  <c r="F160" i="2" s="1"/>
  <c r="F113" i="2"/>
  <c r="F159" i="2" s="1"/>
  <c r="F116" i="2"/>
  <c r="F162" i="2" s="1"/>
  <c r="P136" i="2"/>
  <c r="P111" i="2"/>
  <c r="P154" i="2" s="1"/>
  <c r="Z136" i="2"/>
  <c r="Z111" i="2"/>
  <c r="Z154" i="2" s="1"/>
  <c r="AJ82" i="4"/>
  <c r="AJ136" i="2"/>
  <c r="AJ111" i="2"/>
  <c r="AJ154" i="2" s="1"/>
  <c r="Q55" i="2"/>
  <c r="AA55" i="2"/>
  <c r="AK55" i="2"/>
  <c r="AA57" i="2"/>
  <c r="AK57" i="2"/>
  <c r="O59" i="2"/>
  <c r="Y59" i="2"/>
  <c r="AI59" i="2"/>
  <c r="AA60" i="2"/>
  <c r="L113" i="2"/>
  <c r="L159" i="2" s="1"/>
  <c r="L115" i="2"/>
  <c r="L161" i="2" s="1"/>
  <c r="L114" i="2"/>
  <c r="L160" i="2" s="1"/>
  <c r="V113" i="2"/>
  <c r="V159" i="2" s="1"/>
  <c r="V115" i="2"/>
  <c r="V161" i="2" s="1"/>
  <c r="V114" i="2"/>
  <c r="V160" i="2" s="1"/>
  <c r="AF113" i="2"/>
  <c r="AF159" i="2" s="1"/>
  <c r="AF115" i="2"/>
  <c r="AF161" i="2" s="1"/>
  <c r="AF114" i="2"/>
  <c r="AF160" i="2" s="1"/>
  <c r="AP113" i="2"/>
  <c r="AP159" i="2" s="1"/>
  <c r="AP115" i="2"/>
  <c r="AP161" i="2" s="1"/>
  <c r="AP114" i="2"/>
  <c r="AP160" i="2" s="1"/>
  <c r="AZ113" i="2"/>
  <c r="AZ159" i="2" s="1"/>
  <c r="AZ115" i="2"/>
  <c r="AZ161" i="2" s="1"/>
  <c r="AZ114" i="2"/>
  <c r="AZ160" i="2" s="1"/>
  <c r="BL115" i="2"/>
  <c r="BL114" i="2"/>
  <c r="BL113" i="2"/>
  <c r="F112" i="2"/>
  <c r="F155" i="2" s="1"/>
  <c r="E115" i="2"/>
  <c r="E161" i="2" s="1"/>
  <c r="AF116" i="2"/>
  <c r="AF162" i="2" s="1"/>
  <c r="AA136" i="2"/>
  <c r="AA110" i="2"/>
  <c r="AA153" i="2" s="1"/>
  <c r="AA112" i="2"/>
  <c r="AA155" i="2" s="1"/>
  <c r="AK82" i="4"/>
  <c r="AK136" i="2"/>
  <c r="AK110" i="2"/>
  <c r="AK153" i="2" s="1"/>
  <c r="AK112" i="2"/>
  <c r="AK155" i="2" s="1"/>
  <c r="AB55" i="2"/>
  <c r="AL55" i="2"/>
  <c r="AB57" i="2"/>
  <c r="AL57" i="2"/>
  <c r="P59" i="2"/>
  <c r="Z59" i="2"/>
  <c r="AJ59" i="2"/>
  <c r="E62" i="2"/>
  <c r="O62" i="2"/>
  <c r="Y62" i="2"/>
  <c r="AI62" i="2"/>
  <c r="M116" i="2"/>
  <c r="M162" i="2" s="1"/>
  <c r="M115" i="2"/>
  <c r="M161" i="2" s="1"/>
  <c r="M114" i="2"/>
  <c r="M160" i="2" s="1"/>
  <c r="W116" i="2"/>
  <c r="W162" i="2" s="1"/>
  <c r="W115" i="2"/>
  <c r="W161" i="2" s="1"/>
  <c r="W114" i="2"/>
  <c r="W160" i="2" s="1"/>
  <c r="AG116" i="2"/>
  <c r="AG162" i="2" s="1"/>
  <c r="AG115" i="2"/>
  <c r="AG161" i="2" s="1"/>
  <c r="AG114" i="2"/>
  <c r="AG160" i="2" s="1"/>
  <c r="AQ116" i="2"/>
  <c r="AQ162" i="2" s="1"/>
  <c r="AQ115" i="2"/>
  <c r="AQ161" i="2" s="1"/>
  <c r="AQ114" i="2"/>
  <c r="AQ160" i="2" s="1"/>
  <c r="BA116" i="2"/>
  <c r="BA162" i="2" s="1"/>
  <c r="BA115" i="2"/>
  <c r="BA161" i="2" s="1"/>
  <c r="BA114" i="2"/>
  <c r="BA160" i="2" s="1"/>
  <c r="B106" i="2"/>
  <c r="AY113" i="2"/>
  <c r="AY159" i="2" s="1"/>
  <c r="AD114" i="2"/>
  <c r="AD160" i="2" s="1"/>
  <c r="G136" i="2"/>
  <c r="G114" i="2"/>
  <c r="G160" i="2" s="1"/>
  <c r="G110" i="2"/>
  <c r="G153" i="2" s="1"/>
  <c r="G113" i="2"/>
  <c r="G159" i="2" s="1"/>
  <c r="G116" i="2"/>
  <c r="G162" i="2" s="1"/>
  <c r="G112" i="2"/>
  <c r="G155" i="2" s="1"/>
  <c r="Q136" i="2"/>
  <c r="Q110" i="2"/>
  <c r="Q153" i="2" s="1"/>
  <c r="Q112" i="2"/>
  <c r="Q155" i="2" s="1"/>
  <c r="E4" i="7"/>
  <c r="A5" i="5"/>
  <c r="A5" i="6"/>
  <c r="A5" i="4"/>
  <c r="A5" i="3"/>
  <c r="H136" i="2"/>
  <c r="H111" i="2"/>
  <c r="H154" i="2" s="1"/>
  <c r="H110" i="2"/>
  <c r="H153" i="2" s="1"/>
  <c r="H113" i="2"/>
  <c r="H159" i="2" s="1"/>
  <c r="H116" i="2"/>
  <c r="H162" i="2" s="1"/>
  <c r="H112" i="2"/>
  <c r="H155" i="2" s="1"/>
  <c r="H115" i="2"/>
  <c r="H161" i="2" s="1"/>
  <c r="R136" i="2"/>
  <c r="R111" i="2"/>
  <c r="R154" i="2" s="1"/>
  <c r="R110" i="2"/>
  <c r="R153" i="2" s="1"/>
  <c r="R112" i="2"/>
  <c r="R155" i="2" s="1"/>
  <c r="AB82" i="4"/>
  <c r="AB136" i="2"/>
  <c r="AB111" i="2"/>
  <c r="AB154" i="2" s="1"/>
  <c r="AB110" i="2"/>
  <c r="AB153" i="2" s="1"/>
  <c r="AB112" i="2"/>
  <c r="AB155" i="2" s="1"/>
  <c r="AL82" i="4"/>
  <c r="AL136" i="2"/>
  <c r="AL111" i="2"/>
  <c r="AL154" i="2" s="1"/>
  <c r="AL110" i="2"/>
  <c r="AL153" i="2" s="1"/>
  <c r="AL112" i="2"/>
  <c r="AL155" i="2" s="1"/>
  <c r="Q59" i="2"/>
  <c r="AA59" i="2"/>
  <c r="AK59" i="2"/>
  <c r="F62" i="2"/>
  <c r="P62" i="2"/>
  <c r="Z62" i="2"/>
  <c r="AJ62" i="2"/>
  <c r="N115" i="2"/>
  <c r="N161" i="2" s="1"/>
  <c r="N114" i="2"/>
  <c r="N160" i="2" s="1"/>
  <c r="N113" i="2"/>
  <c r="N159" i="2" s="1"/>
  <c r="X115" i="2"/>
  <c r="X161" i="2" s="1"/>
  <c r="X114" i="2"/>
  <c r="X160" i="2" s="1"/>
  <c r="X113" i="2"/>
  <c r="X159" i="2" s="1"/>
  <c r="AH115" i="2"/>
  <c r="AH161" i="2" s="1"/>
  <c r="AH114" i="2"/>
  <c r="AH160" i="2" s="1"/>
  <c r="AH113" i="2"/>
  <c r="AH159" i="2" s="1"/>
  <c r="AR115" i="2"/>
  <c r="AR161" i="2" s="1"/>
  <c r="AR114" i="2"/>
  <c r="AR160" i="2" s="1"/>
  <c r="AR113" i="2"/>
  <c r="AR159" i="2" s="1"/>
  <c r="BB115" i="2"/>
  <c r="BB161" i="2" s="1"/>
  <c r="BB114" i="2"/>
  <c r="BB160" i="2" s="1"/>
  <c r="BB113" i="2"/>
  <c r="BB159" i="2" s="1"/>
  <c r="P110" i="2"/>
  <c r="P153" i="2" s="1"/>
  <c r="AK111" i="2"/>
  <c r="AK154" i="2" s="1"/>
  <c r="P112" i="2"/>
  <c r="P155" i="2" s="1"/>
  <c r="C113" i="2"/>
  <c r="C159" i="2" s="1"/>
  <c r="BA113" i="2"/>
  <c r="BA159" i="2" s="1"/>
  <c r="AP116" i="2"/>
  <c r="AP162" i="2" s="1"/>
  <c r="G62" i="2"/>
  <c r="Q62" i="2"/>
  <c r="AA62" i="2"/>
  <c r="AK62" i="2"/>
  <c r="O114" i="2"/>
  <c r="O160" i="2" s="1"/>
  <c r="O113" i="2"/>
  <c r="O159" i="2" s="1"/>
  <c r="O116" i="2"/>
  <c r="O162" i="2" s="1"/>
  <c r="Y114" i="2"/>
  <c r="Y160" i="2" s="1"/>
  <c r="Y113" i="2"/>
  <c r="Y159" i="2" s="1"/>
  <c r="Y116" i="2"/>
  <c r="Y162" i="2" s="1"/>
  <c r="AI114" i="2"/>
  <c r="AI160" i="2" s="1"/>
  <c r="AI113" i="2"/>
  <c r="AI159" i="2" s="1"/>
  <c r="AI116" i="2"/>
  <c r="AI162" i="2" s="1"/>
  <c r="AS114" i="2"/>
  <c r="AS160" i="2" s="1"/>
  <c r="AS113" i="2"/>
  <c r="AS159" i="2" s="1"/>
  <c r="AS116" i="2"/>
  <c r="AS162" i="2" s="1"/>
  <c r="BC114" i="2"/>
  <c r="BC160" i="2" s="1"/>
  <c r="BC113" i="2"/>
  <c r="BC159" i="2" s="1"/>
  <c r="BC116" i="2"/>
  <c r="BC162" i="2" s="1"/>
  <c r="K113" i="2"/>
  <c r="K159" i="2" s="1"/>
  <c r="BI113" i="2"/>
  <c r="BI159" i="2" s="1"/>
  <c r="AN114" i="2"/>
  <c r="AN160" i="2" s="1"/>
  <c r="AR116" i="2"/>
  <c r="AR162" i="2" s="1"/>
  <c r="BN125" i="2"/>
  <c r="BN126" i="2"/>
  <c r="BN124" i="2"/>
  <c r="H62" i="2"/>
  <c r="R62" i="2"/>
  <c r="AB62" i="2"/>
  <c r="AL62" i="2"/>
  <c r="P115" i="2"/>
  <c r="P161" i="2" s="1"/>
  <c r="P114" i="2"/>
  <c r="P160" i="2" s="1"/>
  <c r="P113" i="2"/>
  <c r="P159" i="2" s="1"/>
  <c r="P116" i="2"/>
  <c r="P162" i="2" s="1"/>
  <c r="Z115" i="2"/>
  <c r="Z161" i="2" s="1"/>
  <c r="Z114" i="2"/>
  <c r="Z160" i="2" s="1"/>
  <c r="Z113" i="2"/>
  <c r="Z159" i="2" s="1"/>
  <c r="Z116" i="2"/>
  <c r="Z162" i="2" s="1"/>
  <c r="AJ115" i="2"/>
  <c r="AJ161" i="2" s="1"/>
  <c r="AJ114" i="2"/>
  <c r="AJ160" i="2" s="1"/>
  <c r="AJ113" i="2"/>
  <c r="AJ159" i="2" s="1"/>
  <c r="AJ116" i="2"/>
  <c r="AJ162" i="2" s="1"/>
  <c r="AT115" i="2"/>
  <c r="AT161" i="2" s="1"/>
  <c r="AT114" i="2"/>
  <c r="AT160" i="2" s="1"/>
  <c r="AT113" i="2"/>
  <c r="AT159" i="2" s="1"/>
  <c r="AT116" i="2"/>
  <c r="AT162" i="2" s="1"/>
  <c r="BD115" i="2"/>
  <c r="BD161" i="2" s="1"/>
  <c r="BD114" i="2"/>
  <c r="BD160" i="2" s="1"/>
  <c r="BD113" i="2"/>
  <c r="BD159" i="2" s="1"/>
  <c r="BD116" i="2"/>
  <c r="BD162" i="2" s="1"/>
  <c r="Z112" i="2"/>
  <c r="Z155" i="2" s="1"/>
  <c r="M113" i="2"/>
  <c r="M159" i="2" s="1"/>
  <c r="Y115" i="2"/>
  <c r="Y161" i="2" s="1"/>
  <c r="AZ116" i="2"/>
  <c r="AZ162" i="2" s="1"/>
  <c r="Q114" i="2"/>
  <c r="Q160" i="2" s="1"/>
  <c r="Q113" i="2"/>
  <c r="Q159" i="2" s="1"/>
  <c r="Q116" i="2"/>
  <c r="Q162" i="2" s="1"/>
  <c r="AA114" i="2"/>
  <c r="AA160" i="2" s="1"/>
  <c r="AA113" i="2"/>
  <c r="AA159" i="2" s="1"/>
  <c r="AA116" i="2"/>
  <c r="AA162" i="2" s="1"/>
  <c r="AK114" i="2"/>
  <c r="AK160" i="2" s="1"/>
  <c r="AK113" i="2"/>
  <c r="AK159" i="2" s="1"/>
  <c r="AK116" i="2"/>
  <c r="AK162" i="2" s="1"/>
  <c r="AU114" i="2"/>
  <c r="AU160" i="2" s="1"/>
  <c r="AU113" i="2"/>
  <c r="AU159" i="2" s="1"/>
  <c r="AU116" i="2"/>
  <c r="AU162" i="2" s="1"/>
  <c r="BE114" i="2"/>
  <c r="BE160" i="2" s="1"/>
  <c r="BE113" i="2"/>
  <c r="BE159" i="2" s="1"/>
  <c r="BE116" i="2"/>
  <c r="BE162" i="2" s="1"/>
  <c r="Z110" i="2"/>
  <c r="Z153" i="2" s="1"/>
  <c r="G111" i="2"/>
  <c r="G154" i="2" s="1"/>
  <c r="U113" i="2"/>
  <c r="U159" i="2" s="1"/>
  <c r="AX114" i="2"/>
  <c r="AX160" i="2" s="1"/>
  <c r="AA115" i="2"/>
  <c r="AA161" i="2" s="1"/>
  <c r="BB116" i="2"/>
  <c r="BB162" i="2" s="1"/>
  <c r="C136" i="2"/>
  <c r="C116" i="2"/>
  <c r="C162" i="2" s="1"/>
  <c r="C112" i="2"/>
  <c r="C155" i="2" s="1"/>
  <c r="C115" i="2"/>
  <c r="C161" i="2" s="1"/>
  <c r="C114" i="2"/>
  <c r="C160" i="2" s="1"/>
  <c r="C110" i="2"/>
  <c r="C153" i="2" s="1"/>
  <c r="M136" i="2"/>
  <c r="M112" i="2"/>
  <c r="M155" i="2" s="1"/>
  <c r="M110" i="2"/>
  <c r="M153" i="2" s="1"/>
  <c r="W136" i="2"/>
  <c r="W112" i="2"/>
  <c r="W155" i="2" s="1"/>
  <c r="W111" i="2"/>
  <c r="W154" i="2" s="1"/>
  <c r="W110" i="2"/>
  <c r="W153" i="2" s="1"/>
  <c r="AG82" i="4"/>
  <c r="AG136" i="2"/>
  <c r="AG112" i="2"/>
  <c r="AG155" i="2" s="1"/>
  <c r="AG111" i="2"/>
  <c r="AG154" i="2" s="1"/>
  <c r="AG110" i="2"/>
  <c r="AG153" i="2" s="1"/>
  <c r="I114" i="2"/>
  <c r="I160" i="2" s="1"/>
  <c r="I113" i="2"/>
  <c r="I159" i="2" s="1"/>
  <c r="I116" i="2"/>
  <c r="I162" i="2" s="1"/>
  <c r="I115" i="2"/>
  <c r="I161" i="2" s="1"/>
  <c r="S114" i="2"/>
  <c r="S160" i="2" s="1"/>
  <c r="S113" i="2"/>
  <c r="S159" i="2" s="1"/>
  <c r="S116" i="2"/>
  <c r="S162" i="2" s="1"/>
  <c r="S115" i="2"/>
  <c r="S161" i="2" s="1"/>
  <c r="AC114" i="2"/>
  <c r="AC160" i="2" s="1"/>
  <c r="AC113" i="2"/>
  <c r="AC159" i="2" s="1"/>
  <c r="AC116" i="2"/>
  <c r="AC162" i="2" s="1"/>
  <c r="AC115" i="2"/>
  <c r="AC161" i="2" s="1"/>
  <c r="AM114" i="2"/>
  <c r="AM160" i="2" s="1"/>
  <c r="AM113" i="2"/>
  <c r="AM159" i="2" s="1"/>
  <c r="AM116" i="2"/>
  <c r="AM162" i="2" s="1"/>
  <c r="AM115" i="2"/>
  <c r="AM161" i="2" s="1"/>
  <c r="AW114" i="2"/>
  <c r="AW160" i="2" s="1"/>
  <c r="AW113" i="2"/>
  <c r="AW159" i="2" s="1"/>
  <c r="AW116" i="2"/>
  <c r="AW162" i="2" s="1"/>
  <c r="AW115" i="2"/>
  <c r="AW161" i="2" s="1"/>
  <c r="BG114" i="2"/>
  <c r="BG160" i="2" s="1"/>
  <c r="BG113" i="2"/>
  <c r="BG159" i="2" s="1"/>
  <c r="BG116" i="2"/>
  <c r="BG162" i="2" s="1"/>
  <c r="BG115" i="2"/>
  <c r="BG161" i="2" s="1"/>
  <c r="M111" i="2"/>
  <c r="M154" i="2" s="1"/>
  <c r="AE113" i="2"/>
  <c r="AE159" i="2" s="1"/>
  <c r="J114" i="2"/>
  <c r="J160" i="2" s="1"/>
  <c r="BH114" i="2"/>
  <c r="BH160" i="2" s="1"/>
  <c r="AK115" i="2"/>
  <c r="AK161" i="2" s="1"/>
  <c r="N116" i="2"/>
  <c r="N162" i="2" s="1"/>
  <c r="I125" i="3"/>
  <c r="I115" i="3"/>
  <c r="S125" i="3"/>
  <c r="S115" i="3"/>
  <c r="AC125" i="3"/>
  <c r="AC115" i="3"/>
  <c r="AM125" i="3"/>
  <c r="AM115" i="3"/>
  <c r="AW125" i="3"/>
  <c r="AW115" i="3"/>
  <c r="BG125" i="3"/>
  <c r="BG115" i="3"/>
  <c r="BM143" i="2"/>
  <c r="BM126" i="2"/>
  <c r="BM124" i="2"/>
  <c r="Y112" i="3"/>
  <c r="BD133" i="3"/>
  <c r="BD61" i="3"/>
  <c r="AY61" i="3"/>
  <c r="AA112" i="3"/>
  <c r="AJ48" i="3"/>
  <c r="AJ135" i="3" s="1"/>
  <c r="AP55" i="3"/>
  <c r="P61" i="3"/>
  <c r="AY111" i="3"/>
  <c r="AK112" i="3"/>
  <c r="BB299" i="4"/>
  <c r="BB87" i="4"/>
  <c r="R133" i="3"/>
  <c r="R61" i="3"/>
  <c r="AB133" i="3"/>
  <c r="AB61" i="3"/>
  <c r="AL133" i="3"/>
  <c r="AL61" i="3"/>
  <c r="AV133" i="3"/>
  <c r="AV61" i="3"/>
  <c r="BF61" i="3"/>
  <c r="BF133" i="3"/>
  <c r="AL48" i="3"/>
  <c r="AL135" i="3" s="1"/>
  <c r="AZ48" i="3"/>
  <c r="AZ135" i="3" s="1"/>
  <c r="O111" i="3"/>
  <c r="O112" i="3"/>
  <c r="AI111" i="3"/>
  <c r="AI112" i="3"/>
  <c r="H120" i="3"/>
  <c r="H55" i="3"/>
  <c r="R120" i="3"/>
  <c r="R55" i="3"/>
  <c r="AB120" i="3"/>
  <c r="AB55" i="3"/>
  <c r="AL120" i="3"/>
  <c r="AL55" i="3"/>
  <c r="AV120" i="3"/>
  <c r="AV55" i="3"/>
  <c r="BF120" i="3"/>
  <c r="BF55" i="3"/>
  <c r="K55" i="3"/>
  <c r="AR55" i="3"/>
  <c r="BI61" i="3"/>
  <c r="AF298" i="4"/>
  <c r="AF271" i="4"/>
  <c r="AP298" i="4"/>
  <c r="AP271" i="4"/>
  <c r="AP87" i="4"/>
  <c r="AP300" i="4" s="1"/>
  <c r="AZ271" i="4"/>
  <c r="AZ298" i="4"/>
  <c r="BJ298" i="4"/>
  <c r="BJ271" i="4"/>
  <c r="BN142" i="2"/>
  <c r="Q111" i="3"/>
  <c r="Q112" i="3"/>
  <c r="AU111" i="3"/>
  <c r="AU112" i="3"/>
  <c r="J120" i="3"/>
  <c r="J55" i="3"/>
  <c r="T120" i="3"/>
  <c r="T55" i="3"/>
  <c r="AD120" i="3"/>
  <c r="AD55" i="3"/>
  <c r="AN120" i="3"/>
  <c r="AN55" i="3"/>
  <c r="AX120" i="3"/>
  <c r="AX55" i="3"/>
  <c r="BH120" i="3"/>
  <c r="BH55" i="3"/>
  <c r="AZ55" i="3"/>
  <c r="BC112" i="3"/>
  <c r="AT133" i="3"/>
  <c r="AR87" i="4"/>
  <c r="Y299" i="4"/>
  <c r="Y87" i="4"/>
  <c r="Y300" i="4" s="1"/>
  <c r="V133" i="3"/>
  <c r="V61" i="3"/>
  <c r="AF133" i="3"/>
  <c r="AF61" i="3"/>
  <c r="AP133" i="3"/>
  <c r="AP61" i="3"/>
  <c r="BJ133" i="3"/>
  <c r="BJ61" i="3"/>
  <c r="S112" i="3"/>
  <c r="S111" i="3"/>
  <c r="AC112" i="3"/>
  <c r="AC111" i="3"/>
  <c r="AM112" i="3"/>
  <c r="AM111" i="3"/>
  <c r="AW112" i="3"/>
  <c r="AW111" i="3"/>
  <c r="BG112" i="3"/>
  <c r="BG111" i="3"/>
  <c r="L120" i="3"/>
  <c r="L55" i="3"/>
  <c r="V120" i="3"/>
  <c r="V55" i="3"/>
  <c r="AF120" i="3"/>
  <c r="AF55" i="3"/>
  <c r="BJ120" i="3"/>
  <c r="BJ55" i="3"/>
  <c r="O121" i="3"/>
  <c r="O55" i="3"/>
  <c r="Y121" i="3"/>
  <c r="Y55" i="3"/>
  <c r="AI121" i="3"/>
  <c r="AI55" i="3"/>
  <c r="W55" i="3"/>
  <c r="AM61" i="3"/>
  <c r="X61" i="3"/>
  <c r="X48" i="3"/>
  <c r="X135" i="3" s="1"/>
  <c r="AH61" i="3"/>
  <c r="AH133" i="3"/>
  <c r="AH48" i="3"/>
  <c r="AH135" i="3" s="1"/>
  <c r="AR61" i="3"/>
  <c r="AR133" i="3"/>
  <c r="AR48" i="3"/>
  <c r="AR135" i="3" s="1"/>
  <c r="BB61" i="3"/>
  <c r="BB133" i="3"/>
  <c r="BB48" i="3"/>
  <c r="BB135" i="3" s="1"/>
  <c r="BL61" i="3"/>
  <c r="BL133" i="3"/>
  <c r="BL48" i="3"/>
  <c r="AF48" i="3"/>
  <c r="AF135" i="3" s="1"/>
  <c r="U112" i="3"/>
  <c r="U111" i="3"/>
  <c r="AE112" i="3"/>
  <c r="AE61" i="3"/>
  <c r="AO112" i="3"/>
  <c r="AO111" i="3"/>
  <c r="N120" i="3"/>
  <c r="N55" i="3"/>
  <c r="X120" i="3"/>
  <c r="X55" i="3"/>
  <c r="AH120" i="3"/>
  <c r="AH55" i="3"/>
  <c r="AE55" i="3"/>
  <c r="BL55" i="3"/>
  <c r="S61" i="3"/>
  <c r="AF112" i="3"/>
  <c r="Z120" i="3"/>
  <c r="O133" i="3"/>
  <c r="BD89" i="4"/>
  <c r="BD288" i="4" s="1"/>
  <c r="BD81" i="4"/>
  <c r="AB298" i="4"/>
  <c r="AB271" i="4"/>
  <c r="AL298" i="4"/>
  <c r="AL271" i="4"/>
  <c r="AV298" i="4"/>
  <c r="AV271" i="4"/>
  <c r="BF298" i="4"/>
  <c r="BF271" i="4"/>
  <c r="BF87" i="4"/>
  <c r="BF300" i="4" s="1"/>
  <c r="AS110" i="4"/>
  <c r="P55" i="3"/>
  <c r="AJ55" i="3"/>
  <c r="T61" i="3"/>
  <c r="AS61" i="3"/>
  <c r="BE61" i="3"/>
  <c r="AN111" i="3"/>
  <c r="AG112" i="3"/>
  <c r="AP115" i="3"/>
  <c r="AA120" i="3"/>
  <c r="S133" i="3"/>
  <c r="AN133" i="3"/>
  <c r="AW55" i="3"/>
  <c r="U61" i="3"/>
  <c r="AG61" i="3"/>
  <c r="BG61" i="3"/>
  <c r="Z111" i="3"/>
  <c r="BF111" i="3"/>
  <c r="AZ112" i="3"/>
  <c r="AQ115" i="3"/>
  <c r="BD88" i="4"/>
  <c r="BD86" i="4" s="1"/>
  <c r="BD299" i="4" s="1"/>
  <c r="N61" i="3"/>
  <c r="N112" i="3"/>
  <c r="X111" i="3"/>
  <c r="X112" i="3"/>
  <c r="AH111" i="3"/>
  <c r="AH112" i="3"/>
  <c r="AR111" i="3"/>
  <c r="AR112" i="3"/>
  <c r="BB111" i="3"/>
  <c r="BB112" i="3"/>
  <c r="BL111" i="3"/>
  <c r="BL112" i="3"/>
  <c r="AU55" i="3"/>
  <c r="BE55" i="3"/>
  <c r="AI61" i="3"/>
  <c r="AU61" i="3"/>
  <c r="BH61" i="3"/>
  <c r="D125" i="3"/>
  <c r="D115" i="3"/>
  <c r="N125" i="3"/>
  <c r="N115" i="3"/>
  <c r="X125" i="3"/>
  <c r="X115" i="3"/>
  <c r="AH125" i="3"/>
  <c r="AH115" i="3"/>
  <c r="AR125" i="3"/>
  <c r="AR115" i="3"/>
  <c r="BB125" i="3"/>
  <c r="BB115" i="3"/>
  <c r="BL125" i="3"/>
  <c r="BL115" i="3"/>
  <c r="BH111" i="3"/>
  <c r="BA112" i="3"/>
  <c r="L115" i="3"/>
  <c r="BJ115" i="3"/>
  <c r="BA120" i="3"/>
  <c r="AE298" i="4"/>
  <c r="AE271" i="4"/>
  <c r="AO298" i="4"/>
  <c r="AO271" i="4"/>
  <c r="AY298" i="4"/>
  <c r="AY271" i="4"/>
  <c r="AY87" i="4"/>
  <c r="AY300" i="4" s="1"/>
  <c r="BI298" i="4"/>
  <c r="BI271" i="4"/>
  <c r="AA48" i="3"/>
  <c r="AA135" i="3" s="1"/>
  <c r="AK48" i="3"/>
  <c r="AK135" i="3" s="1"/>
  <c r="AU48" i="3"/>
  <c r="AU135" i="3" s="1"/>
  <c r="BE48" i="3"/>
  <c r="BE135" i="3" s="1"/>
  <c r="Y61" i="3"/>
  <c r="AK61" i="3"/>
  <c r="AX61" i="3"/>
  <c r="AD111" i="3"/>
  <c r="W112" i="3"/>
  <c r="AF115" i="3"/>
  <c r="AT88" i="4"/>
  <c r="AT86" i="4" s="1"/>
  <c r="AT299" i="4" s="1"/>
  <c r="AM48" i="3"/>
  <c r="AM135" i="3" s="1"/>
  <c r="AW48" i="3"/>
  <c r="AW135" i="3" s="1"/>
  <c r="BG48" i="3"/>
  <c r="BG135" i="3" s="1"/>
  <c r="AO55" i="3"/>
  <c r="AY55" i="3"/>
  <c r="BI55" i="3"/>
  <c r="AA61" i="3"/>
  <c r="H125" i="3"/>
  <c r="H115" i="3"/>
  <c r="R125" i="3"/>
  <c r="R115" i="3"/>
  <c r="AB125" i="3"/>
  <c r="AB115" i="3"/>
  <c r="AL125" i="3"/>
  <c r="AL115" i="3"/>
  <c r="AV125" i="3"/>
  <c r="AV115" i="3"/>
  <c r="BF125" i="3"/>
  <c r="BF115" i="3"/>
  <c r="AX111" i="3"/>
  <c r="AQ112" i="3"/>
  <c r="AZ115" i="3"/>
  <c r="AO120" i="3"/>
  <c r="BI120" i="3"/>
  <c r="Y110" i="4"/>
  <c r="AR81" i="4"/>
  <c r="AR89" i="4"/>
  <c r="AR288" i="4" s="1"/>
  <c r="BB81" i="4"/>
  <c r="BB89" i="4"/>
  <c r="BB288" i="4" s="1"/>
  <c r="BL89" i="4"/>
  <c r="BL88" i="4"/>
  <c r="BL86" i="4" s="1"/>
  <c r="AI111" i="4"/>
  <c r="AI110" i="4"/>
  <c r="BC111" i="4"/>
  <c r="BD110" i="4"/>
  <c r="BC110" i="4"/>
  <c r="G30" i="6"/>
  <c r="AO232" i="4"/>
  <c r="Q30" i="6"/>
  <c r="AY232" i="4"/>
  <c r="AS55" i="3"/>
  <c r="Q61" i="3"/>
  <c r="AD61" i="3"/>
  <c r="BC61" i="3"/>
  <c r="J125" i="3"/>
  <c r="J115" i="3"/>
  <c r="T125" i="3"/>
  <c r="T115" i="3"/>
  <c r="AD125" i="3"/>
  <c r="AD115" i="3"/>
  <c r="AN125" i="3"/>
  <c r="AN115" i="3"/>
  <c r="AX125" i="3"/>
  <c r="AX115" i="3"/>
  <c r="BH125" i="3"/>
  <c r="BH115" i="3"/>
  <c r="T111" i="3"/>
  <c r="BK112" i="3"/>
  <c r="V115" i="3"/>
  <c r="Z110" i="4"/>
  <c r="AJ110" i="4"/>
  <c r="AT110" i="4"/>
  <c r="AQ89" i="4"/>
  <c r="AQ288" i="4" s="1"/>
  <c r="AQ88" i="4"/>
  <c r="AQ86" i="4" s="1"/>
  <c r="BA89" i="4"/>
  <c r="BA288" i="4" s="1"/>
  <c r="BA88" i="4"/>
  <c r="BA86" i="4" s="1"/>
  <c r="BA299" i="4" s="1"/>
  <c r="BK89" i="4"/>
  <c r="BK288" i="4" s="1"/>
  <c r="BK88" i="4"/>
  <c r="AA298" i="4"/>
  <c r="AA271" i="4"/>
  <c r="AK298" i="4"/>
  <c r="AK271" i="4"/>
  <c r="AU298" i="4"/>
  <c r="AU271" i="4"/>
  <c r="BE298" i="4"/>
  <c r="BE271" i="4"/>
  <c r="AA87" i="4"/>
  <c r="AA300" i="4" s="1"/>
  <c r="BC87" i="4"/>
  <c r="BA110" i="4"/>
  <c r="H30" i="6"/>
  <c r="AP232" i="4"/>
  <c r="R30" i="6"/>
  <c r="AZ232" i="4"/>
  <c r="AB30" i="6"/>
  <c r="BJ232" i="4"/>
  <c r="BB110" i="4"/>
  <c r="I30" i="6"/>
  <c r="AQ232" i="4"/>
  <c r="S30" i="6"/>
  <c r="BA232" i="4"/>
  <c r="AC30" i="6"/>
  <c r="BK232" i="4"/>
  <c r="C30" i="5"/>
  <c r="C61" i="5"/>
  <c r="C31" i="5" s="1"/>
  <c r="M30" i="5"/>
  <c r="M61" i="5"/>
  <c r="M31" i="5" s="1"/>
  <c r="W30" i="5"/>
  <c r="W61" i="5"/>
  <c r="W31" i="5" s="1"/>
  <c r="AS81" i="4"/>
  <c r="AS89" i="4"/>
  <c r="AS288" i="4" s="1"/>
  <c r="BC81" i="4"/>
  <c r="BC89" i="4"/>
  <c r="BC288" i="4" s="1"/>
  <c r="AC298" i="4"/>
  <c r="AC271" i="4"/>
  <c r="AM298" i="4"/>
  <c r="AM271" i="4"/>
  <c r="AW298" i="4"/>
  <c r="AW271" i="4"/>
  <c r="BG298" i="4"/>
  <c r="BG271" i="4"/>
  <c r="AS88" i="4"/>
  <c r="AS86" i="4" s="1"/>
  <c r="AX89" i="4"/>
  <c r="AX288" i="4" s="1"/>
  <c r="X110" i="4"/>
  <c r="AW88" i="4"/>
  <c r="AW86" i="4" s="1"/>
  <c r="AW299" i="4" s="1"/>
  <c r="AW81" i="4"/>
  <c r="BG88" i="4"/>
  <c r="BG86" i="4" s="1"/>
  <c r="BG81" i="4"/>
  <c r="W298" i="4"/>
  <c r="W271" i="4"/>
  <c r="AG298" i="4"/>
  <c r="AG271" i="4"/>
  <c r="AQ298" i="4"/>
  <c r="AQ271" i="4"/>
  <c r="BA271" i="4"/>
  <c r="BA298" i="4"/>
  <c r="BK298" i="4"/>
  <c r="BK271" i="4"/>
  <c r="AX88" i="4"/>
  <c r="AX86" i="4" s="1"/>
  <c r="BL110" i="4"/>
  <c r="BO110" i="4" s="1"/>
  <c r="AF113" i="4"/>
  <c r="AE113" i="4"/>
  <c r="AP113" i="4"/>
  <c r="AO113" i="4"/>
  <c r="AZ113" i="4"/>
  <c r="AY113" i="4"/>
  <c r="BJ113" i="4"/>
  <c r="BI113" i="4"/>
  <c r="X298" i="4"/>
  <c r="X271" i="4"/>
  <c r="AH298" i="4"/>
  <c r="AH271" i="4"/>
  <c r="AR298" i="4"/>
  <c r="AR271" i="4"/>
  <c r="BB298" i="4"/>
  <c r="BB271" i="4"/>
  <c r="BL298" i="4"/>
  <c r="BL271" i="4"/>
  <c r="AQ110" i="4"/>
  <c r="BK81" i="4"/>
  <c r="X87" i="4"/>
  <c r="X300" i="4" s="1"/>
  <c r="AN88" i="4"/>
  <c r="AN86" i="4" s="1"/>
  <c r="AR110" i="4"/>
  <c r="U243" i="4"/>
  <c r="U246" i="4"/>
  <c r="U245" i="4"/>
  <c r="U244" i="4"/>
  <c r="AD271" i="4"/>
  <c r="AD298" i="4"/>
  <c r="AN271" i="4"/>
  <c r="AN298" i="4"/>
  <c r="AX271" i="4"/>
  <c r="AX298" i="4"/>
  <c r="BH271" i="4"/>
  <c r="BH298" i="4"/>
  <c r="J30" i="6"/>
  <c r="AR232" i="4"/>
  <c r="T30" i="6"/>
  <c r="BB232" i="4"/>
  <c r="AD30" i="6"/>
  <c r="BL232" i="4"/>
  <c r="AL232" i="4"/>
  <c r="L245" i="4"/>
  <c r="L243" i="4"/>
  <c r="L244" i="4"/>
  <c r="AB110" i="4"/>
  <c r="AL110" i="4"/>
  <c r="AV110" i="4"/>
  <c r="B30" i="6"/>
  <c r="AJ232" i="4"/>
  <c r="L30" i="6"/>
  <c r="AT232" i="4"/>
  <c r="V30" i="6"/>
  <c r="BD232" i="4"/>
  <c r="U242" i="4"/>
  <c r="AC110" i="4"/>
  <c r="AM110" i="4"/>
  <c r="AW110" i="4"/>
  <c r="BG110" i="4"/>
  <c r="L242" i="4"/>
  <c r="AV232" i="4"/>
  <c r="AD110" i="4"/>
  <c r="AN110" i="4"/>
  <c r="AX110" i="4"/>
  <c r="BH110" i="4"/>
  <c r="Y298" i="4"/>
  <c r="Y271" i="4"/>
  <c r="AI298" i="4"/>
  <c r="AI271" i="4"/>
  <c r="AS298" i="4"/>
  <c r="AS271" i="4"/>
  <c r="BC298" i="4"/>
  <c r="BC271" i="4"/>
  <c r="Z298" i="4"/>
  <c r="Z271" i="4"/>
  <c r="AJ298" i="4"/>
  <c r="AJ271" i="4"/>
  <c r="AT298" i="4"/>
  <c r="AT271" i="4"/>
  <c r="BD298" i="4"/>
  <c r="BD271" i="4"/>
  <c r="P30" i="6"/>
  <c r="AX232" i="4"/>
  <c r="Z30" i="6"/>
  <c r="BH232" i="4"/>
  <c r="BF232" i="4"/>
  <c r="R254" i="4"/>
  <c r="R252" i="4"/>
  <c r="R250" i="4"/>
  <c r="R251" i="4"/>
  <c r="R253" i="4"/>
  <c r="AG30" i="5"/>
  <c r="AG61" i="5"/>
  <c r="AG31" i="5" s="1"/>
  <c r="AQ30" i="5"/>
  <c r="AQ61" i="5"/>
  <c r="AQ31" i="5" s="1"/>
  <c r="BA30" i="5"/>
  <c r="BA61" i="5"/>
  <c r="BA31" i="5" s="1"/>
  <c r="BK30" i="5"/>
  <c r="E30" i="6"/>
  <c r="O30" i="6"/>
  <c r="Y30" i="6"/>
  <c r="U254" i="4"/>
  <c r="U252" i="4"/>
  <c r="U253" i="4"/>
  <c r="U250" i="4"/>
  <c r="V250" i="4"/>
  <c r="Q246" i="4"/>
  <c r="Q244" i="4"/>
  <c r="P243" i="4"/>
  <c r="R246" i="4"/>
  <c r="R244" i="4"/>
  <c r="Q243" i="4"/>
  <c r="U251" i="4"/>
  <c r="R243" i="4"/>
  <c r="P253" i="4"/>
  <c r="P251" i="4"/>
  <c r="P254" i="4"/>
  <c r="P252" i="4"/>
  <c r="Z253" i="4"/>
  <c r="Z251" i="4"/>
  <c r="Z254" i="4"/>
  <c r="Z252" i="4"/>
  <c r="Q252" i="4"/>
  <c r="Q251" i="4"/>
  <c r="Q253" i="4"/>
  <c r="Q250" i="4"/>
  <c r="F30" i="6"/>
  <c r="S243" i="4"/>
  <c r="N244" i="4"/>
  <c r="X244" i="4"/>
  <c r="S245" i="4"/>
  <c r="N246" i="4"/>
  <c r="X246" i="4"/>
  <c r="S254" i="4"/>
  <c r="S252" i="4"/>
  <c r="S250" i="4"/>
  <c r="N250" i="4"/>
  <c r="V251" i="4"/>
  <c r="AA30" i="6"/>
  <c r="T243" i="4"/>
  <c r="O244" i="4"/>
  <c r="Y244" i="4"/>
  <c r="BM244" i="4"/>
  <c r="T245" i="4"/>
  <c r="O246" i="4"/>
  <c r="Y246" i="4"/>
  <c r="BM246" i="4"/>
  <c r="T254" i="4"/>
  <c r="T252" i="4"/>
  <c r="T250" i="4"/>
  <c r="V243" i="4"/>
  <c r="L252" i="4"/>
  <c r="V254" i="4"/>
  <c r="M243" i="4"/>
  <c r="W243" i="4"/>
  <c r="M253" i="4"/>
  <c r="M251" i="4"/>
  <c r="W253" i="4"/>
  <c r="W251" i="4"/>
  <c r="M252" i="4"/>
  <c r="W254" i="4"/>
  <c r="AV316" i="4"/>
  <c r="N243" i="4"/>
  <c r="X243" i="4"/>
  <c r="S244" i="4"/>
  <c r="N253" i="4"/>
  <c r="N251" i="4"/>
  <c r="X253" i="4"/>
  <c r="X251" i="4"/>
  <c r="N252" i="4"/>
  <c r="S253" i="4"/>
  <c r="X254" i="4"/>
  <c r="BK317" i="4"/>
  <c r="AT318" i="4"/>
  <c r="O243" i="4"/>
  <c r="Y243" i="4"/>
  <c r="BM243" i="4"/>
  <c r="T244" i="4"/>
  <c r="O253" i="4"/>
  <c r="O251" i="4"/>
  <c r="Y253" i="4"/>
  <c r="Y251" i="4"/>
  <c r="W250" i="4"/>
  <c r="O252" i="4"/>
  <c r="T253" i="4"/>
  <c r="Y254" i="4"/>
  <c r="AV318" i="4"/>
  <c r="B30" i="5"/>
  <c r="B61" i="5"/>
  <c r="B31" i="5" s="1"/>
  <c r="L30" i="5"/>
  <c r="L61" i="5"/>
  <c r="L31" i="5" s="1"/>
  <c r="V30" i="5"/>
  <c r="V61" i="5"/>
  <c r="V31" i="5" s="1"/>
  <c r="AF30" i="5"/>
  <c r="AF61" i="5"/>
  <c r="AF31" i="5" s="1"/>
  <c r="AP30" i="5"/>
  <c r="AP61" i="5"/>
  <c r="AP31" i="5" s="1"/>
  <c r="AZ30" i="5"/>
  <c r="AZ61" i="5"/>
  <c r="AZ31" i="5" s="1"/>
  <c r="BJ30" i="5"/>
  <c r="BJ61" i="5"/>
  <c r="BJ31" i="5" s="1"/>
  <c r="K30" i="5"/>
  <c r="K61" i="5"/>
  <c r="K31" i="5" s="1"/>
  <c r="U30" i="5"/>
  <c r="U61" i="5"/>
  <c r="U31" i="5" s="1"/>
  <c r="AE30" i="5"/>
  <c r="AE61" i="5"/>
  <c r="AE31" i="5" s="1"/>
  <c r="AO30" i="5"/>
  <c r="AO61" i="5"/>
  <c r="AO31" i="5" s="1"/>
  <c r="AY30" i="5"/>
  <c r="AY61" i="5"/>
  <c r="AY31" i="5" s="1"/>
  <c r="BI30" i="5"/>
  <c r="BI61" i="5"/>
  <c r="BI31" i="5" s="1"/>
  <c r="C30" i="6"/>
  <c r="M30" i="6"/>
  <c r="W30" i="6"/>
  <c r="BK314" i="4"/>
  <c r="AV315" i="4"/>
  <c r="AT317" i="4"/>
  <c r="BD309" i="4"/>
  <c r="BA316" i="4"/>
  <c r="BK316" i="4"/>
  <c r="AU317" i="4"/>
  <c r="AY318" i="4"/>
  <c r="BE309" i="4"/>
  <c r="BE315" i="4" s="1"/>
  <c r="AR314" i="4"/>
  <c r="BH309" i="4"/>
  <c r="BH317" i="4" s="1"/>
  <c r="AV317" i="4"/>
  <c r="BF309" i="4"/>
  <c r="BF318" i="4" s="1"/>
  <c r="AS314" i="4"/>
  <c r="AU314" i="4"/>
  <c r="BK318" i="4"/>
  <c r="BN309" i="4"/>
  <c r="BG315" i="4"/>
  <c r="AV314" i="4"/>
  <c r="AZ309" i="4"/>
  <c r="AZ316" i="4" s="1"/>
  <c r="BJ309" i="4"/>
  <c r="BJ317" i="4" s="1"/>
  <c r="K30" i="6"/>
  <c r="U30" i="6"/>
  <c r="BC309" i="4"/>
  <c r="BC317" i="4" s="1"/>
  <c r="BM309" i="4"/>
  <c r="BM317" i="4" s="1"/>
  <c r="AQ314" i="4"/>
  <c r="AW309" i="4"/>
  <c r="AW316" i="4" s="1"/>
  <c r="AX309" i="4"/>
  <c r="AX317" i="4" s="1"/>
  <c r="BA315" i="4"/>
  <c r="BK315" i="4"/>
  <c r="BF315" i="4" l="1"/>
  <c r="BF316" i="4"/>
  <c r="BF314" i="4"/>
  <c r="BF317" i="4"/>
  <c r="BM315" i="4"/>
  <c r="BH315" i="4"/>
  <c r="AQ317" i="4"/>
  <c r="BL316" i="4"/>
  <c r="BA318" i="4"/>
  <c r="AQ316" i="4"/>
  <c r="BA314" i="4"/>
  <c r="AT315" i="4"/>
  <c r="AW314" i="4"/>
  <c r="BI315" i="4"/>
  <c r="AR318" i="4"/>
  <c r="AR316" i="4"/>
  <c r="BI316" i="4"/>
  <c r="AT314" i="4"/>
  <c r="BE314" i="4"/>
  <c r="BL315" i="4"/>
  <c r="BI318" i="4"/>
  <c r="AQ318" i="4"/>
  <c r="AW318" i="4"/>
  <c r="AZ317" i="4"/>
  <c r="BL317" i="4"/>
  <c r="BL318" i="4"/>
  <c r="AG30" i="6"/>
  <c r="AO87" i="4"/>
  <c r="AO300" i="4" s="1"/>
  <c r="BD87" i="4"/>
  <c r="BD84" i="4" s="1"/>
  <c r="AV87" i="4"/>
  <c r="AV300" i="4" s="1"/>
  <c r="BI87" i="4"/>
  <c r="BI84" i="4" s="1"/>
  <c r="AZ87" i="4"/>
  <c r="AU87" i="4"/>
  <c r="BA87" i="4"/>
  <c r="BA84" i="4" s="1"/>
  <c r="AW87" i="4"/>
  <c r="AW300" i="4" s="1"/>
  <c r="BL288" i="4"/>
  <c r="BO89" i="4"/>
  <c r="BH87" i="4"/>
  <c r="BH84" i="4" s="1"/>
  <c r="BE299" i="4"/>
  <c r="BE87" i="4"/>
  <c r="AT87" i="4"/>
  <c r="AT300" i="4" s="1"/>
  <c r="BJ87" i="4"/>
  <c r="BJ300" i="4" s="1"/>
  <c r="BO81" i="4"/>
  <c r="BK31" i="5"/>
  <c r="BO61" i="5"/>
  <c r="BK86" i="4"/>
  <c r="BO86" i="4" s="1"/>
  <c r="BO88" i="4"/>
  <c r="BL135" i="3"/>
  <c r="BO48" i="3"/>
  <c r="BL159" i="2"/>
  <c r="BO113" i="2"/>
  <c r="BL160" i="2"/>
  <c r="BO114" i="2"/>
  <c r="BL161" i="2"/>
  <c r="BO115" i="2"/>
  <c r="BN318" i="4"/>
  <c r="BN314" i="4"/>
  <c r="BN316" i="4"/>
  <c r="AC88" i="4"/>
  <c r="AC86" i="4" s="1"/>
  <c r="AC81" i="4"/>
  <c r="AC89" i="4"/>
  <c r="AC288" i="4" s="1"/>
  <c r="BD316" i="4"/>
  <c r="BD314" i="4"/>
  <c r="BD318" i="4"/>
  <c r="BH316" i="4"/>
  <c r="AX299" i="4"/>
  <c r="AX87" i="4"/>
  <c r="AR300" i="4"/>
  <c r="AR84" i="4"/>
  <c r="AF89" i="4"/>
  <c r="AF288" i="4" s="1"/>
  <c r="AF81" i="4"/>
  <c r="AF88" i="4"/>
  <c r="AF86" i="4" s="1"/>
  <c r="BH318" i="4"/>
  <c r="AX316" i="4"/>
  <c r="BE318" i="4"/>
  <c r="BH314" i="4"/>
  <c r="AV84" i="4"/>
  <c r="AG89" i="4"/>
  <c r="AG288" i="4" s="1"/>
  <c r="AG88" i="4"/>
  <c r="AG86" i="4" s="1"/>
  <c r="AG81" i="4"/>
  <c r="AI81" i="4"/>
  <c r="AI89" i="4"/>
  <c r="AI288" i="4" s="1"/>
  <c r="AI88" i="4"/>
  <c r="AI86" i="4" s="1"/>
  <c r="AX318" i="4"/>
  <c r="BN315" i="4"/>
  <c r="AX314" i="4"/>
  <c r="BE316" i="4"/>
  <c r="AS299" i="4"/>
  <c r="AS87" i="4"/>
  <c r="BC300" i="4"/>
  <c r="BC84" i="4"/>
  <c r="AB88" i="4"/>
  <c r="AB86" i="4" s="1"/>
  <c r="AB89" i="4"/>
  <c r="AB288" i="4" s="1"/>
  <c r="AB81" i="4"/>
  <c r="E66" i="2"/>
  <c r="AM88" i="4"/>
  <c r="AM86" i="4" s="1"/>
  <c r="AM81" i="4"/>
  <c r="AM89" i="4"/>
  <c r="AM288" i="4" s="1"/>
  <c r="AN299" i="4"/>
  <c r="AN87" i="4"/>
  <c r="AN300" i="4" s="1"/>
  <c r="BD300" i="4"/>
  <c r="AY84" i="4"/>
  <c r="AK89" i="4"/>
  <c r="AK288" i="4" s="1"/>
  <c r="AK88" i="4"/>
  <c r="AK86" i="4" s="1"/>
  <c r="AK81" i="4"/>
  <c r="AJ89" i="4"/>
  <c r="AJ288" i="4" s="1"/>
  <c r="AJ81" i="4"/>
  <c r="AJ88" i="4"/>
  <c r="AJ86" i="4" s="1"/>
  <c r="AH81" i="4"/>
  <c r="AH89" i="4"/>
  <c r="AH288" i="4" s="1"/>
  <c r="AH88" i="4"/>
  <c r="AH86" i="4" s="1"/>
  <c r="BA300" i="4"/>
  <c r="BG299" i="4"/>
  <c r="BG87" i="4"/>
  <c r="AT84" i="4"/>
  <c r="BD315" i="4"/>
  <c r="BJ314" i="4"/>
  <c r="BF84" i="4"/>
  <c r="BB300" i="4"/>
  <c r="BB84" i="4"/>
  <c r="AD88" i="4"/>
  <c r="AD86" i="4" s="1"/>
  <c r="AD89" i="4"/>
  <c r="AD288" i="4" s="1"/>
  <c r="AD81" i="4"/>
  <c r="D77" i="2"/>
  <c r="D52" i="2" s="1"/>
  <c r="C52" i="2"/>
  <c r="C107" i="2" s="1"/>
  <c r="BC316" i="4"/>
  <c r="BC314" i="4"/>
  <c r="BC318" i="4"/>
  <c r="BJ316" i="4"/>
  <c r="AX315" i="4"/>
  <c r="AQ299" i="4"/>
  <c r="AQ87" i="4"/>
  <c r="BL299" i="4"/>
  <c r="BL87" i="4"/>
  <c r="AE89" i="4"/>
  <c r="AE288" i="4" s="1"/>
  <c r="AE88" i="4"/>
  <c r="AE86" i="4" s="1"/>
  <c r="AE81" i="4"/>
  <c r="BJ315" i="4"/>
  <c r="BN317" i="4"/>
  <c r="AZ315" i="4"/>
  <c r="BD317" i="4"/>
  <c r="AW315" i="4"/>
  <c r="AW317" i="4"/>
  <c r="BE317" i="4"/>
  <c r="BJ318" i="4"/>
  <c r="AZ314" i="4"/>
  <c r="BC315" i="4"/>
  <c r="BM316" i="4"/>
  <c r="BM318" i="4"/>
  <c r="BM314" i="4"/>
  <c r="AZ318" i="4"/>
  <c r="AL88" i="4"/>
  <c r="AL86" i="4" s="1"/>
  <c r="AL89" i="4"/>
  <c r="AL288" i="4" s="1"/>
  <c r="AL81" i="4"/>
  <c r="H86" i="2"/>
  <c r="BH300" i="4" l="1"/>
  <c r="BK87" i="4"/>
  <c r="BO87" i="4" s="1"/>
  <c r="BI300" i="4"/>
  <c r="BK299" i="4"/>
  <c r="BJ84" i="4"/>
  <c r="AW84" i="4"/>
  <c r="AZ300" i="4"/>
  <c r="AZ84" i="4"/>
  <c r="AU300" i="4"/>
  <c r="AU84" i="4"/>
  <c r="BE300" i="4"/>
  <c r="BE84" i="4"/>
  <c r="D108" i="2"/>
  <c r="D106" i="2"/>
  <c r="AJ299" i="4"/>
  <c r="AJ87" i="4"/>
  <c r="AJ300" i="4" s="1"/>
  <c r="BL300" i="4"/>
  <c r="BL84" i="4"/>
  <c r="BK300" i="4"/>
  <c r="AQ300" i="4"/>
  <c r="AQ84" i="4"/>
  <c r="BG300" i="4"/>
  <c r="BG84" i="4"/>
  <c r="AM299" i="4"/>
  <c r="AM87" i="4"/>
  <c r="AM300" i="4" s="1"/>
  <c r="AI299" i="4"/>
  <c r="AI87" i="4"/>
  <c r="AI300" i="4" s="1"/>
  <c r="AC299" i="4"/>
  <c r="AC87" i="4"/>
  <c r="AC300" i="4" s="1"/>
  <c r="AB299" i="4"/>
  <c r="AB87" i="4"/>
  <c r="AB300" i="4" s="1"/>
  <c r="AK299" i="4"/>
  <c r="AK87" i="4"/>
  <c r="AK300" i="4" s="1"/>
  <c r="AX300" i="4"/>
  <c r="AX84" i="4"/>
  <c r="AD299" i="4"/>
  <c r="AD87" i="4"/>
  <c r="AD300" i="4" s="1"/>
  <c r="AL299" i="4"/>
  <c r="AL87" i="4"/>
  <c r="AL300" i="4" s="1"/>
  <c r="F66" i="2"/>
  <c r="AS300" i="4"/>
  <c r="AS84" i="4"/>
  <c r="AF299" i="4"/>
  <c r="AF87" i="4"/>
  <c r="AF300" i="4" s="1"/>
  <c r="C106" i="2"/>
  <c r="C108" i="2"/>
  <c r="I86" i="2"/>
  <c r="AE299" i="4"/>
  <c r="AE87" i="4"/>
  <c r="AE300" i="4" s="1"/>
  <c r="AH299" i="4"/>
  <c r="AH87" i="4"/>
  <c r="AH300" i="4" s="1"/>
  <c r="AG299" i="4"/>
  <c r="AG87" i="4"/>
  <c r="AG300" i="4" s="1"/>
  <c r="E77" i="2"/>
  <c r="D107" i="2"/>
  <c r="BK84" i="4" l="1"/>
  <c r="BO84" i="4"/>
  <c r="J86" i="2"/>
  <c r="E107" i="2"/>
  <c r="F77" i="2"/>
  <c r="F52" i="2"/>
  <c r="F108" i="2" s="1"/>
  <c r="F106" i="2"/>
  <c r="G66" i="2"/>
  <c r="C123" i="2"/>
  <c r="B123" i="2"/>
  <c r="E52" i="2"/>
  <c r="B125" i="2" l="1"/>
  <c r="B126" i="2"/>
  <c r="B124" i="2"/>
  <c r="H66" i="2"/>
  <c r="G52" i="2"/>
  <c r="G108" i="2" s="1"/>
  <c r="C126" i="2"/>
  <c r="C124" i="2"/>
  <c r="C125" i="2"/>
  <c r="G77" i="2"/>
  <c r="F107" i="2"/>
  <c r="K86" i="2"/>
  <c r="E108" i="2"/>
  <c r="E106" i="2"/>
  <c r="E123" i="2" l="1"/>
  <c r="D123" i="2"/>
  <c r="I66" i="2"/>
  <c r="H52" i="2"/>
  <c r="H108" i="2" s="1"/>
  <c r="G106" i="2"/>
  <c r="L86" i="2"/>
  <c r="H77" i="2"/>
  <c r="G107" i="2"/>
  <c r="F123" i="2" l="1"/>
  <c r="J66" i="2"/>
  <c r="H106" i="2"/>
  <c r="I77" i="2"/>
  <c r="H107" i="2"/>
  <c r="D125" i="2"/>
  <c r="D124" i="2"/>
  <c r="D126" i="2"/>
  <c r="E126" i="2"/>
  <c r="E124" i="2"/>
  <c r="E125" i="2"/>
  <c r="M86" i="2"/>
  <c r="J77" i="2" l="1"/>
  <c r="I107" i="2"/>
  <c r="M88" i="2"/>
  <c r="N86" i="2"/>
  <c r="M90" i="2"/>
  <c r="I52" i="2"/>
  <c r="K66" i="2"/>
  <c r="F125" i="2"/>
  <c r="F126" i="2"/>
  <c r="F124" i="2"/>
  <c r="D140" i="2"/>
  <c r="C140" i="2"/>
  <c r="G123" i="2"/>
  <c r="D142" i="2" l="1"/>
  <c r="D143" i="2"/>
  <c r="D141" i="2"/>
  <c r="N88" i="2"/>
  <c r="O86" i="2"/>
  <c r="N90" i="2"/>
  <c r="G126" i="2"/>
  <c r="G124" i="2"/>
  <c r="G125" i="2"/>
  <c r="I108" i="2"/>
  <c r="I106" i="2"/>
  <c r="C143" i="2"/>
  <c r="C141" i="2"/>
  <c r="C142" i="2"/>
  <c r="K77" i="2"/>
  <c r="J107" i="2"/>
  <c r="L66" i="2"/>
  <c r="E140" i="2"/>
  <c r="J52" i="2"/>
  <c r="F140" i="2" l="1"/>
  <c r="P86" i="2"/>
  <c r="O90" i="2"/>
  <c r="O88" i="2"/>
  <c r="E143" i="2"/>
  <c r="E141" i="2"/>
  <c r="E142" i="2"/>
  <c r="I123" i="2"/>
  <c r="H123" i="2"/>
  <c r="H140" i="2"/>
  <c r="J108" i="2"/>
  <c r="J106" i="2"/>
  <c r="M66" i="2"/>
  <c r="L52" i="2"/>
  <c r="L108" i="2" s="1"/>
  <c r="K107" i="2"/>
  <c r="L77" i="2"/>
  <c r="K52" i="2"/>
  <c r="L106" i="2" l="1"/>
  <c r="P88" i="2"/>
  <c r="P90" i="2"/>
  <c r="Q86" i="2"/>
  <c r="I126" i="2"/>
  <c r="I125" i="2"/>
  <c r="I124" i="2"/>
  <c r="M68" i="2"/>
  <c r="N66" i="2"/>
  <c r="M70" i="2"/>
  <c r="F142" i="2"/>
  <c r="F143" i="2"/>
  <c r="F141" i="2"/>
  <c r="J140" i="2"/>
  <c r="J123" i="2"/>
  <c r="H142" i="2"/>
  <c r="H143" i="2"/>
  <c r="H141" i="2"/>
  <c r="K108" i="2"/>
  <c r="K106" i="2"/>
  <c r="H125" i="2"/>
  <c r="H126" i="2"/>
  <c r="G140" i="2" s="1"/>
  <c r="H124" i="2"/>
  <c r="M77" i="2"/>
  <c r="L107" i="2"/>
  <c r="I140" i="2"/>
  <c r="I143" i="2" l="1"/>
  <c r="I141" i="2"/>
  <c r="I142" i="2"/>
  <c r="N68" i="2"/>
  <c r="O66" i="2"/>
  <c r="N70" i="2"/>
  <c r="J142" i="2"/>
  <c r="J143" i="2"/>
  <c r="J141" i="2"/>
  <c r="R86" i="2"/>
  <c r="Q90" i="2"/>
  <c r="Q88" i="2"/>
  <c r="M81" i="2"/>
  <c r="M79" i="2"/>
  <c r="N77" i="2"/>
  <c r="N52" i="2" s="1"/>
  <c r="J125" i="2"/>
  <c r="J124" i="2"/>
  <c r="J126" i="2"/>
  <c r="G143" i="2"/>
  <c r="G141" i="2"/>
  <c r="G142" i="2"/>
  <c r="K123" i="2"/>
  <c r="K140" i="2"/>
  <c r="M52" i="2"/>
  <c r="N54" i="2" l="1"/>
  <c r="N56" i="2"/>
  <c r="N108" i="2"/>
  <c r="N106" i="2"/>
  <c r="K126" i="2"/>
  <c r="K125" i="2"/>
  <c r="K124" i="2"/>
  <c r="R90" i="2"/>
  <c r="R88" i="2"/>
  <c r="S86" i="2"/>
  <c r="M54" i="2"/>
  <c r="M56" i="2"/>
  <c r="M108" i="2"/>
  <c r="M106" i="2"/>
  <c r="M107" i="2"/>
  <c r="N107" i="2"/>
  <c r="N81" i="2"/>
  <c r="N79" i="2"/>
  <c r="O77" i="2"/>
  <c r="O52" i="2" s="1"/>
  <c r="K143" i="2"/>
  <c r="K141" i="2"/>
  <c r="K142" i="2"/>
  <c r="P66" i="2"/>
  <c r="O70" i="2"/>
  <c r="O68" i="2"/>
  <c r="O54" i="2" l="1"/>
  <c r="O56" i="2"/>
  <c r="O108" i="2"/>
  <c r="O106" i="2"/>
  <c r="O81" i="2"/>
  <c r="O79" i="2"/>
  <c r="P77" i="2"/>
  <c r="O107" i="2"/>
  <c r="M140" i="2"/>
  <c r="M123" i="2"/>
  <c r="L123" i="2"/>
  <c r="L140" i="2"/>
  <c r="P68" i="2"/>
  <c r="P70" i="2"/>
  <c r="Q66" i="2"/>
  <c r="N140" i="2"/>
  <c r="N123" i="2"/>
  <c r="S90" i="2"/>
  <c r="S88" i="2"/>
  <c r="T86" i="2"/>
  <c r="N125" i="2" l="1"/>
  <c r="N126" i="2"/>
  <c r="N124" i="2"/>
  <c r="P79" i="2"/>
  <c r="Q77" i="2"/>
  <c r="P81" i="2"/>
  <c r="M141" i="2"/>
  <c r="M142" i="2"/>
  <c r="M143" i="2"/>
  <c r="L143" i="2"/>
  <c r="L142" i="2"/>
  <c r="L141" i="2"/>
  <c r="M126" i="2"/>
  <c r="M124" i="2"/>
  <c r="M125" i="2"/>
  <c r="N143" i="2"/>
  <c r="N142" i="2"/>
  <c r="N141" i="2"/>
  <c r="R66" i="2"/>
  <c r="Q70" i="2"/>
  <c r="Q68" i="2"/>
  <c r="P52" i="2"/>
  <c r="T90" i="2"/>
  <c r="T88" i="2"/>
  <c r="U86" i="2"/>
  <c r="L125" i="2"/>
  <c r="L124" i="2"/>
  <c r="L126" i="2"/>
  <c r="Q81" i="2" l="1"/>
  <c r="Q79" i="2"/>
  <c r="R77" i="2"/>
  <c r="Q107" i="2"/>
  <c r="P54" i="2"/>
  <c r="P56" i="2"/>
  <c r="P108" i="2"/>
  <c r="P106" i="2"/>
  <c r="Q52" i="2"/>
  <c r="R70" i="2"/>
  <c r="R68" i="2"/>
  <c r="S66" i="2"/>
  <c r="R52" i="2"/>
  <c r="P107" i="2"/>
  <c r="U88" i="2"/>
  <c r="V86" i="2"/>
  <c r="U90" i="2"/>
  <c r="O140" i="2" l="1"/>
  <c r="O123" i="2"/>
  <c r="R54" i="2"/>
  <c r="R56" i="2"/>
  <c r="R108" i="2"/>
  <c r="R106" i="2"/>
  <c r="S70" i="2"/>
  <c r="S68" i="2"/>
  <c r="T66" i="2"/>
  <c r="R79" i="2"/>
  <c r="S77" i="2"/>
  <c r="S52" i="2" s="1"/>
  <c r="R107" i="2"/>
  <c r="R81" i="2"/>
  <c r="V90" i="2"/>
  <c r="V88" i="2"/>
  <c r="W86" i="2"/>
  <c r="Q54" i="2"/>
  <c r="Q56" i="2"/>
  <c r="Q108" i="2"/>
  <c r="Q106" i="2"/>
  <c r="P123" i="2" s="1"/>
  <c r="P125" i="2" l="1"/>
  <c r="P126" i="2"/>
  <c r="P124" i="2"/>
  <c r="S54" i="2"/>
  <c r="S56" i="2"/>
  <c r="S108" i="2"/>
  <c r="S106" i="2"/>
  <c r="R140" i="2"/>
  <c r="R123" i="2"/>
  <c r="Q140" i="2"/>
  <c r="Q123" i="2"/>
  <c r="S79" i="2"/>
  <c r="T77" i="2"/>
  <c r="S107" i="2"/>
  <c r="S81" i="2"/>
  <c r="O126" i="2"/>
  <c r="O124" i="2"/>
  <c r="O125" i="2"/>
  <c r="O141" i="2"/>
  <c r="O143" i="2"/>
  <c r="O142" i="2"/>
  <c r="W88" i="2"/>
  <c r="X86" i="2"/>
  <c r="W90" i="2"/>
  <c r="T70" i="2"/>
  <c r="T52" i="2"/>
  <c r="T68" i="2"/>
  <c r="U66" i="2"/>
  <c r="T106" i="2"/>
  <c r="P140" i="2"/>
  <c r="T107" i="2" l="1"/>
  <c r="S140" i="2" s="1"/>
  <c r="U77" i="2"/>
  <c r="T81" i="2"/>
  <c r="T79" i="2"/>
  <c r="R125" i="2"/>
  <c r="R124" i="2"/>
  <c r="R126" i="2"/>
  <c r="T54" i="2"/>
  <c r="T56" i="2"/>
  <c r="T108" i="2"/>
  <c r="Q143" i="2"/>
  <c r="Q141" i="2"/>
  <c r="Q142" i="2"/>
  <c r="U68" i="2"/>
  <c r="V66" i="2"/>
  <c r="U70" i="2"/>
  <c r="R142" i="2"/>
  <c r="R141" i="2"/>
  <c r="R143" i="2"/>
  <c r="X88" i="2"/>
  <c r="Y86" i="2"/>
  <c r="X90" i="2"/>
  <c r="P143" i="2"/>
  <c r="P142" i="2"/>
  <c r="P141" i="2"/>
  <c r="Q126" i="2"/>
  <c r="Q124" i="2"/>
  <c r="Q125" i="2"/>
  <c r="S141" i="2" l="1"/>
  <c r="S143" i="2"/>
  <c r="S142" i="2"/>
  <c r="S123" i="2"/>
  <c r="V70" i="2"/>
  <c r="V68" i="2"/>
  <c r="W66" i="2"/>
  <c r="Z86" i="2"/>
  <c r="Y90" i="2"/>
  <c r="Y88" i="2"/>
  <c r="U107" i="2"/>
  <c r="U79" i="2"/>
  <c r="U81" i="2"/>
  <c r="V77" i="2"/>
  <c r="U52" i="2"/>
  <c r="W68" i="2" l="1"/>
  <c r="X66" i="2"/>
  <c r="W70" i="2"/>
  <c r="W77" i="2"/>
  <c r="W52" i="2" s="1"/>
  <c r="V81" i="2"/>
  <c r="V107" i="2"/>
  <c r="V79" i="2"/>
  <c r="S126" i="2"/>
  <c r="S124" i="2"/>
  <c r="S125" i="2"/>
  <c r="Z88" i="2"/>
  <c r="Z90" i="2"/>
  <c r="AA86" i="2"/>
  <c r="V52" i="2"/>
  <c r="U54" i="2"/>
  <c r="U56" i="2"/>
  <c r="U108" i="2"/>
  <c r="U106" i="2"/>
  <c r="W56" i="2" l="1"/>
  <c r="W54" i="2"/>
  <c r="W108" i="2"/>
  <c r="W106" i="2"/>
  <c r="AB86" i="2"/>
  <c r="AA90" i="2"/>
  <c r="AA88" i="2"/>
  <c r="V54" i="2"/>
  <c r="V56" i="2"/>
  <c r="V108" i="2"/>
  <c r="V106" i="2"/>
  <c r="W81" i="2"/>
  <c r="W107" i="2"/>
  <c r="W79" i="2"/>
  <c r="X77" i="2"/>
  <c r="X68" i="2"/>
  <c r="Y66" i="2"/>
  <c r="X70" i="2"/>
  <c r="U123" i="2"/>
  <c r="U140" i="2"/>
  <c r="T140" i="2"/>
  <c r="T123" i="2"/>
  <c r="U141" i="2" l="1"/>
  <c r="U143" i="2"/>
  <c r="U142" i="2"/>
  <c r="Z66" i="2"/>
  <c r="Y70" i="2"/>
  <c r="Y52" i="2"/>
  <c r="Y68" i="2"/>
  <c r="X81" i="2"/>
  <c r="X107" i="2"/>
  <c r="X79" i="2"/>
  <c r="Y77" i="2"/>
  <c r="AB90" i="2"/>
  <c r="AB88" i="2"/>
  <c r="AC86" i="2"/>
  <c r="U126" i="2"/>
  <c r="U124" i="2"/>
  <c r="U125" i="2"/>
  <c r="V123" i="2"/>
  <c r="V140" i="2"/>
  <c r="T125" i="2"/>
  <c r="T126" i="2"/>
  <c r="T124" i="2"/>
  <c r="T142" i="2"/>
  <c r="T143" i="2"/>
  <c r="T141" i="2"/>
  <c r="X52" i="2"/>
  <c r="Y54" i="2" l="1"/>
  <c r="Y56" i="2"/>
  <c r="Y108" i="2"/>
  <c r="V125" i="2"/>
  <c r="V126" i="2"/>
  <c r="V124" i="2"/>
  <c r="Y106" i="2"/>
  <c r="Y107" i="2"/>
  <c r="Y81" i="2"/>
  <c r="Y79" i="2"/>
  <c r="Z77" i="2"/>
  <c r="X54" i="2"/>
  <c r="X56" i="2"/>
  <c r="X108" i="2"/>
  <c r="X106" i="2"/>
  <c r="AC90" i="2"/>
  <c r="AC88" i="2"/>
  <c r="AD86" i="2"/>
  <c r="Z68" i="2"/>
  <c r="Z52" i="2"/>
  <c r="Z106" i="2"/>
  <c r="Z70" i="2"/>
  <c r="AA66" i="2"/>
  <c r="V143" i="2"/>
  <c r="V142" i="2"/>
  <c r="V141" i="2"/>
  <c r="AD90" i="2" l="1"/>
  <c r="AD88" i="2"/>
  <c r="AE86" i="2"/>
  <c r="X140" i="2"/>
  <c r="X123" i="2"/>
  <c r="W140" i="2"/>
  <c r="W123" i="2"/>
  <c r="AB66" i="2"/>
  <c r="AA70" i="2"/>
  <c r="AA68" i="2"/>
  <c r="AA52" i="2"/>
  <c r="Z54" i="2"/>
  <c r="Z56" i="2"/>
  <c r="Z108" i="2"/>
  <c r="Y140" i="2" s="1"/>
  <c r="Z107" i="2"/>
  <c r="Z79" i="2"/>
  <c r="AA77" i="2"/>
  <c r="Z81" i="2"/>
  <c r="Y141" i="2" l="1"/>
  <c r="Y143" i="2"/>
  <c r="Y142" i="2"/>
  <c r="X143" i="2"/>
  <c r="X142" i="2"/>
  <c r="X141" i="2"/>
  <c r="Y123" i="2"/>
  <c r="X125" i="2"/>
  <c r="X126" i="2"/>
  <c r="X124" i="2"/>
  <c r="AA54" i="2"/>
  <c r="AA56" i="2"/>
  <c r="AA108" i="2"/>
  <c r="AA106" i="2"/>
  <c r="AE88" i="2"/>
  <c r="AF86" i="2"/>
  <c r="AE90" i="2"/>
  <c r="AA81" i="2"/>
  <c r="AA107" i="2"/>
  <c r="AA79" i="2"/>
  <c r="AB77" i="2"/>
  <c r="AB70" i="2"/>
  <c r="AB68" i="2"/>
  <c r="AC66" i="2"/>
  <c r="AB52" i="2"/>
  <c r="W126" i="2"/>
  <c r="W124" i="2"/>
  <c r="W125" i="2"/>
  <c r="W141" i="2"/>
  <c r="W142" i="2"/>
  <c r="W143" i="2"/>
  <c r="AB79" i="4" l="1"/>
  <c r="AB54" i="2"/>
  <c r="AB56" i="2"/>
  <c r="AB108" i="2"/>
  <c r="AF90" i="2"/>
  <c r="AF88" i="2"/>
  <c r="AG86" i="2"/>
  <c r="AC70" i="2"/>
  <c r="AC68" i="2"/>
  <c r="AD66" i="2"/>
  <c r="Y126" i="2"/>
  <c r="Y124" i="2"/>
  <c r="Y125" i="2"/>
  <c r="AA123" i="2"/>
  <c r="AA140" i="2"/>
  <c r="Z140" i="2"/>
  <c r="Z123" i="2"/>
  <c r="AB106" i="2"/>
  <c r="AB79" i="2"/>
  <c r="AC77" i="2"/>
  <c r="AB81" i="2"/>
  <c r="AB107" i="2"/>
  <c r="Z125" i="2" l="1"/>
  <c r="Z126" i="2"/>
  <c r="Z124" i="2"/>
  <c r="AG88" i="2"/>
  <c r="AH86" i="2"/>
  <c r="AG90" i="2"/>
  <c r="AA143" i="2"/>
  <c r="AA141" i="2"/>
  <c r="AA142" i="2"/>
  <c r="Z143" i="2"/>
  <c r="Z142" i="2"/>
  <c r="Z141" i="2"/>
  <c r="AA126" i="2"/>
  <c r="AA124" i="2"/>
  <c r="AA125" i="2"/>
  <c r="AC107" i="2"/>
  <c r="AC79" i="2"/>
  <c r="AD77" i="2"/>
  <c r="AD52" i="2" s="1"/>
  <c r="AC81" i="2"/>
  <c r="AC52" i="2"/>
  <c r="AD70" i="2"/>
  <c r="AD68" i="2"/>
  <c r="AE66" i="2"/>
  <c r="AA248" i="4"/>
  <c r="AA240" i="4"/>
  <c r="AD79" i="4" l="1"/>
  <c r="AD54" i="2"/>
  <c r="AD56" i="2"/>
  <c r="AE52" i="2"/>
  <c r="AD108" i="2"/>
  <c r="AD106" i="2"/>
  <c r="AH88" i="2"/>
  <c r="AI86" i="2"/>
  <c r="AH90" i="2"/>
  <c r="AA254" i="4"/>
  <c r="AA251" i="4"/>
  <c r="AA250" i="4"/>
  <c r="AA252" i="4"/>
  <c r="AA253" i="4"/>
  <c r="AE68" i="2"/>
  <c r="AF66" i="2"/>
  <c r="AE106" i="2"/>
  <c r="AE70" i="2"/>
  <c r="AD107" i="2"/>
  <c r="AE77" i="2"/>
  <c r="AD81" i="2"/>
  <c r="AD79" i="2"/>
  <c r="AA246" i="4"/>
  <c r="AA244" i="4"/>
  <c r="AA245" i="4"/>
  <c r="AA243" i="4"/>
  <c r="AA242" i="4"/>
  <c r="AC79" i="4"/>
  <c r="AC54" i="2"/>
  <c r="AC56" i="2"/>
  <c r="AC108" i="2"/>
  <c r="AC106" i="2"/>
  <c r="AC140" i="2" l="1"/>
  <c r="AC123" i="2"/>
  <c r="AB123" i="2"/>
  <c r="AB140" i="2"/>
  <c r="AE79" i="4"/>
  <c r="AD240" i="4" s="1"/>
  <c r="AE54" i="2"/>
  <c r="AF52" i="2"/>
  <c r="AE56" i="2"/>
  <c r="AE108" i="2"/>
  <c r="AF70" i="2"/>
  <c r="AF68" i="2"/>
  <c r="AG66" i="2"/>
  <c r="AJ86" i="2"/>
  <c r="AI90" i="2"/>
  <c r="AI88" i="2"/>
  <c r="AE107" i="2"/>
  <c r="AD140" i="2" s="1"/>
  <c r="AE79" i="2"/>
  <c r="AE81" i="2"/>
  <c r="AF77" i="2"/>
  <c r="AC248" i="4"/>
  <c r="AC240" i="4"/>
  <c r="AB248" i="4"/>
  <c r="AB240" i="4"/>
  <c r="AD242" i="4" l="1"/>
  <c r="AD243" i="4"/>
  <c r="AD244" i="4"/>
  <c r="AD246" i="4"/>
  <c r="AD245" i="4"/>
  <c r="AD142" i="2"/>
  <c r="AD143" i="2"/>
  <c r="AD141" i="2"/>
  <c r="AC126" i="2"/>
  <c r="AC124" i="2"/>
  <c r="AC125" i="2"/>
  <c r="AG68" i="2"/>
  <c r="AH66" i="2"/>
  <c r="AG70" i="2"/>
  <c r="AB125" i="2"/>
  <c r="AB126" i="2"/>
  <c r="AB124" i="2"/>
  <c r="AF107" i="2"/>
  <c r="AG77" i="2"/>
  <c r="AF81" i="2"/>
  <c r="AF79" i="2"/>
  <c r="AB242" i="4"/>
  <c r="AB246" i="4"/>
  <c r="AB245" i="4"/>
  <c r="AB243" i="4"/>
  <c r="AB244" i="4"/>
  <c r="AF79" i="4"/>
  <c r="AF54" i="2"/>
  <c r="AG52" i="2"/>
  <c r="AG106" i="2" s="1"/>
  <c r="AF56" i="2"/>
  <c r="AF108" i="2"/>
  <c r="AB142" i="2"/>
  <c r="AB141" i="2"/>
  <c r="AB143" i="2"/>
  <c r="AC143" i="2"/>
  <c r="AC141" i="2"/>
  <c r="AC142" i="2"/>
  <c r="AD248" i="4"/>
  <c r="AD123" i="2"/>
  <c r="AB250" i="4"/>
  <c r="AB252" i="4"/>
  <c r="AB253" i="4"/>
  <c r="AB251" i="4"/>
  <c r="AB254" i="4"/>
  <c r="AC242" i="4"/>
  <c r="AC246" i="4"/>
  <c r="AC245" i="4"/>
  <c r="AC244" i="4"/>
  <c r="AC243" i="4"/>
  <c r="AJ88" i="2"/>
  <c r="AJ90" i="2"/>
  <c r="AK86" i="2"/>
  <c r="AC250" i="4"/>
  <c r="AC254" i="4"/>
  <c r="AC253" i="4"/>
  <c r="AC252" i="4"/>
  <c r="AC251" i="4"/>
  <c r="AF106" i="2"/>
  <c r="AG81" i="2" l="1"/>
  <c r="AG79" i="2"/>
  <c r="AG107" i="2"/>
  <c r="AF123" i="2" s="1"/>
  <c r="AH77" i="2"/>
  <c r="AL86" i="2"/>
  <c r="AK90" i="2"/>
  <c r="AK88" i="2"/>
  <c r="AE248" i="4"/>
  <c r="AE240" i="4"/>
  <c r="AH68" i="2"/>
  <c r="AI66" i="2"/>
  <c r="AH70" i="2"/>
  <c r="AD125" i="2"/>
  <c r="AD124" i="2"/>
  <c r="AD126" i="2"/>
  <c r="AG79" i="4"/>
  <c r="AG56" i="2"/>
  <c r="AG54" i="2"/>
  <c r="AH52" i="2"/>
  <c r="AG108" i="2"/>
  <c r="AE123" i="2"/>
  <c r="AE140" i="2"/>
  <c r="AD250" i="4"/>
  <c r="AD252" i="4"/>
  <c r="AD253" i="4"/>
  <c r="AD251" i="4"/>
  <c r="AD254" i="4"/>
  <c r="AF125" i="2" l="1"/>
  <c r="AF126" i="2"/>
  <c r="AF124" i="2"/>
  <c r="AJ66" i="2"/>
  <c r="AI70" i="2"/>
  <c r="AI68" i="2"/>
  <c r="AH81" i="2"/>
  <c r="AH79" i="2"/>
  <c r="AH107" i="2"/>
  <c r="AI77" i="2"/>
  <c r="AE141" i="2"/>
  <c r="AE143" i="2"/>
  <c r="AE142" i="2"/>
  <c r="AL90" i="2"/>
  <c r="AL88" i="2"/>
  <c r="AM86" i="2"/>
  <c r="AE126" i="2"/>
  <c r="AE124" i="2"/>
  <c r="AE125" i="2"/>
  <c r="AF248" i="4"/>
  <c r="AH79" i="4"/>
  <c r="AG248" i="4" s="1"/>
  <c r="AI52" i="2"/>
  <c r="AH54" i="2"/>
  <c r="AH56" i="2"/>
  <c r="AH108" i="2"/>
  <c r="AE244" i="4"/>
  <c r="AE245" i="4"/>
  <c r="AE243" i="4"/>
  <c r="AE242" i="4"/>
  <c r="AE246" i="4"/>
  <c r="AE250" i="4"/>
  <c r="AE252" i="4"/>
  <c r="AE251" i="4"/>
  <c r="AE254" i="4"/>
  <c r="AE253" i="4"/>
  <c r="AF240" i="4"/>
  <c r="AF140" i="2"/>
  <c r="AH106" i="2"/>
  <c r="AG240" i="4" l="1"/>
  <c r="AG243" i="4" s="1"/>
  <c r="AG246" i="4"/>
  <c r="AG245" i="4"/>
  <c r="AG242" i="4"/>
  <c r="AM90" i="2"/>
  <c r="AM88" i="2"/>
  <c r="AN86" i="2"/>
  <c r="AG140" i="2"/>
  <c r="AG123" i="2"/>
  <c r="AG250" i="4"/>
  <c r="AG253" i="4"/>
  <c r="AG252" i="4"/>
  <c r="AG254" i="4"/>
  <c r="AG251" i="4"/>
  <c r="AI79" i="4"/>
  <c r="AH248" i="4" s="1"/>
  <c r="AI54" i="2"/>
  <c r="AI56" i="2"/>
  <c r="AJ52" i="2"/>
  <c r="AI108" i="2"/>
  <c r="AH240" i="4"/>
  <c r="AI107" i="2"/>
  <c r="AI81" i="2"/>
  <c r="AI79" i="2"/>
  <c r="AJ77" i="2"/>
  <c r="AF250" i="4"/>
  <c r="AF253" i="4"/>
  <c r="AF252" i="4"/>
  <c r="AF254" i="4"/>
  <c r="AF251" i="4"/>
  <c r="AI106" i="2"/>
  <c r="AH123" i="2" s="1"/>
  <c r="AJ68" i="2"/>
  <c r="AJ70" i="2"/>
  <c r="AK66" i="2"/>
  <c r="AF143" i="2"/>
  <c r="AF142" i="2"/>
  <c r="AF141" i="2"/>
  <c r="AF246" i="4"/>
  <c r="AF245" i="4"/>
  <c r="AF244" i="4"/>
  <c r="AF242" i="4"/>
  <c r="AF243" i="4"/>
  <c r="AG244" i="4" l="1"/>
  <c r="AH125" i="2"/>
  <c r="AH126" i="2"/>
  <c r="AH124" i="2"/>
  <c r="AG126" i="2"/>
  <c r="AG124" i="2"/>
  <c r="AG125" i="2"/>
  <c r="AG141" i="2"/>
  <c r="AG143" i="2"/>
  <c r="AG142" i="2"/>
  <c r="AH243" i="4"/>
  <c r="AH246" i="4"/>
  <c r="AH242" i="4"/>
  <c r="AH245" i="4"/>
  <c r="AH244" i="4"/>
  <c r="AJ79" i="4"/>
  <c r="AJ54" i="2"/>
  <c r="AK52" i="2"/>
  <c r="AK106" i="2" s="1"/>
  <c r="AJ56" i="2"/>
  <c r="AJ108" i="2"/>
  <c r="AJ106" i="2"/>
  <c r="AI140" i="2" s="1"/>
  <c r="AH250" i="4"/>
  <c r="AH254" i="4"/>
  <c r="AH253" i="4"/>
  <c r="AH251" i="4"/>
  <c r="AH252" i="4"/>
  <c r="AL66" i="2"/>
  <c r="AK70" i="2"/>
  <c r="AK68" i="2"/>
  <c r="AH140" i="2"/>
  <c r="AJ79" i="2"/>
  <c r="AK77" i="2"/>
  <c r="AJ107" i="2"/>
  <c r="AJ81" i="2"/>
  <c r="AN90" i="2"/>
  <c r="AN88" i="2"/>
  <c r="AO86" i="2"/>
  <c r="AI141" i="2" l="1"/>
  <c r="AI143" i="2"/>
  <c r="AI142" i="2"/>
  <c r="AK107" i="2"/>
  <c r="AJ123" i="2" s="1"/>
  <c r="AK81" i="2"/>
  <c r="AK79" i="2"/>
  <c r="AL77" i="2"/>
  <c r="AK79" i="4"/>
  <c r="AJ248" i="4" s="1"/>
  <c r="AL52" i="2"/>
  <c r="AK54" i="2"/>
  <c r="AK56" i="2"/>
  <c r="AK108" i="2"/>
  <c r="AO88" i="2"/>
  <c r="AP86" i="2"/>
  <c r="AO90" i="2"/>
  <c r="AH143" i="2"/>
  <c r="AH142" i="2"/>
  <c r="AH141" i="2"/>
  <c r="AI240" i="4"/>
  <c r="AI248" i="4"/>
  <c r="AL106" i="2"/>
  <c r="AL70" i="2"/>
  <c r="AL68" i="2"/>
  <c r="AM66" i="2"/>
  <c r="AI123" i="2"/>
  <c r="AJ240" i="4" l="1"/>
  <c r="AJ125" i="2"/>
  <c r="AJ126" i="2"/>
  <c r="AJ124" i="2"/>
  <c r="AJ140" i="2"/>
  <c r="AI250" i="4"/>
  <c r="AI252" i="4"/>
  <c r="AI254" i="4"/>
  <c r="AI253" i="4"/>
  <c r="AI251" i="4"/>
  <c r="AJ250" i="4"/>
  <c r="AJ252" i="4"/>
  <c r="AJ251" i="4"/>
  <c r="AJ254" i="4"/>
  <c r="AJ253" i="4"/>
  <c r="AI126" i="2"/>
  <c r="AI124" i="2"/>
  <c r="AI125" i="2"/>
  <c r="AP90" i="2"/>
  <c r="AP88" i="2"/>
  <c r="AQ86" i="2"/>
  <c r="AI244" i="4"/>
  <c r="AI242" i="4"/>
  <c r="AI246" i="4"/>
  <c r="AI243" i="4"/>
  <c r="AI245" i="4"/>
  <c r="AJ246" i="4"/>
  <c r="AJ245" i="4"/>
  <c r="AJ243" i="4"/>
  <c r="AJ244" i="4"/>
  <c r="AJ242" i="4"/>
  <c r="AL79" i="4"/>
  <c r="AL54" i="2"/>
  <c r="AM52" i="2"/>
  <c r="AM106" i="2" s="1"/>
  <c r="AL56" i="2"/>
  <c r="AL108" i="2"/>
  <c r="AM70" i="2"/>
  <c r="AM68" i="2"/>
  <c r="AN66" i="2"/>
  <c r="AL79" i="2"/>
  <c r="AM77" i="2"/>
  <c r="AL107" i="2"/>
  <c r="AK140" i="2" s="1"/>
  <c r="AL81" i="2"/>
  <c r="AK143" i="2" l="1"/>
  <c r="AK141" i="2"/>
  <c r="AK142" i="2"/>
  <c r="AL240" i="4"/>
  <c r="AN70" i="2"/>
  <c r="AN68" i="2"/>
  <c r="AO66" i="2"/>
  <c r="AK123" i="2"/>
  <c r="AJ143" i="2"/>
  <c r="AJ142" i="2"/>
  <c r="AJ141" i="2"/>
  <c r="AM107" i="2"/>
  <c r="AL123" i="2" s="1"/>
  <c r="AM79" i="2"/>
  <c r="AN77" i="2"/>
  <c r="AM81" i="2"/>
  <c r="AK240" i="4"/>
  <c r="AQ88" i="2"/>
  <c r="AR86" i="2"/>
  <c r="AQ90" i="2"/>
  <c r="AK248" i="4"/>
  <c r="AM79" i="4"/>
  <c r="AN52" i="2"/>
  <c r="AM54" i="2"/>
  <c r="AM56" i="2"/>
  <c r="AM108" i="2"/>
  <c r="AL125" i="2" l="1"/>
  <c r="AL124" i="2"/>
  <c r="AL126" i="2"/>
  <c r="AK250" i="4"/>
  <c r="AK253" i="4"/>
  <c r="AK254" i="4"/>
  <c r="AK251" i="4"/>
  <c r="AK252" i="4"/>
  <c r="AL140" i="2"/>
  <c r="AN107" i="2"/>
  <c r="AO77" i="2"/>
  <c r="AN81" i="2"/>
  <c r="AN79" i="2"/>
  <c r="AN79" i="4"/>
  <c r="AN56" i="2"/>
  <c r="AO52" i="2"/>
  <c r="AN54" i="2"/>
  <c r="AN108" i="2"/>
  <c r="AM248" i="4"/>
  <c r="AM240" i="4"/>
  <c r="AK246" i="4"/>
  <c r="AK245" i="4"/>
  <c r="AK242" i="4"/>
  <c r="AK244" i="4"/>
  <c r="AK243" i="4"/>
  <c r="AO68" i="2"/>
  <c r="AP66" i="2"/>
  <c r="AO106" i="2"/>
  <c r="AO70" i="2"/>
  <c r="AL245" i="4"/>
  <c r="AL242" i="4"/>
  <c r="AL246" i="4"/>
  <c r="AL243" i="4"/>
  <c r="AL244" i="4"/>
  <c r="AL248" i="4"/>
  <c r="AR88" i="2"/>
  <c r="AS86" i="2"/>
  <c r="AR90" i="2"/>
  <c r="AK126" i="2"/>
  <c r="AK124" i="2"/>
  <c r="AK125" i="2"/>
  <c r="AN106" i="2"/>
  <c r="AM242" i="4" l="1"/>
  <c r="AM246" i="4"/>
  <c r="AM245" i="4"/>
  <c r="AM244" i="4"/>
  <c r="AM243" i="4"/>
  <c r="AL142" i="2"/>
  <c r="AL141" i="2"/>
  <c r="AL143" i="2"/>
  <c r="AO79" i="4"/>
  <c r="AO54" i="2"/>
  <c r="AP52" i="2"/>
  <c r="AO56" i="2"/>
  <c r="AO108" i="2"/>
  <c r="AT86" i="2"/>
  <c r="AS90" i="2"/>
  <c r="AS88" i="2"/>
  <c r="AP70" i="2"/>
  <c r="AP68" i="2"/>
  <c r="AQ66" i="2"/>
  <c r="AP106" i="2"/>
  <c r="AL250" i="4"/>
  <c r="AL253" i="4"/>
  <c r="AL252" i="4"/>
  <c r="AL251" i="4"/>
  <c r="AL254" i="4"/>
  <c r="AM250" i="4"/>
  <c r="AM251" i="4"/>
  <c r="AM254" i="4"/>
  <c r="AM253" i="4"/>
  <c r="AM252" i="4"/>
  <c r="AN248" i="4"/>
  <c r="AN240" i="4"/>
  <c r="AM140" i="2"/>
  <c r="AM123" i="2"/>
  <c r="AO107" i="2"/>
  <c r="AN123" i="2" s="1"/>
  <c r="AO79" i="2"/>
  <c r="AO81" i="2"/>
  <c r="AP77" i="2"/>
  <c r="AN125" i="2" l="1"/>
  <c r="AN126" i="2"/>
  <c r="AN124" i="2"/>
  <c r="AN140" i="2"/>
  <c r="AT88" i="2"/>
  <c r="AT90" i="2"/>
  <c r="AU86" i="2"/>
  <c r="AO140" i="2"/>
  <c r="AM143" i="2"/>
  <c r="AM141" i="2"/>
  <c r="AM142" i="2"/>
  <c r="AN250" i="4"/>
  <c r="AN252" i="4"/>
  <c r="AN253" i="4"/>
  <c r="AN251" i="4"/>
  <c r="AN254" i="4"/>
  <c r="AM126" i="2"/>
  <c r="AM124" i="2"/>
  <c r="AM125" i="2"/>
  <c r="AN243" i="4"/>
  <c r="AN242" i="4"/>
  <c r="AN244" i="4"/>
  <c r="AN246" i="4"/>
  <c r="AN245" i="4"/>
  <c r="AQ77" i="2"/>
  <c r="AP107" i="2"/>
  <c r="AO123" i="2" s="1"/>
  <c r="AP81" i="2"/>
  <c r="AP79" i="2"/>
  <c r="AP79" i="4"/>
  <c r="AP56" i="2"/>
  <c r="AQ52" i="2"/>
  <c r="AP54" i="2"/>
  <c r="AP108" i="2"/>
  <c r="AQ68" i="2"/>
  <c r="AR66" i="2"/>
  <c r="AQ106" i="2"/>
  <c r="AQ70" i="2"/>
  <c r="AO240" i="4"/>
  <c r="AO126" i="2" l="1"/>
  <c r="AO124" i="2"/>
  <c r="AO125" i="2"/>
  <c r="AR68" i="2"/>
  <c r="AS66" i="2"/>
  <c r="AR106" i="2"/>
  <c r="AR70" i="2"/>
  <c r="AQ79" i="4"/>
  <c r="AR52" i="2"/>
  <c r="AQ54" i="2"/>
  <c r="AQ56" i="2"/>
  <c r="AQ108" i="2"/>
  <c r="AP140" i="2"/>
  <c r="AO143" i="2"/>
  <c r="AO141" i="2"/>
  <c r="AO142" i="2"/>
  <c r="AV86" i="2"/>
  <c r="AU90" i="2"/>
  <c r="AU88" i="2"/>
  <c r="AQ107" i="2"/>
  <c r="AQ81" i="2"/>
  <c r="AQ79" i="2"/>
  <c r="AR77" i="2"/>
  <c r="AN142" i="2"/>
  <c r="AN141" i="2"/>
  <c r="AN143" i="2"/>
  <c r="AO246" i="4"/>
  <c r="AO244" i="4"/>
  <c r="AO243" i="4"/>
  <c r="AO245" i="4"/>
  <c r="AO242" i="4"/>
  <c r="AO248" i="4"/>
  <c r="AP123" i="2"/>
  <c r="AP125" i="2" l="1"/>
  <c r="AP126" i="2"/>
  <c r="AP124" i="2"/>
  <c r="AV90" i="2"/>
  <c r="AV88" i="2"/>
  <c r="AW86" i="2"/>
  <c r="AT66" i="2"/>
  <c r="AS70" i="2"/>
  <c r="AS68" i="2"/>
  <c r="AP143" i="2"/>
  <c r="AP142" i="2"/>
  <c r="AP141" i="2"/>
  <c r="AO250" i="4"/>
  <c r="AO252" i="4"/>
  <c r="AO251" i="4"/>
  <c r="AO254" i="4"/>
  <c r="AO253" i="4"/>
  <c r="AP240" i="4"/>
  <c r="AR107" i="2"/>
  <c r="AQ140" i="2" s="1"/>
  <c r="AR81" i="2"/>
  <c r="AR79" i="2"/>
  <c r="AS77" i="2"/>
  <c r="AP248" i="4"/>
  <c r="AQ123" i="2"/>
  <c r="AR79" i="4"/>
  <c r="AQ248" i="4" s="1"/>
  <c r="AR56" i="2"/>
  <c r="AS52" i="2"/>
  <c r="AR54" i="2"/>
  <c r="AR108" i="2"/>
  <c r="AQ240" i="4" l="1"/>
  <c r="AQ141" i="2"/>
  <c r="AQ142" i="2"/>
  <c r="AQ143" i="2"/>
  <c r="AP250" i="4"/>
  <c r="AP251" i="4"/>
  <c r="AP253" i="4"/>
  <c r="AP252" i="4"/>
  <c r="AP254" i="4"/>
  <c r="AQ126" i="2"/>
  <c r="AQ124" i="2"/>
  <c r="AQ125" i="2"/>
  <c r="AW90" i="2"/>
  <c r="AW88" i="2"/>
  <c r="AX86" i="2"/>
  <c r="AS107" i="2"/>
  <c r="AS81" i="2"/>
  <c r="AS79" i="2"/>
  <c r="AT77" i="2"/>
  <c r="AQ250" i="4"/>
  <c r="AQ254" i="4"/>
  <c r="AQ252" i="4"/>
  <c r="AQ253" i="4"/>
  <c r="AQ251" i="4"/>
  <c r="AS79" i="4"/>
  <c r="AT52" i="2"/>
  <c r="AS56" i="2"/>
  <c r="AS54" i="2"/>
  <c r="AS108" i="2"/>
  <c r="AR248" i="4"/>
  <c r="AT68" i="2"/>
  <c r="AT70" i="2"/>
  <c r="AU66" i="2"/>
  <c r="AQ244" i="4"/>
  <c r="AQ246" i="4"/>
  <c r="AQ243" i="4"/>
  <c r="AQ245" i="4"/>
  <c r="AQ242" i="4"/>
  <c r="AP246" i="4"/>
  <c r="AP245" i="4"/>
  <c r="AP244" i="4"/>
  <c r="AP243" i="4"/>
  <c r="AP242" i="4"/>
  <c r="AS106" i="2"/>
  <c r="AR250" i="4" l="1"/>
  <c r="AR254" i="4"/>
  <c r="AR253" i="4"/>
  <c r="AR251" i="4"/>
  <c r="AR252" i="4"/>
  <c r="AT107" i="2"/>
  <c r="AT79" i="2"/>
  <c r="AU77" i="2"/>
  <c r="AT81" i="2"/>
  <c r="AT79" i="4"/>
  <c r="AS240" i="4" s="1"/>
  <c r="AT54" i="2"/>
  <c r="AT56" i="2"/>
  <c r="AU52" i="2"/>
  <c r="AT108" i="2"/>
  <c r="AV66" i="2"/>
  <c r="AU70" i="2"/>
  <c r="AU68" i="2"/>
  <c r="AU106" i="2"/>
  <c r="AX90" i="2"/>
  <c r="AX88" i="2"/>
  <c r="AY86" i="2"/>
  <c r="AR140" i="2"/>
  <c r="AR123" i="2"/>
  <c r="AT106" i="2"/>
  <c r="AR240" i="4"/>
  <c r="AS244" i="4" l="1"/>
  <c r="AS242" i="4"/>
  <c r="AS246" i="4"/>
  <c r="AS243" i="4"/>
  <c r="AS245" i="4"/>
  <c r="AR243" i="4"/>
  <c r="AR242" i="4"/>
  <c r="AR246" i="4"/>
  <c r="AR245" i="4"/>
  <c r="AR244" i="4"/>
  <c r="AU107" i="2"/>
  <c r="AU81" i="2"/>
  <c r="AU79" i="2"/>
  <c r="AV77" i="2"/>
  <c r="AT140" i="2"/>
  <c r="AR125" i="2"/>
  <c r="AR126" i="2"/>
  <c r="AR124" i="2"/>
  <c r="AT248" i="4"/>
  <c r="AS248" i="4"/>
  <c r="AR142" i="2"/>
  <c r="AR143" i="2"/>
  <c r="AR141" i="2"/>
  <c r="AV106" i="2"/>
  <c r="AV70" i="2"/>
  <c r="AV68" i="2"/>
  <c r="AW66" i="2"/>
  <c r="AS140" i="2"/>
  <c r="AS123" i="2"/>
  <c r="AU79" i="4"/>
  <c r="AU56" i="2"/>
  <c r="AV52" i="2"/>
  <c r="AU54" i="2"/>
  <c r="AU108" i="2"/>
  <c r="AT123" i="2" s="1"/>
  <c r="AY88" i="2"/>
  <c r="AZ86" i="2"/>
  <c r="AY90" i="2"/>
  <c r="AT125" i="2" l="1"/>
  <c r="AT126" i="2"/>
  <c r="AT124" i="2"/>
  <c r="AT250" i="4"/>
  <c r="AT254" i="4"/>
  <c r="AT252" i="4"/>
  <c r="AT251" i="4"/>
  <c r="AT253" i="4"/>
  <c r="AV79" i="4"/>
  <c r="AU248" i="4" s="1"/>
  <c r="AV54" i="2"/>
  <c r="AV56" i="2"/>
  <c r="AW52" i="2"/>
  <c r="AV108" i="2"/>
  <c r="AS250" i="4"/>
  <c r="AS252" i="4"/>
  <c r="AS251" i="4"/>
  <c r="AS254" i="4"/>
  <c r="AS253" i="4"/>
  <c r="AU240" i="4"/>
  <c r="AS141" i="2"/>
  <c r="AS143" i="2"/>
  <c r="AS142" i="2"/>
  <c r="AU123" i="2"/>
  <c r="AT143" i="2"/>
  <c r="AT142" i="2"/>
  <c r="AT141" i="2"/>
  <c r="AV107" i="2"/>
  <c r="AU140" i="2" s="1"/>
  <c r="AV79" i="2"/>
  <c r="AW77" i="2"/>
  <c r="AV81" i="2"/>
  <c r="AS126" i="2"/>
  <c r="AS124" i="2"/>
  <c r="AS125" i="2"/>
  <c r="AZ90" i="2"/>
  <c r="AZ88" i="2"/>
  <c r="BA86" i="2"/>
  <c r="AW70" i="2"/>
  <c r="AW68" i="2"/>
  <c r="AX66" i="2"/>
  <c r="AW106" i="2"/>
  <c r="AT240" i="4"/>
  <c r="AU143" i="2" l="1"/>
  <c r="AU141" i="2"/>
  <c r="AU142" i="2"/>
  <c r="AU250" i="4"/>
  <c r="AU252" i="4"/>
  <c r="AU251" i="4"/>
  <c r="AU254" i="4"/>
  <c r="AU253" i="4"/>
  <c r="AU126" i="2"/>
  <c r="AU124" i="2"/>
  <c r="AU125" i="2"/>
  <c r="AX70" i="2"/>
  <c r="AX68" i="2"/>
  <c r="AY66" i="2"/>
  <c r="AX106" i="2"/>
  <c r="AW107" i="2"/>
  <c r="AV123" i="2" s="1"/>
  <c r="AW79" i="2"/>
  <c r="AX77" i="2"/>
  <c r="AW81" i="2"/>
  <c r="AU246" i="4"/>
  <c r="AU245" i="4"/>
  <c r="AU242" i="4"/>
  <c r="AU244" i="4"/>
  <c r="AU243" i="4"/>
  <c r="AT244" i="4"/>
  <c r="AT245" i="4"/>
  <c r="AT242" i="4"/>
  <c r="AT243" i="4"/>
  <c r="AT246" i="4"/>
  <c r="AW79" i="4"/>
  <c r="AW56" i="2"/>
  <c r="AX52" i="2"/>
  <c r="AW54" i="2"/>
  <c r="AW108" i="2"/>
  <c r="AV140" i="2"/>
  <c r="BA88" i="2"/>
  <c r="BB86" i="2"/>
  <c r="BA90" i="2"/>
  <c r="AV125" i="2" l="1"/>
  <c r="AV126" i="2"/>
  <c r="AV124" i="2"/>
  <c r="AV142" i="2"/>
  <c r="AV141" i="2"/>
  <c r="AV143" i="2"/>
  <c r="AX107" i="2"/>
  <c r="AW123" i="2" s="1"/>
  <c r="AY77" i="2"/>
  <c r="AX81" i="2"/>
  <c r="AX79" i="2"/>
  <c r="AY68" i="2"/>
  <c r="AZ66" i="2"/>
  <c r="AY106" i="2"/>
  <c r="AY70" i="2"/>
  <c r="AV240" i="4"/>
  <c r="AV248" i="4"/>
  <c r="AX79" i="4"/>
  <c r="AW248" i="4" s="1"/>
  <c r="AX56" i="2"/>
  <c r="AY52" i="2"/>
  <c r="AX54" i="2"/>
  <c r="AX108" i="2"/>
  <c r="BB88" i="2"/>
  <c r="BC86" i="2"/>
  <c r="BB90" i="2"/>
  <c r="AW240" i="4" l="1"/>
  <c r="AW126" i="2"/>
  <c r="AW124" i="2"/>
  <c r="AW125" i="2"/>
  <c r="BD86" i="2"/>
  <c r="BC90" i="2"/>
  <c r="BC88" i="2"/>
  <c r="AW250" i="4"/>
  <c r="AW251" i="4"/>
  <c r="AW254" i="4"/>
  <c r="AW253" i="4"/>
  <c r="AW252" i="4"/>
  <c r="AW140" i="2"/>
  <c r="AV250" i="4"/>
  <c r="AV251" i="4"/>
  <c r="AV253" i="4"/>
  <c r="AV252" i="4"/>
  <c r="AV254" i="4"/>
  <c r="AV243" i="4"/>
  <c r="AV244" i="4"/>
  <c r="AV242" i="4"/>
  <c r="AV246" i="4"/>
  <c r="AV245" i="4"/>
  <c r="AZ70" i="2"/>
  <c r="AZ68" i="2"/>
  <c r="BA66" i="2"/>
  <c r="AW242" i="4"/>
  <c r="AW246" i="4"/>
  <c r="AW245" i="4"/>
  <c r="AW244" i="4"/>
  <c r="AW243" i="4"/>
  <c r="AY79" i="4"/>
  <c r="AX248" i="4" s="1"/>
  <c r="AY54" i="2"/>
  <c r="AY56" i="2"/>
  <c r="AZ52" i="2"/>
  <c r="AY108" i="2"/>
  <c r="AX123" i="2"/>
  <c r="AY107" i="2"/>
  <c r="AX140" i="2" s="1"/>
  <c r="AY79" i="2"/>
  <c r="AY81" i="2"/>
  <c r="AZ77" i="2"/>
  <c r="AZ79" i="4" l="1"/>
  <c r="AY240" i="4" s="1"/>
  <c r="AZ56" i="2"/>
  <c r="AZ54" i="2"/>
  <c r="BA52" i="2"/>
  <c r="AZ108" i="2"/>
  <c r="BA68" i="2"/>
  <c r="BB66" i="2"/>
  <c r="BA106" i="2"/>
  <c r="BA70" i="2"/>
  <c r="BA77" i="2"/>
  <c r="AZ107" i="2"/>
  <c r="AZ81" i="2"/>
  <c r="AZ79" i="2"/>
  <c r="AZ106" i="2"/>
  <c r="BD88" i="2"/>
  <c r="BD90" i="2"/>
  <c r="BE86" i="2"/>
  <c r="AX250" i="4"/>
  <c r="AX252" i="4"/>
  <c r="AX253" i="4"/>
  <c r="AX251" i="4"/>
  <c r="AX254" i="4"/>
  <c r="AX142" i="2"/>
  <c r="AX141" i="2"/>
  <c r="AX143" i="2"/>
  <c r="AW143" i="2"/>
  <c r="AW141" i="2"/>
  <c r="AW142" i="2"/>
  <c r="AX125" i="2"/>
  <c r="AX126" i="2"/>
  <c r="AX124" i="2"/>
  <c r="AX240" i="4"/>
  <c r="AY243" i="4" l="1"/>
  <c r="AY245" i="4"/>
  <c r="AY242" i="4"/>
  <c r="AY244" i="4"/>
  <c r="AY246" i="4"/>
  <c r="BF86" i="2"/>
  <c r="BE90" i="2"/>
  <c r="BE88" i="2"/>
  <c r="BB68" i="2"/>
  <c r="BC66" i="2"/>
  <c r="BB70" i="2"/>
  <c r="AZ123" i="2"/>
  <c r="AZ140" i="2"/>
  <c r="AY140" i="2"/>
  <c r="AY123" i="2"/>
  <c r="AX243" i="4"/>
  <c r="AX242" i="4"/>
  <c r="AX244" i="4"/>
  <c r="AX246" i="4"/>
  <c r="AX245" i="4"/>
  <c r="BA107" i="2"/>
  <c r="BA81" i="2"/>
  <c r="BA79" i="2"/>
  <c r="BB77" i="2"/>
  <c r="BA79" i="4"/>
  <c r="AZ248" i="4" s="1"/>
  <c r="BA56" i="2"/>
  <c r="BA54" i="2"/>
  <c r="BB52" i="2"/>
  <c r="BB106" i="2" s="1"/>
  <c r="BA108" i="2"/>
  <c r="AY248" i="4"/>
  <c r="AZ250" i="4" l="1"/>
  <c r="AZ252" i="4"/>
  <c r="AZ254" i="4"/>
  <c r="AZ253" i="4"/>
  <c r="AZ251" i="4"/>
  <c r="AY126" i="2"/>
  <c r="AY124" i="2"/>
  <c r="AY125" i="2"/>
  <c r="BF90" i="2"/>
  <c r="BF88" i="2"/>
  <c r="BG86" i="2"/>
  <c r="BB107" i="2"/>
  <c r="BA140" i="2" s="1"/>
  <c r="BB81" i="2"/>
  <c r="BB79" i="2"/>
  <c r="BC77" i="2"/>
  <c r="AY250" i="4"/>
  <c r="AY252" i="4"/>
  <c r="AY251" i="4"/>
  <c r="AY254" i="4"/>
  <c r="AY253" i="4"/>
  <c r="AZ240" i="4"/>
  <c r="AY143" i="2"/>
  <c r="AY141" i="2"/>
  <c r="AY142" i="2"/>
  <c r="AZ143" i="2"/>
  <c r="AZ142" i="2"/>
  <c r="AZ141" i="2"/>
  <c r="AZ125" i="2"/>
  <c r="AZ126" i="2"/>
  <c r="AZ124" i="2"/>
  <c r="BB79" i="4"/>
  <c r="BA240" i="4" s="1"/>
  <c r="BB56" i="2"/>
  <c r="BC52" i="2"/>
  <c r="BB54" i="2"/>
  <c r="BB108" i="2"/>
  <c r="BD66" i="2"/>
  <c r="BC70" i="2"/>
  <c r="BC68" i="2"/>
  <c r="BA141" i="2" l="1"/>
  <c r="BA142" i="2"/>
  <c r="BA143" i="2"/>
  <c r="BA246" i="4"/>
  <c r="BA243" i="4"/>
  <c r="BA242" i="4"/>
  <c r="BA245" i="4"/>
  <c r="BA244" i="4"/>
  <c r="BA248" i="4"/>
  <c r="BC79" i="4"/>
  <c r="BB248" i="4" s="1"/>
  <c r="BD52" i="2"/>
  <c r="BC56" i="2"/>
  <c r="BC54" i="2"/>
  <c r="BC108" i="2"/>
  <c r="AZ243" i="4"/>
  <c r="AZ246" i="4"/>
  <c r="AZ245" i="4"/>
  <c r="AZ242" i="4"/>
  <c r="AZ244" i="4"/>
  <c r="BD68" i="2"/>
  <c r="BD106" i="2"/>
  <c r="BD70" i="2"/>
  <c r="BE66" i="2"/>
  <c r="BC107" i="2"/>
  <c r="BC81" i="2"/>
  <c r="BC79" i="2"/>
  <c r="BD77" i="2"/>
  <c r="BG90" i="2"/>
  <c r="BG88" i="2"/>
  <c r="BH86" i="2"/>
  <c r="BC106" i="2"/>
  <c r="BA123" i="2"/>
  <c r="BB250" i="4" l="1"/>
  <c r="BB252" i="4"/>
  <c r="BB254" i="4"/>
  <c r="BB253" i="4"/>
  <c r="BB251" i="4"/>
  <c r="BD79" i="2"/>
  <c r="BE77" i="2"/>
  <c r="BD81" i="2"/>
  <c r="BD107" i="2"/>
  <c r="BA126" i="2"/>
  <c r="BA124" i="2"/>
  <c r="BA125" i="2"/>
  <c r="BB240" i="4"/>
  <c r="BF66" i="2"/>
  <c r="BE70" i="2"/>
  <c r="BE68" i="2"/>
  <c r="BE106" i="2"/>
  <c r="BH90" i="2"/>
  <c r="BH88" i="2"/>
  <c r="BI86" i="2"/>
  <c r="BA250" i="4"/>
  <c r="BA254" i="4"/>
  <c r="BA253" i="4"/>
  <c r="BA252" i="4"/>
  <c r="BA251" i="4"/>
  <c r="BC123" i="2"/>
  <c r="BB140" i="2"/>
  <c r="BB123" i="2"/>
  <c r="BD79" i="4"/>
  <c r="BC248" i="4" s="1"/>
  <c r="BD54" i="2"/>
  <c r="BD56" i="2"/>
  <c r="BE52" i="2"/>
  <c r="BD108" i="2"/>
  <c r="BC140" i="2" s="1"/>
  <c r="BC240" i="4" l="1"/>
  <c r="BC250" i="4"/>
  <c r="BC251" i="4"/>
  <c r="BC252" i="4"/>
  <c r="BC254" i="4"/>
  <c r="BC253" i="4"/>
  <c r="BC141" i="2"/>
  <c r="BC143" i="2"/>
  <c r="BC142" i="2"/>
  <c r="BC126" i="2"/>
  <c r="BC124" i="2"/>
  <c r="BC125" i="2"/>
  <c r="BE107" i="2"/>
  <c r="BE81" i="2"/>
  <c r="BE79" i="2"/>
  <c r="BF77" i="2"/>
  <c r="BI88" i="2"/>
  <c r="BJ86" i="2"/>
  <c r="BI90" i="2"/>
  <c r="BE79" i="4"/>
  <c r="BE56" i="2"/>
  <c r="BF52" i="2"/>
  <c r="BE54" i="2"/>
  <c r="BE108" i="2"/>
  <c r="BD123" i="2" s="1"/>
  <c r="BC245" i="4"/>
  <c r="BC244" i="4"/>
  <c r="BC242" i="4"/>
  <c r="BC246" i="4"/>
  <c r="BC243" i="4"/>
  <c r="BF106" i="2"/>
  <c r="BF70" i="2"/>
  <c r="BF68" i="2"/>
  <c r="BG66" i="2"/>
  <c r="BB244" i="4"/>
  <c r="BB243" i="4"/>
  <c r="BB242" i="4"/>
  <c r="BB246" i="4"/>
  <c r="BB245" i="4"/>
  <c r="BB125" i="2"/>
  <c r="BB124" i="2"/>
  <c r="BB126" i="2"/>
  <c r="BB143" i="2"/>
  <c r="BB142" i="2"/>
  <c r="BB141" i="2"/>
  <c r="BD125" i="2" l="1"/>
  <c r="BD126" i="2"/>
  <c r="BD124" i="2"/>
  <c r="BJ90" i="2"/>
  <c r="BJ88" i="2"/>
  <c r="BK86" i="2"/>
  <c r="BG70" i="2"/>
  <c r="BG68" i="2"/>
  <c r="BH66" i="2"/>
  <c r="BF79" i="4"/>
  <c r="BE240" i="4" s="1"/>
  <c r="BF56" i="2"/>
  <c r="BG52" i="2"/>
  <c r="BF54" i="2"/>
  <c r="BF108" i="2"/>
  <c r="BF107" i="2"/>
  <c r="BE140" i="2" s="1"/>
  <c r="BF79" i="2"/>
  <c r="BG77" i="2"/>
  <c r="BF81" i="2"/>
  <c r="BD140" i="2"/>
  <c r="BD240" i="4"/>
  <c r="BK88" i="2" l="1"/>
  <c r="BL86" i="2"/>
  <c r="BK90" i="2"/>
  <c r="BH70" i="2"/>
  <c r="BH68" i="2"/>
  <c r="BI66" i="2"/>
  <c r="BE123" i="2"/>
  <c r="BE143" i="2"/>
  <c r="BE141" i="2"/>
  <c r="BE142" i="2"/>
  <c r="BD243" i="4"/>
  <c r="BD245" i="4"/>
  <c r="BD242" i="4"/>
  <c r="BD246" i="4"/>
  <c r="BD244" i="4"/>
  <c r="BG79" i="4"/>
  <c r="BG56" i="2"/>
  <c r="BH52" i="2"/>
  <c r="BG54" i="2"/>
  <c r="BG108" i="2"/>
  <c r="BG107" i="2"/>
  <c r="BG79" i="2"/>
  <c r="BH77" i="2"/>
  <c r="BG81" i="2"/>
  <c r="BE243" i="4"/>
  <c r="BE246" i="4"/>
  <c r="BE245" i="4"/>
  <c r="BE242" i="4"/>
  <c r="BE244" i="4"/>
  <c r="BD143" i="2"/>
  <c r="BD142" i="2"/>
  <c r="BD141" i="2"/>
  <c r="BG106" i="2"/>
  <c r="BE126" i="2" l="1"/>
  <c r="BE124" i="2"/>
  <c r="BE125" i="2"/>
  <c r="BI68" i="2"/>
  <c r="BJ66" i="2"/>
  <c r="BI106" i="2"/>
  <c r="BI70" i="2"/>
  <c r="BF240" i="4"/>
  <c r="BH79" i="4"/>
  <c r="BH56" i="2"/>
  <c r="BI52" i="2"/>
  <c r="BH54" i="2"/>
  <c r="BH108" i="2"/>
  <c r="BH106" i="2"/>
  <c r="BF140" i="2"/>
  <c r="BF123" i="2"/>
  <c r="BH107" i="2"/>
  <c r="BG123" i="2" s="1"/>
  <c r="BI77" i="2"/>
  <c r="BH81" i="2"/>
  <c r="BH79" i="2"/>
  <c r="BL88" i="2"/>
  <c r="BL90" i="2"/>
  <c r="BG126" i="2" l="1"/>
  <c r="BG124" i="2"/>
  <c r="BG125" i="2"/>
  <c r="BF243" i="4"/>
  <c r="BF244" i="4"/>
  <c r="BF242" i="4"/>
  <c r="BF246" i="4"/>
  <c r="BF245" i="4"/>
  <c r="BF125" i="2"/>
  <c r="BF126" i="2"/>
  <c r="BF124" i="2"/>
  <c r="BG140" i="2"/>
  <c r="BJ70" i="2"/>
  <c r="BJ68" i="2"/>
  <c r="BK66" i="2"/>
  <c r="BJ106" i="2"/>
  <c r="BF142" i="2"/>
  <c r="BF143" i="2"/>
  <c r="BF141" i="2"/>
  <c r="BG240" i="4"/>
  <c r="BI79" i="4"/>
  <c r="BH240" i="4" s="1"/>
  <c r="BI54" i="2"/>
  <c r="BJ52" i="2"/>
  <c r="BI56" i="2"/>
  <c r="BI108" i="2"/>
  <c r="BH123" i="2" s="1"/>
  <c r="BI107" i="2"/>
  <c r="BI79" i="2"/>
  <c r="BI81" i="2"/>
  <c r="BJ77" i="2"/>
  <c r="BH125" i="2" l="1"/>
  <c r="BH126" i="2"/>
  <c r="BH124" i="2"/>
  <c r="BH245" i="4"/>
  <c r="BH243" i="4"/>
  <c r="BH242" i="4"/>
  <c r="BH244" i="4"/>
  <c r="BH246" i="4"/>
  <c r="BJ79" i="4"/>
  <c r="BJ56" i="2"/>
  <c r="BK52" i="2"/>
  <c r="BJ54" i="2"/>
  <c r="BJ108" i="2"/>
  <c r="BH140" i="2"/>
  <c r="BG243" i="4"/>
  <c r="BG244" i="4"/>
  <c r="BG242" i="4"/>
  <c r="BG246" i="4"/>
  <c r="BG245" i="4"/>
  <c r="BK68" i="2"/>
  <c r="BL66" i="2"/>
  <c r="BK106" i="2"/>
  <c r="BK70" i="2"/>
  <c r="BK77" i="2"/>
  <c r="BJ81" i="2"/>
  <c r="BJ107" i="2"/>
  <c r="BI123" i="2" s="1"/>
  <c r="BJ79" i="2"/>
  <c r="BG143" i="2"/>
  <c r="BG141" i="2"/>
  <c r="BG142" i="2"/>
  <c r="BI126" i="2" l="1"/>
  <c r="BI124" i="2"/>
  <c r="BI125" i="2"/>
  <c r="BK107" i="2"/>
  <c r="BJ140" i="2" s="1"/>
  <c r="BK81" i="2"/>
  <c r="BK79" i="2"/>
  <c r="BL77" i="2"/>
  <c r="BI240" i="4"/>
  <c r="BJ123" i="2"/>
  <c r="BH142" i="2"/>
  <c r="BH143" i="2"/>
  <c r="BH141" i="2"/>
  <c r="BI140" i="2"/>
  <c r="BL68" i="2"/>
  <c r="BL106" i="2"/>
  <c r="BL70" i="2"/>
  <c r="BK79" i="4"/>
  <c r="BJ240" i="4" s="1"/>
  <c r="BK56" i="2"/>
  <c r="BL52" i="2"/>
  <c r="BK54" i="2"/>
  <c r="BK108" i="2"/>
  <c r="BJ143" i="2" l="1"/>
  <c r="BJ142" i="2"/>
  <c r="BJ141" i="2"/>
  <c r="BJ125" i="2"/>
  <c r="BJ124" i="2"/>
  <c r="BJ126" i="2"/>
  <c r="BI143" i="2"/>
  <c r="BI141" i="2"/>
  <c r="BI142" i="2"/>
  <c r="BJ246" i="4"/>
  <c r="BJ242" i="4"/>
  <c r="BJ243" i="4"/>
  <c r="BJ245" i="4"/>
  <c r="BJ244" i="4"/>
  <c r="BI246" i="4"/>
  <c r="BI242" i="4"/>
  <c r="BI245" i="4"/>
  <c r="BI244" i="4"/>
  <c r="BI243" i="4"/>
  <c r="BL107" i="2"/>
  <c r="BK140" i="2" s="1"/>
  <c r="BL81" i="2"/>
  <c r="BL79" i="2"/>
  <c r="BL79" i="4"/>
  <c r="BO79" i="4" s="1"/>
  <c r="BL56" i="2"/>
  <c r="BL54" i="2"/>
  <c r="BL108" i="2"/>
  <c r="BL123" i="2" s="1"/>
  <c r="BN248" i="4" l="1"/>
  <c r="BN240" i="4"/>
  <c r="BK240" i="4"/>
  <c r="BK242" i="4" s="1"/>
  <c r="BK141" i="2"/>
  <c r="BK142" i="2"/>
  <c r="BK143" i="2"/>
  <c r="BL125" i="2"/>
  <c r="BL126" i="2"/>
  <c r="BL124" i="2"/>
  <c r="BL140" i="2"/>
  <c r="BK123" i="2"/>
  <c r="BL240" i="4"/>
  <c r="BK245" i="4" l="1"/>
  <c r="BK246" i="4"/>
  <c r="BK243" i="4"/>
  <c r="BN245" i="4"/>
  <c r="BN242" i="4"/>
  <c r="BN243" i="4"/>
  <c r="BN246" i="4"/>
  <c r="BN244" i="4"/>
  <c r="BK244" i="4"/>
  <c r="BM248" i="4"/>
  <c r="BN250" i="4"/>
  <c r="BN254" i="4"/>
  <c r="BN253" i="4"/>
  <c r="BN252" i="4"/>
  <c r="BN251" i="4"/>
  <c r="BL244" i="4"/>
  <c r="BC258" i="4" s="1"/>
  <c r="BL243" i="4"/>
  <c r="BL245" i="4"/>
  <c r="BL242" i="4"/>
  <c r="BC256" i="4" s="1"/>
  <c r="BL246" i="4"/>
  <c r="BC260" i="4" s="1"/>
  <c r="BL143" i="2"/>
  <c r="BE149" i="2" s="1"/>
  <c r="BL142" i="2"/>
  <c r="BE148" i="2" s="1"/>
  <c r="BL141" i="2"/>
  <c r="BE147" i="2" s="1"/>
  <c r="BK126" i="2"/>
  <c r="BC131" i="2" s="1"/>
  <c r="BK124" i="2"/>
  <c r="BC129" i="2" s="1"/>
  <c r="B140" i="2" s="1"/>
  <c r="BK125" i="2"/>
  <c r="BC130" i="2" s="1"/>
  <c r="BC257" i="4" l="1"/>
  <c r="BC259" i="4"/>
  <c r="BM254" i="4"/>
  <c r="BM252" i="4"/>
  <c r="BM253" i="4"/>
  <c r="BM250" i="4"/>
  <c r="BM251" i="4"/>
  <c r="BL248" i="4"/>
  <c r="B142" i="2"/>
  <c r="B143" i="2"/>
  <c r="B141" i="2"/>
  <c r="BL250" i="4" l="1"/>
  <c r="BL251" i="4"/>
  <c r="BL254" i="4"/>
  <c r="BK248" i="4"/>
  <c r="BL252" i="4"/>
  <c r="BL253" i="4"/>
  <c r="BK252" i="4" l="1"/>
  <c r="BK253" i="4"/>
  <c r="BK251" i="4"/>
  <c r="BJ248" i="4"/>
  <c r="BK254" i="4"/>
  <c r="BK250" i="4"/>
  <c r="BI248" i="4" l="1"/>
  <c r="BJ254" i="4"/>
  <c r="BJ250" i="4"/>
  <c r="BJ251" i="4"/>
  <c r="BJ252" i="4"/>
  <c r="BJ253" i="4"/>
  <c r="BI252" i="4" l="1"/>
  <c r="BI253" i="4"/>
  <c r="BH248" i="4"/>
  <c r="BI254" i="4"/>
  <c r="BI250" i="4"/>
  <c r="BI251" i="4"/>
  <c r="BH252" i="4" l="1"/>
  <c r="BH253" i="4"/>
  <c r="BH250" i="4"/>
  <c r="BH251" i="4"/>
  <c r="BH254" i="4"/>
  <c r="BG248" i="4"/>
  <c r="BF248" i="4" l="1"/>
  <c r="BE248" i="4" s="1"/>
  <c r="BG252" i="4"/>
  <c r="BF251" i="4"/>
  <c r="BF253" i="4"/>
  <c r="BG250" i="4"/>
  <c r="BG254" i="4"/>
  <c r="BF252" i="4"/>
  <c r="BF254" i="4"/>
  <c r="BF250" i="4"/>
  <c r="BG251" i="4"/>
  <c r="BG253" i="4"/>
  <c r="BE251" i="4" l="1"/>
  <c r="BE252" i="4"/>
  <c r="BD248" i="4"/>
  <c r="BE254" i="4"/>
  <c r="BE253" i="4"/>
  <c r="BE250" i="4"/>
  <c r="BD253" i="4" l="1"/>
  <c r="BC267" i="4"/>
  <c r="BD254" i="4"/>
  <c r="BD266" i="4"/>
  <c r="BD264" i="4"/>
  <c r="BC265" i="4"/>
  <c r="BC264" i="4"/>
  <c r="BD265" i="4"/>
  <c r="BC266" i="4"/>
  <c r="BD252" i="4"/>
  <c r="BD263" i="4"/>
  <c r="BD250" i="4"/>
  <c r="BD251" i="4"/>
  <c r="BC262" i="4"/>
  <c r="BD262" i="4"/>
  <c r="BC263" i="4"/>
  <c r="BD26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89" authorId="0" shapeId="0" xr:uid="{62A4E678-EFCD-4A91-95C5-CA09D9D5E571}">
      <text>
        <r>
          <rPr>
            <sz val="9"/>
            <color indexed="8"/>
            <rFont val="Calibri"/>
            <family val="2"/>
            <charset val="204"/>
            <scheme val="minor"/>
          </rPr>
          <t>(Кол-во клиентов на начало периода - Кол-во клиентов на конец периода)/Кол-во клиентов на конец периода. Без учета новых</t>
        </r>
      </text>
    </comment>
  </commentList>
</comments>
</file>

<file path=xl/sharedStrings.xml><?xml version="1.0" encoding="utf-8"?>
<sst xmlns="http://schemas.openxmlformats.org/spreadsheetml/2006/main" count="1165" uniqueCount="1009">
  <si>
    <t>Ежемесячный отчет по ключевым показателям / Рекрутинг в программу лояльности</t>
  </si>
  <si>
    <t>Бренд</t>
  </si>
  <si>
    <t>Миницен</t>
  </si>
  <si>
    <t>Период анализа</t>
  </si>
  <si>
    <t>РЕКРУТИНГ В ПРОГРАММУ ОБЩИЙ</t>
  </si>
  <si>
    <t>Общее кол-во зарегистрированных участников</t>
  </si>
  <si>
    <t>Кол-во новых участников (совершившие первую покупку)</t>
  </si>
  <si>
    <t>Прирост базы участников, %</t>
  </si>
  <si>
    <t>Прирост кол-ва регистраций, %</t>
  </si>
  <si>
    <t>% новых участников в базе</t>
  </si>
  <si>
    <t>Кол-во регистраций на 100 чеков (покупки тех, кто вне БП)</t>
  </si>
  <si>
    <t>Кол-во выданных пластиковых карт, шт.</t>
  </si>
  <si>
    <t>% выданного пластика от регистраций в программе</t>
  </si>
  <si>
    <t xml:space="preserve">% новых клиентов от клиентов с покупкой </t>
  </si>
  <si>
    <t>Новые перекрёстные участники (также есть регистрация в другом бренде)</t>
  </si>
  <si>
    <t>% новых перекрёстных участников (также есть регистрация в другом бренде)</t>
  </si>
  <si>
    <t>РЕКРУТИНГ В ПРОГРАММУ С АПТЕК</t>
  </si>
  <si>
    <t>Общее кол-во регистраций с аптек</t>
  </si>
  <si>
    <t xml:space="preserve">Кол-во регистраций с аптек на 100 чеков </t>
  </si>
  <si>
    <t>% выданного пластика от регистраций в аптеках</t>
  </si>
  <si>
    <t>РЕКРУТИНГ В ПРОГРАММУ С САЙТА</t>
  </si>
  <si>
    <t>Общее кол-во регистраций с сайта</t>
  </si>
  <si>
    <t>Кол-во новых участников (совершившие первую покупку) с сайта</t>
  </si>
  <si>
    <t>РЕКРУТИНГ В ПРОГРАММУ С МП</t>
  </si>
  <si>
    <t>Общее кол-во зарегистрированных в МП участников</t>
  </si>
  <si>
    <t xml:space="preserve">ПЕРВАЯ ПОКУПКА ПО </t>
  </si>
  <si>
    <t>ДЕВАЙСАМ В ONLINE КАНАЛАХ</t>
  </si>
  <si>
    <t xml:space="preserve">Сайт Adaptive (site-xs). Смартфон </t>
  </si>
  <si>
    <t xml:space="preserve">Сайт Desktop (site-lg). Обычные десктопы </t>
  </si>
  <si>
    <t>Сайт Desktop (site-md). Ноутбук</t>
  </si>
  <si>
    <t xml:space="preserve">Сайт Desktop (site-sm). Планшет </t>
  </si>
  <si>
    <t xml:space="preserve">Смартфон Android (mobile-android) </t>
  </si>
  <si>
    <t xml:space="preserve">Смартфон iOS (mobile-ios) </t>
  </si>
  <si>
    <t>* информацию по девайсам получаем из "ГКМД первой покупкки" и сумма клиентов по девайсам не равна их сумме по МП + Сайт, т.к. один клиент может купить в нескольких девайсах и отобразиться в кажом из них, но при это не все девайсы передаются в чеках</t>
  </si>
  <si>
    <t>РЕКРУТИНГ ПО ИСТОЧНИКАМ</t>
  </si>
  <si>
    <t>РЕГИСТРАЦИИ</t>
  </si>
  <si>
    <t>% в базе участников с аптек</t>
  </si>
  <si>
    <t>% в базе участников с сайта</t>
  </si>
  <si>
    <t>% в базе участников с МП</t>
  </si>
  <si>
    <t>Кол-во новых участников, использующих 2 и более источников заказа</t>
  </si>
  <si>
    <t>Доля регистраций с аптек</t>
  </si>
  <si>
    <t>Доля регистраций с сайта</t>
  </si>
  <si>
    <t>Доля регистраций с МП</t>
  </si>
  <si>
    <t>Доля регистраций с сайта. Adaptive в онлайн регистрациях</t>
  </si>
  <si>
    <t>Доля регистраций с сайта. Desktop в онлайн регистрациях</t>
  </si>
  <si>
    <t>Доля регистраций с МП. Android в онлайн регистрациях</t>
  </si>
  <si>
    <t>Доля регистраций с МП. iOS в онлайн регистрациях</t>
  </si>
  <si>
    <t>% в базе регистраций с сайта. Adaptive</t>
  </si>
  <si>
    <t>% в базе регистраций с сайта. Desktop</t>
  </si>
  <si>
    <t>% в базе регистраций с МП. Android</t>
  </si>
  <si>
    <t>% в базе регистраций с МП. iOS</t>
  </si>
  <si>
    <t>База участников ПЛ</t>
  </si>
  <si>
    <t>Регистраций на 100 чеков</t>
  </si>
  <si>
    <t>Новых участников от купивших</t>
  </si>
  <si>
    <t>Аптеки</t>
  </si>
  <si>
    <t>Сайт</t>
  </si>
  <si>
    <t>МП</t>
  </si>
  <si>
    <t>Распределение новых участников по источникам регистрации</t>
  </si>
  <si>
    <t>Распределение новых участников по источникам регистрации. Девайсы</t>
  </si>
  <si>
    <t>Доля регистраций с сайта. Adaptive</t>
  </si>
  <si>
    <t>Доля регистраций с сайта. Desktop</t>
  </si>
  <si>
    <t>Доля регистраций с МП. Android</t>
  </si>
  <si>
    <t>Доля регистраций с МП. iOS</t>
  </si>
  <si>
    <t>Ежемесячный отчет по ключевым показателям / Вовлеченность в программу лояльности</t>
  </si>
  <si>
    <t>ВОВЛЕЧЁННОСТЬ</t>
  </si>
  <si>
    <t>Количество аптек с программой лояльности</t>
  </si>
  <si>
    <t>Общая выручка в аптеках с программой лояльности, руб.</t>
  </si>
  <si>
    <t>Темп Прироста выручки общей мес.к мес. LfL, %</t>
  </si>
  <si>
    <t>Темп Прироста выручки общей год к году LfL, %</t>
  </si>
  <si>
    <t>Общее кол-во чеков в аптеках с программой лояльности, шт.</t>
  </si>
  <si>
    <t>Выручка по  БП факт, руб. (за вычетом скидок и списанных бонусов)</t>
  </si>
  <si>
    <t>Темп прироста выручки по БП мес. к мес., %</t>
  </si>
  <si>
    <t>Темп Прироста выручки по БП мес.к мес. LfL, %</t>
  </si>
  <si>
    <t>Темп Прироста выручки по БП год к году LfL, %</t>
  </si>
  <si>
    <t>Выручка по БП прайс (без вычета списанных бонусов и скидок), руб.</t>
  </si>
  <si>
    <t>Кол-во чеков в БП, шт.</t>
  </si>
  <si>
    <t>Коэффициент участия в деньгах - доля выручки по БП в общей выручке по сети. Вовлечение, % в продажах</t>
  </si>
  <si>
    <t>ПЛАН. Коэффициент участия в деньгах - доля выручки по БП в общей выручке по сети. Вовлечение, % в продажах</t>
  </si>
  <si>
    <t>% выполнения плана по вовлечённости</t>
  </si>
  <si>
    <t>Penetration Rate. Коэффициент участия в чеках - доля чеков по БП в общем количестве чеков. Вовлечение, % в чеках</t>
  </si>
  <si>
    <t>Средний чек УЧАСТНИКА по ПЛ, руб.</t>
  </si>
  <si>
    <t>Средний чек НЕ УЧАСТНИКА вне ПЛ</t>
  </si>
  <si>
    <t>Средний чек Участника в Аптеке в ПЛ, руб.</t>
  </si>
  <si>
    <t>Средний чек Участника на сайте в ПЛ, руб.</t>
  </si>
  <si>
    <t>Средний чек Участника в МП в ПЛ, руб.</t>
  </si>
  <si>
    <t>Превышение среднего чека участника программы лояльности, %</t>
  </si>
  <si>
    <t>Ср. кол-во SKU в чеке общее</t>
  </si>
  <si>
    <t>Ср. кол-во товаров в чеке общее</t>
  </si>
  <si>
    <t>Ср. стоимость одного товара в чеке общее</t>
  </si>
  <si>
    <t>Ср. кол-во товаров в чеке ПЛ</t>
  </si>
  <si>
    <t>Ср. стоимость одного товара в чеке ПЛ</t>
  </si>
  <si>
    <t>Отношение Вовлеченности в деньгах к вовлеченности в чеках</t>
  </si>
  <si>
    <t>ВОВЛЕЧЁННОСТЬ ПО ИСТОЧНИКАМ</t>
  </si>
  <si>
    <t>ЗАКАЗА</t>
  </si>
  <si>
    <t>Общая выручка с аптек, руб.</t>
  </si>
  <si>
    <t>Общая выручка по Интернет-бронированиям, руб.</t>
  </si>
  <si>
    <t>Общая выручка по заказам с МП, руб.</t>
  </si>
  <si>
    <t>Выручка факт по БП с аптек, руб.</t>
  </si>
  <si>
    <t>Выручка факт по БП по интернет-бронированию, руб.</t>
  </si>
  <si>
    <t>Выручка факт по БП по МП, руб.</t>
  </si>
  <si>
    <t>Выручка факт по БП с сайта. Adaptive, руб.</t>
  </si>
  <si>
    <t>Выручка факт по БП  с сайта. Desktop, руб.</t>
  </si>
  <si>
    <t>Выручка факт по БП  с МП. Android, руб.</t>
  </si>
  <si>
    <t>Выручка факт по БП с МП. iOS, руб.</t>
  </si>
  <si>
    <t>Вовлечение, % в продажах Аптеки</t>
  </si>
  <si>
    <t>Вовлечение, % в продажах интернет-бронирование</t>
  </si>
  <si>
    <t>Вовлечение, % в продажах МП</t>
  </si>
  <si>
    <t/>
  </si>
  <si>
    <t>Общее кол-во чеков с аптек, шт</t>
  </si>
  <si>
    <t>Общее кол-во чеков по интернет-бронирование, шт</t>
  </si>
  <si>
    <t>Общее кол-во чеков с МП, шт</t>
  </si>
  <si>
    <t>Кол-во чеков по БП с аптек, шт</t>
  </si>
  <si>
    <t>Кол-во чеков по БП с интернет-бронирование, шт</t>
  </si>
  <si>
    <t>Кол-во чеков по БП с МП, шт</t>
  </si>
  <si>
    <t>Количество чеков по БП с сайта. Adaptive, руб.</t>
  </si>
  <si>
    <t>Количество чеков по БП  с сайта. Desktop, руб.</t>
  </si>
  <si>
    <t>Количество чеков по БП  с МП. Android, руб.</t>
  </si>
  <si>
    <t>Количество чеков по БП с МП. iOS, руб.</t>
  </si>
  <si>
    <t>Вовлечение, % в чеках аптеки</t>
  </si>
  <si>
    <t>Вовлечение, % в чеках интернет-бронирование</t>
  </si>
  <si>
    <t>Вовлечение, % в чеках МП</t>
  </si>
  <si>
    <t>% выручки по программе. Аптеки</t>
  </si>
  <si>
    <t>% выручки по программе. Интернет-бронирования</t>
  </si>
  <si>
    <t>% выручки по программе. МП</t>
  </si>
  <si>
    <t>% выручки по программе с сайта. Adaptive</t>
  </si>
  <si>
    <t>% выручки по программе с сайта. Desktop</t>
  </si>
  <si>
    <t>% выручки по программе с МП. Android</t>
  </si>
  <si>
    <t>% выручки по программе с МП. iOS</t>
  </si>
  <si>
    <t>Вовлеченность в чеках</t>
  </si>
  <si>
    <t>Сайт. Adaptive</t>
  </si>
  <si>
    <t>Сайт. Desktop</t>
  </si>
  <si>
    <t>МП. Android</t>
  </si>
  <si>
    <t>МП. iOS</t>
  </si>
  <si>
    <t>ФАКТ. Вовлеченность в выручке</t>
  </si>
  <si>
    <t>ПЛАН. Вовлеченность в выручке</t>
  </si>
  <si>
    <t>Ежемесячный отчет по ключевым показателям / Активность клиентской базы участников программы лояльности</t>
  </si>
  <si>
    <t>АКТИВНОСТЬ БАЗЫ</t>
  </si>
  <si>
    <t>Участники с покупкой, контактов</t>
  </si>
  <si>
    <t>База 12 мес</t>
  </si>
  <si>
    <t>Activity rate БАЗЫ 12 мес. Коэффициент активности базы – доля купивших от клиентов с покупкой в течение года, %</t>
  </si>
  <si>
    <t>Activity rate БАЗЫ. Коэффициент активности базы – доля активных участников от общего количества базы, %</t>
  </si>
  <si>
    <t>Customer Retention Rate Базы. Коэффициент удержания клиентов = (Количество клиентов в конце периода — Количество клиентов, приобретенных в течение периода) / Количество клиентов в начале периода X 100%</t>
  </si>
  <si>
    <t>Новые регистрации, контактов</t>
  </si>
  <si>
    <t>Покупающие 2 мес. подряд и более, контактов</t>
  </si>
  <si>
    <t>ALT — средний жизненный цикл клиента. Как долго в среднем покупает клиент</t>
  </si>
  <si>
    <t>% покупающих 2 и более месяца подряд (Постоянные)</t>
  </si>
  <si>
    <t>% купивших после перерыва 1 мес. и более (Вернувшиеся и редкоходящие)</t>
  </si>
  <si>
    <t>% купивших впервые (Новые)</t>
  </si>
  <si>
    <t>Купившие после перерыва 1 мес. и более, контактов</t>
  </si>
  <si>
    <t>Customer Churn Rate (CCR). Отток месяца</t>
  </si>
  <si>
    <t>Кол-во участников с повторными покупками в текущем месяце, шт.</t>
  </si>
  <si>
    <t>Доля участников с повторными покупками в текущем месяце, %</t>
  </si>
  <si>
    <t>Выручка факт участников с повторными покупками в текущем месяце, руб.</t>
  </si>
  <si>
    <t>% выручки от активных карт с повторными покупками в текущем месяце</t>
  </si>
  <si>
    <t>Частота покупок с картой средняя</t>
  </si>
  <si>
    <t>Кол-во участников со списанием бонусов, шт.</t>
  </si>
  <si>
    <t>% участников, списывающих бонусы</t>
  </si>
  <si>
    <t>Выручка от 1 участника, руб.</t>
  </si>
  <si>
    <t xml:space="preserve">Перекрёстные участники. Участники с покупкой с регистрацией в 2 брендах, контактов </t>
  </si>
  <si>
    <t>% перекрестных участников с покупкой</t>
  </si>
  <si>
    <t>Перекрёстные участники. Участники с покупкой с регистрацией в 2 брендах, выручка прайс, руб.</t>
  </si>
  <si>
    <t>% перекрестных участников в выручке</t>
  </si>
  <si>
    <t>АКТИВНОСТЬ БАЗЫ 12 мес</t>
  </si>
  <si>
    <t>Выручка по базе 12 мес факт, руб</t>
  </si>
  <si>
    <t>Чеки шт за 12 мес</t>
  </si>
  <si>
    <t>Среднее кол-во чеков на клиента базы 12 мес, шт</t>
  </si>
  <si>
    <t>Прирост мес к мес Кол-ва чеков на клиента базы 12 мес, шт</t>
  </si>
  <si>
    <t>Среднемесячное Кол-во чеков на клиента базы 12 мес, шт</t>
  </si>
  <si>
    <t>Средняя выручка на клиента базы 12 мес, руб.</t>
  </si>
  <si>
    <t>Прирост мес к мес Средней выручки на клиента базы 12 мес</t>
  </si>
  <si>
    <t>АКТИВНОСТЬ БАЗЫ. Бонусы</t>
  </si>
  <si>
    <t>Начислено бонусов (баллов)</t>
  </si>
  <si>
    <t>Бонусы, начисленные через Campaign Management</t>
  </si>
  <si>
    <t>Бонусы, начисленные по базовой акции</t>
  </si>
  <si>
    <t>Бонусы, начисленные по целевым акциям (Campaign + Процессинг)</t>
  </si>
  <si>
    <t>Бонусы, начисленные по массовым акциям</t>
  </si>
  <si>
    <t>Бонусы, начисленные по локальным акциям</t>
  </si>
  <si>
    <t>Списано бонусов (баллов)</t>
  </si>
  <si>
    <t>Бонусы, списанные Campaign Management</t>
  </si>
  <si>
    <t>Бонусы, списанные по базовой акции</t>
  </si>
  <si>
    <t>Бонусы, списанные по целевым акциям (Campaign + Процессинг)</t>
  </si>
  <si>
    <t>Бонусы, списанные по массовым акциям</t>
  </si>
  <si>
    <t>Бонусы, списанные по локальным акциям</t>
  </si>
  <si>
    <t>Redemption Rate. Коэффициент списания бонусов – доля списанных бонусов от  начисленных бонусов</t>
  </si>
  <si>
    <t>Redemption Rate бонусов Campaign. Коэффициент списания бонусов – доля списанных бонусов от  начисленных бонусов Campaign</t>
  </si>
  <si>
    <t>Redemption Rate без учета бонусов Campaign. Коэффициент списания бонусов – доля списанных бонусов от  начисленных бонусов</t>
  </si>
  <si>
    <t>Redemption Rate бонусов по базовой акции – доля списанных бонусов от  начисленных бонусов</t>
  </si>
  <si>
    <t>Redemption Rate бонусов по целевым акциям (Campaign + Процессинг) – доля списанных бонусов от  начисленных бонусов накопительно за 2 месяца</t>
  </si>
  <si>
    <t>Redemption Rate бонусов по массовым акциям – доля списанных бонусов от  начисленных бонусов накопительно за 2 месяца</t>
  </si>
  <si>
    <t>Redemption Rate бонусов по локальным акциям – доля списанных бонусов от  начисленных бонусов накопительно за 2 месяца</t>
  </si>
  <si>
    <t>АКТИВНОСТЬ БАЗЫ. Аптеки</t>
  </si>
  <si>
    <t>Аптеки. Участники с покупкой, контактов</t>
  </si>
  <si>
    <t>Аптеки. Доля от общего кол-ва участников с покупкой за месяц</t>
  </si>
  <si>
    <t>Аптеки. Кол-во участников с повторными покупками в текущем месяце, шт.</t>
  </si>
  <si>
    <t>Аптеки. Доля участников с повторными покупками в текущем месяце, %</t>
  </si>
  <si>
    <t>Аптеки. Выручка факт участников с повторными покупками в текущем месяце, руб.</t>
  </si>
  <si>
    <t>Аптеки. % выручки от активных карт с повторными покупками в текущем месяце</t>
  </si>
  <si>
    <t>Аптеки. Начислено бонусов (баллов)</t>
  </si>
  <si>
    <t>Аптеки. Списано бонусов (баллов)</t>
  </si>
  <si>
    <t>Аптеки. Redemption Rate. Коэффициент списания бонусов – доля списанных бонусов от  начисленных бонусов</t>
  </si>
  <si>
    <t>Аптеки. Частота покупок с картой средняя</t>
  </si>
  <si>
    <t>Аптеки. Кол-во участников со списанием бонусов, шт.</t>
  </si>
  <si>
    <t>Аптеки. % участников, списывающих бонусы</t>
  </si>
  <si>
    <t>Аптеки. Выручка от 1 участника, руб.</t>
  </si>
  <si>
    <t>АКТИВНОСТЬ БАЗЫ. САЙТ</t>
  </si>
  <si>
    <t>Интернет-бронирование. Участники с покупкой, контактов</t>
  </si>
  <si>
    <t>Интернет-бронирование. Доля от общего кол-ва участников с покупкой за месяц</t>
  </si>
  <si>
    <t>Интернет-бронирование. Кол-во участников с повторными покупками в текущем месяце, шт.</t>
  </si>
  <si>
    <t>Интернет-бронирование. Доля участников с повторными покупками в текущем месяце, %</t>
  </si>
  <si>
    <t>Интернет-бронирование. Выручка факт участников с повторными покупками в текущем месяце, руб.</t>
  </si>
  <si>
    <t>Интернет-бронирование. % выручки от активных карт с повторными покупками в текущем месяце</t>
  </si>
  <si>
    <t>Интернет-бронирование. Начислено бонусов (баллов)</t>
  </si>
  <si>
    <t>Интернет-бронирование. Списано бонусов (баллов)</t>
  </si>
  <si>
    <t>Интернет-бронирование. Redemption Rate. Коэффициент списания бонусов – доля списанных бонусов от  начисленных бонусов</t>
  </si>
  <si>
    <t>Интернет-бронирование. Частота покупок с картой средняя</t>
  </si>
  <si>
    <t>Интернет-бронирование. Кол-во участников со списанием бонусов, шт.</t>
  </si>
  <si>
    <t>Интернет-бронирование. % участников, списывающих бонусы</t>
  </si>
  <si>
    <t>Интернет-бронирование. Выручка от 1 участника, руб.</t>
  </si>
  <si>
    <t>АКТИВНОСТЬ БАЗЫ. МП</t>
  </si>
  <si>
    <t>МП. Участники с покупкой, контактов</t>
  </si>
  <si>
    <t>МП. Доля от общего кол-ва участников с покупкой за месяц</t>
  </si>
  <si>
    <t>МП. Кол-во участников с повторными покупками в текущем месяце, шт.</t>
  </si>
  <si>
    <t>МП. Доля участников с повторными покупками в текущем месяце, %</t>
  </si>
  <si>
    <t>МП. Выручка факт участников с повторными покупками в текущем месяце, руб.</t>
  </si>
  <si>
    <t>МП. % выручки от активных карт с повторными покупками в текущем месяце</t>
  </si>
  <si>
    <t>МП. Начислено бонусов (баллов)</t>
  </si>
  <si>
    <t>МП. Списано бонусов (баллов)</t>
  </si>
  <si>
    <t>МП. Redemption Rate. Коэффициент списания бонусов – доля списанных бонусов от  начисленных бонусов</t>
  </si>
  <si>
    <t>МП. Частота покупок с картой средняя</t>
  </si>
  <si>
    <t>МП. Кол-во участников со списанием бонусов, шт.</t>
  </si>
  <si>
    <t>МП. % участников, списывающих бонусы</t>
  </si>
  <si>
    <t>МП. Выручка от 1 участника, руб.</t>
  </si>
  <si>
    <t>АКТИВНОСТЬ БАЗЫ. Омни</t>
  </si>
  <si>
    <t>Омни.Участники с покупкой, контактов</t>
  </si>
  <si>
    <t>Омни. Доля от участников с покупкой за мес., %</t>
  </si>
  <si>
    <t>Омни.Выручка факт участников с повторными покупками в текущем месяце, руб.</t>
  </si>
  <si>
    <t>Омни.% в выручке бонусной программы</t>
  </si>
  <si>
    <t>Омни.Частота покупок с картой средняя</t>
  </si>
  <si>
    <t>Омни. Выручка от 1 участника, руб.</t>
  </si>
  <si>
    <t>АКТИВНОСТЬ БАЗЫ. Девайсы</t>
  </si>
  <si>
    <t>Участники с сайта. Adaptive, кол-во</t>
  </si>
  <si>
    <t>Участники с сайта. Desktop, кол-во</t>
  </si>
  <si>
    <t>Участники с МП. Android, кол-во</t>
  </si>
  <si>
    <t>Участники с МП. iOS, кол-во</t>
  </si>
  <si>
    <t>Сайт Adaptive. Выручка от 1 участника, руб.</t>
  </si>
  <si>
    <t>Сайт Desktop. Выручка от 1 участника, руб.</t>
  </si>
  <si>
    <t>МП. Android. Выручка от 1 участника, руб.</t>
  </si>
  <si>
    <t>МП. iOS. Выручка от 1 участника, руб.</t>
  </si>
  <si>
    <t>Сайт Adaptive. Частота покупок</t>
  </si>
  <si>
    <t>Сайт Desktop.Частота покупок</t>
  </si>
  <si>
    <t>МП. Android.Частота покупок</t>
  </si>
  <si>
    <t>МП. iOS.Частота покупок</t>
  </si>
  <si>
    <t>Сайт Adaptive</t>
  </si>
  <si>
    <t>Сайт Desktop</t>
  </si>
  <si>
    <t>НОВЫЙ</t>
  </si>
  <si>
    <t>ИТОГО</t>
  </si>
  <si>
    <t>Ежемесячный отчет по ключевым показателям / Затраты на вознаграждение участников программы лояльности</t>
  </si>
  <si>
    <t>Списания бонусов Аптеки, %</t>
  </si>
  <si>
    <t>Списания бонусов Сайт, %</t>
  </si>
  <si>
    <t>Списания бонусов МП, %</t>
  </si>
  <si>
    <t>Начисление бонусов по чекам, руб.</t>
  </si>
  <si>
    <t>Средний % начисления бонусов от выручки программы</t>
  </si>
  <si>
    <t>Сумма списанных бонусов по чекам, руб.</t>
  </si>
  <si>
    <t>Из них в аптеках, руб.</t>
  </si>
  <si>
    <t>Из них по Интернет-бронированиям, руб.</t>
  </si>
  <si>
    <t>Из них по заказам с МП, руб.</t>
  </si>
  <si>
    <t>Сумма предоставленных скидок участникам, руб.</t>
  </si>
  <si>
    <t>Доля скидки в выручке ПЛ</t>
  </si>
  <si>
    <t>Доля скидки в выручке ПЛ в аптеках</t>
  </si>
  <si>
    <t>Доля скидки в выручке ПЛ по Интернет-бронированиям</t>
  </si>
  <si>
    <t>Доля скидки в выручке ПЛ в МП</t>
  </si>
  <si>
    <t>Общие затраты на вознаграждения участников (бонусы + скидки), руб.</t>
  </si>
  <si>
    <t>Затраты на списанные бонусы от выручки по программе лояльности, %</t>
  </si>
  <si>
    <t>Затраты на бонусы от общей выручки, %</t>
  </si>
  <si>
    <t>Фактические затраты на 1 участника ПЛ с покупкой, руб.</t>
  </si>
  <si>
    <t>Затраты на списания. Базовые бонусы, %</t>
  </si>
  <si>
    <t>Затраты на списания. Бонусы по акциям, %</t>
  </si>
  <si>
    <t>Проникновение промо. Доля чеков с промо ПЛ, %</t>
  </si>
  <si>
    <t>Базовые бонусы</t>
  </si>
  <si>
    <t>МЦ Бонусы, начисленные через Campaign Management</t>
  </si>
  <si>
    <t>ЛА_1000 за 300_ТТ/Город</t>
  </si>
  <si>
    <t>МЦ Тройные бонусы в день рождения</t>
  </si>
  <si>
    <t>2024.09 Супербонус х3 (17-13) МЦ МА</t>
  </si>
  <si>
    <t>2024.09 Супербонус х5 (17-13) МЦ МА</t>
  </si>
  <si>
    <t>ЛА_Бонус_х5_ТТ/Город</t>
  </si>
  <si>
    <t>2024.09. Приветственные бонусы за первую покупку_МЦ</t>
  </si>
  <si>
    <t>2024.09 Супербонус х10 (17-13) МЦ МА</t>
  </si>
  <si>
    <t>2024.09 Тест Возврат в МП. 700 ББ в МП. Пуш+СМС+Пуш</t>
  </si>
  <si>
    <t>2024.09 Редкие Офлайн клиенты с высокими чеками 600 ББ МЦ</t>
  </si>
  <si>
    <t>2024.09 Промокод МНЕ500</t>
  </si>
  <si>
    <t>2024.10 Тест Регулярные Офлайн клиенты с потенциалом 600 ББ за покупку Короткая</t>
  </si>
  <si>
    <t>2024.10 Редкие Офлайн клиенты с высокими чеками 600 ББ МЦ</t>
  </si>
  <si>
    <t>2024.10 Тест Редкие  клиенты с низким чеком. 550 от 700 МЦ</t>
  </si>
  <si>
    <t>2024.08 Супербонус х5 (19-15) МЦ МА</t>
  </si>
  <si>
    <t>2024.08 Супербонус х3 (19-15) МЦ МА</t>
  </si>
  <si>
    <t>2024.09 Диабет. Пропуск 1,1-2 периода</t>
  </si>
  <si>
    <t>2024.08 Супербонус х10 (19-15) МЦ МА</t>
  </si>
  <si>
    <t>2024.10 Тест Регулярные Офлайн клиенты с потенциалом 600 ББ от 1000 Короткая</t>
  </si>
  <si>
    <t>Мотивация провизоров</t>
  </si>
  <si>
    <t>2024.10 Супербонус х5 (14-10) МЦ МА</t>
  </si>
  <si>
    <t>2024.10 Супербонус х3 (14-10) МЦ МА</t>
  </si>
  <si>
    <t>Unknown</t>
  </si>
  <si>
    <t>2024.08 Бонус х2_Магазин 18326_Город 12_МЦ</t>
  </si>
  <si>
    <t>2024.07 Супербонус х5 (22-18) МЦ МА</t>
  </si>
  <si>
    <t>ЛА_Бонус_х2_ТТ/Город</t>
  </si>
  <si>
    <t>2024.10 Тест Редкие Офлайн с высокими чеками. Новый текст</t>
  </si>
  <si>
    <t>2024.10 Супербонус х10 (14-10) МЦ МА</t>
  </si>
  <si>
    <t>2022.08 500 ББ МП Город 7</t>
  </si>
  <si>
    <t>2024.09 Тест. Средства для микрофлоры кишечника 650 ББ СМС+Пуш</t>
  </si>
  <si>
    <t>2024.08 Бонус х3_Магазин 18287_Город 1_МЦ</t>
  </si>
  <si>
    <t>2024.09. 500 ББ МЦ ЗИНЕРИДЕРМ</t>
  </si>
  <si>
    <t>Тест промочек МЦ</t>
  </si>
  <si>
    <t>2024.10 Бонус х2 ВС_Магазин 18302_Город 1_МЦ</t>
  </si>
  <si>
    <t>2023.07 500 ББ в МП Магазин 17782</t>
  </si>
  <si>
    <t>2023.06 500 ББ в МП Магазин 17837_Город 49</t>
  </si>
  <si>
    <t>2024.02 500 ББ МП Магазин 17935_Город 3</t>
  </si>
  <si>
    <t>2024.02 500 ББ МП Магазин 18099_Город 3</t>
  </si>
  <si>
    <t>2024.07. МЦ_Приветственные бонусы за первую покупку</t>
  </si>
  <si>
    <t>2024.06 Бонус х2_Магазин 18368_Город 12_МЦ</t>
  </si>
  <si>
    <t>2024.07. 500 ББ МЦ КЛИНДАМАКС</t>
  </si>
  <si>
    <t>01.2021 МЦ Киберпонедельник 2000 бонусов (25-27)</t>
  </si>
  <si>
    <t>02.2021 МЦ Подарки любимым оффлайн бонус х3 (12-10)</t>
  </si>
  <si>
    <t>20.01.2020 Новые не вовлечённые Группа 1 Эталон 300</t>
  </si>
  <si>
    <t>20.01.2020 Новые не вовлечённые Группа 1 Эталон 400</t>
  </si>
  <si>
    <t>20.01.2020 Новые не вовлечённые Группа 1 Эталон 500</t>
  </si>
  <si>
    <t>2020.01 МЦ Киберпонедельник х10 (27-29 янв)</t>
  </si>
  <si>
    <t>2020.01 Постоянные.  Порог Макси1 Бонус 50% МЦ</t>
  </si>
  <si>
    <t>2020.01 Постоянные.  Порог Мини2 Бонус 500 МЦ</t>
  </si>
  <si>
    <t>2020.01 Постоянные. Порог Макси1 Бонус 500 МЦ</t>
  </si>
  <si>
    <t>2020.01 Постоянные. Порог Макси1 Бонус Х5 МЦ</t>
  </si>
  <si>
    <t>2020.01 Постоянные. Порог Макси2 Бонус 50% МЦ</t>
  </si>
  <si>
    <t>2020.01 Постоянные. Порог Макси2 Бонус 500 МЦ</t>
  </si>
  <si>
    <t>2020.01 Постоянные. Порог Макси2 Бонус Х5 МЦ</t>
  </si>
  <si>
    <t>2020.01 Постоянные. Порог Мини1 Бонус 50% МЦ</t>
  </si>
  <si>
    <t>2020.01 Постоянные. Порог Мини2 Бонус 50% МЦ</t>
  </si>
  <si>
    <t>2020.01 Постоянные. Порог Мини2 Бонус Х5 МЦ</t>
  </si>
  <si>
    <t>2020.01 Постоянные.Порог Мини1 Бонус 500 МЦ</t>
  </si>
  <si>
    <t>2020.01 Постоянные.Порог Мини1 Бонус х5 МЦ</t>
  </si>
  <si>
    <t>2020.02 Купон здоровья МЦ от 2000</t>
  </si>
  <si>
    <t>2020.02 Купон здоровья МЦ от 2400</t>
  </si>
  <si>
    <t>2020.02 Купон здоровья МЦ от 2600</t>
  </si>
  <si>
    <t>2020.02 Купон здоровья МЦ от 3000</t>
  </si>
  <si>
    <t>2020.02 МЦ Витамины A-Zn 250 бонусов (1-29 фев)</t>
  </si>
  <si>
    <t>2020.02 МЦ Пробиотик+Пребиотик 500 баллов за каждую 2ую упаковку (1-29 фев)</t>
  </si>
  <si>
    <t>2020.02 МЦ Термальная вода Урьяж 1000 баллов (1-29 фев)</t>
  </si>
  <si>
    <t>2020.03 БОНУСх3 от 1000. Магазин 16311</t>
  </si>
  <si>
    <t>2020.03 МЦ СТМ для глаз х5 (1-31)</t>
  </si>
  <si>
    <t>2020.03 МЦ Супер бонус фикс 150 (2-31)</t>
  </si>
  <si>
    <t>2020.03 МЦ Супербонус х10 (2-31)</t>
  </si>
  <si>
    <t>2020.03 МЦ Супербонус х5 (2-31)</t>
  </si>
  <si>
    <t>2020.03 Спящие и Отток 300ББ Магазин 16311</t>
  </si>
  <si>
    <t>2020.04 Бонус х5 Сидимдома МЦ (14-4)</t>
  </si>
  <si>
    <t>2020.04 МЦ Супер бонус х5 (20-04)</t>
  </si>
  <si>
    <t>2020.04 Новые 1 волна СМС и пуш МЦ</t>
  </si>
  <si>
    <t>2020.04 Новые 2 волны МЦ</t>
  </si>
  <si>
    <t>2020.04 Новые 3 волны МЦ</t>
  </si>
  <si>
    <t>2020.05 МЦ Гепатопротекторы (15-31)</t>
  </si>
  <si>
    <t>2020.05 МЦ Здоровый отдых на природе (15-31)</t>
  </si>
  <si>
    <t>2020.05 МЦ Тест на беременность Консумед №2  (1-31)</t>
  </si>
  <si>
    <t>2020.05 МЦ Хондропротекторы (15-31)</t>
  </si>
  <si>
    <t>2020.06 Вовлечение в Омни из Офлайн МЦ</t>
  </si>
  <si>
    <t>2020.06 Купон 1000 МЦ Город 10</t>
  </si>
  <si>
    <t>2020.06 Купон 1000 МЦ Город 2</t>
  </si>
  <si>
    <t>2020.06 Купон здоровья МЦ от 1000</t>
  </si>
  <si>
    <t>2020.06 Купон здоровья МЦ от 1100</t>
  </si>
  <si>
    <t>2020.06 Купон здоровья МЦ от 1300</t>
  </si>
  <si>
    <t>2020.06 Купон здоровья МЦ от 900</t>
  </si>
  <si>
    <t>2020.06 МЦ Гели и бальзамы Консумед (1-30)</t>
  </si>
  <si>
    <t>2020.06 МЦ Супер бонус х4 (1-30)</t>
  </si>
  <si>
    <t>2020.06 МЦ Супер бонус х5 (1-30)</t>
  </si>
  <si>
    <t>2020.06 МЦ Хроники Гипертония (10 - 27)</t>
  </si>
  <si>
    <t>2020.06 МЦ Хроники Диабет (9 - 27)</t>
  </si>
  <si>
    <t>2020.06 МЦ Хроники Тромбозы (9 - 27)</t>
  </si>
  <si>
    <t>2020.06 МЦ Хроники Холестерин (9 - 27)</t>
  </si>
  <si>
    <t>2020.06 Новые не вовлеченные (10-14) МЦ</t>
  </si>
  <si>
    <t>2020.06 Новые не вовлеченные (15-59) МЦ</t>
  </si>
  <si>
    <t>2020.07 МЦ Супер-бонус х10 (6-14)</t>
  </si>
  <si>
    <t>2020.07 МЦ Супер-бонус х3 (6-14)</t>
  </si>
  <si>
    <t>2020.07 МЦ Супер-бонус х5 (6-14)</t>
  </si>
  <si>
    <t>2020.07 Стимулирование повторных заказов в МП МЦ</t>
  </si>
  <si>
    <t>2020.07 Стимулирование повторных заказов на Сайте МЦ</t>
  </si>
  <si>
    <t>2020.08 МЦ Супер Бонус (18-18)</t>
  </si>
  <si>
    <t>2020.08 МЦ Хроники спящие Аллергия (10-07)</t>
  </si>
  <si>
    <t>2020.08 МЦ Хроники спящие Боль (10-07)</t>
  </si>
  <si>
    <t>2020.08 МЦ Хроники спящие Гепатопротекторы (10-07)</t>
  </si>
  <si>
    <t>2020.08 МЦ Хроники спящие Диабет (10-7)</t>
  </si>
  <si>
    <t>2020.08 МЦ Хроники спящие Мозг (10-07)</t>
  </si>
  <si>
    <t>2020.08 МЦ Хроники спящие Тромбы (10-07)</t>
  </si>
  <si>
    <t>2020.08 МЦ Хроники спящие Язва (10-07)</t>
  </si>
  <si>
    <t>2020.08 Новые вовлеченные без online</t>
  </si>
  <si>
    <t>2020.08 Новые не вовлеченные</t>
  </si>
  <si>
    <t>2020.09 Мартовские клиенты, перешедшие в офлайн</t>
  </si>
  <si>
    <t>2020.09 Новые вовлеченные без online</t>
  </si>
  <si>
    <t>2020.09 Новые не вовлеченные. СМС</t>
  </si>
  <si>
    <t>2020.10 МЦ Биохакинг бонус х10 (12-09)</t>
  </si>
  <si>
    <t>2020.10 МЦ Биохакинг х3 (12-09)</t>
  </si>
  <si>
    <t>2020.10 МЦ Биохакинг х5 (12-09)</t>
  </si>
  <si>
    <t>2020.10 МЦ Витамины на земле (12-09)</t>
  </si>
  <si>
    <t>2020.10 Пенсионеры</t>
  </si>
  <si>
    <t>2020.10 Потенциал МП с сайта. Город 18</t>
  </si>
  <si>
    <t>2020.10 Редкоходящие среднедоходные</t>
  </si>
  <si>
    <t>2020.10 Спящие частоходящие среднедоходные</t>
  </si>
  <si>
    <t>2020.10 Среднеходящие среднедоходные</t>
  </si>
  <si>
    <t>2020.11 МЦ Владивосток сбои ИЗ</t>
  </si>
  <si>
    <t>2020.11 МЦ День мамы онлайн (10-30)</t>
  </si>
  <si>
    <t>2020.11 МЦ День Мамы офлайн (10-30)</t>
  </si>
  <si>
    <t>2020.11 Новые вовлеченные без онлайн</t>
  </si>
  <si>
    <t>2020.11 Новые не вовлеченные. Push+СМС</t>
  </si>
  <si>
    <t>2020.11 Новые не вовлеченные. СМС</t>
  </si>
  <si>
    <t>2020.11 Перевод адаптив в МП</t>
  </si>
  <si>
    <t>2020.11 Редкоходящие среднедоходные</t>
  </si>
  <si>
    <t>2020.12 Дарим 500 НГ бонусов от 1000</t>
  </si>
  <si>
    <t>2020.12 Дарим 500 НГ бонусов от 1200</t>
  </si>
  <si>
    <t>2020.12 Дарим 500 НГ бонусов от 1500</t>
  </si>
  <si>
    <t>2020.12 МЦ ЖКТ Бонус х3 (22-10)</t>
  </si>
  <si>
    <t>2020.12 МЦ Минеральная вода Бонус х3 (22-10)</t>
  </si>
  <si>
    <t>2020.12 МЦ Супер бонус х10 (1-21)</t>
  </si>
  <si>
    <t>2020.12 МЦ Супер бонус х3 (1-21)</t>
  </si>
  <si>
    <t>2020.12 МЦ Супер бонус х5 (1-21)</t>
  </si>
  <si>
    <t>2021.01 Возобновили покупки</t>
  </si>
  <si>
    <t>2021.01 МЦ Супербонус х3 (19-09)</t>
  </si>
  <si>
    <t>2021.01 Новые не вовлеченные. Push+СМС</t>
  </si>
  <si>
    <t>2021.01 Новые не вовлеченные. СМС</t>
  </si>
  <si>
    <t>2021.02 Возобновили покупки</t>
  </si>
  <si>
    <t>2021.02 МЦ Супер Бонус онлайн х10 (12-10)</t>
  </si>
  <si>
    <t>2021.02 МЦ Супер Бонус онлайн х3 (12-10)</t>
  </si>
  <si>
    <t>2021.02 МЦ Супер Бонус онлайн х5 (12-10)</t>
  </si>
  <si>
    <t>2021.02 Новые не вовлеченные без МП</t>
  </si>
  <si>
    <t>2021.02 Новые не вовлеченные с МП</t>
  </si>
  <si>
    <t>2021.03 Гипертония 550 ББ</t>
  </si>
  <si>
    <t>2021.03 МЦ Супер бонус Кардио х10 (16-31)</t>
  </si>
  <si>
    <t>2021.03 МЦ Супер бонус Кардио х3 (16-31)</t>
  </si>
  <si>
    <t>2021.03 МЦ Супер бонус Кардио х5 (16-31)</t>
  </si>
  <si>
    <t>2021.03 Новые не вовлеченные без МП</t>
  </si>
  <si>
    <t>2021.03 Новые не вовлеченные с МП</t>
  </si>
  <si>
    <t>2021.04 Возобновили покупки</t>
  </si>
  <si>
    <t>2021.04 Новые не вовлеченные без МП</t>
  </si>
  <si>
    <t>2021.04 Новые не вовлеченные с МП</t>
  </si>
  <si>
    <t>2021.04 Перевод из офлайн в МП</t>
  </si>
  <si>
    <t>2021.04 Редкоходящие среднедоходные</t>
  </si>
  <si>
    <t>2021.04 Супер розыгрыш 800+ призов!</t>
  </si>
  <si>
    <t>2021.05 Возобновили покупки</t>
  </si>
  <si>
    <t>2021.05 Новые не вовлеченные без МП</t>
  </si>
  <si>
    <t>2021.05 Новые не вовлеченные с МП</t>
  </si>
  <si>
    <t>2021.05 Перевод из офлайн в МП</t>
  </si>
  <si>
    <t>2021.05 Редкоходящие МЦ</t>
  </si>
  <si>
    <t>2021.06 МЦ Супер Бонус онлайн х10 (1-30)</t>
  </si>
  <si>
    <t>2021.06 МЦ Супер Бонус онлайн х3 (1-30)</t>
  </si>
  <si>
    <t>2021.06 МЦ Супер Бонус онлайн х5 (1-30)</t>
  </si>
  <si>
    <t>2021.06 Новые не вовлеченные_x000D_
_x000D_
 без МП</t>
  </si>
  <si>
    <t>2021.06 Новые не вовлеченные_x000D_
_x000D_
 с МП</t>
  </si>
  <si>
    <t>2021.06 Перевод из офлайн в МП</t>
  </si>
  <si>
    <t>2021.06 Супербонус оффлайн МЦ(1-30)</t>
  </si>
  <si>
    <t>2021.07 Вернулись из оттока</t>
  </si>
  <si>
    <t>2021.07 МЦ Бонус х5 на ВМП (1-31)</t>
  </si>
  <si>
    <t>2021.07 Новые не вовлеченные</t>
  </si>
  <si>
    <t>2021.08 Вернулись из оттока</t>
  </si>
  <si>
    <t>2021.08 МЦ Супербонус школа х10 (онлайн)</t>
  </si>
  <si>
    <t>2021.08 МЦ Супербонус школа х3 (аптека)</t>
  </si>
  <si>
    <t>2021.08 МЦ Супербонус школа х3 (онлайн)</t>
  </si>
  <si>
    <t>2021.08 МЦ Супербонус школа х5 (онлайн)</t>
  </si>
  <si>
    <t>2021.08 Новые не вовлеченные</t>
  </si>
  <si>
    <t>2021.08 Регулярные редкоходящие</t>
  </si>
  <si>
    <t>2021.08.Привет500ББ_МЦ Город10
_17591, 17590</t>
  </si>
  <si>
    <t>2021.08.Приветственные500ББ_МЦ17162</t>
  </si>
  <si>
    <t>2021.09 МЦ Супер бонус постковид х10 (16-17)</t>
  </si>
  <si>
    <t>2021.09 МЦ Супер бонус постковид х3 (16-17)</t>
  </si>
  <si>
    <t>2021.09 МЦ Супер бонус постковид х5 (16-17)</t>
  </si>
  <si>
    <t>2021.10 Вернувшиеся из оттока МЦ</t>
  </si>
  <si>
    <t>2021.10 Не вовлеченные в МП</t>
  </si>
  <si>
    <t>2021.10 Новые не вовлеченные МЦ</t>
  </si>
  <si>
    <t>2021.10 Регулярные редкоходящие</t>
  </si>
  <si>
    <t>2021.10 Розыгрыш</t>
  </si>
  <si>
    <t>2021.11 Вернувшиеся из оттока МЦ</t>
  </si>
  <si>
    <t>2021.11 МЦ День мамы бонус х10 (1-30)</t>
  </si>
  <si>
    <t>2021.11 МЦ День мамы бонус х3 (1-30)</t>
  </si>
  <si>
    <t>2021.11 МЦ День мамы бонус х5 (1-30)</t>
  </si>
  <si>
    <t>2021.11 Новые не вовлеченные МЦ</t>
  </si>
  <si>
    <t>2021.11 Черная пятница</t>
  </si>
  <si>
    <t>2021.12 Вернувшиеся из оттока МЦ</t>
  </si>
  <si>
    <t>2021.12 Дарим 1000 НГ бонусов от 1000</t>
  </si>
  <si>
    <t>2021.12 Дарим 1000 НГ бонусов от 1500</t>
  </si>
  <si>
    <t>2021.12 Дарим 500 НГ бонусов от 1000</t>
  </si>
  <si>
    <t>2021.12 Дарим 500 НГ бонусов от 1200</t>
  </si>
  <si>
    <t>2021.12 МЦ Супербонус х10 (6-19)</t>
  </si>
  <si>
    <t>2021.12 МЦ Супербонус х3 (6-19)</t>
  </si>
  <si>
    <t>2021.12 МЦ Супербонус х5 (6-19)</t>
  </si>
  <si>
    <t>2021.12 Не вовлечённые в МП</t>
  </si>
  <si>
    <t>2021.12 Новые не вовлеченные МЦ</t>
  </si>
  <si>
    <t>2021.12 Регулярные редкоходящие</t>
  </si>
  <si>
    <t>2021.12 Спящие частоходящие. 500 ББ за покупку</t>
  </si>
  <si>
    <t>2022.01 Вернувшиеся из оттока МЦ</t>
  </si>
  <si>
    <t>2022.01 МЦ Супер бонус Пищеварение х10 (18-13)</t>
  </si>
  <si>
    <t>2022.01 МЦ Супер бонус Пищеварение х3 (18-13)</t>
  </si>
  <si>
    <t>2022.01 МЦ Супер бонус Пищеварение х5 (18-13)</t>
  </si>
  <si>
    <t>2022.01 Не вовлечённые в МП</t>
  </si>
  <si>
    <t>2022.01 Новые не вовлеченные МЦ</t>
  </si>
  <si>
    <t>2022.01 Перевод из Адаптива в МП Ж 30-55</t>
  </si>
  <si>
    <t>2022.01 Регулярные редкоходящие</t>
  </si>
  <si>
    <t>2022.02 Не вовлечённые в МП</t>
  </si>
  <si>
    <t>2022.02 Перевод из Офлайн в МП</t>
  </si>
  <si>
    <t>2022.02 Перевод из Офлайн в МП (возрастные)</t>
  </si>
  <si>
    <t>2022.02 Регулярные редкоходящие</t>
  </si>
  <si>
    <t>2022.02 Супер бонус Подарки любимым бонус х10 (14-13)</t>
  </si>
  <si>
    <t>2022.02 Супер бонус Подарки любимым бонус х3 (14-13)</t>
  </si>
  <si>
    <t>2022.02 Супер бонус Подарки любимым бонус х5 (14-13)</t>
  </si>
  <si>
    <t>2022.03 Бонус х5 в онлайн.Магазин 16882</t>
  </si>
  <si>
    <t>2022.03 Не вовлечённые в МП 500 ББ</t>
  </si>
  <si>
    <t>2022.03 Не вовлечённые в МП 650 ББ</t>
  </si>
  <si>
    <t>2022.03 Отток МП 4-6 мес. 500 ББ</t>
  </si>
  <si>
    <t>2022.03 Отток МП 4-6 мес. 650 ББ</t>
  </si>
  <si>
    <t>2022.04 Вернувшиеся из оттока Пуш+СМС</t>
  </si>
  <si>
    <t>2022.04 Вернувшиеся из оттока СМС</t>
  </si>
  <si>
    <t>2022.04 Новые не вовлеченные Пуш+СМС</t>
  </si>
  <si>
    <t>2022.04 Новые не вовлеченные СМС</t>
  </si>
  <si>
    <t>2022.04 Перевод из Адаптива в МП. 500 ББ за покупку в МП</t>
  </si>
  <si>
    <t>2022.04 Перевод из Адаптива в МП. Бонус Х5 в МП</t>
  </si>
  <si>
    <t>2022.04 Регулярные редкоходящие без запасов Пуш+СМС</t>
  </si>
  <si>
    <t>2022.04 Регулярные редкоходящие без запасов СМС</t>
  </si>
  <si>
    <t>2022.05 Вернувшиеся из оттока Пуш+СМС</t>
  </si>
  <si>
    <t>2022.05 Вернувшиеся из оттока СМС</t>
  </si>
  <si>
    <t>2022.05 МЦ Супер бонус Летняя аптечка бонус х10 (4-31)</t>
  </si>
  <si>
    <t>2022.05 МЦ Супер бонус Летняя аптечка бонус х3 (4-31)</t>
  </si>
  <si>
    <t>2022.05 МЦ Супер бонус Летняя аптечка бонус х5 (4-31)</t>
  </si>
  <si>
    <t>2022.05 Недавно перешли в МП, но пока не покупают регулярно. _x000D_
Пуш+СМС 650 ББ</t>
  </si>
  <si>
    <t>2022.05 Недавно перешли в МП, но пока не покупают регулярно. Тест. СМС +Пуш 750 ББ</t>
  </si>
  <si>
    <t>2022.05 Новые не вовлеченные Пуш+СМС</t>
  </si>
  <si>
    <t>2022.05 Новые не вовлеченные СМС</t>
  </si>
  <si>
    <t>2022.05 Перевод из Адаптива в МП. 650 ББ за покупку в МП</t>
  </si>
  <si>
    <t>2022.05 Перевод из Офлайн в МП</t>
  </si>
  <si>
    <t>2022.05 Регулярные редкоходящие Пуш+СМС</t>
  </si>
  <si>
    <t>2022.05 Регулярные редкоходящие СМС</t>
  </si>
  <si>
    <t>2022.05 Ушли из МП в др каналы Пуш+СМС 650 в МП</t>
  </si>
  <si>
    <t>2022.05 Ушли из МП в другие каналы Тест СМС+Пуш 750 ББ в МП</t>
  </si>
  <si>
    <t>2022.06 Бонус х3_Город 7</t>
  </si>
  <si>
    <t>2022.06 Вернулись из оттока СМС</t>
  </si>
  <si>
    <t>2022.06 Новые не вовлеченные Пуш+СМС МЦ</t>
  </si>
  <si>
    <t>2022.06 Новые не вовлеченные СМС МЦ</t>
  </si>
  <si>
    <t>2022.06 Регулярные редкоходящие Пуш+СМС</t>
  </si>
  <si>
    <t>2022.06 Супер бонус х10 (07-07)</t>
  </si>
  <si>
    <t>2022.06 Супер бонус х3 (07-07)</t>
  </si>
  <si>
    <t>2022.06 Супер бонус х5 (07-07)</t>
  </si>
  <si>
    <t>2022.07 Регулярные редкоходящие СМС+Пуш</t>
  </si>
  <si>
    <t>2022.07 Редкоход Тест  500 ББ за покупку 3 нед - 500 ББ на 8 дней</t>
  </si>
  <si>
    <t>2022.07 Супер бонус Летние хиты бонус х10 (8-8)</t>
  </si>
  <si>
    <t>2022.07 Супер бонус Летние хиты бонус х3 (8-8)</t>
  </si>
  <si>
    <t>2022.07 Супер бонус Летние хиты бонус х5 (8-8)</t>
  </si>
  <si>
    <t>2022.07 Ушли из МП в другие каналы 750 ББ в МП</t>
  </si>
  <si>
    <t>2022.08 Вернулись из оттока СМС</t>
  </si>
  <si>
    <t>2022.08 Новые не вовлеченные Пуш+СМС</t>
  </si>
  <si>
    <t>2022.08 Новые не вовлеченные СМС</t>
  </si>
  <si>
    <t>2022.08 Регулярные редкоходящие СМС+Пуш</t>
  </si>
  <si>
    <t>2022.08 Супер бонус Школа бонус х10 (9-4)</t>
  </si>
  <si>
    <t>2022.08 Супер бонус Школа бонус х3 (9-4)</t>
  </si>
  <si>
    <t>2022.08 Супер бонус Школа бонус х5 (9-4)</t>
  </si>
  <si>
    <t>2022.08 Тест Гипертония. Редкие с высоким чеком  СМС+Пуш (22 - 11)</t>
  </si>
  <si>
    <t>2022.08 Тест Гипертония. Редкие со средним чеком. СМС+Пуш (22 - 11)</t>
  </si>
  <si>
    <t>2022.08 Ушли из МП в другие каналы 750 ББ в МП</t>
  </si>
  <si>
    <t>2022.09 Вернулись из оттока СМС</t>
  </si>
  <si>
    <t>2022.09 Недавно перешли в МП, но покупают нерегулярно. _x000D_
Пуш+СМС 650 ББ</t>
  </si>
  <si>
    <t>2022.09 Новые не вовлеченные Пуш+СМС</t>
  </si>
  <si>
    <t>2022.09 Новые не вовлеченные СМС</t>
  </si>
  <si>
    <t>2022.09 Перевод из Адаптива в МП. 750 ББ в МП</t>
  </si>
  <si>
    <t>2022.09 Регулярные редкоходящие СМС+Пуш</t>
  </si>
  <si>
    <t>2022.09 Супер бонус Детокс бонус х10 (5-2)</t>
  </si>
  <si>
    <t>2022.09 Супер бонус Детокс бонус х3 (5-2)</t>
  </si>
  <si>
    <t>2022.09 Супер бонус Детокс бонус х5 (5-2)</t>
  </si>
  <si>
    <t>2022.09 Тест Новые 3 чека за первые 100 дней</t>
  </si>
  <si>
    <t>2022.09 Ушли из МП в другие каналы 750 ББ в МП</t>
  </si>
  <si>
    <t>2022.10 Бонус х3_Магазин 17594_Город 10_МЦ</t>
  </si>
  <si>
    <t>2022.10 Бонус х4_Магазин 16882_Город 1_МЦ</t>
  </si>
  <si>
    <t>2022.10 Бонус х5_Магазин 17427_Город 5_МЦ</t>
  </si>
  <si>
    <t>2022.10 Вернулись из оттока СМС</t>
  </si>
  <si>
    <t>2022.10 Недавно перешли в МП, но покупают не регулярно. _x000D_
Пуш+СМС 650 ББ</t>
  </si>
  <si>
    <t>2022.10 Новые не вовлеченные Пуш+СМС</t>
  </si>
  <si>
    <t>2022.10 Новые не вовлеченные СМС</t>
  </si>
  <si>
    <t>2022.10 Перевод из Адаптива в МП. 750 ББ в МП</t>
  </si>
  <si>
    <t>2022.10 Супербонус Уютная Осень х10 (10-10)</t>
  </si>
  <si>
    <t>2022.10 Супербонус Уютная Осень х3 (10-10)</t>
  </si>
  <si>
    <t>2022.10 Супербонус Уютная Осень х5 (10-10)</t>
  </si>
  <si>
    <t>2022.10 Ушли из МП в другие каналы 750 ББ в МП</t>
  </si>
  <si>
    <t>2022.11 Редкоходящие. Купили от 1500 р и более за 6 мес СМС+Пуш</t>
  </si>
  <si>
    <t>2022.11 Спящие частоходящие. 500ББ за покупку СМС+Пуш</t>
  </si>
  <si>
    <t>2022.11 Супербонус МЦ Супер зрение х10 (11-4)</t>
  </si>
  <si>
    <t>2022.11 Супербонус МЦ Супер зрение х3 (11-4)</t>
  </si>
  <si>
    <t>2022.11 Супербонус МЦ Супер зрение х5 (11-4)</t>
  </si>
  <si>
    <t>2022.11 Хроники.Гипертония с пропуском 1мес. СМС+Пуш</t>
  </si>
  <si>
    <t>2022.11 Хроники.Диабет с пропуском 1мес. СМС+Пуш</t>
  </si>
  <si>
    <t>2022.11 Хроники.Холестерин с пропуском 1мес. СМС+Пуш</t>
  </si>
  <si>
    <t>2022.11 Черная пятница_1000 бонусов</t>
  </si>
  <si>
    <t>2022.11 Черная пятница_1500 бонусов</t>
  </si>
  <si>
    <t>2022.11 Черная пятница_500 бонусов</t>
  </si>
  <si>
    <t>2022.11 Черная пятница_750 бонусов</t>
  </si>
  <si>
    <t>2022.12 Бонус х3_Магазин 14135_Город 12_МЦ</t>
  </si>
  <si>
    <t>2022.12 Бонус х3_Магазин 16220_Город 1_МЦ</t>
  </si>
  <si>
    <t>2022.12 Бонус х5_Магазин 15299_Город 1_МЦ</t>
  </si>
  <si>
    <t>2022.12 Купон 500 бонусов от 1200 р. МЦ</t>
  </si>
  <si>
    <t>2022.12 Недавно перешли в МП, но покупают нерегулярно. Пуш+СМС 650 ББ</t>
  </si>
  <si>
    <t>2022.12 Новые не вовлеченные Пуш+СМС</t>
  </si>
  <si>
    <t>2022.12 Новые не вовлеченные СМС</t>
  </si>
  <si>
    <t>2022.12 Редкоходящие. 500 ББ за покупку СМС+Пуш</t>
  </si>
  <si>
    <t>2022.12 Спящие низкодоходные</t>
  </si>
  <si>
    <t>2022.12 Ушли из МП в другие каналы 750 ББ в МП</t>
  </si>
  <si>
    <t>2022.12.22 1000 ББ к ДР VIP клиентам СМС</t>
  </si>
  <si>
    <t>2023.01 Бонус х3_Магазин 14080_Город 9_МЦ</t>
  </si>
  <si>
    <t>2023.01 Бонус х3_Магазин 14546_Город 15_МЦ</t>
  </si>
  <si>
    <t>2023.01 Бонус х3_Магазин 14636_Город 11_МЦ</t>
  </si>
  <si>
    <t>2023.01 Бонус х3_Магазин 15619_Город 5_МЦ_только ИЗ</t>
  </si>
  <si>
    <t>2023.01 Бонус х3_Магазин 17250_Город 15_МЦ</t>
  </si>
  <si>
    <t>2023.01 Бонус х3_Магазин 17977_Город 9_МЦ</t>
  </si>
  <si>
    <t>2023.01 Бонус х4_Магазин 15133_Город 25_МЦ_только ИЗ</t>
  </si>
  <si>
    <t>2023.01 Бонус х4_Магазин 17960_Город 1_МЦ</t>
  </si>
  <si>
    <t>2023.01 Вернулись из оттока СМС</t>
  </si>
  <si>
    <t>2023.01 Новые вовлечённые без МП. Тест 750 ББ за покупку в МП</t>
  </si>
  <si>
    <t>2023.01 Новые не вовлеченные Пуш+СМС</t>
  </si>
  <si>
    <t>2023.01 Новые не вовлеченные СМС</t>
  </si>
  <si>
    <t>2023.01 Перевод из Адаптива в МП. 1000 ББ в МП</t>
  </si>
  <si>
    <t>2023.01 Перевод из Офлайн в МП</t>
  </si>
  <si>
    <t>2023.01 Регулярные редкоходящие СМС+Пуш</t>
  </si>
  <si>
    <t>2023.01 Спящие низкодоходные</t>
  </si>
  <si>
    <t>2023.01 Супербонус МЦ Супербонусы для Суперзимы х10 (16-14)</t>
  </si>
  <si>
    <t>2023.01 Супербонус МЦ Супербонусы для Суперзимы х3 (16-14)</t>
  </si>
  <si>
    <t>2023.01 Супербонус МЦ Супербонусы для Суперзимы х5 (16-14)</t>
  </si>
  <si>
    <t>2023.01 Ушли из МП в другие каналы 750 ББ в МП</t>
  </si>
  <si>
    <t>2023.02 Бонус х3_Магазин 13964_Город 1_МЦ</t>
  </si>
  <si>
    <t>2023.02 Бонус х3_Магазин 15009_Город 8_МЦ</t>
  </si>
  <si>
    <t>2023.02 Бонус х3_Магазин 15850_Город 3_МЦ</t>
  </si>
  <si>
    <t>2023.02 Бонус х3_Магазин 17825_Город 27_МЦ</t>
  </si>
  <si>
    <t>2023.02 Недавно перешли в МП, но покупают нерегулярно. Пуш+СМС 650 ББ</t>
  </si>
  <si>
    <t>2023.02 Новые не вовлеченные Пуш+СМС</t>
  </si>
  <si>
    <t>2023.02 Новые не вовлеченные СМС</t>
  </si>
  <si>
    <t>2023.02 Регулярные редкоходящие  Тест БонусХ5 от 1199 р</t>
  </si>
  <si>
    <t>2023.02 Регулярные редкоходящие СМС+Пуш</t>
  </si>
  <si>
    <t>2023.02 Спящие низкодоходные 1000 ББ за 1000 р</t>
  </si>
  <si>
    <t>2023.02 Спящие низкодоходные 500 ББ за покупку</t>
  </si>
  <si>
    <t>2023.02 Супербонус х10 МЦ (14-15)</t>
  </si>
  <si>
    <t>2023.02 Супербонус х3 МЦ (14-15)</t>
  </si>
  <si>
    <t>2023.02 Супербонус х5 МЦ (14-15)</t>
  </si>
  <si>
    <t>2023.02 Ушли из МП в другие каналы 750 ББ в МП</t>
  </si>
  <si>
    <t>2023.03 Бонус х4_Магазин 14835_Город 12_МЦ</t>
  </si>
  <si>
    <t>2023.03 Бонус х4_Магазин 16178_Город 12_МЦ</t>
  </si>
  <si>
    <t>2023.03 Вернулись из оттока СМС</t>
  </si>
  <si>
    <t>2023.03 Недавно перешли в МП 650 ББ в МП</t>
  </si>
  <si>
    <t>2023.03 Новые не вовлеченные Пуш+СМС</t>
  </si>
  <si>
    <t>2023.03 Новые не вовлеченные СМС</t>
  </si>
  <si>
    <t>2023.03 Регулярные редкоходящие СМС+Пуш</t>
  </si>
  <si>
    <t>2023.03 Супербонус х3 МЦ (16-15)</t>
  </si>
  <si>
    <t>2023.03 Супербонус х5 МЦ (16-15)</t>
  </si>
  <si>
    <t>2023.03 Тест. Редкие клиенты МП.ПУШ</t>
  </si>
  <si>
    <t>2023.03 Ушли из МП в другие каналы 750 ББ в МП</t>
  </si>
  <si>
    <t>2023.04 Бонус х10 на ВМП_Магазин 17977_Город 9_МЦ</t>
  </si>
  <si>
    <t>2023.04 Бонус х3_Магазин 15559_Город 1_МЦ</t>
  </si>
  <si>
    <t>2023.04 Бонус х3_Магазин 15619_Город 5_МЦ</t>
  </si>
  <si>
    <t>2023.04 Бонус х3_Магазин 16681_Город 1_МЦ</t>
  </si>
  <si>
    <t>2023.04 Бонус х3_Магазин 16825_Город 10_МЦ</t>
  </si>
  <si>
    <t>2023.04 Бонус х3_Магазин 17427_Город 5_МЦ</t>
  </si>
  <si>
    <t>2023.04 Бонус х5_Магазин 17977_Город 9_МЦ</t>
  </si>
  <si>
    <t>2023.04 Вернулись из оттока СМС</t>
  </si>
  <si>
    <t>2023.04 Новые вовлечённые без МП. 750 ББ за покупку в МП</t>
  </si>
  <si>
    <t>2023.04 Новые не вовлеченные Пуш+СМС</t>
  </si>
  <si>
    <t>2023.04 Новые не вовлеченные СМС</t>
  </si>
  <si>
    <t>2023.04 Новые не вовлеченные СМС. Новый текст</t>
  </si>
  <si>
    <t>2023.04 ПредОтток ВысокоДоходных Тест 750 ББ за покупку</t>
  </si>
  <si>
    <t>2023.04 Спящие частоходящие. Среднедоходные. 500 ББ за покупку</t>
  </si>
  <si>
    <t>2023.04 Спящие частоходящие. Среднедоходные. 500 ББ за покупку. Тест Новый текст</t>
  </si>
  <si>
    <t>2023.04 Супербонус х5 МЦ (18-15)</t>
  </si>
  <si>
    <t>2023.04 Тест. Чистый офлайн. Редкие с высоким чеком 5%</t>
  </si>
  <si>
    <t>2023.04 Тест. Чистый офлайн. Редкие с высоким чеком 500 ББ</t>
  </si>
  <si>
    <t>2023.04 Тест. Чистый офлайн. Редкие с высоким чеком ББ Х5</t>
  </si>
  <si>
    <t>2023.04 Тест. Чистый офлайн. Редкие со средним чеком. 500 ББ</t>
  </si>
  <si>
    <t>2023.04 Тест. Чистый офлайн. Среднеходящие с высокими чеками 500 ББ</t>
  </si>
  <si>
    <t>2023.04 Тест. Чистый офлайн. Среднеходящие с высокими чеками ББ Х5</t>
  </si>
  <si>
    <t>2023.04 Тест. Чистый офлайн. Среднеходящие среднедоходные 500 ББ</t>
  </si>
  <si>
    <t>2023.05 1000 ББ от 300 р._Магазин 17953_Город 26_МЦ</t>
  </si>
  <si>
    <t>2023.05 Бонус х3 на товары для детей МЦ</t>
  </si>
  <si>
    <t>2023.05 Бонус х3_Магазин 17808_Город 11_МЦ</t>
  </si>
  <si>
    <t>2023.05 Бонус х5_Магазин 15651_Город 1_МЦ</t>
  </si>
  <si>
    <t>2023.05 Вернулись из оттока СМС</t>
  </si>
  <si>
    <t>2023.05 Любимая категория Гипертония 650 ББ</t>
  </si>
  <si>
    <t>2023.05 Недавно перешли в МП 650 ББ в МП</t>
  </si>
  <si>
    <t>2023.05 Недавно перешли в МП 750 ББ от 500 р в МП</t>
  </si>
  <si>
    <t>2023.05 Приветственные 500 ББ Офлайн_Магазин 18108_Город 8</t>
  </si>
  <si>
    <t>2023.05 Пропуск покупки Гипертония 650 ББ</t>
  </si>
  <si>
    <t>2023.05 Пропуск покупки Суставная, мышечная боль 650 ББ</t>
  </si>
  <si>
    <t>2023.05 Спящие низкодоходные 500 ББ от 900 р</t>
  </si>
  <si>
    <t>2023.05 Супербонус х3 МЦ (17-14)</t>
  </si>
  <si>
    <t>2023.05 Супербонус х5 МЦ (17-14)</t>
  </si>
  <si>
    <t>2023.05 Тест Постоянные среднедоходные</t>
  </si>
  <si>
    <t>2023.06 Бонус х3_Город 25_МЦ</t>
  </si>
  <si>
    <t>2023.06 Бонус х3_Магазин 15668_Город 16_МЦ</t>
  </si>
  <si>
    <t>2023.06 Бонус х3_Магазин 16158_Город 1_МЦ</t>
  </si>
  <si>
    <t>2023.06 Бонус х3_Магазин 17791_Город 3_МЦ</t>
  </si>
  <si>
    <t>2023.06 Бонус х3_Магазин 17837_Город 49_МЦ</t>
  </si>
  <si>
    <t>2023.06 Вернулись из оттока СМС</t>
  </si>
  <si>
    <t>2023.06 МП iOS Ср чек 500-950 р. - Бонус х5 ПУШ</t>
  </si>
  <si>
    <t>2023.06 МП Андроид Ср чек 500-950 р - Бонус х5 ПУШ</t>
  </si>
  <si>
    <t>2023.06 Новые не вовлечённые клиенты СМС МЦ</t>
  </si>
  <si>
    <t>2023.06 Новые не вовлеченные Пуш+СМС МЦ</t>
  </si>
  <si>
    <t>2023.06 Редкие  Офлайн клиенты с высокими чеками 600 ББ</t>
  </si>
  <si>
    <t>2023.06 Редкие  Офлайн клиенты со средними чеками 500 ББ</t>
  </si>
  <si>
    <t>2023.06 Супербонус х10 МЦ (16-16)</t>
  </si>
  <si>
    <t>2023.06 Супербонус х3 МЦ (16-16)</t>
  </si>
  <si>
    <t>2023.06 Супербонус х5 МЦ (16-16)</t>
  </si>
  <si>
    <t>2023.07 Аллергия. Пропуск 1,1-2 периода</t>
  </si>
  <si>
    <t>2023.07 Аллергия. Редкие с потенциалом</t>
  </si>
  <si>
    <t>2023.07 Бонус х3_Город 16_МЦ</t>
  </si>
  <si>
    <t>2023.07 Бонус х3_Магазин 17782_Город 48_МЦ</t>
  </si>
  <si>
    <t>2023.07 Бонус х5 на витамины для красоты МЦ</t>
  </si>
  <si>
    <t>2023.07 Гепатопротекторы. Редкие с потенциалом</t>
  </si>
  <si>
    <t>2023.07 Гипертония. Пропуск 1,1-2 периода</t>
  </si>
  <si>
    <t>2023.07 Гипертония. Редкие с потенциалом</t>
  </si>
  <si>
    <t>2023.07 Недавно перешли в МП 650 ББ в МП</t>
  </si>
  <si>
    <t>2023.07 Постоянные среднедоходные 600 ББ от 900 р СМС+Пуш</t>
  </si>
  <si>
    <t>2023.07 Редкие Офлайн клиенты с высокими чеками 600 ББ</t>
  </si>
  <si>
    <t>2023.07 Супербонус х10 МЦ (18-18)</t>
  </si>
  <si>
    <t>2023.07 Супербонус х2 МЦ (18-18)</t>
  </si>
  <si>
    <t>2023.07 Супербонус х3 МЦ (18-18)</t>
  </si>
  <si>
    <t>2023.07 Супербонус х5 МЦ (18-18)</t>
  </si>
  <si>
    <t>2023.08 Бонус х3_Магазин 15310_Город 32</t>
  </si>
  <si>
    <t>2023.08 Диабет. Пропуск 1,1-2 периода МЦ</t>
  </si>
  <si>
    <t>2023.08 Диабет. Редкие с потенциалом роста</t>
  </si>
  <si>
    <t>2023.08 МП Android БонусХ2 от 900 р</t>
  </si>
  <si>
    <t>2023.08 МП Android Тест 500 ББ от 900 р</t>
  </si>
  <si>
    <t>2023.08 МП iOS Бонус х2 за покупку от 900 р</t>
  </si>
  <si>
    <t>2023.08 МП iOS Тест 500 ББ за покупку от 900 р</t>
  </si>
  <si>
    <t>2023.08 Редкие Офлайн клиенты с высокими чеками 600 ББ</t>
  </si>
  <si>
    <t>2023.08 Супербонус х10 МЦ (21-21)</t>
  </si>
  <si>
    <t>2023.08 Супербонус х3 МЦ (21-21)</t>
  </si>
  <si>
    <t>2023.08 Супербонус х5 МЦ (21-21)</t>
  </si>
  <si>
    <t>2023.09 1000 ББ от 300 р._Магазин 18272_Город 27_МЦ</t>
  </si>
  <si>
    <t>2023.09 1000 ББ от 300 р._Магазин 18285_Город 27_МЦ</t>
  </si>
  <si>
    <t>2023.09 Бонус х3_Город 15_МЦ</t>
  </si>
  <si>
    <t>2023.09 Бонус х3_Город 30_МЦ</t>
  </si>
  <si>
    <t>2023.09 Бонус х3_Город 5_МЦ</t>
  </si>
  <si>
    <t>2023.09 Бонус х3_Магазин 16220_Город 1_МЦ</t>
  </si>
  <si>
    <t>2023.09 Бонус х3_Магазин 17277_Город 3_МЦ</t>
  </si>
  <si>
    <t>2023.09 Бонус х3_Магазин 17592_Город 3_МЦ</t>
  </si>
  <si>
    <t>2023.09 Бонус х3_Магазин 17866_Город 3_МЦ</t>
  </si>
  <si>
    <t>2023.09 Бонус х3_Магазин 17935_Город 3_МЦ</t>
  </si>
  <si>
    <t>2023.09 Бонус х7_Магазин 16162_Город 35</t>
  </si>
  <si>
    <t>2023.09 Бонус х7_Магазин 17431_Город 20_МЦ</t>
  </si>
  <si>
    <t>2023.09 Бонус х7_Магазин 3024_Город 20_МЦ</t>
  </si>
  <si>
    <t>2023.09 Гипертония. Редкие с потенциалом</t>
  </si>
  <si>
    <t>2023.09 Диабет. Пропуск 1,1-2 периода</t>
  </si>
  <si>
    <t>2023.09 Недавно перешли в МП 650 ББ в МП</t>
  </si>
  <si>
    <t>2023.09 Переток Постоянных среднеходящих в Постоянные редкоходящие. 500 ББ за покупку от 500</t>
  </si>
  <si>
    <t>2023.09 Редкие Офлайн клиенты с высокими чеками 600 ББ</t>
  </si>
  <si>
    <t>2023.09 Супербонус х3 МЦ (26-31)</t>
  </si>
  <si>
    <t>2023.09 Супербонус х5 МЦ (26-31)</t>
  </si>
  <si>
    <t>2023.10 1000 ББ от 300 р._Магазин 17808_Город 11_МЦ</t>
  </si>
  <si>
    <t>2023.10 1000 ББ от 300 р._Магазин 18287_Город 1_МЦ</t>
  </si>
  <si>
    <t>2023.10 Бонус х3_Город 21_МЦ</t>
  </si>
  <si>
    <t>2023.10 Бонус х3_Город 39_МЦ</t>
  </si>
  <si>
    <t>2023.10 Бонус х3_Город 8_МЦ</t>
  </si>
  <si>
    <t>2023.10 Бонус х3_Магазин 15208_Город 3_МЦ</t>
  </si>
  <si>
    <t>2023.10 Бонус х3_Магазин 18052_Город 3_НА</t>
  </si>
  <si>
    <t>2023.10 Бонус х5_Магазин 15858_Город 2_МЦ</t>
  </si>
  <si>
    <t>2023.10 Гипертония. Редкие с потенциалом</t>
  </si>
  <si>
    <t>2023.10 Диабет. Пропуск 1,1-2 периода</t>
  </si>
  <si>
    <t>2023.10 Диабет. Редкие с потенциалом роста</t>
  </si>
  <si>
    <t>2023.10 МП Android БонусХ2 от 900 р</t>
  </si>
  <si>
    <t>2023.10 МП iOS Бонус х2 за покупку от 900 р</t>
  </si>
  <si>
    <t>2023.10 Новые вовлечённые без МП. 750 ББ за покупку в МП</t>
  </si>
  <si>
    <t>2023.10 Редкие Офлайн клиенты с высокими чеками 600 ББ</t>
  </si>
  <si>
    <t>2023.10 Ушли из МП в другие каналы 750 ББ в МП</t>
  </si>
  <si>
    <t>2023.11 Переток из Предоттока сент в Постоянные ноя (удержание) 600 ББ за покупку</t>
  </si>
  <si>
    <t>2023.11 Супербонус х3 МЦ (01-10) МА</t>
  </si>
  <si>
    <t>2023.11 Супербонус х5 МЦ (01-10) МА</t>
  </si>
  <si>
    <t>2023.11 Черная пятница_1000 бонусов (МЦ)</t>
  </si>
  <si>
    <t>2023.11 Черная пятница_1100 бонусов (МЦ)</t>
  </si>
  <si>
    <t>2023.11 Черная пятница_1150 бонусов (МЦ)</t>
  </si>
  <si>
    <t>2023.11 Черная пятница_1200 бонусов (МЦ)</t>
  </si>
  <si>
    <t>2023.11 Черная пятница_1300 бонусов (МЦ)</t>
  </si>
  <si>
    <t>2023.11 Черная пятница_1500 бонусов (МЦ)</t>
  </si>
  <si>
    <t>2023.11 Черная пятница_300 бонусов (МЦ)</t>
  </si>
  <si>
    <t>2023.11 Черная пятница_400 бонусов (МЦ)</t>
  </si>
  <si>
    <t>2023.11 Черная пятница_500 бонусов (МЦ)</t>
  </si>
  <si>
    <t>2023.11 Черная пятница_600 бонусов (МЦ)</t>
  </si>
  <si>
    <t>2023.11 Черная пятница_700 бонусов (МЦ)</t>
  </si>
  <si>
    <t>2023.11 Черная пятница_800 бонусов (МЦ)</t>
  </si>
  <si>
    <t>2023.11 Черная пятница_900 бонусов (МЦ)</t>
  </si>
  <si>
    <t>2023.12 Бонус х7_Магазин 16162_Город 35_МЦ</t>
  </si>
  <si>
    <t>2023.12 Витамины редкие с потенциалом. 600 ББ за категорию</t>
  </si>
  <si>
    <t>2023.12 Гипертония. Редкие с потенциалом</t>
  </si>
  <si>
    <t>2023.12 Купон 500 бонусов от 1200 р. МЦ</t>
  </si>
  <si>
    <t>2023.12 МП iOS Бонус х2 за покупку от 900 р</t>
  </si>
  <si>
    <t>2023.12 Пропуск покупки Витамины 1,1-2 периода. 600 ББ за категорию</t>
  </si>
  <si>
    <t>2023.12 Редкие Офлайн клиенты с высокими чеками 600 ББ</t>
  </si>
  <si>
    <t>2023.12 Тест купон 2023-2024 МЦ</t>
  </si>
  <si>
    <t>2023.12 Тест Спящие в МП. Бонус х2</t>
  </si>
  <si>
    <t>2023.12 Ушли из МП в другие каналы 750 ББ в МП</t>
  </si>
  <si>
    <t>2024.01 Новые клиенты без МП. 750 ББ за покупку в МП</t>
  </si>
  <si>
    <t>2024.01 Перевод Адаптива в МП. 750 ББ</t>
  </si>
  <si>
    <t>2024.01 Редкие Офлайн клиенты с высокими чеками 600 ББ</t>
  </si>
  <si>
    <t>2024.01 Супербонус х3 МЦ (17-11) МА</t>
  </si>
  <si>
    <t>2024.02 Гипертония. Редкие с потенциалом</t>
  </si>
  <si>
    <t>2024.02 Редкие клиенты с низким чеком</t>
  </si>
  <si>
    <t>2024.02 Редкие Офлайн клиенты с высокими чеками 600 ББ</t>
  </si>
  <si>
    <t>2024.02 Супербонус х10 (13-17) МЦ МА</t>
  </si>
  <si>
    <t>2024.02 Супербонус х3 (13-17) МЦ МА</t>
  </si>
  <si>
    <t>2024.02 Супербонус х5 (13-17) МЦ МА</t>
  </si>
  <si>
    <t>2024.03 Редкие клиенты с низким чеком</t>
  </si>
  <si>
    <t>2024.03 Супербонус х5 МЦ (18-14)</t>
  </si>
  <si>
    <t>2024.03 Хроники. Гипертония. Редкие с потенциалом роста</t>
  </si>
  <si>
    <t>2024.03 Хроники. Пропуск покупки Диабет 1,1-2 периода</t>
  </si>
  <si>
    <t>2024.04 Бонус х3_Магазин 18287_Город 1_МЦ</t>
  </si>
  <si>
    <t>2024.04 Редкие Офлайн клиенты с высокими чеками 600 ББ</t>
  </si>
  <si>
    <t>2024.04 Спящие в МП. Бонус х2 Пуш+СМС</t>
  </si>
  <si>
    <t>2024.04 Супербонус х3 (15-12) МЦ МА</t>
  </si>
  <si>
    <t>2024.04 Супербонус х5 (15-12) МЦ МА</t>
  </si>
  <si>
    <t>2024.04 Хроники. Гипертония. Редкие с потенциалом роста</t>
  </si>
  <si>
    <t>2024.05 Бонус х3_Город 7 и 15 _МЦ</t>
  </si>
  <si>
    <t>2024.05 Бонус х3_Магазин 15505_Город 17_МЦ</t>
  </si>
  <si>
    <t>2024.05 Бонус х5_Город 22 и 36_МЦ</t>
  </si>
  <si>
    <t>2024.05 Бонус х7_Магазин 17808_Город 11_МЦ</t>
  </si>
  <si>
    <t>2024.05 МЦ Супербонус х10 МА</t>
  </si>
  <si>
    <t>2024.05 МЦ Супербонус х3 МА</t>
  </si>
  <si>
    <t>2024.05 МЦ Супербонус х5 МА</t>
  </si>
  <si>
    <t>2024.05 Редкие  Офлайн клиенты с низким чеком МЦ</t>
  </si>
  <si>
    <t>2024.05 Редкие Офлайн клиенты с высокими чеками 600 ББ МЦ</t>
  </si>
  <si>
    <t>2024.05 Тест Редкие  Омни клиенты с низким чеком</t>
  </si>
  <si>
    <t>2024.05 Тест Хроники. Аллергия. Редкие с потенциалом роста</t>
  </si>
  <si>
    <t>2024.05 Хроники. Гипертония. Редкие с потенциалом роста</t>
  </si>
  <si>
    <t>2024.06 Бонус х3_Магазин 18287_Город 1_МЦ</t>
  </si>
  <si>
    <t>2024.06 Диабет. Пропуск 1,1-2 периода</t>
  </si>
  <si>
    <t>2024.06 Супербонус х10 (17-21) МЦ МА</t>
  </si>
  <si>
    <t>2024.06 Супербонус х3 (17-21) МЦ МА</t>
  </si>
  <si>
    <t>2024.06 Супербонус х5 (17-21) МЦ МА</t>
  </si>
  <si>
    <t>2024.06 Тест Диабет. Пропуск 0,9-1 период</t>
  </si>
  <si>
    <t>2024.06 Тест Переток из Спящих в Редко и среднеходящих</t>
  </si>
  <si>
    <t>2024.06 Тест Пропуск покупки Гипертония 0,9-1 период</t>
  </si>
  <si>
    <t>2024.06 Тест Спящие в МП Пуш. Бонус Х2 за покупку в МП</t>
  </si>
  <si>
    <t>2024.07 Бонус х3_Город 7 и 15 _МЦ</t>
  </si>
  <si>
    <t>2024.07 Бонус х3_Магазин 15505_Город 17_МЦ</t>
  </si>
  <si>
    <t>2024.07 Бонус х5_Город 22 и 36_МЦ</t>
  </si>
  <si>
    <t>2024.07 Бонус х7_Магазин 17808_Город 11_МЦ</t>
  </si>
  <si>
    <t>2024.07 Редкие Офлайн клиенты с высокими чеками 600 ББ</t>
  </si>
  <si>
    <t>2024.07 Тест Предотток со средним чеком 400- 800 руб. 1000 бонусов за покупку от 900</t>
  </si>
  <si>
    <t>2024.07 Хроники. Гипертония. Редкие с потенциалом роста</t>
  </si>
  <si>
    <t>2024.08 Редкие клиенты с низким чеком</t>
  </si>
  <si>
    <t>2024.08 Редкие Офлайн клиенты с высокими чеками 600 ББ</t>
  </si>
  <si>
    <t>2024.08 тест</t>
  </si>
  <si>
    <t>2024.08 Тест Регулярные Офлайн клиенты с потенциалом роста</t>
  </si>
  <si>
    <t>2024.08 Тест Спящие месяца. 500 ББ за покупку СМС+Пуш</t>
  </si>
  <si>
    <t>2024.11 Бонус х2 ВС_Магазин 18302_Город 1_МЦ</t>
  </si>
  <si>
    <t>Антибиотик+Пробиотик</t>
  </si>
  <si>
    <t>Бонус за использование промокода партнёра</t>
  </si>
  <si>
    <t>Бонус х3_Город 9</t>
  </si>
  <si>
    <t>Бонус х5 онлайн_Магазин 16882</t>
  </si>
  <si>
    <t>Бонусные баллы за опрос</t>
  </si>
  <si>
    <t>Вовлечение в интернет Омни Look-Alike МЦ</t>
  </si>
  <si>
    <t>Вовлечение в интернет Омни моложе 50 МЦ</t>
  </si>
  <si>
    <t>Дарим Вам 500 бонусов при любой покупке в Миницен до 29.12.19</t>
  </si>
  <si>
    <t>Двойная защита суставов.</t>
  </si>
  <si>
    <t>Двойные бонусы в день рождения</t>
  </si>
  <si>
    <t>Десятикратный бонус</t>
  </si>
  <si>
    <t>ДР х3 на все покупки в 1 из 7 дней</t>
  </si>
  <si>
    <t>Замена скидки 10% на 3000 ББ (МЦ город 20)</t>
  </si>
  <si>
    <t>ЛА_Бонус_х3_ТТ/Город</t>
  </si>
  <si>
    <t>ЛА_Бонус_х4_ТТ/Город</t>
  </si>
  <si>
    <t>ЛА_Бонус_х7_ТТ/Город</t>
  </si>
  <si>
    <t>МЦ 1000 бонусов за покупку Витаминов Суперинтенсив Consumed с простудкой</t>
  </si>
  <si>
    <t>МЦ купон здоровья (город 18)</t>
  </si>
  <si>
    <t>МЦ купон здоровья (город 30)</t>
  </si>
  <si>
    <t>МЦ купон зоровья (города 13 и 19)</t>
  </si>
  <si>
    <t>МЦ Приветственные бонусы в МП</t>
  </si>
  <si>
    <t>МЦ Сервисные начисления</t>
  </si>
  <si>
    <t>МЦ Якутск Перелицензировние Кутузова, П. Алексеева</t>
  </si>
  <si>
    <t>Постоянные. Порог 1100. МЦ</t>
  </si>
  <si>
    <t>Приветственные бонусы за первую покупку</t>
  </si>
  <si>
    <t>Пятикратный бонус</t>
  </si>
  <si>
    <t>Сироп шиповника +100 бонусов</t>
  </si>
  <si>
    <t>ТЕСТ Картинка ДР, КМ 182</t>
  </si>
  <si>
    <t>ТЕСТ Соверши покупки на общую сумму от 1000 р. с 27 по 31 июля - получи 500 бонусов</t>
  </si>
  <si>
    <t>тестирование sql2019</t>
  </si>
  <si>
    <t>Тестовая акция, срабатывает 1 раз в одной аптеке (задача №10658)</t>
  </si>
  <si>
    <t>Тестовая кампания #2</t>
  </si>
  <si>
    <t>Трехкратный бонус</t>
  </si>
  <si>
    <t>Тройные бонусы за покупку</t>
  </si>
  <si>
    <t>удалить</t>
  </si>
  <si>
    <t>Чёрная пятница</t>
  </si>
  <si>
    <t>Ежемесячный отчет по ключевым показателям / Заказы с Сайта Партнера</t>
  </si>
  <si>
    <t>Выдача заказов с сайта minicen в Новой</t>
  </si>
  <si>
    <t>Аптеке</t>
  </si>
  <si>
    <t>Кол-во клиентов с покупкой</t>
  </si>
  <si>
    <t>% от всех клиентов ПЛ с покупкой в МЦ</t>
  </si>
  <si>
    <t>Кол-во чеков по заказам, шт</t>
  </si>
  <si>
    <t>Выручка Прайс по заказам, руб.</t>
  </si>
  <si>
    <t>Выручка Факт по заказам, руб.</t>
  </si>
  <si>
    <t>Средний чек, руб.</t>
  </si>
  <si>
    <t>Средняя выручка с клиента, руб.</t>
  </si>
  <si>
    <t>Отношение средней выручки клиента на сайте Партнера к выручке на собственном сайте, %</t>
  </si>
  <si>
    <t>Среднее кол-во чеков на клиента, шт</t>
  </si>
  <si>
    <t>% в выручке по ПЛ Миницен факт</t>
  </si>
  <si>
    <t>Списано ББ, руб.</t>
  </si>
  <si>
    <t>Списано ББ, руб., % выручки по заказам</t>
  </si>
  <si>
    <t>Начислено ББ, руб.</t>
  </si>
  <si>
    <t>Начислено ББ, % выручки по заказам</t>
  </si>
  <si>
    <t>Кол-во клиентов со списанием бонусов</t>
  </si>
  <si>
    <t>% клиентов со списанием бонусов</t>
  </si>
  <si>
    <t>Скидка, руб.</t>
  </si>
  <si>
    <t>Скидка, % выручки по заказам</t>
  </si>
  <si>
    <t>% в выручке онлайн по ПЛ Миницен</t>
  </si>
  <si>
    <t>% от всех клиентов с покупкой в Миницен</t>
  </si>
  <si>
    <t>% в выручке онлайна по ПЛ Миницен в перекрестных городах</t>
  </si>
  <si>
    <t>Ежемесячный отчет по ключевым показателям / Выводы по итогам месяца</t>
  </si>
  <si>
    <t>Основные выводы:</t>
  </si>
  <si>
    <t>-</t>
  </si>
  <si>
    <t>Рекрутинг в программу лояльности</t>
  </si>
  <si>
    <t>Выручка и вовлечённость в программу лояльности</t>
  </si>
  <si>
    <t>Активность клиентов</t>
  </si>
  <si>
    <t>Затраты на программу</t>
  </si>
  <si>
    <t>Рекомендации</t>
  </si>
  <si>
    <t>Ежемесячный отчет по ключевым показателям / Анализ клиентов по размеру привилегии в чеках</t>
  </si>
  <si>
    <t>Анализ клиентов по размеру привилегии в чеках</t>
  </si>
  <si>
    <t>Кол-во клиентов</t>
  </si>
  <si>
    <t>Сумма покупок клиентов, руб.</t>
  </si>
  <si>
    <t>Кол-во чеков клиентов, шт.</t>
  </si>
  <si>
    <t>Сумма скидки, руб.</t>
  </si>
  <si>
    <t>Частота покупок</t>
  </si>
  <si>
    <t>% клиентов</t>
  </si>
  <si>
    <t>% выручки</t>
  </si>
  <si>
    <t>% чеков</t>
  </si>
  <si>
    <t>Ровно 0%</t>
  </si>
  <si>
    <t>0,1% - 1%</t>
  </si>
  <si>
    <t>1,1% - 2%</t>
  </si>
  <si>
    <t>2,1% - 3%</t>
  </si>
  <si>
    <t>3,1 - 5%</t>
  </si>
  <si>
    <t>5,1% - 10%</t>
  </si>
  <si>
    <t>Более 10%</t>
  </si>
  <si>
    <t>Итого</t>
  </si>
  <si>
    <t>Прирост  мес. к мес., %</t>
  </si>
  <si>
    <t>Списание бонусов по акциям, бонусов.:</t>
  </si>
  <si>
    <t>Cherry-Pickers, кол-во клиентов</t>
  </si>
  <si>
    <t>Доля Cherry-Pickers от клиентов с покупкой, %</t>
  </si>
  <si>
    <t>Выручка 1 на клиента, руб.</t>
  </si>
  <si>
    <t>Снижение рекрутинга отмечаем во всех каналах, в первую очередь в аптеках (-11%), далее сайт -7% и МП-5%.</t>
  </si>
  <si>
    <t>Набор новых клиентов замедлился. Относительно сентября снижение на 9%, снижение к прошлому году 8%.  Впервые купили в ПЛ 23, 4 тыс. клиентов (меньше августа) или 4% покупателей</t>
  </si>
  <si>
    <t>Основная причина роста выручки - рост средней стоимости товара в чеке на 4,2%, при этом среднее кол-во товаров в чеке снизилось на 1% к сентябрю и на 2% к прошлому году до 3,15 шт. в чеке</t>
  </si>
  <si>
    <t>В аптеках с низкими показателями рекрутинга провести инструктаж персонала по регистрации клиентов в БП, дать целевые значения по количеству регистраций в день.</t>
  </si>
  <si>
    <t>Новички попадают в базу на 51% из офлайна и на 49% из онлайна, в т.ч. 27% с сайта.</t>
  </si>
  <si>
    <t>Рост вовлечённости обеспечили аптеки, где этот показатель в деньгах вырос с 79% до 80% и в чеках с 70% до 71%. А также опережающий рост продаж через МП.</t>
  </si>
  <si>
    <t>Выручка в МП приросла больше остальных каналов, на 8,4%, на сайте на 5%, в аптеках на 5,7%.</t>
  </si>
  <si>
    <t>Рост стоимости товара в чеке обеспечил рост среднего чека на 3% до 1089 руб., что на 13% выше прошлого года.</t>
  </si>
  <si>
    <t>Средняя выручка от 1 участника выросла на 5% до 2785 руб. К прошлому году прирост составил 19%.</t>
  </si>
  <si>
    <t>Средняя выручка от 1 участника за год выросла на 20% к прошлому году и составила 13 140 руб./год</t>
  </si>
  <si>
    <t>Средняя частота покупок выросла до 2,6 чеков на клиента за месяц, прирост 2% мес/мес и 5% год к году. Частота покупок выросла во всех каналах.</t>
  </si>
  <si>
    <t>Активность базы высокая 48% (+0,2% к сент). Процент удержания клиентов высокий, 67% покупают 2 и более мес. подряд (+3%).</t>
  </si>
  <si>
    <t>Активность списания бонусов высокая, к-т списания (без учета бонусов Кампейн) 85%.</t>
  </si>
  <si>
    <t>На фоне роста выручки и активности базы затраты на бонусный фонд не растут и даже сокращаются за счёт оптимизации локальных акций и снижения затрат на целевые акции.</t>
  </si>
  <si>
    <t>Сумма списанных бонусов не изменилась к сентябрю и составила 17,3 млн.руб., что на 2% ниже прошлого года. Хотя доля клиентов со списанием к прошлому году почти такая же 31% против 32%.</t>
  </si>
  <si>
    <t>Выручка от участников выросла на 7% и составила 1,67 млрд.руб.Вовлечённость в деньгах в ПЛ выросла на 0,5% до 90%. Выполнение планового показателя 99%.</t>
  </si>
  <si>
    <t xml:space="preserve">Основные драйверы выручки в росте: трафик клиентов вырос на 1,5%, частота покупок выросла на 2%, средний чек вырос на 3%, доля МП в выручке выросла с 42% до 43%. </t>
  </si>
  <si>
    <t>Кол-во товаров в чеке снижается, -1% к сентябрю и -2% к прошлому году. Но рост частоты покупок перевешивает это снижение.</t>
  </si>
  <si>
    <t>Доля новых клиентов не растет (4%), рекрутинг замедлился на 9% к сентябрю.</t>
  </si>
  <si>
    <t>Суммарно это нарастило выручку ПЛ на 7% до 1,67 млрд.р. и повысило вовлечённость в ПЛ в деньгах до 90% (99% плана).</t>
  </si>
  <si>
    <t>Основная причина роста выручки - рост средней стоимости товара в чеке на 4,2%. На это повлиял не только рост цен, но и оптимизация затрат на бонусы, в первую очередь по локальным акциям. За счет этого средние траты бонусов на 1 чек снизились на 3,5%, что повысило средний чек участника.</t>
  </si>
  <si>
    <t>Затраты на бонусы в общей выручке снизились и составили 0,9%, в прошлом году было 1,3%.</t>
  </si>
  <si>
    <t>Анализ клиентов по размеру привилегий показывает, что самые активные покупатели получают небольшие скидки по ПЛ, в среднем 1% суммы покупок.</t>
  </si>
  <si>
    <t>Большинство клиентов (69%) за месяц не получили никакой скидки по ПЛ.</t>
  </si>
  <si>
    <t>Выручка клиентов, которые получают скидки по ПЛ выше чем у тех, кто их не получил. Но у клиентов с глубокой скидкой по ПЛ (5% и более) выручка значительно ниже, чем у тех у кого не было скидки.</t>
  </si>
  <si>
    <t>ср. % скидки факт по самым активным клиентам</t>
  </si>
  <si>
    <t>ср. % скидки факт</t>
  </si>
  <si>
    <t>% затрат на скидки</t>
  </si>
  <si>
    <t>1. Внедрение массовых кросс-категорийных акций. Например, Тройные бонусы за покупку витаминного комплекса для женщин + витаминного комплекса для мужчин + витаминного комплекса для детей</t>
  </si>
  <si>
    <t>3. Розыгрыши бонусов среди купивших товары акции.</t>
  </si>
  <si>
    <t>2. Внедрение закрытых товарных/категорийных акций с активацией предложения на сайте/ в МП</t>
  </si>
  <si>
    <t>Проведение массовой акции в онлайн Супер бонусы для супер иммунитета!</t>
  </si>
  <si>
    <t>! В аналитику добавлен новый отчет "Размер привилегий", который предоставляет данные о структуре клиентов по глубине скидки в программе лояльности.</t>
  </si>
  <si>
    <t>Для демонстрации выгоды ПЛ рекомендуем увеличить количество механик акций с низким бюджетом на бонусы:</t>
  </si>
  <si>
    <t>Проведение рассылки Пуш-опрос Нелояльных. Города с потенциалом. 500 ББ за опрос</t>
  </si>
  <si>
    <t xml:space="preserve">Проведение целевой акции Новые не вовлечённые </t>
  </si>
  <si>
    <t>Проведение целевой акции Редкие Офлайн клиенты с высокими ср.чеками. 600 ББ за покупку - 600 Бб в подарок</t>
  </si>
  <si>
    <t>Проведение целевой акции Регулярные Офлайн клиенты с потенциалом 550 ББ за покупку - 550 ББ в подарок</t>
  </si>
  <si>
    <t>Проведение целевой акции Хроники. Постоянные с пропуском Диабет 0,9-2 периода 650 ББ за категорию. СМС+Пуш</t>
  </si>
  <si>
    <t>Проведение целевой акции Хроники. Гипертония. Редкие покупатели с потенциалом роста покупки категории 650 ББ за категорию</t>
  </si>
  <si>
    <t>Проведение целевой акции Тест Кросс. ПУШ Венотоники внутрь ББх5</t>
  </si>
  <si>
    <t>Проведение целевой акции Тест Спящие частоходящие 500 ББ в подарок  
Пуш+СМС. Короткая</t>
  </si>
  <si>
    <t xml:space="preserve">Проведение целевой акции Спящие частоходящие 500 ББ в подарок  СМС+Пуш. </t>
  </si>
  <si>
    <t>Проведение целевой акции Спящие редко и среднеходящие 500 ББ в подарок. СМС+Пуш.</t>
  </si>
  <si>
    <t xml:space="preserve">Проведение целевой акции ПредОтток Кроме Не наш клиент. 650 ББ в подарок. </t>
  </si>
  <si>
    <t>Проведение целевой акции Отток доходных 6-12 мес.  650ББ в подарок с продлением</t>
  </si>
  <si>
    <t>ТРИГГЕР SMS Сгорание 100-399 ББ за 10 дней + Баланс с от 500 ББ</t>
  </si>
  <si>
    <t>ТРИГГЕР PUSH Сгорание 100-399 ББ  за 10 дней без баланса</t>
  </si>
  <si>
    <t>ТРИГГЕР PUSH Сгорание до 100 ББ  за 10 дней + Баланс от 500 ББ</t>
  </si>
  <si>
    <t>ТРИГГЕР PUSH Сгорание 100-399 ББ  за 30 дней + Баланс от 500 ББ</t>
  </si>
  <si>
    <t xml:space="preserve">ТРИГГЕР SMS Накопили от 1000 ББ </t>
  </si>
  <si>
    <t>Триггер СМС Сгорание от 400 ББ</t>
  </si>
  <si>
    <t xml:space="preserve">Триггер Регистрация в МП без покупки </t>
  </si>
  <si>
    <t>Триггер Вход в МП без покупки</t>
  </si>
  <si>
    <t xml:space="preserve"> Триггер День Рождения</t>
  </si>
  <si>
    <t>1.</t>
  </si>
  <si>
    <t>2.</t>
  </si>
  <si>
    <t>3.</t>
  </si>
  <si>
    <t>Проведение массовой акции "Черная пятница" с Пуш и е-мейл рассылками</t>
  </si>
  <si>
    <t>4.</t>
  </si>
  <si>
    <t>5.</t>
  </si>
  <si>
    <t>Проведение Пуш-рассылки "С днём матери"</t>
  </si>
  <si>
    <t>6.</t>
  </si>
  <si>
    <t>7.</t>
  </si>
  <si>
    <t>Проведение целевых акций на клиентские сегменты:</t>
  </si>
  <si>
    <t>8.</t>
  </si>
  <si>
    <t>Проведение триггерных автоматических рассылок:</t>
  </si>
  <si>
    <t>Для 85% клиентов выгода от ПЛ незначительна. Рекомендуется демонстрировать потенциальные выгоды ПЛ через массовые акции, спец. предложения с низким бюджетом, повышать эмоциональную вовлечённость : поздравления с праздниками, полезный контент.</t>
  </si>
  <si>
    <t>В октябре в сети купили 601,3 тыс. клиентов, на  1,5% больше, чем в сентябре.</t>
  </si>
  <si>
    <t>Фактические затратына бонусы на 1чек ПЛ , руб.</t>
  </si>
  <si>
    <t>Средние затраты на бонусы на 1 чек составили 11 руб, что на 22% ниже прошлого года. Это говорит об оптимихации затрат на бонусы, в том числе повлияло и сокращение срока базового бонуса.</t>
  </si>
  <si>
    <t>Средние затраты на бонусы на 1 чек составили 11 руб, что на 22% ниже прошлого года. Это говорит о эффективной оптимизации затрат на бонусы, в том числе на неё повлияло и сокращение срока базового бонуса.</t>
  </si>
  <si>
    <t>Customer Churn Rate (CCR). Отток за год. (Клиенты 12 мес в аналогичном мес. в прошлом году +Новые клиенты за 12 мес - Клиенты 12 мес. в текущем мес.)/ Клиенты 12 мес в аналогичном мес. в прошлом году )*100%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</si>
</sst>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#,##0.0"/>
    <numFmt numFmtId="166" formatCode="0.0%"/>
    <numFmt numFmtId="167" formatCode="_(* #,##0_);_(* \(#,##0\);_(* &quot;-&quot;??_);_(@_)"/>
    <numFmt numFmtId="168" formatCode="_(* #,##0.0_);_(* \(#,##0.0\);_(* &quot;-&quot;??_);_(@_)"/>
    <numFmt numFmtId="169" formatCode="0.0"/>
    <numFmt numFmtId="170" formatCode="_-* #,##0\ _₽_-;\-* #,##0\ _₽_-;_-* &quot;-&quot;??\ _₽_-;_-@_-"/>
  </numFmts>
  <fonts count="6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8"/>
      <name val="Century Gothic"/>
      <family val="1"/>
    </font>
    <font>
      <sz val="11"/>
      <color theme="1"/>
      <name val="Franklin Gothic Book"/>
      <family val="2"/>
      <charset val="204"/>
    </font>
    <font>
      <sz val="12"/>
      <color theme="1" tint="0.499984740745262"/>
      <name val="Franklin Gothic Book"/>
      <family val="2"/>
    </font>
    <font>
      <sz val="12"/>
      <color theme="1"/>
      <name val="Calibri"/>
      <family val="2"/>
      <charset val="204"/>
      <scheme val="minor"/>
    </font>
    <font>
      <b/>
      <sz val="16"/>
      <color rgb="FF00B0F0"/>
      <name val="Franklin Gothic Book"/>
      <family val="2"/>
      <charset val="204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4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2"/>
      <name val="Franklin Gothic Book"/>
      <family val="2"/>
    </font>
    <font>
      <b/>
      <sz val="12"/>
      <name val="Franklin Gothic Book"/>
      <family val="2"/>
      <charset val="204"/>
    </font>
    <font>
      <b/>
      <sz val="12"/>
      <color theme="1"/>
      <name val="Franklin Gothic Book"/>
      <family val="2"/>
      <charset val="204"/>
    </font>
    <font>
      <b/>
      <sz val="12"/>
      <color theme="5" tint="-0.499984740745262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sz val="12"/>
      <color theme="5" tint="-0.499984740745262"/>
      <name val="Franklin Gothic Book"/>
      <family val="2"/>
      <charset val="204"/>
    </font>
    <font>
      <b/>
      <sz val="12"/>
      <name val="Calibri"/>
      <family val="2"/>
      <charset val="204"/>
      <scheme val="minor"/>
    </font>
    <font>
      <b/>
      <sz val="12"/>
      <color theme="4" tint="-0.49998474074526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3" tint="-0.249977111117893"/>
      <name val="Calibri"/>
      <family val="2"/>
      <charset val="204"/>
      <scheme val="minor"/>
    </font>
    <font>
      <sz val="11"/>
      <color theme="3" tint="-0.249977111117893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4" tint="0.39997558519241921"/>
      <name val="Calibri"/>
      <family val="2"/>
      <charset val="204"/>
      <scheme val="minor"/>
    </font>
    <font>
      <b/>
      <sz val="11"/>
      <color theme="4" tint="-0.499984740745262"/>
      <name val="Franklin Gothic Book"/>
      <family val="2"/>
      <charset val="204"/>
    </font>
    <font>
      <sz val="12"/>
      <name val="Franklin Gothic Book"/>
      <family val="2"/>
      <charset val="204"/>
    </font>
    <font>
      <sz val="12"/>
      <color theme="1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2"/>
      <color theme="4" tint="-0.499984740745262"/>
      <name val="Calibri"/>
      <family val="2"/>
      <charset val="204"/>
    </font>
    <font>
      <sz val="11"/>
      <color theme="0"/>
      <name val="Franklin Gothic Book"/>
      <family val="2"/>
      <charset val="204"/>
    </font>
    <font>
      <sz val="12"/>
      <color theme="4" tint="0.39997558519241921"/>
      <name val="Calibri"/>
      <family val="2"/>
      <charset val="204"/>
    </font>
    <font>
      <sz val="12"/>
      <color theme="4" tint="0.39997558519241921"/>
      <name val="Franklin Gothic Book"/>
      <family val="2"/>
      <charset val="204"/>
    </font>
    <font>
      <sz val="11"/>
      <color theme="4" tint="0.39997558519241921"/>
      <name val="Franklin Gothic Book"/>
      <family val="2"/>
      <charset val="204"/>
    </font>
    <font>
      <b/>
      <sz val="12"/>
      <color theme="0"/>
      <name val="Calibri"/>
      <family val="2"/>
      <charset val="204"/>
    </font>
    <font>
      <sz val="12"/>
      <color theme="0"/>
      <name val="Calibri"/>
      <family val="2"/>
      <charset val="204"/>
    </font>
    <font>
      <sz val="12"/>
      <color theme="0"/>
      <name val="Franklin Gothic Book"/>
      <family val="2"/>
      <charset val="204"/>
    </font>
    <font>
      <b/>
      <sz val="12"/>
      <color theme="0"/>
      <name val="Franklin Gothic Book"/>
      <family val="2"/>
      <charset val="204"/>
    </font>
    <font>
      <sz val="11"/>
      <color rgb="FFFF0000"/>
      <name val="Franklin Gothic Book"/>
      <family val="2"/>
      <charset val="204"/>
    </font>
    <font>
      <sz val="11"/>
      <color rgb="FFC00000"/>
      <name val="Franklin Gothic Book"/>
      <family val="2"/>
      <charset val="204"/>
    </font>
    <font>
      <sz val="12"/>
      <color rgb="FFC00000"/>
      <name val="Franklin Gothic Book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2"/>
      <color rgb="FF134162"/>
      <name val="Franklin Gothic Book"/>
      <family val="2"/>
      <charset val="204"/>
    </font>
    <font>
      <sz val="12"/>
      <color rgb="FF134162"/>
      <name val="Franklin Gothic Book"/>
      <family val="2"/>
      <charset val="204"/>
    </font>
    <font>
      <i/>
      <sz val="12"/>
      <color theme="1"/>
      <name val="Franklin Gothic Book"/>
      <family val="2"/>
      <charset val="204"/>
    </font>
    <font>
      <i/>
      <sz val="12"/>
      <color rgb="FF134162"/>
      <name val="Franklin Gothic Book"/>
      <family val="2"/>
      <charset val="204"/>
    </font>
    <font>
      <sz val="11"/>
      <color indexed="8"/>
      <name val="Calibri"/>
      <family val="2"/>
      <charset val="204"/>
    </font>
    <font>
      <sz val="12"/>
      <color rgb="FF134162"/>
      <name val="Franklin Gothic Book"/>
      <family val="2"/>
      <charset val="204"/>
    </font>
    <font>
      <b/>
      <sz val="14"/>
      <name val="Franklin Gothic Book"/>
      <family val="2"/>
    </font>
    <font>
      <b/>
      <sz val="12"/>
      <name val="Calibri"/>
      <family val="2"/>
      <charset val="204"/>
    </font>
    <font>
      <b/>
      <sz val="11"/>
      <color theme="1" tint="0.34998626667073579"/>
      <name val="Franklin Gothic Book"/>
      <family val="2"/>
      <charset val="204"/>
    </font>
    <font>
      <sz val="11"/>
      <color indexed="8"/>
      <name val="Franklin Gothic Book"/>
      <family val="2"/>
      <charset val="204"/>
    </font>
    <font>
      <sz val="11"/>
      <name val="Franklin Gothic Book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theme="1"/>
      <name val="Franklin Gothic Book"/>
      <family val="2"/>
      <charset val="204"/>
    </font>
    <font>
      <b/>
      <sz val="12"/>
      <color theme="5" tint="-0.499984740745262"/>
      <name val="Franklin Gothic Book"/>
      <family val="2"/>
      <charset val="204"/>
    </font>
    <font>
      <b/>
      <sz val="12"/>
      <color theme="1" tint="0.34998626667073579"/>
      <name val="Franklin Gothic Book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BF4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8E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241">
    <xf numFmtId="0" fontId="0" fillId="0" borderId="0" xfId="0"/>
    <xf numFmtId="0" fontId="5" fillId="2" borderId="0" xfId="3" applyFont="1" applyFill="1" applyAlignment="1">
      <alignment vertical="center"/>
    </xf>
    <xf numFmtId="0" fontId="6" fillId="0" borderId="0" xfId="0" applyFont="1"/>
    <xf numFmtId="0" fontId="7" fillId="0" borderId="0" xfId="3" applyFont="1" applyAlignment="1">
      <alignment wrapText="1"/>
    </xf>
    <xf numFmtId="0" fontId="8" fillId="0" borderId="0" xfId="0" applyFont="1"/>
    <xf numFmtId="0" fontId="9" fillId="0" borderId="0" xfId="3" applyFont="1" applyAlignment="1">
      <alignment vertical="top" wrapText="1"/>
    </xf>
    <xf numFmtId="0" fontId="9" fillId="0" borderId="0" xfId="3" applyFont="1" applyAlignment="1">
      <alignment vertical="center" wrapText="1"/>
    </xf>
    <xf numFmtId="0" fontId="10" fillId="0" borderId="0" xfId="0" applyFont="1"/>
    <xf numFmtId="17" fontId="9" fillId="0" borderId="0" xfId="0" applyNumberFormat="1" applyFont="1" applyAlignment="1">
      <alignment horizontal="left" vertical="top"/>
    </xf>
    <xf numFmtId="17" fontId="10" fillId="0" borderId="0" xfId="0" applyNumberFormat="1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1" xfId="0" applyFont="1" applyBorder="1" applyAlignment="1">
      <alignment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left"/>
    </xf>
    <xf numFmtId="0" fontId="16" fillId="3" borderId="3" xfId="0" applyFont="1" applyFill="1" applyBorder="1" applyAlignment="1">
      <alignment horizontal="left" vertical="center" wrapText="1" indent="1"/>
    </xf>
    <xf numFmtId="0" fontId="16" fillId="3" borderId="5" xfId="0" applyFont="1" applyFill="1" applyBorder="1" applyAlignment="1">
      <alignment horizontal="left" vertical="center" wrapText="1" indent="1"/>
    </xf>
    <xf numFmtId="17" fontId="18" fillId="3" borderId="4" xfId="0" applyNumberFormat="1" applyFont="1" applyFill="1" applyBorder="1" applyAlignment="1">
      <alignment horizontal="center"/>
    </xf>
    <xf numFmtId="0" fontId="18" fillId="4" borderId="4" xfId="3" applyFont="1" applyFill="1" applyBorder="1" applyAlignment="1">
      <alignment horizontal="left" vertical="center" wrapText="1" indent="1"/>
    </xf>
    <xf numFmtId="3" fontId="19" fillId="4" borderId="4" xfId="0" applyNumberFormat="1" applyFont="1" applyFill="1" applyBorder="1" applyAlignment="1">
      <alignment horizontal="left" vertical="center"/>
    </xf>
    <xf numFmtId="0" fontId="20" fillId="0" borderId="4" xfId="3" applyFont="1" applyBorder="1" applyAlignment="1">
      <alignment horizontal="left" vertical="center" wrapText="1" indent="1"/>
    </xf>
    <xf numFmtId="3" fontId="21" fillId="0" borderId="4" xfId="0" applyNumberFormat="1" applyFont="1" applyBorder="1" applyAlignment="1">
      <alignment horizontal="left" vertical="center"/>
    </xf>
    <xf numFmtId="3" fontId="21" fillId="2" borderId="4" xfId="0" applyNumberFormat="1" applyFont="1" applyFill="1" applyBorder="1" applyAlignment="1">
      <alignment horizontal="left" vertical="center"/>
    </xf>
    <xf numFmtId="0" fontId="20" fillId="5" borderId="4" xfId="3" applyFont="1" applyFill="1" applyBorder="1" applyAlignment="1">
      <alignment horizontal="left" vertical="center" wrapText="1" indent="1"/>
    </xf>
    <xf numFmtId="9" fontId="21" fillId="5" borderId="4" xfId="2" applyFont="1" applyFill="1" applyBorder="1" applyAlignment="1">
      <alignment horizontal="left" vertical="center"/>
    </xf>
    <xf numFmtId="165" fontId="19" fillId="4" borderId="4" xfId="0" applyNumberFormat="1" applyFont="1" applyFill="1" applyBorder="1" applyAlignment="1">
      <alignment horizontal="left" vertical="center"/>
    </xf>
    <xf numFmtId="166" fontId="21" fillId="5" borderId="4" xfId="2" applyNumberFormat="1" applyFont="1" applyFill="1" applyBorder="1" applyAlignment="1">
      <alignment horizontal="left" vertical="center"/>
    </xf>
    <xf numFmtId="17" fontId="22" fillId="0" borderId="0" xfId="0" applyNumberFormat="1" applyFont="1" applyAlignment="1">
      <alignment horizontal="justify" vertical="center"/>
    </xf>
    <xf numFmtId="9" fontId="22" fillId="0" borderId="0" xfId="2" applyFont="1" applyAlignment="1">
      <alignment horizontal="left"/>
    </xf>
    <xf numFmtId="3" fontId="8" fillId="0" borderId="0" xfId="0" applyNumberFormat="1" applyFont="1"/>
    <xf numFmtId="17" fontId="23" fillId="0" borderId="0" xfId="0" applyNumberFormat="1" applyFont="1" applyAlignment="1">
      <alignment horizontal="justify" vertical="center"/>
    </xf>
    <xf numFmtId="3" fontId="23" fillId="0" borderId="0" xfId="0" applyNumberFormat="1" applyFont="1" applyAlignment="1">
      <alignment horizontal="left"/>
    </xf>
    <xf numFmtId="3" fontId="24" fillId="0" borderId="0" xfId="0" applyNumberFormat="1" applyFont="1"/>
    <xf numFmtId="0" fontId="24" fillId="0" borderId="0" xfId="0" applyFont="1"/>
    <xf numFmtId="166" fontId="24" fillId="0" borderId="0" xfId="0" applyNumberFormat="1" applyFont="1"/>
    <xf numFmtId="0" fontId="3" fillId="0" borderId="0" xfId="0" applyFont="1"/>
    <xf numFmtId="17" fontId="3" fillId="0" borderId="0" xfId="0" applyNumberFormat="1" applyFont="1"/>
    <xf numFmtId="17" fontId="24" fillId="0" borderId="0" xfId="0" applyNumberFormat="1" applyFont="1"/>
    <xf numFmtId="164" fontId="24" fillId="0" borderId="0" xfId="1" applyFont="1"/>
    <xf numFmtId="167" fontId="24" fillId="0" borderId="0" xfId="1" applyNumberFormat="1" applyFont="1"/>
    <xf numFmtId="9" fontId="3" fillId="0" borderId="0" xfId="2" applyFont="1"/>
    <xf numFmtId="168" fontId="24" fillId="0" borderId="0" xfId="1" applyNumberFormat="1" applyFont="1"/>
    <xf numFmtId="9" fontId="24" fillId="0" borderId="0" xfId="2" applyFont="1"/>
    <xf numFmtId="166" fontId="24" fillId="0" borderId="0" xfId="2" applyNumberFormat="1" applyFont="1"/>
    <xf numFmtId="14" fontId="24" fillId="0" borderId="0" xfId="0" applyNumberFormat="1" applyFont="1"/>
    <xf numFmtId="14" fontId="3" fillId="0" borderId="0" xfId="0" applyNumberFormat="1" applyFont="1"/>
    <xf numFmtId="0" fontId="2" fillId="0" borderId="0" xfId="0" applyFont="1"/>
    <xf numFmtId="17" fontId="2" fillId="0" borderId="0" xfId="0" applyNumberFormat="1" applyFont="1"/>
    <xf numFmtId="9" fontId="2" fillId="0" borderId="0" xfId="2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18" fillId="0" borderId="4" xfId="3" applyFont="1" applyBorder="1" applyAlignment="1">
      <alignment horizontal="left" vertical="center" wrapText="1" indent="1"/>
    </xf>
    <xf numFmtId="3" fontId="19" fillId="0" borderId="4" xfId="0" applyNumberFormat="1" applyFont="1" applyBorder="1" applyAlignment="1">
      <alignment horizontal="left" vertical="center"/>
    </xf>
    <xf numFmtId="3" fontId="19" fillId="2" borderId="4" xfId="0" applyNumberFormat="1" applyFont="1" applyFill="1" applyBorder="1" applyAlignment="1">
      <alignment horizontal="left" vertical="center"/>
    </xf>
    <xf numFmtId="0" fontId="18" fillId="5" borderId="4" xfId="3" applyFont="1" applyFill="1" applyBorder="1" applyAlignment="1">
      <alignment horizontal="left" vertical="center" wrapText="1" indent="1"/>
    </xf>
    <xf numFmtId="9" fontId="19" fillId="5" borderId="4" xfId="2" applyFont="1" applyFill="1" applyBorder="1" applyAlignment="1">
      <alignment horizontal="left" vertical="center"/>
    </xf>
    <xf numFmtId="165" fontId="21" fillId="0" borderId="4" xfId="0" applyNumberFormat="1" applyFont="1" applyBorder="1" applyAlignment="1">
      <alignment horizontal="left" vertical="center"/>
    </xf>
    <xf numFmtId="165" fontId="21" fillId="2" borderId="4" xfId="0" applyNumberFormat="1" applyFont="1" applyFill="1" applyBorder="1" applyAlignment="1">
      <alignment horizontal="left" vertical="center"/>
    </xf>
    <xf numFmtId="169" fontId="0" fillId="0" borderId="0" xfId="0" applyNumberFormat="1"/>
    <xf numFmtId="17" fontId="30" fillId="0" borderId="0" xfId="0" applyNumberFormat="1" applyFont="1" applyAlignment="1">
      <alignment horizontal="justify" vertical="center"/>
    </xf>
    <xf numFmtId="3" fontId="30" fillId="0" borderId="0" xfId="0" applyNumberFormat="1" applyFont="1"/>
    <xf numFmtId="9" fontId="30" fillId="0" borderId="0" xfId="2" applyFont="1"/>
    <xf numFmtId="17" fontId="28" fillId="0" borderId="0" xfId="0" applyNumberFormat="1" applyFont="1"/>
    <xf numFmtId="9" fontId="24" fillId="0" borderId="0" xfId="2" applyFont="1" applyAlignment="1">
      <alignment horizontal="left" vertical="center"/>
    </xf>
    <xf numFmtId="9" fontId="28" fillId="0" borderId="0" xfId="2" applyFont="1" applyAlignment="1">
      <alignment horizontal="left" vertical="center"/>
    </xf>
    <xf numFmtId="167" fontId="24" fillId="0" borderId="0" xfId="1" applyNumberFormat="1" applyFont="1" applyAlignment="1">
      <alignment horizontal="left" vertical="center"/>
    </xf>
    <xf numFmtId="167" fontId="28" fillId="0" borderId="0" xfId="1" applyNumberFormat="1" applyFont="1" applyAlignment="1">
      <alignment horizontal="left" vertical="center"/>
    </xf>
    <xf numFmtId="166" fontId="28" fillId="0" borderId="0" xfId="0" applyNumberFormat="1" applyFont="1"/>
    <xf numFmtId="9" fontId="24" fillId="0" borderId="0" xfId="0" applyNumberFormat="1" applyFont="1"/>
    <xf numFmtId="9" fontId="28" fillId="0" borderId="0" xfId="0" applyNumberFormat="1" applyFont="1"/>
    <xf numFmtId="0" fontId="31" fillId="0" borderId="0" xfId="0" applyFont="1"/>
    <xf numFmtId="3" fontId="32" fillId="0" borderId="6" xfId="0" applyNumberFormat="1" applyFont="1" applyBorder="1"/>
    <xf numFmtId="0" fontId="6" fillId="0" borderId="6" xfId="0" applyFont="1" applyBorder="1"/>
    <xf numFmtId="17" fontId="32" fillId="0" borderId="6" xfId="0" applyNumberFormat="1" applyFont="1" applyBorder="1" applyAlignment="1">
      <alignment horizontal="justify" vertical="center"/>
    </xf>
    <xf numFmtId="0" fontId="6" fillId="0" borderId="7" xfId="0" applyFont="1" applyBorder="1"/>
    <xf numFmtId="0" fontId="6" fillId="0" borderId="8" xfId="0" applyFont="1" applyBorder="1"/>
    <xf numFmtId="0" fontId="6" fillId="0" borderId="1" xfId="0" applyFont="1" applyBorder="1"/>
    <xf numFmtId="0" fontId="6" fillId="0" borderId="9" xfId="0" applyFont="1" applyBorder="1"/>
    <xf numFmtId="165" fontId="18" fillId="0" borderId="4" xfId="3" applyNumberFormat="1" applyFont="1" applyBorder="1" applyAlignment="1">
      <alignment horizontal="left" vertical="center" wrapText="1" indent="1"/>
    </xf>
    <xf numFmtId="165" fontId="19" fillId="0" borderId="4" xfId="0" applyNumberFormat="1" applyFont="1" applyBorder="1" applyAlignment="1">
      <alignment horizontal="left" vertical="center"/>
    </xf>
    <xf numFmtId="165" fontId="19" fillId="2" borderId="4" xfId="0" applyNumberFormat="1" applyFont="1" applyFill="1" applyBorder="1" applyAlignment="1">
      <alignment horizontal="left" vertical="center"/>
    </xf>
    <xf numFmtId="0" fontId="20" fillId="0" borderId="0" xfId="0" applyFont="1"/>
    <xf numFmtId="0" fontId="34" fillId="0" borderId="0" xfId="0" applyFont="1"/>
    <xf numFmtId="0" fontId="35" fillId="0" borderId="0" xfId="0" applyFont="1" applyAlignment="1">
      <alignment horizontal="justify" vertical="center"/>
    </xf>
    <xf numFmtId="166" fontId="34" fillId="0" borderId="0" xfId="2" applyNumberFormat="1" applyFont="1"/>
    <xf numFmtId="9" fontId="34" fillId="0" borderId="0" xfId="2" applyFont="1"/>
    <xf numFmtId="0" fontId="6" fillId="2" borderId="0" xfId="0" applyFont="1" applyFill="1"/>
    <xf numFmtId="165" fontId="20" fillId="0" borderId="4" xfId="3" applyNumberFormat="1" applyFont="1" applyBorder="1" applyAlignment="1">
      <alignment horizontal="left" vertical="center" wrapText="1" indent="1"/>
    </xf>
    <xf numFmtId="4" fontId="21" fillId="0" borderId="4" xfId="0" applyNumberFormat="1" applyFont="1" applyBorder="1" applyAlignment="1">
      <alignment horizontal="left" vertical="center"/>
    </xf>
    <xf numFmtId="4" fontId="21" fillId="2" borderId="4" xfId="0" applyNumberFormat="1" applyFont="1" applyFill="1" applyBorder="1" applyAlignment="1">
      <alignment horizontal="left" vertical="center"/>
    </xf>
    <xf numFmtId="0" fontId="35" fillId="2" borderId="0" xfId="0" applyFont="1" applyFill="1" applyAlignment="1">
      <alignment horizontal="justify" vertical="center"/>
    </xf>
    <xf numFmtId="0" fontId="34" fillId="2" borderId="0" xfId="0" applyFont="1" applyFill="1"/>
    <xf numFmtId="166" fontId="34" fillId="2" borderId="0" xfId="2" applyNumberFormat="1" applyFont="1" applyFill="1"/>
    <xf numFmtId="9" fontId="34" fillId="2" borderId="0" xfId="2" applyFont="1" applyFill="1"/>
    <xf numFmtId="0" fontId="20" fillId="2" borderId="0" xfId="0" applyFont="1" applyFill="1"/>
    <xf numFmtId="3" fontId="6" fillId="0" borderId="0" xfId="0" applyNumberFormat="1" applyFont="1"/>
    <xf numFmtId="17" fontId="36" fillId="0" borderId="0" xfId="0" applyNumberFormat="1" applyFont="1" applyAlignment="1">
      <alignment horizontal="justify" vertical="center"/>
    </xf>
    <xf numFmtId="3" fontId="36" fillId="0" borderId="0" xfId="0" applyNumberFormat="1" applyFont="1" applyAlignment="1">
      <alignment horizontal="left"/>
    </xf>
    <xf numFmtId="17" fontId="37" fillId="0" borderId="0" xfId="0" applyNumberFormat="1" applyFont="1"/>
    <xf numFmtId="0" fontId="37" fillId="0" borderId="0" xfId="0" applyFont="1"/>
    <xf numFmtId="9" fontId="37" fillId="0" borderId="0" xfId="2" applyFont="1"/>
    <xf numFmtId="166" fontId="37" fillId="0" borderId="0" xfId="0" applyNumberFormat="1" applyFont="1"/>
    <xf numFmtId="164" fontId="37" fillId="0" borderId="0" xfId="1" applyFont="1"/>
    <xf numFmtId="170" fontId="37" fillId="0" borderId="0" xfId="1" applyNumberFormat="1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17" fontId="42" fillId="0" borderId="0" xfId="0" applyNumberFormat="1" applyFont="1"/>
    <xf numFmtId="9" fontId="42" fillId="0" borderId="0" xfId="2" applyFont="1"/>
    <xf numFmtId="166" fontId="42" fillId="0" borderId="0" xfId="0" applyNumberFormat="1" applyFont="1"/>
    <xf numFmtId="17" fontId="43" fillId="0" borderId="0" xfId="0" applyNumberFormat="1" applyFont="1"/>
    <xf numFmtId="164" fontId="43" fillId="0" borderId="0" xfId="1" applyFont="1"/>
    <xf numFmtId="0" fontId="43" fillId="0" borderId="0" xfId="0" applyFont="1"/>
    <xf numFmtId="0" fontId="44" fillId="0" borderId="0" xfId="0" applyFont="1"/>
    <xf numFmtId="166" fontId="43" fillId="0" borderId="0" xfId="0" applyNumberFormat="1" applyFont="1"/>
    <xf numFmtId="167" fontId="43" fillId="0" borderId="0" xfId="1" applyNumberFormat="1" applyFont="1"/>
    <xf numFmtId="164" fontId="45" fillId="0" borderId="0" xfId="1" applyFont="1"/>
    <xf numFmtId="0" fontId="45" fillId="0" borderId="0" xfId="0" applyFont="1"/>
    <xf numFmtId="17" fontId="45" fillId="0" borderId="0" xfId="0" applyNumberFormat="1" applyFont="1"/>
    <xf numFmtId="164" fontId="43" fillId="0" borderId="0" xfId="0" applyNumberFormat="1" applyFont="1"/>
    <xf numFmtId="2" fontId="43" fillId="0" borderId="0" xfId="0" applyNumberFormat="1" applyFont="1"/>
    <xf numFmtId="9" fontId="43" fillId="0" borderId="0" xfId="0" applyNumberFormat="1" applyFont="1"/>
    <xf numFmtId="0" fontId="46" fillId="0" borderId="0" xfId="0" applyFont="1"/>
    <xf numFmtId="9" fontId="43" fillId="0" borderId="0" xfId="2" applyFont="1"/>
    <xf numFmtId="0" fontId="47" fillId="0" borderId="0" xfId="0" applyFont="1"/>
    <xf numFmtId="0" fontId="3" fillId="2" borderId="6" xfId="0" applyFont="1" applyFill="1" applyBorder="1"/>
    <xf numFmtId="0" fontId="3" fillId="2" borderId="0" xfId="0" applyFont="1" applyFill="1"/>
    <xf numFmtId="17" fontId="3" fillId="2" borderId="0" xfId="0" applyNumberFormat="1" applyFont="1" applyFill="1"/>
    <xf numFmtId="9" fontId="3" fillId="2" borderId="0" xfId="0" applyNumberFormat="1" applyFont="1" applyFill="1"/>
    <xf numFmtId="17" fontId="3" fillId="2" borderId="7" xfId="0" applyNumberFormat="1" applyFont="1" applyFill="1" applyBorder="1"/>
    <xf numFmtId="0" fontId="3" fillId="2" borderId="8" xfId="0" applyFont="1" applyFill="1" applyBorder="1"/>
    <xf numFmtId="0" fontId="3" fillId="2" borderId="7" xfId="0" applyFont="1" applyFill="1" applyBorder="1"/>
    <xf numFmtId="0" fontId="3" fillId="2" borderId="1" xfId="0" applyFont="1" applyFill="1" applyBorder="1"/>
    <xf numFmtId="0" fontId="3" fillId="2" borderId="9" xfId="0" applyFont="1" applyFill="1" applyBorder="1"/>
    <xf numFmtId="17" fontId="3" fillId="2" borderId="8" xfId="0" applyNumberFormat="1" applyFont="1" applyFill="1" applyBorder="1"/>
    <xf numFmtId="166" fontId="3" fillId="2" borderId="7" xfId="0" applyNumberFormat="1" applyFont="1" applyFill="1" applyBorder="1"/>
    <xf numFmtId="166" fontId="3" fillId="2" borderId="7" xfId="2" applyNumberFormat="1" applyFont="1" applyFill="1" applyBorder="1"/>
    <xf numFmtId="166" fontId="3" fillId="2" borderId="0" xfId="0" applyNumberFormat="1" applyFont="1" applyFill="1"/>
    <xf numFmtId="3" fontId="3" fillId="2" borderId="7" xfId="0" applyNumberFormat="1" applyFont="1" applyFill="1" applyBorder="1"/>
    <xf numFmtId="3" fontId="3" fillId="2" borderId="7" xfId="1" applyNumberFormat="1" applyFont="1" applyFill="1" applyBorder="1"/>
    <xf numFmtId="3" fontId="3" fillId="2" borderId="0" xfId="0" applyNumberFormat="1" applyFont="1" applyFill="1"/>
    <xf numFmtId="0" fontId="31" fillId="2" borderId="7" xfId="0" applyFont="1" applyFill="1" applyBorder="1"/>
    <xf numFmtId="0" fontId="31" fillId="2" borderId="8" xfId="0" applyFont="1" applyFill="1" applyBorder="1"/>
    <xf numFmtId="0" fontId="31" fillId="2" borderId="1" xfId="0" applyFont="1" applyFill="1" applyBorder="1"/>
    <xf numFmtId="0" fontId="31" fillId="2" borderId="9" xfId="0" applyFont="1" applyFill="1" applyBorder="1"/>
    <xf numFmtId="0" fontId="31" fillId="2" borderId="0" xfId="0" applyFont="1" applyFill="1"/>
    <xf numFmtId="0" fontId="16" fillId="3" borderId="10" xfId="0" applyFont="1" applyFill="1" applyBorder="1" applyAlignment="1">
      <alignment horizontal="left" vertical="center" wrapText="1" indent="1"/>
    </xf>
    <xf numFmtId="17" fontId="49" fillId="3" borderId="11" xfId="0" applyNumberFormat="1" applyFont="1" applyFill="1" applyBorder="1" applyAlignment="1">
      <alignment horizontal="center"/>
    </xf>
    <xf numFmtId="17" fontId="18" fillId="3" borderId="11" xfId="0" applyNumberFormat="1" applyFont="1" applyFill="1" applyBorder="1" applyAlignment="1">
      <alignment horizontal="center"/>
    </xf>
    <xf numFmtId="0" fontId="20" fillId="0" borderId="12" xfId="3" applyFont="1" applyBorder="1" applyAlignment="1">
      <alignment horizontal="left" vertical="center" wrapText="1" indent="1"/>
    </xf>
    <xf numFmtId="3" fontId="50" fillId="0" borderId="11" xfId="0" applyNumberFormat="1" applyFont="1" applyBorder="1" applyAlignment="1">
      <alignment horizontal="left" vertical="center"/>
    </xf>
    <xf numFmtId="3" fontId="50" fillId="2" borderId="11" xfId="0" applyNumberFormat="1" applyFont="1" applyFill="1" applyBorder="1" applyAlignment="1">
      <alignment horizontal="left" vertical="center"/>
    </xf>
    <xf numFmtId="0" fontId="20" fillId="5" borderId="12" xfId="3" applyFont="1" applyFill="1" applyBorder="1" applyAlignment="1">
      <alignment horizontal="left" vertical="center" wrapText="1" indent="1"/>
    </xf>
    <xf numFmtId="9" fontId="50" fillId="5" borderId="11" xfId="2" applyFont="1" applyFill="1" applyBorder="1" applyAlignment="1">
      <alignment horizontal="left" vertical="center"/>
    </xf>
    <xf numFmtId="166" fontId="50" fillId="5" borderId="11" xfId="2" applyNumberFormat="1" applyFont="1" applyFill="1" applyBorder="1" applyAlignment="1">
      <alignment horizontal="left" vertical="center"/>
    </xf>
    <xf numFmtId="0" fontId="51" fillId="0" borderId="12" xfId="3" applyFont="1" applyBorder="1" applyAlignment="1">
      <alignment horizontal="right" vertical="center" wrapText="1" indent="1"/>
    </xf>
    <xf numFmtId="3" fontId="52" fillId="0" borderId="11" xfId="0" applyNumberFormat="1" applyFont="1" applyBorder="1" applyAlignment="1">
      <alignment horizontal="left" vertical="center"/>
    </xf>
    <xf numFmtId="3" fontId="52" fillId="2" borderId="11" xfId="0" applyNumberFormat="1" applyFont="1" applyFill="1" applyBorder="1" applyAlignment="1">
      <alignment horizontal="left" vertical="center"/>
    </xf>
    <xf numFmtId="0" fontId="51" fillId="5" borderId="12" xfId="3" applyFont="1" applyFill="1" applyBorder="1" applyAlignment="1">
      <alignment horizontal="right" vertical="center" wrapText="1" indent="1"/>
    </xf>
    <xf numFmtId="9" fontId="52" fillId="5" borderId="11" xfId="2" applyFont="1" applyFill="1" applyBorder="1" applyAlignment="1">
      <alignment horizontal="left" vertical="center"/>
    </xf>
    <xf numFmtId="166" fontId="52" fillId="5" borderId="11" xfId="2" applyNumberFormat="1" applyFont="1" applyFill="1" applyBorder="1" applyAlignment="1">
      <alignment horizontal="left" vertical="center"/>
    </xf>
    <xf numFmtId="0" fontId="18" fillId="5" borderId="12" xfId="3" applyFont="1" applyFill="1" applyBorder="1" applyAlignment="1">
      <alignment horizontal="left" vertical="center" wrapText="1" indent="1"/>
    </xf>
    <xf numFmtId="9" fontId="49" fillId="5" borderId="11" xfId="2" applyFont="1" applyFill="1" applyBorder="1" applyAlignment="1">
      <alignment horizontal="left" vertical="center"/>
    </xf>
    <xf numFmtId="166" fontId="49" fillId="5" borderId="11" xfId="2" applyNumberFormat="1" applyFont="1" applyFill="1" applyBorder="1" applyAlignment="1">
      <alignment horizontal="left" vertical="center"/>
    </xf>
    <xf numFmtId="0" fontId="53" fillId="0" borderId="0" xfId="0" applyFont="1"/>
    <xf numFmtId="0" fontId="20" fillId="5" borderId="13" xfId="3" applyFont="1" applyFill="1" applyBorder="1" applyAlignment="1">
      <alignment horizontal="left" vertical="center" wrapText="1" indent="1"/>
    </xf>
    <xf numFmtId="0" fontId="54" fillId="0" borderId="11" xfId="0" applyFont="1" applyBorder="1"/>
    <xf numFmtId="170" fontId="54" fillId="0" borderId="11" xfId="0" applyNumberFormat="1" applyFont="1" applyBorder="1"/>
    <xf numFmtId="0" fontId="49" fillId="3" borderId="16" xfId="0" applyFont="1" applyFill="1" applyBorder="1" applyAlignment="1">
      <alignment horizontal="left" vertical="center" wrapText="1" indent="1"/>
    </xf>
    <xf numFmtId="0" fontId="33" fillId="0" borderId="0" xfId="0" applyFont="1"/>
    <xf numFmtId="17" fontId="18" fillId="3" borderId="18" xfId="0" applyNumberFormat="1" applyFont="1" applyFill="1" applyBorder="1" applyAlignment="1">
      <alignment horizontal="center"/>
    </xf>
    <xf numFmtId="0" fontId="7" fillId="0" borderId="0" xfId="3" applyFont="1"/>
    <xf numFmtId="0" fontId="55" fillId="0" borderId="19" xfId="0" applyFont="1" applyBorder="1" applyAlignment="1">
      <alignment horizontal="left" vertical="center" indent="1"/>
    </xf>
    <xf numFmtId="0" fontId="56" fillId="0" borderId="20" xfId="0" applyFont="1" applyBorder="1"/>
    <xf numFmtId="0" fontId="56" fillId="0" borderId="21" xfId="0" applyFont="1" applyBorder="1"/>
    <xf numFmtId="0" fontId="57" fillId="0" borderId="22" xfId="0" applyFont="1" applyBorder="1" applyAlignment="1">
      <alignment horizontal="center"/>
    </xf>
    <xf numFmtId="0" fontId="58" fillId="0" borderId="0" xfId="0" applyFont="1" applyAlignment="1">
      <alignment horizontal="left" vertical="center"/>
    </xf>
    <xf numFmtId="0" fontId="58" fillId="0" borderId="0" xfId="0" applyFont="1" applyAlignment="1">
      <alignment vertical="center" wrapText="1"/>
    </xf>
    <xf numFmtId="0" fontId="58" fillId="0" borderId="23" xfId="0" applyFont="1" applyBorder="1" applyAlignment="1">
      <alignment vertical="center" wrapText="1"/>
    </xf>
    <xf numFmtId="0" fontId="53" fillId="0" borderId="0" xfId="0" applyFont="1" applyAlignment="1">
      <alignment wrapText="1"/>
    </xf>
    <xf numFmtId="0" fontId="57" fillId="0" borderId="22" xfId="0" applyFont="1" applyBorder="1" applyAlignment="1">
      <alignment horizontal="center" wrapText="1"/>
    </xf>
    <xf numFmtId="0" fontId="57" fillId="0" borderId="24" xfId="0" applyFont="1" applyBorder="1" applyAlignment="1">
      <alignment horizontal="center"/>
    </xf>
    <xf numFmtId="0" fontId="58" fillId="0" borderId="25" xfId="0" applyFont="1" applyBorder="1" applyAlignment="1">
      <alignment horizontal="left" vertical="center"/>
    </xf>
    <xf numFmtId="0" fontId="58" fillId="0" borderId="25" xfId="0" applyFont="1" applyBorder="1" applyAlignment="1">
      <alignment vertical="center" wrapText="1"/>
    </xf>
    <xf numFmtId="0" fontId="58" fillId="0" borderId="26" xfId="0" applyFont="1" applyBorder="1" applyAlignment="1">
      <alignment vertical="center" wrapText="1"/>
    </xf>
    <xf numFmtId="0" fontId="53" fillId="0" borderId="0" xfId="0" applyFont="1" applyAlignment="1">
      <alignment vertical="top" wrapText="1"/>
    </xf>
    <xf numFmtId="0" fontId="16" fillId="0" borderId="25" xfId="0" applyFont="1" applyBorder="1" applyAlignment="1">
      <alignment horizontal="left" vertical="center" indent="1"/>
    </xf>
    <xf numFmtId="0" fontId="56" fillId="0" borderId="25" xfId="0" applyFont="1" applyBorder="1"/>
    <xf numFmtId="0" fontId="56" fillId="0" borderId="0" xfId="0" applyFont="1"/>
    <xf numFmtId="0" fontId="60" fillId="0" borderId="0" xfId="0" applyFont="1" applyAlignment="1">
      <alignment horizontal="left" wrapText="1"/>
    </xf>
    <xf numFmtId="0" fontId="60" fillId="0" borderId="0" xfId="0" applyFont="1" applyAlignment="1">
      <alignment wrapText="1"/>
    </xf>
    <xf numFmtId="0" fontId="18" fillId="3" borderId="12" xfId="0" applyFont="1" applyFill="1" applyBorder="1" applyAlignment="1">
      <alignment horizontal="left" vertical="top" wrapText="1" indent="1"/>
    </xf>
    <xf numFmtId="0" fontId="18" fillId="3" borderId="17" xfId="0" applyFont="1" applyFill="1" applyBorder="1" applyAlignment="1">
      <alignment horizontal="left" vertical="top" wrapText="1" indent="1"/>
    </xf>
    <xf numFmtId="0" fontId="18" fillId="3" borderId="18" xfId="0" applyFont="1" applyFill="1" applyBorder="1" applyAlignment="1">
      <alignment horizontal="left" vertical="top" wrapText="1" indent="1"/>
    </xf>
    <xf numFmtId="0" fontId="18" fillId="3" borderId="4" xfId="0" applyFont="1" applyFill="1" applyBorder="1" applyAlignment="1">
      <alignment horizontal="left" vertical="top" wrapText="1" indent="1"/>
    </xf>
    <xf numFmtId="167" fontId="21" fillId="0" borderId="4" xfId="1" applyNumberFormat="1" applyFont="1" applyBorder="1" applyAlignment="1">
      <alignment horizontal="left" vertical="center"/>
    </xf>
    <xf numFmtId="164" fontId="21" fillId="0" borderId="4" xfId="1" applyFont="1" applyBorder="1" applyAlignment="1">
      <alignment horizontal="left" vertical="center"/>
    </xf>
    <xf numFmtId="9" fontId="21" fillId="0" borderId="4" xfId="2" applyFont="1" applyBorder="1" applyAlignment="1">
      <alignment horizontal="right" vertical="center" indent="1"/>
    </xf>
    <xf numFmtId="0" fontId="61" fillId="5" borderId="4" xfId="3" applyFont="1" applyFill="1" applyBorder="1" applyAlignment="1">
      <alignment horizontal="left" vertical="center" wrapText="1" indent="1"/>
    </xf>
    <xf numFmtId="167" fontId="62" fillId="5" borderId="4" xfId="1" applyNumberFormat="1" applyFont="1" applyFill="1" applyBorder="1" applyAlignment="1">
      <alignment horizontal="left" vertical="center"/>
    </xf>
    <xf numFmtId="164" fontId="62" fillId="5" borderId="4" xfId="1" applyFont="1" applyFill="1" applyBorder="1" applyAlignment="1">
      <alignment horizontal="left" vertical="center"/>
    </xf>
    <xf numFmtId="9" fontId="62" fillId="5" borderId="4" xfId="2" applyFont="1" applyFill="1" applyBorder="1" applyAlignment="1">
      <alignment horizontal="right" vertical="center" indent="1"/>
    </xf>
    <xf numFmtId="9" fontId="63" fillId="0" borderId="0" xfId="2" applyFont="1" applyAlignment="1">
      <alignment horizontal="center" vertical="center"/>
    </xf>
    <xf numFmtId="3" fontId="0" fillId="0" borderId="0" xfId="0" applyNumberFormat="1"/>
    <xf numFmtId="0" fontId="16" fillId="3" borderId="14" xfId="0" applyFont="1" applyFill="1" applyBorder="1" applyAlignment="1">
      <alignment horizontal="left" vertical="center" wrapText="1" indent="1"/>
    </xf>
    <xf numFmtId="0" fontId="49" fillId="3" borderId="15" xfId="0" applyFont="1" applyFill="1" applyBorder="1" applyAlignment="1">
      <alignment horizontal="left" vertical="center" wrapText="1" indent="1"/>
    </xf>
    <xf numFmtId="9" fontId="0" fillId="0" borderId="0" xfId="2" applyFont="1"/>
    <xf numFmtId="166" fontId="19" fillId="5" borderId="4" xfId="2" applyNumberFormat="1" applyFont="1" applyFill="1" applyBorder="1" applyAlignment="1">
      <alignment horizontal="left" vertical="center"/>
    </xf>
    <xf numFmtId="166" fontId="0" fillId="0" borderId="0" xfId="0" applyNumberFormat="1"/>
    <xf numFmtId="166" fontId="63" fillId="0" borderId="0" xfId="2" applyNumberFormat="1" applyFont="1" applyAlignment="1">
      <alignment horizontal="center" vertical="center"/>
    </xf>
    <xf numFmtId="166" fontId="63" fillId="6" borderId="0" xfId="2" applyNumberFormat="1" applyFont="1" applyFill="1" applyAlignment="1">
      <alignment horizontal="center" vertical="center"/>
    </xf>
    <xf numFmtId="166" fontId="63" fillId="7" borderId="0" xfId="2" applyNumberFormat="1" applyFont="1" applyFill="1" applyAlignment="1">
      <alignment horizontal="center" vertical="center"/>
    </xf>
    <xf numFmtId="9" fontId="63" fillId="7" borderId="0" xfId="2" applyFont="1" applyFill="1" applyAlignment="1">
      <alignment horizontal="center" vertical="center"/>
    </xf>
    <xf numFmtId="165" fontId="50" fillId="2" borderId="11" xfId="0" applyNumberFormat="1" applyFont="1" applyFill="1" applyBorder="1" applyAlignment="1">
      <alignment horizontal="left" vertical="center"/>
    </xf>
    <xf numFmtId="167" fontId="0" fillId="0" borderId="0" xfId="0" applyNumberFormat="1"/>
    <xf numFmtId="166" fontId="0" fillId="0" borderId="0" xfId="2" applyNumberFormat="1" applyFont="1"/>
    <xf numFmtId="0" fontId="18" fillId="3" borderId="0" xfId="0" applyFont="1" applyFill="1" applyBorder="1" applyAlignment="1">
      <alignment horizontal="left" vertical="top" wrapText="1" indent="1"/>
    </xf>
    <xf numFmtId="166" fontId="21" fillId="0" borderId="4" xfId="2" applyNumberFormat="1" applyFont="1" applyBorder="1" applyAlignment="1">
      <alignment horizontal="center" vertical="center"/>
    </xf>
    <xf numFmtId="166" fontId="62" fillId="5" borderId="4" xfId="2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23" xfId="0" applyBorder="1" applyAlignment="1">
      <alignment vertical="center" wrapText="1"/>
    </xf>
    <xf numFmtId="0" fontId="5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18" fillId="3" borderId="4" xfId="0" applyFont="1" applyFill="1" applyBorder="1" applyAlignment="1">
      <alignment horizontal="center" vertical="top"/>
    </xf>
    <xf numFmtId="0" fontId="17" fillId="3" borderId="4" xfId="0" applyFont="1" applyFill="1" applyBorder="1" applyAlignment="1">
      <alignment horizontal="center" vertical="top"/>
    </xf>
    <xf numFmtId="0" fontId="16" fillId="3" borderId="3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top"/>
    </xf>
    <xf numFmtId="0" fontId="17" fillId="3" borderId="3" xfId="0" applyFont="1" applyFill="1" applyBorder="1" applyAlignment="1">
      <alignment horizontal="center" vertical="top"/>
    </xf>
    <xf numFmtId="0" fontId="18" fillId="3" borderId="12" xfId="0" applyFont="1" applyFill="1" applyBorder="1" applyAlignment="1">
      <alignment horizontal="center" vertical="top"/>
    </xf>
    <xf numFmtId="0" fontId="18" fillId="3" borderId="17" xfId="0" applyFont="1" applyFill="1" applyBorder="1" applyAlignment="1">
      <alignment horizontal="center" vertical="top"/>
    </xf>
    <xf numFmtId="0" fontId="18" fillId="3" borderId="18" xfId="0" applyFont="1" applyFill="1" applyBorder="1" applyAlignment="1">
      <alignment horizontal="center" vertical="top"/>
    </xf>
    <xf numFmtId="0" fontId="18" fillId="8" borderId="4" xfId="3" applyFont="1" applyFill="1" applyBorder="1" applyAlignment="1">
      <alignment horizontal="left" vertical="center" wrapText="1" indent="1"/>
    </xf>
    <xf numFmtId="9" fontId="19" fillId="8" borderId="4" xfId="2" applyFont="1" applyFill="1" applyBorder="1" applyAlignment="1">
      <alignment horizontal="left" vertical="center"/>
    </xf>
    <xf numFmtId="166" fontId="19" fillId="8" borderId="4" xfId="2" applyNumberFormat="1" applyFont="1" applyFill="1" applyBorder="1" applyAlignment="1">
      <alignment horizontal="left" vertical="center"/>
    </xf>
  </cellXfs>
  <cellStyles count="4">
    <cellStyle name="Обычный" xfId="0" builtinId="0"/>
    <cellStyle name="Обычный 2" xfId="3" xr:uid="{71A9CDF3-D8D7-4D02-B807-B6E09E462C17}"/>
    <cellStyle name="Процентный" xfId="2" builtinId="5"/>
    <cellStyle name="Финансовый" xfId="1" builtinId="3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6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Распределение новых участников по источникам регистрации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2912807917358957E-2"/>
          <c:y val="0.25146936712595963"/>
          <c:w val="0.91182111221837214"/>
          <c:h val="0.67571040085784251"/>
        </c:manualLayout>
      </c:layout>
      <c:areaChart>
        <c:grouping val="percentStacked"/>
        <c:varyColors val="0"/>
        <c:ser>
          <c:idx val="0"/>
          <c:order val="0"/>
          <c:tx>
            <c:strRef>
              <c:f>РЕКРУТИНГ!$A$153</c:f>
              <c:strCache>
                <c:ptCount val="1"/>
                <c:pt idx="0">
                  <c:v>Аптеки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solidFill>
                <a:schemeClr val="bg1"/>
              </a:solidFill>
            </a:ln>
          </c:spP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latin typeface="Franklin Gothic Book" panose="020B05030201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РЕКРУТИНГ!$BF$152:$BL$152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РЕКРУТИНГ!$BF$153:$BL$153</c:f>
              <c:numCache>
                <c:formatCode>0.0%</c:formatCode>
                <c:ptCount val="7"/>
                <c:pt idx="0">
                  <c:v>0.52222270685218297</c:v>
                </c:pt>
                <c:pt idx="1">
                  <c:v>0.50554184211800013</c:v>
                </c:pt>
                <c:pt idx="2">
                  <c:v>0.50485436893203883</c:v>
                </c:pt>
                <c:pt idx="3">
                  <c:v>0.48973971750910544</c:v>
                </c:pt>
                <c:pt idx="4">
                  <c:v>0.49534056252117925</c:v>
                </c:pt>
                <c:pt idx="5">
                  <c:v>0.5196228039284736</c:v>
                </c:pt>
                <c:pt idx="6">
                  <c:v>0.50744544287548143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B-41B8-BDE0-8CAEA5DCF6E6}"/>
            </c:ext>
          </c:extLst>
        </c:ser>
        <c:ser>
          <c:idx val="1"/>
          <c:order val="1"/>
          <c:tx>
            <c:strRef>
              <c:f>РЕКРУТИНГ!$A$154</c:f>
              <c:strCache>
                <c:ptCount val="1"/>
                <c:pt idx="0">
                  <c:v>Сайт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solidFill>
                <a:schemeClr val="bg1"/>
              </a:solidFill>
            </a:ln>
          </c:spP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latin typeface="Franklin Gothic Book" panose="020B05030201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РЕКРУТИНГ!$BF$152:$BL$152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РЕКРУТИНГ!$BF$154:$BL$154</c:f>
              <c:numCache>
                <c:formatCode>0.0%</c:formatCode>
                <c:ptCount val="7"/>
                <c:pt idx="0">
                  <c:v>0.26292144632965497</c:v>
                </c:pt>
                <c:pt idx="1">
                  <c:v>0.27825371472823196</c:v>
                </c:pt>
                <c:pt idx="2">
                  <c:v>0.27894861472886573</c:v>
                </c:pt>
                <c:pt idx="3">
                  <c:v>0.29164075686239671</c:v>
                </c:pt>
                <c:pt idx="4">
                  <c:v>0.28668248051507961</c:v>
                </c:pt>
                <c:pt idx="5">
                  <c:v>0.26611104589740581</c:v>
                </c:pt>
                <c:pt idx="6">
                  <c:v>0.26923406076166023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B-41B8-BDE0-8CAEA5DCF6E6}"/>
            </c:ext>
          </c:extLst>
        </c:ser>
        <c:ser>
          <c:idx val="2"/>
          <c:order val="2"/>
          <c:tx>
            <c:strRef>
              <c:f>РЕКРУТИНГ!$A$155</c:f>
              <c:strCache>
                <c:ptCount val="1"/>
                <c:pt idx="0">
                  <c:v>МП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solidFill>
                <a:schemeClr val="bg1"/>
              </a:solidFill>
            </a:ln>
          </c:spP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latin typeface="Franklin Gothic Book" panose="020B05030201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РЕКРУТИНГ!$BF$152:$BL$152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РЕКРУТИНГ!$BF$155:$BL$155</c:f>
              <c:numCache>
                <c:formatCode>0.0%</c:formatCode>
                <c:ptCount val="7"/>
                <c:pt idx="0">
                  <c:v>0.214855846818162</c:v>
                </c:pt>
                <c:pt idx="1">
                  <c:v>0.21620444315376797</c:v>
                </c:pt>
                <c:pt idx="2">
                  <c:v>0.21619701633909544</c:v>
                </c:pt>
                <c:pt idx="3">
                  <c:v>0.21861952562849782</c:v>
                </c:pt>
                <c:pt idx="4">
                  <c:v>0.21797695696374111</c:v>
                </c:pt>
                <c:pt idx="5">
                  <c:v>0.2142661501741206</c:v>
                </c:pt>
                <c:pt idx="6">
                  <c:v>0.22332049636285836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FB-41B8-BDE0-8CAEA5DCF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518336"/>
        <c:axId val="885519872"/>
      </c:areaChart>
      <c:dateAx>
        <c:axId val="8855183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885519872"/>
        <c:crosses val="autoZero"/>
        <c:auto val="1"/>
        <c:lblOffset val="100"/>
        <c:baseTimeUnit val="months"/>
      </c:dateAx>
      <c:valAx>
        <c:axId val="885519872"/>
        <c:scaling>
          <c:orientation val="minMax"/>
          <c:max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885518336"/>
        <c:crosses val="autoZero"/>
        <c:crossBetween val="midCat"/>
        <c:majorUnit val="0.2"/>
      </c:valAx>
    </c:plotArea>
    <c:legend>
      <c:legendPos val="t"/>
      <c:layout>
        <c:manualLayout>
          <c:xMode val="edge"/>
          <c:yMode val="edge"/>
          <c:x val="4.3106189166647338E-2"/>
          <c:y val="0.10355893122725145"/>
          <c:w val="0.908827080751617"/>
          <c:h val="0.147666730630151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Вовлеченность в деньгах и чеках (Аптеки)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6025870119090169E-2"/>
          <c:y val="0.18186204145778151"/>
          <c:w val="0.91592072952813552"/>
          <c:h val="0.738611529743892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ВОВЛЕЧЁННОСТЬ!$A$138</c:f>
              <c:strCache>
                <c:ptCount val="1"/>
                <c:pt idx="0">
                  <c:v>Вовлечение, % в продажах Аптеки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ВОВЛЕЧЁННОСТЬ!$BF$137:$BL$137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ВОВЛЕЧЁННОСТЬ!$BF$138:$BL$138</c:f>
              <c:numCache>
                <c:formatCode>0%</c:formatCode>
                <c:ptCount val="7"/>
                <c:pt idx="0">
                  <c:v>0.80517015665229164</c:v>
                </c:pt>
                <c:pt idx="1">
                  <c:v>0.80258615091352203</c:v>
                </c:pt>
                <c:pt idx="2">
                  <c:v>0.79674635762235646</c:v>
                </c:pt>
                <c:pt idx="3">
                  <c:v>0.79283392120460272</c:v>
                </c:pt>
                <c:pt idx="4">
                  <c:v>0.78336873929528483</c:v>
                </c:pt>
                <c:pt idx="5">
                  <c:v>0.79116548205011383</c:v>
                </c:pt>
                <c:pt idx="6">
                  <c:v>0.79911323049921634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E9-4C59-9412-3A16F4885AB1}"/>
            </c:ext>
          </c:extLst>
        </c:ser>
        <c:ser>
          <c:idx val="1"/>
          <c:order val="1"/>
          <c:tx>
            <c:strRef>
              <c:f>ВОВЛЕЧЁННОСТЬ!$A$139</c:f>
              <c:strCache>
                <c:ptCount val="1"/>
                <c:pt idx="0">
                  <c:v>Вовлечение, % в чеках аптеки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ВОВЛЕЧЁННОСТЬ!$BF$137:$BL$137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ВОВЛЕЧЁННОСТЬ!$BF$139:$BL$139</c:f>
              <c:numCache>
                <c:formatCode>0%</c:formatCode>
                <c:ptCount val="7"/>
                <c:pt idx="0">
                  <c:v>0.71122918571738358</c:v>
                </c:pt>
                <c:pt idx="1">
                  <c:v>0.70817542711295578</c:v>
                </c:pt>
                <c:pt idx="2">
                  <c:v>0.70302660322590294</c:v>
                </c:pt>
                <c:pt idx="3">
                  <c:v>0.70015684430178027</c:v>
                </c:pt>
                <c:pt idx="4">
                  <c:v>0.68915002060992281</c:v>
                </c:pt>
                <c:pt idx="5">
                  <c:v>0.69883564103105666</c:v>
                </c:pt>
                <c:pt idx="6">
                  <c:v>0.70880707995801384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E9-4C59-9412-3A16F4885A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2888639"/>
        <c:axId val="316020111"/>
      </c:barChart>
      <c:dateAx>
        <c:axId val="44288863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316020111"/>
        <c:crosses val="autoZero"/>
        <c:auto val="1"/>
        <c:lblOffset val="100"/>
        <c:baseTimeUnit val="months"/>
      </c:dateAx>
      <c:valAx>
        <c:axId val="316020111"/>
        <c:scaling>
          <c:orientation val="minMax"/>
          <c:max val="0.9400000000000000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442888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291748757707598E-2"/>
          <c:y val="9.6817122890293969E-2"/>
          <c:w val="0.84400061862463605"/>
          <c:h val="7.6689780404559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Клиенты с повторными покупками за месяц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136773984074689E-2"/>
          <c:y val="0.25527834075706529"/>
          <c:w val="0.93557047282516992"/>
          <c:h val="0.63995460839252816"/>
        </c:manualLayout>
      </c:layout>
      <c:lineChart>
        <c:grouping val="standard"/>
        <c:varyColors val="0"/>
        <c:ser>
          <c:idx val="0"/>
          <c:order val="0"/>
          <c:tx>
            <c:strRef>
              <c:f>'АКТИВНОСТЬ БАЗЫ'!$A$217</c:f>
              <c:strCache>
                <c:ptCount val="1"/>
                <c:pt idx="0">
                  <c:v>Доля участников с повторными покупками в текущем месяце, %</c:v>
                </c:pt>
              </c:strCache>
            </c:strRef>
          </c:tx>
          <c:spPr>
            <a:ln w="25400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БАЗЫ'!$BF$216:$BL$216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БАЗЫ'!$BF$217:$BL$217</c:f>
              <c:numCache>
                <c:formatCode>0%</c:formatCode>
                <c:ptCount val="7"/>
                <c:pt idx="0">
                  <c:v>0.55899727809768662</c:v>
                </c:pt>
                <c:pt idx="1">
                  <c:v>0.55321122744634432</c:v>
                </c:pt>
                <c:pt idx="2">
                  <c:v>0.54032434412549135</c:v>
                </c:pt>
                <c:pt idx="3">
                  <c:v>0.54685417612512999</c:v>
                </c:pt>
                <c:pt idx="4">
                  <c:v>0.54952014567738738</c:v>
                </c:pt>
                <c:pt idx="5">
                  <c:v>0.56527168410394868</c:v>
                </c:pt>
                <c:pt idx="6">
                  <c:v>0.57137344973198267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B-4DCC-8EAC-DA39263E03DB}"/>
            </c:ext>
          </c:extLst>
        </c:ser>
        <c:ser>
          <c:idx val="1"/>
          <c:order val="1"/>
          <c:tx>
            <c:strRef>
              <c:f>'АКТИВНОСТЬ БАЗЫ'!$A$218</c:f>
              <c:strCache>
                <c:ptCount val="1"/>
                <c:pt idx="0">
                  <c:v>% выручки от активных карт с повторными покупками в текущем месяце</c:v>
                </c:pt>
              </c:strCache>
            </c:strRef>
          </c:tx>
          <c:spPr>
            <a:ln w="254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'АКТИВНОСТЬ БАЗЫ'!$BF$216:$BL$216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БАЗЫ'!$BF$218:$BL$218</c:f>
              <c:numCache>
                <c:formatCode>0.0%</c:formatCode>
                <c:ptCount val="7"/>
                <c:pt idx="0">
                  <c:v>0.80276196575782521</c:v>
                </c:pt>
                <c:pt idx="1">
                  <c:v>0.79783460440787979</c:v>
                </c:pt>
                <c:pt idx="2">
                  <c:v>0.78625467488091483</c:v>
                </c:pt>
                <c:pt idx="3">
                  <c:v>0.79305565596048178</c:v>
                </c:pt>
                <c:pt idx="4">
                  <c:v>0.79374497624657459</c:v>
                </c:pt>
                <c:pt idx="5">
                  <c:v>0.80673551617460226</c:v>
                </c:pt>
                <c:pt idx="6">
                  <c:v>0.81205764378454726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B-4DCC-8EAC-DA39263E03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98822400"/>
        <c:axId val="798823936"/>
      </c:lineChart>
      <c:dateAx>
        <c:axId val="7988224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823936"/>
        <c:crosses val="autoZero"/>
        <c:auto val="1"/>
        <c:lblOffset val="100"/>
        <c:baseTimeUnit val="months"/>
      </c:dateAx>
      <c:valAx>
        <c:axId val="79882393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82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4764281524674192E-2"/>
          <c:y val="8.7390270969964115E-2"/>
          <c:w val="0.97736937906986587"/>
          <c:h val="0.145057668986129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5.6929724021661063E-2"/>
          <c:y val="0.18722408481215422"/>
          <c:w val="0.93007733982039731"/>
          <c:h val="0.71163344926975736"/>
        </c:manualLayout>
      </c:layout>
      <c:lineChart>
        <c:grouping val="standard"/>
        <c:varyColors val="0"/>
        <c:ser>
          <c:idx val="0"/>
          <c:order val="0"/>
          <c:tx>
            <c:strRef>
              <c:f>'АКТИВНОСТЬ БАЗЫ'!$A$221</c:f>
              <c:strCache>
                <c:ptCount val="1"/>
                <c:pt idx="0">
                  <c:v>Частота покупок с картой средняя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БАЗЫ'!$BF$220:$BL$220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БАЗЫ'!$BF$221:$BL$221</c:f>
              <c:numCache>
                <c:formatCode>_(* #\ ##0.00_);_(* \(#\ ##0.00\);_(* "-"??_);_(@_)</c:formatCode>
                <c:ptCount val="7"/>
                <c:pt idx="0">
                  <c:v>2.4724909679026443</c:v>
                </c:pt>
                <c:pt idx="1">
                  <c:v>2.4296495618831924</c:v>
                </c:pt>
                <c:pt idx="2">
                  <c:v>2.3653048599287168</c:v>
                </c:pt>
                <c:pt idx="3">
                  <c:v>2.4011218347710197</c:v>
                </c:pt>
                <c:pt idx="4">
                  <c:v>2.4164307969987036</c:v>
                </c:pt>
                <c:pt idx="5">
                  <c:v>2.5085993925075938</c:v>
                </c:pt>
                <c:pt idx="6">
                  <c:v>2.5579334970986269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9-4128-BFFC-F54C4FCD7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590848"/>
        <c:axId val="798592384"/>
      </c:lineChart>
      <c:dateAx>
        <c:axId val="7985908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592384"/>
        <c:crosses val="autoZero"/>
        <c:auto val="1"/>
        <c:lblOffset val="100"/>
        <c:baseTimeUnit val="months"/>
      </c:dateAx>
      <c:valAx>
        <c:axId val="798592384"/>
        <c:scaling>
          <c:orientation val="minMax"/>
          <c:max val="2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590848"/>
        <c:crosses val="autoZero"/>
        <c:crossBetween val="between"/>
        <c:majorUnit val="0.5"/>
        <c:min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en-US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Redemption Rate. Коэффициент списания бонусов – доля списанных бонусов от  начисленных бонусов</a:t>
            </a:r>
          </a:p>
        </c:rich>
      </c:tx>
      <c:layout>
        <c:manualLayout>
          <c:xMode val="edge"/>
          <c:yMode val="edge"/>
          <c:x val="0.14146937042148849"/>
          <c:y val="2.78232370035907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5.9539497995963503E-2"/>
          <c:y val="0.24102185046239116"/>
          <c:w val="0.9077671338014156"/>
          <c:h val="0.67040807511002931"/>
        </c:manualLayout>
      </c:layout>
      <c:areaChart>
        <c:grouping val="standard"/>
        <c:varyColors val="0"/>
        <c:ser>
          <c:idx val="0"/>
          <c:order val="0"/>
          <c:tx>
            <c:strRef>
              <c:f>'АКТИВНОСТЬ БАЗЫ'!$A$224</c:f>
              <c:strCache>
                <c:ptCount val="1"/>
                <c:pt idx="0">
                  <c:v>Redemption Rate. Коэффициент списания бонусов – доля списанных бонусов от  начисленных бонусов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БАЗЫ'!$BF$223:$BL$223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БАЗЫ'!$BF$224:$BL$224</c:f>
              <c:numCache>
                <c:formatCode>0.0%</c:formatCode>
                <c:ptCount val="7"/>
                <c:pt idx="0">
                  <c:v>0.72418367500755076</c:v>
                </c:pt>
                <c:pt idx="1">
                  <c:v>0.83494633087084524</c:v>
                </c:pt>
                <c:pt idx="2">
                  <c:v>0.75703728967480033</c:v>
                </c:pt>
                <c:pt idx="3">
                  <c:v>0.57958309435559419</c:v>
                </c:pt>
                <c:pt idx="4">
                  <c:v>0.68855512456883816</c:v>
                </c:pt>
                <c:pt idx="5">
                  <c:v>0.57109113675040235</c:v>
                </c:pt>
                <c:pt idx="6">
                  <c:v>0.62865657828179988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7-45E4-AD6D-9332EBDEF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765056"/>
        <c:axId val="798766592"/>
      </c:areaChart>
      <c:dateAx>
        <c:axId val="7987650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766592"/>
        <c:crosses val="autoZero"/>
        <c:auto val="1"/>
        <c:lblOffset val="100"/>
        <c:baseTimeUnit val="months"/>
      </c:dateAx>
      <c:valAx>
        <c:axId val="798766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765056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'АКТИВНОСТЬ БАЗЫ'!$A$227</c:f>
              <c:strCache>
                <c:ptCount val="1"/>
                <c:pt idx="0">
                  <c:v> Выручка от 1 участника, руб.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ru-RU" sz="1200" b="0" i="0" u="none" strike="noStrike" kern="1200" baseline="0">
                    <a:solidFill>
                      <a:schemeClr val="tx1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БАЗЫ'!$BF$226:$BL$226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БАЗЫ'!$BF$227:$BL$227</c:f>
              <c:numCache>
                <c:formatCode>_(* #\ ##0_);_(* \(#\ ##0\);_(* "-"??_);_(@_)</c:formatCode>
                <c:ptCount val="7"/>
                <c:pt idx="0">
                  <c:v>2558.1071695125138</c:v>
                </c:pt>
                <c:pt idx="1">
                  <c:v>2500.414506009698</c:v>
                </c:pt>
                <c:pt idx="2">
                  <c:v>2480.1294524613636</c:v>
                </c:pt>
                <c:pt idx="3">
                  <c:v>2552.5121248224268</c:v>
                </c:pt>
                <c:pt idx="4">
                  <c:v>2573.1726390293402</c:v>
                </c:pt>
                <c:pt idx="5">
                  <c:v>2647.4214578974006</c:v>
                </c:pt>
                <c:pt idx="6">
                  <c:v>2784.6636160640783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3-4374-A130-B32899662D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799654656"/>
        <c:axId val="799656192"/>
      </c:barChart>
      <c:dateAx>
        <c:axId val="7996546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9656192"/>
        <c:crosses val="autoZero"/>
        <c:auto val="1"/>
        <c:lblOffset val="100"/>
        <c:baseTimeUnit val="months"/>
      </c:dateAx>
      <c:valAx>
        <c:axId val="799656192"/>
        <c:scaling>
          <c:orientation val="minMax"/>
        </c:scaling>
        <c:delete val="1"/>
        <c:axPos val="l"/>
        <c:numFmt formatCode="_(* #\ ##0_);_(* \(#\ ##0\);_(* &quot;-&quot;??_);_(@_)" sourceLinked="1"/>
        <c:majorTickMark val="none"/>
        <c:minorTickMark val="none"/>
        <c:tickLblPos val="nextTo"/>
        <c:crossAx val="79965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Выручка от одного участника за отчетный месяц в аптеках и по девайсам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556182991687836E-2"/>
          <c:y val="0.19253760180550303"/>
          <c:w val="0.91880598469142816"/>
          <c:h val="0.737618163132984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'АКТИВНОСТЬ БАЗЫ'!$BB$256</c:f>
              <c:strCache>
                <c:ptCount val="1"/>
                <c:pt idx="0">
                  <c:v>Аптеки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ru-RU" sz="1200" b="0" i="0" u="none" strike="noStrike" kern="1200" baseline="0">
                    <a:solidFill>
                      <a:schemeClr val="tx1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'АКТИВНОСТЬ БАЗЫ'!$BC$256</c:f>
              <c:numCache>
                <c:formatCode>_(* #\ ##0.00_);_(* \(#\ ##0.00\);_(* "-"??_);_(@_)</c:formatCode>
                <c:ptCount val="1"/>
                <c:pt idx="0">
                  <c:v>1710.4408856593409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6A-4F1B-8E3E-CA4DD61310EB}"/>
            </c:ext>
          </c:extLst>
        </c:ser>
        <c:ser>
          <c:idx val="1"/>
          <c:order val="1"/>
          <c:tx>
            <c:strRef>
              <c:f>'АКТИВНОСТЬ БАЗЫ'!$BB$257</c:f>
              <c:strCache>
                <c:ptCount val="1"/>
                <c:pt idx="0">
                  <c:v>Сайт Adaptive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ru-RU" sz="1200" b="0" i="0" u="none" strike="noStrike" kern="1200" baseline="0">
                    <a:solidFill>
                      <a:schemeClr val="tx1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'АКТИВНОСТЬ БАЗЫ'!$BC$257</c:f>
              <c:numCache>
                <c:formatCode>_(* #\ ##0.00_);_(* \(#\ ##0.00\);_(* "-"??_);_(@_)</c:formatCode>
                <c:ptCount val="1"/>
                <c:pt idx="0">
                  <c:v>2831.5928254989599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6A-4F1B-8E3E-CA4DD61310EB}"/>
            </c:ext>
          </c:extLst>
        </c:ser>
        <c:ser>
          <c:idx val="2"/>
          <c:order val="2"/>
          <c:tx>
            <c:strRef>
              <c:f>'АКТИВНОСТЬ БАЗЫ'!$BB$258</c:f>
              <c:strCache>
                <c:ptCount val="1"/>
                <c:pt idx="0">
                  <c:v>Сайт Desktop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ru-RU" sz="1200" b="0" i="0" u="none" strike="noStrike" kern="1200" baseline="0">
                    <a:solidFill>
                      <a:schemeClr val="tx1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'АКТИВНОСТЬ БАЗЫ'!$BC$258</c:f>
              <c:numCache>
                <c:formatCode>_(* #\ ##0.00_);_(* \(#\ ##0.00\);_(* "-"??_);_(@_)</c:formatCode>
                <c:ptCount val="1"/>
                <c:pt idx="0">
                  <c:v>3207.2508706233584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6A-4F1B-8E3E-CA4DD61310EB}"/>
            </c:ext>
          </c:extLst>
        </c:ser>
        <c:ser>
          <c:idx val="3"/>
          <c:order val="3"/>
          <c:tx>
            <c:strRef>
              <c:f>'АКТИВНОСТЬ БАЗЫ'!$BB$259</c:f>
              <c:strCache>
                <c:ptCount val="1"/>
                <c:pt idx="0">
                  <c:v>МП. Android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ru-RU" sz="1200" b="0" i="0" u="none" strike="noStrike" kern="1200" baseline="0">
                    <a:solidFill>
                      <a:schemeClr val="tx1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'АКТИВНОСТЬ БАЗЫ'!$BC$259</c:f>
              <c:numCache>
                <c:formatCode>_(* #\ ##0.00_);_(* \(#\ ##0.00\);_(* "-"??_);_(@_)</c:formatCode>
                <c:ptCount val="1"/>
                <c:pt idx="0">
                  <c:v>3101.7145459765029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6A-4F1B-8E3E-CA4DD61310EB}"/>
            </c:ext>
          </c:extLst>
        </c:ser>
        <c:ser>
          <c:idx val="4"/>
          <c:order val="4"/>
          <c:tx>
            <c:strRef>
              <c:f>'АКТИВНОСТЬ БАЗЫ'!$BB$260</c:f>
              <c:strCache>
                <c:ptCount val="1"/>
                <c:pt idx="0">
                  <c:v>МП. iOS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ru-RU" sz="1200" b="0" i="0" u="none" strike="noStrike" kern="1200" baseline="0">
                    <a:solidFill>
                      <a:schemeClr val="tx1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'АКТИВНОСТЬ БАЗЫ'!$BC$260</c:f>
              <c:numCache>
                <c:formatCode>_(* #\ ##0.00_);_(* \(#\ ##0.00\);_(* "-"??_);_(@_)</c:formatCode>
                <c:ptCount val="1"/>
                <c:pt idx="0">
                  <c:v>3168.6169233729029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6A-4F1B-8E3E-CA4DD61310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769945279"/>
        <c:axId val="891300511"/>
      </c:barChart>
      <c:catAx>
        <c:axId val="76994527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91300511"/>
        <c:crosses val="autoZero"/>
        <c:auto val="1"/>
        <c:lblAlgn val="ctr"/>
        <c:lblOffset val="100"/>
        <c:noMultiLvlLbl val="0"/>
      </c:catAx>
      <c:valAx>
        <c:axId val="89130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699452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Частота покупок за отчетный месяц в аптеках и по девайсам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2077724155448311E-2"/>
          <c:y val="0.22702161147469063"/>
          <c:w val="0.94465704790871863"/>
          <c:h val="0.68307093754982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'АКТИВНОСТЬ БАЗЫ'!$BC$262</c:f>
              <c:strCache>
                <c:ptCount val="1"/>
                <c:pt idx="0">
                  <c:v>сен.24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FF8-4699-8928-18D05F550E05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FF8-4699-8928-18D05F550E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ru-RU"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'АКТИВНОСТЬ БАЗЫ'!$BB$263:$BB$267</c:f>
              <c:strCache>
                <c:ptCount val="5"/>
                <c:pt idx="0">
                  <c:v>Аптеки</c:v>
                </c:pt>
                <c:pt idx="1">
                  <c:v>Сайт Adaptive</c:v>
                </c:pt>
                <c:pt idx="2">
                  <c:v>Сайт Desktop</c:v>
                </c:pt>
                <c:pt idx="3">
                  <c:v>МП. Android</c:v>
                </c:pt>
                <c:pt idx="4">
                  <c:v>МП. iOS</c:v>
                </c:pt>
              </c:strCache>
            </c:strRef>
          </c:cat>
          <c:val>
            <c:numRef>
              <c:f>'АКТИВНОСТЬ БАЗЫ'!$BC$263:$BC$267</c:f>
              <c:numCache>
                <c:formatCode>_(* #\ ##0.00_);_(* \(#\ ##0.00\);_(* "-"??_);_(@_)</c:formatCode>
                <c:ptCount val="5"/>
                <c:pt idx="0">
                  <c:v>1.8059399301368153</c:v>
                </c:pt>
                <c:pt idx="1">
                  <c:v>2.2869443930487754</c:v>
                </c:pt>
                <c:pt idx="2">
                  <c:v>2.2098877767667577</c:v>
                </c:pt>
                <c:pt idx="3">
                  <c:v>2.6364022505538167</c:v>
                </c:pt>
                <c:pt idx="4">
                  <c:v>2.3887070617720774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F8-4699-8928-18D05F550E05}"/>
            </c:ext>
          </c:extLst>
        </c:ser>
        <c:ser>
          <c:idx val="1"/>
          <c:order val="1"/>
          <c:tx>
            <c:strRef>
              <c:f>'АКТИВНОСТЬ БАЗЫ'!$BD$262</c:f>
              <c:strCache>
                <c:ptCount val="1"/>
                <c:pt idx="0">
                  <c:v>окт.24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ru-RU"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'АКТИВНОСТЬ БАЗЫ'!$BB$263:$BB$267</c:f>
              <c:strCache>
                <c:ptCount val="5"/>
                <c:pt idx="0">
                  <c:v>Аптеки</c:v>
                </c:pt>
                <c:pt idx="1">
                  <c:v>Сайт Adaptive</c:v>
                </c:pt>
                <c:pt idx="2">
                  <c:v>Сайт Desktop</c:v>
                </c:pt>
                <c:pt idx="3">
                  <c:v>МП. Android</c:v>
                </c:pt>
                <c:pt idx="4">
                  <c:v>МП. iOS</c:v>
                </c:pt>
              </c:strCache>
            </c:strRef>
          </c:cat>
          <c:val>
            <c:numRef>
              <c:f>'АКТИВНОСТЬ БАЗЫ'!$BD$263:$BD$267</c:f>
              <c:numCache>
                <c:formatCode>0.00</c:formatCode>
                <c:ptCount val="5"/>
                <c:pt idx="0">
                  <c:v>1.826791775836033</c:v>
                </c:pt>
                <c:pt idx="1">
                  <c:v>2.3172992056487201</c:v>
                </c:pt>
                <c:pt idx="2">
                  <c:v>2.2700457539669663</c:v>
                </c:pt>
                <c:pt idx="3">
                  <c:v>2.68978005476548</c:v>
                </c:pt>
                <c:pt idx="4">
                  <c:v>2.4403956050220175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8-4699-8928-18D05F550E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69945279"/>
        <c:axId val="891300511"/>
      </c:barChart>
      <c:catAx>
        <c:axId val="7699452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891300511"/>
        <c:crosses val="autoZero"/>
        <c:auto val="1"/>
        <c:lblAlgn val="ctr"/>
        <c:lblOffset val="100"/>
        <c:noMultiLvlLbl val="0"/>
      </c:catAx>
      <c:valAx>
        <c:axId val="891300511"/>
        <c:scaling>
          <c:orientation val="minMax"/>
          <c:max val="2.9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69945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51753369350334E-2"/>
          <c:y val="0.14666344103447798"/>
          <c:w val="0.86422641721339855"/>
          <c:h val="6.78604320738952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ru-RU"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Структура клиентов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2394983128360654E-2"/>
          <c:y val="0.34539583624047698"/>
          <c:w val="0.97521003374327875"/>
          <c:h val="0.5548832231718231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'АКТИВНОСТЬ БАЗЫ'!$A$298</c:f>
              <c:strCache>
                <c:ptCount val="1"/>
                <c:pt idx="0">
                  <c:v>% покупающих 2 и более месяца подряд (Постоянные)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БАЗЫ'!$BF$297:$BL$297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БАЗЫ'!$BF$298:$BL$298</c:f>
              <c:numCache>
                <c:formatCode>0%</c:formatCode>
                <c:ptCount val="7"/>
                <c:pt idx="0">
                  <c:v>0.67809914124618398</c:v>
                </c:pt>
                <c:pt idx="1">
                  <c:v>0.6783442485987824</c:v>
                </c:pt>
                <c:pt idx="2">
                  <c:v>0.66782294705718537</c:v>
                </c:pt>
                <c:pt idx="3">
                  <c:v>0.65044265608295138</c:v>
                </c:pt>
                <c:pt idx="4">
                  <c:v>0.64994266003913026</c:v>
                </c:pt>
                <c:pt idx="5">
                  <c:v>0.64460006749915622</c:v>
                </c:pt>
                <c:pt idx="6">
                  <c:v>0.67388863849171832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9-44DE-8C3F-F4CE879E5EAA}"/>
            </c:ext>
          </c:extLst>
        </c:ser>
        <c:ser>
          <c:idx val="1"/>
          <c:order val="1"/>
          <c:tx>
            <c:strRef>
              <c:f>'АКТИВНОСТЬ БАЗЫ'!$A$299</c:f>
              <c:strCache>
                <c:ptCount val="1"/>
                <c:pt idx="0">
                  <c:v>% купивших после перерыва 1 мес. и более (Вернувшиеся и редкоходящие)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БАЗЫ'!$BF$297:$BL$297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БАЗЫ'!$BF$299:$BL$299</c:f>
              <c:numCache>
                <c:formatCode>0%</c:formatCode>
                <c:ptCount val="7"/>
                <c:pt idx="0">
                  <c:v>0.28020320628092144</c:v>
                </c:pt>
                <c:pt idx="1">
                  <c:v>0.28352824659216869</c:v>
                </c:pt>
                <c:pt idx="2">
                  <c:v>0.29269655676395995</c:v>
                </c:pt>
                <c:pt idx="3">
                  <c:v>0.30832881767988168</c:v>
                </c:pt>
                <c:pt idx="4">
                  <c:v>0.30786119270685636</c:v>
                </c:pt>
                <c:pt idx="5">
                  <c:v>0.31226290921363481</c:v>
                </c:pt>
                <c:pt idx="6">
                  <c:v>0.28723013237047768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9-44DE-8C3F-F4CE879E5EAA}"/>
            </c:ext>
          </c:extLst>
        </c:ser>
        <c:ser>
          <c:idx val="2"/>
          <c:order val="2"/>
          <c:tx>
            <c:strRef>
              <c:f>'АКТИВНОСТЬ БАЗЫ'!$A$300</c:f>
              <c:strCache>
                <c:ptCount val="1"/>
                <c:pt idx="0">
                  <c:v>% купивших впервые (Новые)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БАЗЫ'!$BF$297:$BL$297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БАЗЫ'!$BF$300:$BL$300</c:f>
              <c:numCache>
                <c:formatCode>0%</c:formatCode>
                <c:ptCount val="7"/>
                <c:pt idx="0">
                  <c:v>4.1697652472894586E-2</c:v>
                </c:pt>
                <c:pt idx="1">
                  <c:v>3.8127504809048918E-2</c:v>
                </c:pt>
                <c:pt idx="2">
                  <c:v>3.9480496178854685E-2</c:v>
                </c:pt>
                <c:pt idx="3">
                  <c:v>4.122852623716694E-2</c:v>
                </c:pt>
                <c:pt idx="4">
                  <c:v>4.2196147254013383E-2</c:v>
                </c:pt>
                <c:pt idx="5">
                  <c:v>4.3137023287208975E-2</c:v>
                </c:pt>
                <c:pt idx="6">
                  <c:v>3.8881229137804008E-2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A9-44DE-8C3F-F4CE879E5E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96719744"/>
        <c:axId val="1299789152"/>
      </c:barChart>
      <c:dateAx>
        <c:axId val="149671974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1299789152"/>
        <c:crosses val="autoZero"/>
        <c:auto val="1"/>
        <c:lblOffset val="100"/>
        <c:baseTimeUnit val="months"/>
      </c:dateAx>
      <c:valAx>
        <c:axId val="12997891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49671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ru-RU"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lang="ru-RU"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lang="ru-RU"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1.6991093795544684E-2"/>
          <c:y val="0.11085430059861003"/>
          <c:w val="0.9625109906586643"/>
          <c:h val="0.20439077391967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Перекрёстные участники с регистрацией в ПЛ 2 брендов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3298425207094833E-2"/>
          <c:y val="0.10610158433282951"/>
          <c:w val="0.92539598709942916"/>
          <c:h val="0.814445374770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'АКТИВНОСТЬ БАЗЫ'!$A$275</c:f>
              <c:strCache>
                <c:ptCount val="1"/>
                <c:pt idx="0">
                  <c:v>% перекрестных участников с покупкой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ru-RU" sz="1200" b="1" i="0" u="none" strike="noStrike" kern="1200" baseline="0">
                    <a:solidFill>
                      <a:schemeClr val="tx1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БАЗЫ'!$BF$274:$BL$274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БАЗЫ'!$BF$275:$BL$275</c:f>
              <c:numCache>
                <c:formatCode>0%</c:formatCode>
                <c:ptCount val="7"/>
                <c:pt idx="0">
                  <c:v>0.21851584503521018</c:v>
                </c:pt>
                <c:pt idx="1">
                  <c:v>0.2225201814067321</c:v>
                </c:pt>
                <c:pt idx="2">
                  <c:v>0.22373464860227754</c:v>
                </c:pt>
                <c:pt idx="3">
                  <c:v>0.22695552203394795</c:v>
                </c:pt>
                <c:pt idx="4">
                  <c:v>0.22770474289760315</c:v>
                </c:pt>
                <c:pt idx="5">
                  <c:v>0.22814546068174149</c:v>
                </c:pt>
                <c:pt idx="6">
                  <c:v>0.24384508047173717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7-4851-8419-3A92F66E32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799654656"/>
        <c:axId val="799656192"/>
      </c:barChart>
      <c:dateAx>
        <c:axId val="7996546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9656192"/>
        <c:crosses val="autoZero"/>
        <c:auto val="1"/>
        <c:lblOffset val="100"/>
        <c:baseTimeUnit val="months"/>
      </c:dateAx>
      <c:valAx>
        <c:axId val="799656192"/>
        <c:scaling>
          <c:orientation val="minMax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965465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Activity rate </a:t>
            </a: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БАЗЫ 12 мес. Коэффициент активности базы – доля купивших от клиентов с покупкой в течение года,%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6265428595997614E-2"/>
          <c:y val="0.25848425897307364"/>
          <c:w val="0.90780079317344509"/>
          <c:h val="0.6485801778121778"/>
        </c:manualLayout>
      </c:layout>
      <c:lineChart>
        <c:grouping val="stacked"/>
        <c:varyColors val="0"/>
        <c:ser>
          <c:idx val="0"/>
          <c:order val="0"/>
          <c:tx>
            <c:strRef>
              <c:f>'АКТИВНОСТЬ БАЗЫ'!$A$279</c:f>
              <c:strCache>
                <c:ptCount val="1"/>
                <c:pt idx="0">
                  <c:v>Activity rate БАЗЫ 12 мес. Коэффициент активности базы – доля купивших от клиентов с покупкой в течение года, %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БАЗЫ'!$BF$278:$BL$278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БАЗЫ'!$BF$279:$BL$279</c:f>
              <c:numCache>
                <c:formatCode>0%</c:formatCode>
                <c:ptCount val="7"/>
                <c:pt idx="0">
                  <c:v>0.46916789222795097</c:v>
                </c:pt>
                <c:pt idx="1">
                  <c:v>0.45833608060930353</c:v>
                </c:pt>
                <c:pt idx="2">
                  <c:v>0.44764123042376447</c:v>
                </c:pt>
                <c:pt idx="3">
                  <c:v>0.45160250236239613</c:v>
                </c:pt>
                <c:pt idx="4">
                  <c:v>0.45785083475214661</c:v>
                </c:pt>
                <c:pt idx="5">
                  <c:v>0.47706874024387985</c:v>
                </c:pt>
                <c:pt idx="6">
                  <c:v>0.47897126651956057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0-46F5-82B6-B4CCF378D0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98822400"/>
        <c:axId val="798823936"/>
      </c:lineChart>
      <c:dateAx>
        <c:axId val="7988224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823936"/>
        <c:crosses val="autoZero"/>
        <c:auto val="1"/>
        <c:lblOffset val="100"/>
        <c:baseTimeUnit val="months"/>
      </c:dateAx>
      <c:valAx>
        <c:axId val="798823936"/>
        <c:scaling>
          <c:orientation val="minMax"/>
          <c:max val="0.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82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Кол-во новых регистраций в ПЛ</a:t>
            </a:r>
            <a:r>
              <a:rPr lang="ru-RU" sz="1600" b="1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 </a:t>
            </a:r>
            <a:r>
              <a:rPr lang="ru-RU" sz="1600" b="1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(совершившие первую покупку)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РЕКРУТИНГ!$A$136</c:f>
              <c:strCache>
                <c:ptCount val="1"/>
                <c:pt idx="0">
                  <c:v>Кол-во новых участников (совершившие первую покупку)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РЕКРУТИНГ!$BF$135:$BL$135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РЕКРУТИНГ!$BF$136:$BL$136</c:f>
              <c:numCache>
                <c:formatCode>#,##0</c:formatCode>
                <c:ptCount val="7"/>
                <c:pt idx="0">
                  <c:v>22933</c:v>
                </c:pt>
                <c:pt idx="1">
                  <c:v>20673</c:v>
                </c:pt>
                <c:pt idx="2">
                  <c:v>21124</c:v>
                </c:pt>
                <c:pt idx="3">
                  <c:v>22521</c:v>
                </c:pt>
                <c:pt idx="4">
                  <c:v>23659</c:v>
                </c:pt>
                <c:pt idx="5">
                  <c:v>25563</c:v>
                </c:pt>
                <c:pt idx="6">
                  <c:v>23378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8-4CE5-834F-4C633101EA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423628144"/>
        <c:axId val="423628472"/>
      </c:barChart>
      <c:dateAx>
        <c:axId val="42362814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423628472"/>
        <c:crosses val="autoZero"/>
        <c:auto val="1"/>
        <c:lblOffset val="100"/>
        <c:baseTimeUnit val="months"/>
      </c:dateAx>
      <c:valAx>
        <c:axId val="42362847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2362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163616756151213E-2"/>
          <c:y val="0.17787656741633989"/>
          <c:w val="0.92767652020439328"/>
          <c:h val="0.73364457236077318"/>
        </c:manualLayout>
      </c:layout>
      <c:lineChart>
        <c:grouping val="standard"/>
        <c:varyColors val="0"/>
        <c:ser>
          <c:idx val="0"/>
          <c:order val="0"/>
          <c:tx>
            <c:strRef>
              <c:f>'АКТИВНОСТЬ БАЗЫ'!$A$283</c:f>
              <c:strCache>
                <c:ptCount val="1"/>
                <c:pt idx="0">
                  <c:v>Redemption Rate бонусов Campaign. Коэффициент списания бонусов – доля списанных бонусов от  начисленных бонусов Campaign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ru-RU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БАЗЫ'!$BF$282:$BL$282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БАЗЫ'!$BF$283:$BL$283</c:f>
              <c:numCache>
                <c:formatCode>0%</c:formatCode>
                <c:ptCount val="7"/>
                <c:pt idx="0">
                  <c:v>0.18060614990851936</c:v>
                </c:pt>
                <c:pt idx="1">
                  <c:v>0.25452133620155726</c:v>
                </c:pt>
                <c:pt idx="2">
                  <c:v>0.2185197659314885</c:v>
                </c:pt>
                <c:pt idx="3">
                  <c:v>0.20083936040724606</c:v>
                </c:pt>
                <c:pt idx="4">
                  <c:v>0.22019098436226456</c:v>
                </c:pt>
                <c:pt idx="5">
                  <c:v>0.19122414411545188</c:v>
                </c:pt>
                <c:pt idx="6">
                  <c:v>0.21808054664388779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0-4C73-B471-A573A0BDB598}"/>
            </c:ext>
          </c:extLst>
        </c:ser>
        <c:ser>
          <c:idx val="1"/>
          <c:order val="1"/>
          <c:tx>
            <c:strRef>
              <c:f>'АКТИВНОСТЬ БАЗЫ'!$A$284</c:f>
              <c:strCache>
                <c:ptCount val="1"/>
                <c:pt idx="0">
                  <c:v>Redemption Rate без учета бонусов Campaign. Коэффициент списания бонусов – доля списанных бонусов от  начисленных бонусов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ru-RU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БАЗЫ'!$BF$282:$BL$282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БАЗЫ'!$BF$284:$BL$284</c:f>
              <c:numCache>
                <c:formatCode>0%</c:formatCode>
                <c:ptCount val="7"/>
                <c:pt idx="0">
                  <c:v>0.94442076754026483</c:v>
                </c:pt>
                <c:pt idx="1">
                  <c:v>0.96646228855091909</c:v>
                </c:pt>
                <c:pt idx="2">
                  <c:v>1.0514148838799506</c:v>
                </c:pt>
                <c:pt idx="3">
                  <c:v>0.77335822394642861</c:v>
                </c:pt>
                <c:pt idx="4">
                  <c:v>0.87597946792639547</c:v>
                </c:pt>
                <c:pt idx="5">
                  <c:v>0.86038977102110781</c:v>
                </c:pt>
                <c:pt idx="6">
                  <c:v>0.85412718060525827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0-4C73-B471-A573A0BDB5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98822400"/>
        <c:axId val="798823936"/>
      </c:lineChart>
      <c:dateAx>
        <c:axId val="7988224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823936"/>
        <c:crosses val="autoZero"/>
        <c:auto val="1"/>
        <c:lblOffset val="100"/>
        <c:baseTimeUnit val="months"/>
      </c:dateAx>
      <c:valAx>
        <c:axId val="798823936"/>
        <c:scaling>
          <c:orientation val="minMax"/>
          <c:max val="1.10000000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82240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179450416989618E-2"/>
          <c:y val="1.8454438365082072E-2"/>
          <c:w val="0.96478544995804305"/>
          <c:h val="0.121513515817536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 algn="ctr">
        <a:defRPr lang="ru-RU" sz="1200" b="0" i="0" u="none" strike="noStrike" kern="1200" baseline="0">
          <a:solidFill>
            <a:schemeClr val="tx1">
              <a:lumMod val="65000"/>
              <a:lumOff val="35000"/>
            </a:schemeClr>
          </a:solidFill>
          <a:latin typeface="Franklin Gothic Book" panose="020B0503020102020204" pitchFamily="34" charset="0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 Customer Churn Rate (CCR). Отток месяца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1553537061501067E-2"/>
          <c:y val="0.14636336656634294"/>
          <c:w val="0.92531017208729083"/>
          <c:h val="0.75665664491186679"/>
        </c:manualLayout>
      </c:layout>
      <c:lineChart>
        <c:grouping val="stacked"/>
        <c:varyColors val="0"/>
        <c:ser>
          <c:idx val="0"/>
          <c:order val="0"/>
          <c:tx>
            <c:strRef>
              <c:f>'АКТИВНОСТЬ БАЗЫ'!$A$288</c:f>
              <c:strCache>
                <c:ptCount val="1"/>
                <c:pt idx="0">
                  <c:v>Customer Churn Rate (CCR). Отток месяца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ru-RU"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БАЗЫ'!$BF$287:$BL$287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БАЗЫ'!$BF$288:$BL$288</c:f>
              <c:numCache>
                <c:formatCode>0%</c:formatCode>
                <c:ptCount val="7"/>
                <c:pt idx="0">
                  <c:v>4.4449722336542978E-2</c:v>
                </c:pt>
                <c:pt idx="1">
                  <c:v>5.1727053381649978E-2</c:v>
                </c:pt>
                <c:pt idx="2">
                  <c:v>5.2160890582379056E-2</c:v>
                </c:pt>
                <c:pt idx="3">
                  <c:v>2.1160678741573201E-2</c:v>
                </c:pt>
                <c:pt idx="4">
                  <c:v>1.6871457652934199E-2</c:v>
                </c:pt>
                <c:pt idx="5">
                  <c:v>0</c:v>
                </c:pt>
                <c:pt idx="6">
                  <c:v>2.4824502193722578E-2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2-4E49-A220-3A071AB84C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98822400"/>
        <c:axId val="798823936"/>
      </c:lineChart>
      <c:dateAx>
        <c:axId val="7988224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823936"/>
        <c:crosses val="autoZero"/>
        <c:auto val="1"/>
        <c:lblOffset val="100"/>
        <c:baseTimeUnit val="months"/>
      </c:dateAx>
      <c:valAx>
        <c:axId val="798823936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822400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 algn="ctr">
        <a:defRPr lang="ru-RU" sz="1200" b="0" i="0" u="none" strike="noStrike" kern="1200" baseline="0">
          <a:solidFill>
            <a:schemeClr val="tx1">
              <a:lumMod val="65000"/>
              <a:lumOff val="35000"/>
            </a:schemeClr>
          </a:solidFill>
          <a:latin typeface="Franklin Gothic Book" panose="020B0503020102020204" pitchFamily="34" charset="0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750805966924888E-2"/>
          <c:y val="0.23799732997773521"/>
          <c:w val="0.94424919403307506"/>
          <c:h val="0.68321751920105223"/>
        </c:manualLayout>
      </c:layout>
      <c:lineChart>
        <c:grouping val="standard"/>
        <c:varyColors val="0"/>
        <c:ser>
          <c:idx val="0"/>
          <c:order val="0"/>
          <c:tx>
            <c:strRef>
              <c:f>'АКТИВНОСТЬ БАЗЫ'!$A$291</c:f>
              <c:strCache>
                <c:ptCount val="1"/>
                <c:pt idx="0">
                  <c:v>Redemption Rate бонусов по базовой акции – доля списанных бонусов от  начисленных бонусов</c:v>
                </c:pt>
              </c:strCache>
            </c:strRef>
          </c:tx>
          <c:spPr>
            <a:ln w="3175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БАЗЫ'!$BF$290:$BL$290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БАЗЫ'!$BF$291:$BL$291</c:f>
              <c:numCache>
                <c:formatCode>0%</c:formatCode>
                <c:ptCount val="7"/>
                <c:pt idx="0">
                  <c:v>0.896780667990421</c:v>
                </c:pt>
                <c:pt idx="1">
                  <c:v>0.85463517346204276</c:v>
                </c:pt>
                <c:pt idx="2">
                  <c:v>0.82682092839106747</c:v>
                </c:pt>
                <c:pt idx="3">
                  <c:v>0.79138433962983434</c:v>
                </c:pt>
                <c:pt idx="4">
                  <c:v>0.7740943912511804</c:v>
                </c:pt>
                <c:pt idx="5">
                  <c:v>0.72921004821030799</c:v>
                </c:pt>
                <c:pt idx="6">
                  <c:v>0.77462526553367839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7-4F37-9810-6BCC52C21171}"/>
            </c:ext>
          </c:extLst>
        </c:ser>
        <c:ser>
          <c:idx val="1"/>
          <c:order val="1"/>
          <c:tx>
            <c:strRef>
              <c:f>'АКТИВНОСТЬ БАЗЫ'!$A$292</c:f>
              <c:strCache>
                <c:ptCount val="1"/>
                <c:pt idx="0">
                  <c:v>Redemption Rate бонусов по целевым акциям (Campaign + Процессинг) – доля списанных бонусов от  начисленных бонусов накопительно за 2 месяца</c:v>
                </c:pt>
              </c:strCache>
            </c:strRef>
          </c:tx>
          <c:spPr>
            <a:ln w="317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БАЗЫ'!$BF$290:$BL$290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БАЗЫ'!$BF$292:$BL$292</c:f>
              <c:numCache>
                <c:formatCode>0%</c:formatCode>
                <c:ptCount val="7"/>
                <c:pt idx="0">
                  <c:v>0.23562272660367231</c:v>
                </c:pt>
                <c:pt idx="1">
                  <c:v>0.24502133394988951</c:v>
                </c:pt>
                <c:pt idx="2">
                  <c:v>0.27855839636398805</c:v>
                </c:pt>
                <c:pt idx="3">
                  <c:v>0.24500237757748</c:v>
                </c:pt>
                <c:pt idx="4">
                  <c:v>0.24008783792877822</c:v>
                </c:pt>
                <c:pt idx="5">
                  <c:v>0.23357686885832046</c:v>
                </c:pt>
                <c:pt idx="6">
                  <c:v>0.24363141166202193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7-4F37-9810-6BCC52C21171}"/>
            </c:ext>
          </c:extLst>
        </c:ser>
        <c:ser>
          <c:idx val="2"/>
          <c:order val="2"/>
          <c:tx>
            <c:strRef>
              <c:f>'АКТИВНОСТЬ БАЗЫ'!$A$293</c:f>
              <c:strCache>
                <c:ptCount val="1"/>
                <c:pt idx="0">
                  <c:v>Redemption Rate бонусов по массовым акциям – доля списанных бонусов от  начисленных бонусов накопительно за 2 месяца</c:v>
                </c:pt>
              </c:strCache>
            </c:strRef>
          </c:tx>
          <c:spPr>
            <a:ln w="317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БАЗЫ'!$BF$290:$BL$290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БАЗЫ'!$BF$293:$BL$293</c:f>
              <c:numCache>
                <c:formatCode>0%</c:formatCode>
                <c:ptCount val="7"/>
                <c:pt idx="0">
                  <c:v>0.76946117652577417</c:v>
                </c:pt>
                <c:pt idx="1">
                  <c:v>1.0813905778080584</c:v>
                </c:pt>
                <c:pt idx="2">
                  <c:v>1.0606411826884674</c:v>
                </c:pt>
                <c:pt idx="3">
                  <c:v>0.75047504573340396</c:v>
                </c:pt>
                <c:pt idx="4">
                  <c:v>0.67852489742262545</c:v>
                </c:pt>
                <c:pt idx="5">
                  <c:v>0.48079318928695913</c:v>
                </c:pt>
                <c:pt idx="6">
                  <c:v>0.620530657936046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7-4F37-9810-6BCC52C2117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98822400"/>
        <c:axId val="798823936"/>
      </c:lineChart>
      <c:dateAx>
        <c:axId val="7988224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823936"/>
        <c:crosses val="autoZero"/>
        <c:auto val="1"/>
        <c:lblOffset val="100"/>
        <c:baseTimeUnit val="months"/>
      </c:dateAx>
      <c:valAx>
        <c:axId val="798823936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82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1944097469373955E-5"/>
          <c:y val="3.4189427018478789E-2"/>
          <c:w val="0.98286636528304394"/>
          <c:h val="0.175181715932848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2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Затраты на списанные бонусы от выручки по программе лояльности,%</a:t>
            </a:r>
          </a:p>
        </c:rich>
      </c:tx>
      <c:layout>
        <c:manualLayout>
          <c:xMode val="edge"/>
          <c:yMode val="edge"/>
          <c:x val="0.15136400986031223"/>
          <c:y val="8.24317362184441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0901314461198424E-2"/>
          <c:y val="0.23590230610486665"/>
          <c:w val="0.9646285548840382"/>
          <c:h val="0.60919556811123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ЗАТРАТЫ_ВОЗНАГРАЖДЕНИЯ!$A$21</c:f>
              <c:strCache>
                <c:ptCount val="1"/>
                <c:pt idx="0">
                  <c:v>Затраты на списанные бонусы от выручки по программе лояльности, %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latin typeface="Franklin Gothic Book" panose="020B05030201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ЗАТРАТЫ_ВОЗНАГРАЖДЕНИЯ!$BF$20:$BL$20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ЗАТРАТЫ_ВОЗНАГРАЖДЕНИЯ!$BF$21:$BL$21</c:f>
              <c:numCache>
                <c:formatCode>0.0%</c:formatCode>
                <c:ptCount val="7"/>
                <c:pt idx="0">
                  <c:v>1.4391120189871176E-2</c:v>
                </c:pt>
                <c:pt idx="1">
                  <c:v>1.3749597027693333E-2</c:v>
                </c:pt>
                <c:pt idx="2">
                  <c:v>1.1685381177244008E-2</c:v>
                </c:pt>
                <c:pt idx="3">
                  <c:v>1.1004027294048847E-2</c:v>
                </c:pt>
                <c:pt idx="4">
                  <c:v>1.104922707367159E-2</c:v>
                </c:pt>
                <c:pt idx="5">
                  <c:v>1.0891799464527044E-2</c:v>
                </c:pt>
                <c:pt idx="6">
                  <c:v>1.0196812895775436E-2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9-4C8F-8D75-AF537EA6F6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870634240"/>
        <c:axId val="870635776"/>
      </c:barChart>
      <c:dateAx>
        <c:axId val="87063424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870635776"/>
        <c:crosses val="autoZero"/>
        <c:auto val="1"/>
        <c:lblOffset val="100"/>
        <c:baseTimeUnit val="months"/>
      </c:dateAx>
      <c:valAx>
        <c:axId val="87063577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87063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>
                <a:solidFill>
                  <a:schemeClr val="bg1">
                    <a:lumMod val="50000"/>
                  </a:schemeClr>
                </a:solidFill>
              </a:rPr>
              <a:t>Структура затрат на списание бонусов</a:t>
            </a:r>
          </a:p>
        </c:rich>
      </c:tx>
      <c:layout>
        <c:manualLayout>
          <c:xMode val="edge"/>
          <c:yMode val="edge"/>
          <c:x val="0.33844530150152602"/>
          <c:y val="1.8045218158125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6370459506106691E-2"/>
          <c:y val="9.2558929005176413E-2"/>
          <c:w val="0.6671293870942171"/>
          <c:h val="0.83735406607767149"/>
        </c:manualLayout>
      </c:layout>
      <c:barChart>
        <c:barDir val="col"/>
        <c:grouping val="percentStacked"/>
        <c:varyColors val="0"/>
        <c:ser>
          <c:idx val="12"/>
          <c:order val="1"/>
          <c:tx>
            <c:strRef>
              <c:f>'АКТИВНОСТЬ БАЗЫ'!$A$315</c:f>
              <c:strCache>
                <c:ptCount val="1"/>
                <c:pt idx="0">
                  <c:v>Бонусы, списанные по базовой акции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19050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БАЗЫ'!$BF$313:$BL$313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БАЗЫ'!$BF$315:$BL$315</c:f>
              <c:numCache>
                <c:formatCode>0%</c:formatCode>
                <c:ptCount val="7"/>
                <c:pt idx="0">
                  <c:v>0.57935158435918999</c:v>
                </c:pt>
                <c:pt idx="1">
                  <c:v>0.60006427668660822</c:v>
                </c:pt>
                <c:pt idx="2">
                  <c:v>0.65002125856105109</c:v>
                </c:pt>
                <c:pt idx="3">
                  <c:v>0.7088673298304915</c:v>
                </c:pt>
                <c:pt idx="4">
                  <c:v>0.68779959540127145</c:v>
                </c:pt>
                <c:pt idx="5">
                  <c:v>0.68268317932921385</c:v>
                </c:pt>
                <c:pt idx="6">
                  <c:v>0.72406361696017074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B-40F3-A11C-F2275AD95D1D}"/>
            </c:ext>
          </c:extLst>
        </c:ser>
        <c:ser>
          <c:idx val="0"/>
          <c:order val="2"/>
          <c:tx>
            <c:strRef>
              <c:f>'АКТИВНОСТЬ БАЗЫ'!$A$316</c:f>
              <c:strCache>
                <c:ptCount val="1"/>
                <c:pt idx="0">
                  <c:v>Бонусы, списанные по целевым акциям (Campaign + Процессинг)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БАЗЫ'!$BF$313:$BL$313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БАЗЫ'!$BF$316:$BL$316</c:f>
              <c:numCache>
                <c:formatCode>0%</c:formatCode>
                <c:ptCount val="7"/>
                <c:pt idx="0">
                  <c:v>9.8691511675239332E-2</c:v>
                </c:pt>
                <c:pt idx="1">
                  <c:v>8.7740645310659837E-2</c:v>
                </c:pt>
                <c:pt idx="2">
                  <c:v>0.13899897485737486</c:v>
                </c:pt>
                <c:pt idx="3">
                  <c:v>0.1676004211320922</c:v>
                </c:pt>
                <c:pt idx="4">
                  <c:v>0.14390146000645551</c:v>
                </c:pt>
                <c:pt idx="5">
                  <c:v>0.21953189304235551</c:v>
                </c:pt>
                <c:pt idx="6">
                  <c:v>0.1817573701899704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B-40F3-A11C-F2275AD95D1D}"/>
            </c:ext>
          </c:extLst>
        </c:ser>
        <c:ser>
          <c:idx val="1"/>
          <c:order val="3"/>
          <c:tx>
            <c:strRef>
              <c:f>'АКТИВНОСТЬ БАЗЫ'!$A$317</c:f>
              <c:strCache>
                <c:ptCount val="1"/>
                <c:pt idx="0">
                  <c:v>Бонусы, списанные по массовым акциям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БАЗЫ'!$BF$313:$BL$313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БАЗЫ'!$BF$317:$BL$317</c:f>
              <c:numCache>
                <c:formatCode>0%</c:formatCode>
                <c:ptCount val="7"/>
                <c:pt idx="0">
                  <c:v>2.1696138496701899E-2</c:v>
                </c:pt>
                <c:pt idx="1">
                  <c:v>1.7253603342158669E-2</c:v>
                </c:pt>
                <c:pt idx="2">
                  <c:v>1.2506301857192833E-2</c:v>
                </c:pt>
                <c:pt idx="3">
                  <c:v>1.3418402679039905E-2</c:v>
                </c:pt>
                <c:pt idx="4">
                  <c:v>1.5264599173168671E-2</c:v>
                </c:pt>
                <c:pt idx="5">
                  <c:v>2.2089612374635213E-2</c:v>
                </c:pt>
                <c:pt idx="6">
                  <c:v>4.5304428477927108E-2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BB-40F3-A11C-F2275AD95D1D}"/>
            </c:ext>
          </c:extLst>
        </c:ser>
        <c:ser>
          <c:idx val="2"/>
          <c:order val="4"/>
          <c:tx>
            <c:strRef>
              <c:f>'АКТИВНОСТЬ БАЗЫ'!$A$318</c:f>
              <c:strCache>
                <c:ptCount val="1"/>
                <c:pt idx="0">
                  <c:v>Бонусы, списанные по локальным акциям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'АКТИВНОСТЬ БАЗЫ'!$BF$313:$BL$313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'АКТИВНОСТЬ БАЗЫ'!$BF$318:$BL$318</c:f>
              <c:numCache>
                <c:formatCode>0%</c:formatCode>
                <c:ptCount val="7"/>
                <c:pt idx="0">
                  <c:v>0.30026076546886882</c:v>
                </c:pt>
                <c:pt idx="1">
                  <c:v>0.2949414746605733</c:v>
                </c:pt>
                <c:pt idx="2">
                  <c:v>0.19847346472438127</c:v>
                </c:pt>
                <c:pt idx="3">
                  <c:v>0.11011384635837639</c:v>
                </c:pt>
                <c:pt idx="4">
                  <c:v>0.15303434541910438</c:v>
                </c:pt>
                <c:pt idx="5">
                  <c:v>7.5695315253795359E-2</c:v>
                </c:pt>
                <c:pt idx="6">
                  <c:v>4.8874584371931741E-2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BB-40F3-A11C-F2275AD95D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47501920"/>
        <c:axId val="1196883359"/>
        <c:extLst>
          <c:ext xmlns:c15="http://schemas.microsoft.com/office/drawing/2012/chart" uri="{02D57815-91ED-43cb-92C2-25804820EDAC}">
            <c15:filteredBarSeries>
              <c15:ser>
                <c:idx val="11"/>
                <c:order val="0"/>
                <c:tx>
                  <c:strRef>
                    <c:extLst>
                      <c:ext uri="{02D57815-91ED-43cb-92C2-25804820EDAC}">
                        <c15:formulaRef>
                          <c15:sqref>'АКТИВНОСТЬ БАЗЫ'!$A$314</c15:sqref>
                        </c15:formulaRef>
                      </c:ext>
                    </c:extLst>
                    <c:strCache>
                      <c:ptCount val="1"/>
                      <c:pt idx="0">
                        <c:v>Бонусы, списанные Campaign Management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Franklin Gothic Book" panose="020B0503020102020204" pitchFamily="34" charset="0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'АКТИВНОСТЬ БАЗЫ'!$BF$313:$BL$313</c15:sqref>
                        </c15:formulaRef>
                      </c:ext>
                    </c:extLst>
                    <c:numCache>
                      <c:formatCode>mmm\-yy</c:formatCode>
                      <c:ptCount val="7"/>
                      <c:pt idx="0">
                        <c:v>45383</c:v>
                      </c:pt>
                      <c:pt idx="1">
                        <c:v>45413</c:v>
                      </c:pt>
                      <c:pt idx="2">
                        <c:v>45444</c:v>
                      </c:pt>
                      <c:pt idx="3">
                        <c:v>45474</c:v>
                      </c:pt>
                      <c:pt idx="4">
                        <c:v>45505</c:v>
                      </c:pt>
                      <c:pt idx="5">
                        <c:v>45536</c:v>
                      </c:pt>
                      <c:pt idx="6">
                        <c:v>45566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'АКТИВНОСТЬ БАЗЫ'!$BF$314:$BL$314</c15:sqref>
                        </c15:formulaRef>
                      </c:ext>
                    </c:extLst>
                    <c:numCache>
                      <c:formatCode>0%</c:formatCode>
                      <c:ptCount val="7"/>
                      <c:pt idx="0">
                        <c:v>7.7085529648150977E-2</c:v>
                      </c:pt>
                      <c:pt idx="1">
                        <c:v>6.2186116765041044E-2</c:v>
                      </c:pt>
                      <c:pt idx="2">
                        <c:v>0.10691573379453687</c:v>
                      </c:pt>
                      <c:pt idx="3">
                        <c:v>0.13152189554662325</c:v>
                      </c:pt>
                      <c:pt idx="4">
                        <c:v>0.10199797043606061</c:v>
                      </c:pt>
                      <c:pt idx="5">
                        <c:v>0.16809431192548568</c:v>
                      </c:pt>
                      <c:pt idx="6">
                        <c:v>0.1325009303853146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6BB-40F3-A11C-F2275AD95D1D}"/>
                  </c:ext>
                </c:extLst>
              </c15:ser>
            </c15:filteredBarSeries>
          </c:ext>
        </c:extLst>
      </c:barChart>
      <c:dateAx>
        <c:axId val="6475019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1196883359"/>
        <c:crosses val="autoZero"/>
        <c:auto val="1"/>
        <c:lblOffset val="100"/>
        <c:baseTimeUnit val="months"/>
      </c:dateAx>
      <c:valAx>
        <c:axId val="1196883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64750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79764664451842"/>
          <c:y val="9.0836984127625017E-2"/>
          <c:w val="0.25520239261136313"/>
          <c:h val="0.841314105970954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>
          <a:latin typeface="Franklin Gothic Book" panose="020B05030201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Списания бонусов по источникам заказа</a:t>
            </a:r>
          </a:p>
        </c:rich>
      </c:tx>
      <c:layout>
        <c:manualLayout>
          <c:xMode val="edge"/>
          <c:yMode val="edge"/>
          <c:x val="0.30352120325671517"/>
          <c:y val="4.3982235777251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7.3224733547982618E-2"/>
          <c:y val="0.15945297996287047"/>
          <c:w val="0.70843922343715138"/>
          <c:h val="0.7253479290698419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ЗАТРАТЫ_ВОЗНАГРАЖДЕНИЯ!$A$14</c:f>
              <c:strCache>
                <c:ptCount val="1"/>
                <c:pt idx="0">
                  <c:v>Списания бонусов Аптеки, %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ЗАТРАТЫ_ВОЗНАГРАЖДЕНИЯ!$BF$13:$BL$13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ЗАТРАТЫ_ВОЗНАГРАЖДЕНИЯ!$BF$14:$BL$14</c:f>
              <c:numCache>
                <c:formatCode>0%</c:formatCode>
                <c:ptCount val="7"/>
                <c:pt idx="0">
                  <c:v>0.46696899990206731</c:v>
                </c:pt>
                <c:pt idx="1">
                  <c:v>0.46785269828805742</c:v>
                </c:pt>
                <c:pt idx="2">
                  <c:v>0.49086098784205595</c:v>
                </c:pt>
                <c:pt idx="3">
                  <c:v>0.48859985387218813</c:v>
                </c:pt>
                <c:pt idx="4">
                  <c:v>0.49636114851937724</c:v>
                </c:pt>
                <c:pt idx="5">
                  <c:v>0.51474309412639774</c:v>
                </c:pt>
                <c:pt idx="6">
                  <c:v>0.50205861750334313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2-4859-8FE6-43F414F5EBEA}"/>
            </c:ext>
          </c:extLst>
        </c:ser>
        <c:ser>
          <c:idx val="1"/>
          <c:order val="1"/>
          <c:tx>
            <c:strRef>
              <c:f>ЗАТРАТЫ_ВОЗНАГРАЖДЕНИЯ!$A$15</c:f>
              <c:strCache>
                <c:ptCount val="1"/>
                <c:pt idx="0">
                  <c:v>Списания бонусов Сайт, %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ЗАТРАТЫ_ВОЗНАГРАЖДЕНИЯ!$BF$13:$BL$13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ЗАТРАТЫ_ВОЗНАГРАЖДЕНИЯ!$BF$15:$BL$15</c:f>
              <c:numCache>
                <c:formatCode>0%</c:formatCode>
                <c:ptCount val="7"/>
                <c:pt idx="0">
                  <c:v>0.15516552114986987</c:v>
                </c:pt>
                <c:pt idx="1">
                  <c:v>0.15278928103726974</c:v>
                </c:pt>
                <c:pt idx="2">
                  <c:v>0.14744841518243587</c:v>
                </c:pt>
                <c:pt idx="3">
                  <c:v>0.14782071780999101</c:v>
                </c:pt>
                <c:pt idx="4">
                  <c:v>0.14593780140640189</c:v>
                </c:pt>
                <c:pt idx="5">
                  <c:v>0.13724818292196878</c:v>
                </c:pt>
                <c:pt idx="6">
                  <c:v>0.13945484794631083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52-4859-8FE6-43F414F5EBEA}"/>
            </c:ext>
          </c:extLst>
        </c:ser>
        <c:ser>
          <c:idx val="2"/>
          <c:order val="2"/>
          <c:tx>
            <c:strRef>
              <c:f>ЗАТРАТЫ_ВОЗНАГРАЖДЕНИЯ!$A$16</c:f>
              <c:strCache>
                <c:ptCount val="1"/>
                <c:pt idx="0">
                  <c:v>Списания бонусов МП, %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ЗАТРАТЫ_ВОЗНАГРАЖДЕНИЯ!$BF$13:$BL$13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ЗАТРАТЫ_ВОЗНАГРАЖДЕНИЯ!$BF$16:$BL$16</c:f>
              <c:numCache>
                <c:formatCode>0%</c:formatCode>
                <c:ptCount val="7"/>
                <c:pt idx="0">
                  <c:v>0.37786547894806288</c:v>
                </c:pt>
                <c:pt idx="1">
                  <c:v>0.37935802067467272</c:v>
                </c:pt>
                <c:pt idx="2">
                  <c:v>0.36169059697550782</c:v>
                </c:pt>
                <c:pt idx="3">
                  <c:v>0.36357942831781997</c:v>
                </c:pt>
                <c:pt idx="4">
                  <c:v>0.35770105007422093</c:v>
                </c:pt>
                <c:pt idx="5">
                  <c:v>0.34800872295163354</c:v>
                </c:pt>
                <c:pt idx="6">
                  <c:v>0.35848653455034585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52-4859-8FE6-43F414F5EB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47501920"/>
        <c:axId val="1196883359"/>
      </c:barChart>
      <c:dateAx>
        <c:axId val="6475019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1196883359"/>
        <c:crosses val="autoZero"/>
        <c:auto val="1"/>
        <c:lblOffset val="100"/>
        <c:baseTimeUnit val="months"/>
      </c:dateAx>
      <c:valAx>
        <c:axId val="1196883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64750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402286758689578"/>
          <c:y val="0.13591031304013826"/>
          <c:w val="0.19321006938909963"/>
          <c:h val="0.771924652711094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6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Новые участники по девайсам в онлайне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6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2303383554135526E-2"/>
          <c:y val="0.24674773534846622"/>
          <c:w val="0.8717826825127335"/>
          <c:h val="0.67861338219317868"/>
        </c:manualLayout>
      </c:layout>
      <c:areaChart>
        <c:grouping val="percentStacked"/>
        <c:varyColors val="0"/>
        <c:ser>
          <c:idx val="1"/>
          <c:order val="0"/>
          <c:tx>
            <c:strRef>
              <c:f>РЕКРУТИНГ!$A$159</c:f>
              <c:strCache>
                <c:ptCount val="1"/>
                <c:pt idx="0">
                  <c:v>Доля регистраций с сайта. Adaptive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28575">
              <a:solidFill>
                <a:schemeClr val="bg1"/>
              </a:solidFill>
            </a:ln>
            <a:effectLst/>
          </c:spP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РЕКРУТИНГ!$BF$158:$BL$158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РЕКРУТИНГ!$BF$159:$BL$159</c:f>
              <c:numCache>
                <c:formatCode>0.0%</c:formatCode>
                <c:ptCount val="7"/>
                <c:pt idx="0">
                  <c:v>0.3167014870345336</c:v>
                </c:pt>
                <c:pt idx="1">
                  <c:v>0.32671939938329536</c:v>
                </c:pt>
                <c:pt idx="2">
                  <c:v>0.33557728947034166</c:v>
                </c:pt>
                <c:pt idx="3">
                  <c:v>0.34844789356984479</c:v>
                </c:pt>
                <c:pt idx="4">
                  <c:v>0.34598924613189946</c:v>
                </c:pt>
                <c:pt idx="5">
                  <c:v>0.33517124377054397</c:v>
                </c:pt>
                <c:pt idx="6">
                  <c:v>0.3205012418153082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7-4618-8824-47253D6799B1}"/>
            </c:ext>
          </c:extLst>
        </c:ser>
        <c:ser>
          <c:idx val="2"/>
          <c:order val="1"/>
          <c:tx>
            <c:strRef>
              <c:f>РЕКРУТИНГ!$A$160</c:f>
              <c:strCache>
                <c:ptCount val="1"/>
                <c:pt idx="0">
                  <c:v>Доля регистраций с сайта. Desktop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 w="25400">
              <a:solidFill>
                <a:schemeClr val="bg1"/>
              </a:solidFill>
            </a:ln>
            <a:effectLst/>
          </c:spP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РЕКРУТИНГ!$BF$158:$BL$158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РЕКРУТИНГ!$BF$160:$BL$160</c:f>
              <c:numCache>
                <c:formatCode>0.0%</c:formatCode>
                <c:ptCount val="7"/>
                <c:pt idx="0">
                  <c:v>0.10642743025685142</c:v>
                </c:pt>
                <c:pt idx="1">
                  <c:v>0.10711891674487196</c:v>
                </c:pt>
                <c:pt idx="2">
                  <c:v>0.10834497650196875</c:v>
                </c:pt>
                <c:pt idx="3">
                  <c:v>0.1082039911308204</c:v>
                </c:pt>
                <c:pt idx="4">
                  <c:v>0.10655108087347745</c:v>
                </c:pt>
                <c:pt idx="5">
                  <c:v>0.10232212914855264</c:v>
                </c:pt>
                <c:pt idx="6">
                  <c:v>9.6748701738541429E-2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7-4618-8824-47253D6799B1}"/>
            </c:ext>
          </c:extLst>
        </c:ser>
        <c:ser>
          <c:idx val="3"/>
          <c:order val="2"/>
          <c:tx>
            <c:strRef>
              <c:f>РЕКРУТИНГ!$A$161</c:f>
              <c:strCache>
                <c:ptCount val="1"/>
                <c:pt idx="0">
                  <c:v>Доля регистраций с МП. Android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25400">
              <a:solidFill>
                <a:schemeClr val="bg1"/>
              </a:solidFill>
            </a:ln>
            <a:effectLst/>
          </c:spP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РЕКРУТИНГ!$BF$158:$BL$158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РЕКРУТИНГ!$BF$161:$BL$161</c:f>
              <c:numCache>
                <c:formatCode>0.0%</c:formatCode>
                <c:ptCount val="7"/>
                <c:pt idx="0">
                  <c:v>0.38478554749907828</c:v>
                </c:pt>
                <c:pt idx="1">
                  <c:v>0.37122938731733474</c:v>
                </c:pt>
                <c:pt idx="2">
                  <c:v>0.36441000889114694</c:v>
                </c:pt>
                <c:pt idx="3">
                  <c:v>0.34290465631929046</c:v>
                </c:pt>
                <c:pt idx="4">
                  <c:v>0.33885657851421047</c:v>
                </c:pt>
                <c:pt idx="5">
                  <c:v>0.35181847099989394</c:v>
                </c:pt>
                <c:pt idx="6">
                  <c:v>0.36802890042899072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47-4618-8824-47253D6799B1}"/>
            </c:ext>
          </c:extLst>
        </c:ser>
        <c:ser>
          <c:idx val="4"/>
          <c:order val="3"/>
          <c:tx>
            <c:strRef>
              <c:f>РЕКРУТИНГ!$A$162</c:f>
              <c:strCache>
                <c:ptCount val="1"/>
                <c:pt idx="0">
                  <c:v>Доля регистраций с МП. iOS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solidFill>
                <a:schemeClr val="bg1"/>
              </a:solidFill>
            </a:ln>
            <a:effectLst/>
          </c:spP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РЕКРУТИНГ!$BF$158:$BL$158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РЕКРУТИНГ!$BF$162:$BL$162</c:f>
              <c:numCache>
                <c:formatCode>0.0%</c:formatCode>
                <c:ptCount val="7"/>
                <c:pt idx="0">
                  <c:v>0.1920855352095367</c:v>
                </c:pt>
                <c:pt idx="1">
                  <c:v>0.19493229655449792</c:v>
                </c:pt>
                <c:pt idx="2">
                  <c:v>0.19166772513654262</c:v>
                </c:pt>
                <c:pt idx="3">
                  <c:v>0.20044345898004434</c:v>
                </c:pt>
                <c:pt idx="4">
                  <c:v>0.20860309448041259</c:v>
                </c:pt>
                <c:pt idx="5">
                  <c:v>0.21068815608100944</c:v>
                </c:pt>
                <c:pt idx="6">
                  <c:v>0.21472115601715963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47-4618-8824-47253D6799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1514592"/>
        <c:axId val="80287264"/>
      </c:areaChart>
      <c:dateAx>
        <c:axId val="3215145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80287264"/>
        <c:crosses val="autoZero"/>
        <c:auto val="1"/>
        <c:lblOffset val="100"/>
        <c:baseTimeUnit val="months"/>
      </c:dateAx>
      <c:valAx>
        <c:axId val="802872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321514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714592551992118E-2"/>
          <c:y val="0.11040446056360238"/>
          <c:w val="0.95694415108128461"/>
          <c:h val="0.111940956123684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6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Структура базы по источникам регистрации в программе на отчетный месяц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6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7078401819846425"/>
          <c:y val="0.13133615887968361"/>
          <c:w val="0.57972636597616856"/>
          <c:h val="0.8517407669306251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E1-4A12-843E-4CD8EC6A1A80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E1-4A12-843E-4CD8EC6A1A80}"/>
              </c:ext>
            </c:extLst>
          </c:dPt>
          <c:dPt>
            <c:idx val="2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E1-4A12-843E-4CD8EC6A1A80}"/>
              </c:ext>
            </c:extLst>
          </c:dPt>
          <c:dLbls>
            <c:dLbl>
              <c:idx val="0"/>
              <c:layout>
                <c:manualLayout>
                  <c:x val="0.18670707436195039"/>
                  <c:y val="-0.1382049948386844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ysClr val="windowText" lastClr="000000"/>
                        </a:solidFill>
                        <a:latin typeface="Franklin Gothic Book" panose="020B0503020102020204" pitchFamily="34" charset="0"/>
                        <a:ea typeface="+mn-ea"/>
                        <a:cs typeface="+mn-cs"/>
                      </a:defRPr>
                    </a:pPr>
                    <a:fld id="{ED307909-99AA-4B93-86BB-A413E8BD1763}" type="CATEGORYNAME">
                      <a:rPr lang="ru-RU" sz="1600"/>
                      <a:pPr>
                        <a:defRPr sz="1400" b="1">
                          <a:solidFill>
                            <a:sysClr val="windowText" lastClr="000000"/>
                          </a:solidFill>
                          <a:latin typeface="Franklin Gothic Book" panose="020B0503020102020204" pitchFamily="34" charset="0"/>
                        </a:defRPr>
                      </a:pPr>
                      <a:t>[ИМЯ КАТЕГОРИИ]</a:t>
                    </a:fld>
                    <a:endParaRPr lang="ru-RU" baseline="0"/>
                  </a:p>
                  <a:p>
                    <a:pPr>
                      <a:defRPr sz="1400" b="1">
                        <a:solidFill>
                          <a:sysClr val="windowText" lastClr="000000"/>
                        </a:solidFill>
                        <a:latin typeface="Franklin Gothic Book" panose="020B0503020102020204" pitchFamily="34" charset="0"/>
                      </a:defRPr>
                    </a:pPr>
                    <a:fld id="{86FDF7F9-5E01-49BD-89B2-33385D8B7ED0}" type="PERCENTAGE">
                      <a:rPr lang="ru-RU"/>
                      <a:pPr>
                        <a:defRPr sz="1400" b="1">
                          <a:solidFill>
                            <a:sysClr val="windowText" lastClr="000000"/>
                          </a:solidFill>
                          <a:latin typeface="Franklin Gothic Book" panose="020B0503020102020204" pitchFamily="34" charset="0"/>
                        </a:defRPr>
                      </a:pPr>
                      <a:t>[ПРОЦЕНТ]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Franklin Gothic Book" panose="020B05030201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168253586790512"/>
                      <c:h val="0.1431127973974887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DE1-4A12-843E-4CD8EC6A1A80}"/>
                </c:ext>
              </c:extLst>
            </c:dLbl>
            <c:dLbl>
              <c:idx val="1"/>
              <c:layout>
                <c:manualLayout>
                  <c:x val="-0.10668975677825737"/>
                  <c:y val="0.186153816086603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1-4A12-843E-4CD8EC6A1A80}"/>
                </c:ext>
              </c:extLst>
            </c:dLbl>
            <c:dLbl>
              <c:idx val="2"/>
              <c:layout>
                <c:manualLayout>
                  <c:x val="-0.22290538469743057"/>
                  <c:y val="-7.6153833853610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1-4A12-843E-4CD8EC6A1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РЕКРУТИНГ!$BD$147:$BD$149</c:f>
              <c:strCache>
                <c:ptCount val="3"/>
                <c:pt idx="0">
                  <c:v>Аптеки</c:v>
                </c:pt>
                <c:pt idx="1">
                  <c:v>Сайт</c:v>
                </c:pt>
                <c:pt idx="2">
                  <c:v>МП</c:v>
                </c:pt>
              </c:strCache>
            </c:strRef>
          </c:cat>
          <c:val>
            <c:numRef>
              <c:f>РЕКРУТИНГ!$BE$147:$BE$149</c:f>
              <c:numCache>
                <c:formatCode>0%</c:formatCode>
                <c:ptCount val="3"/>
                <c:pt idx="0">
                  <c:v>0.57007382772696868</c:v>
                </c:pt>
                <c:pt idx="1">
                  <c:v>0.24884962068881253</c:v>
                </c:pt>
                <c:pt idx="2">
                  <c:v>0.18292238683319342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E1-4A12-843E-4CD8EC6A1A8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400" b="1" i="0" u="none" strike="noStrike" kern="1200" cap="all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Доля</a:t>
            </a:r>
            <a:r>
              <a:rPr lang="ru-RU" sz="1400" b="1" i="0" u="none" strike="noStrike" kern="1200" cap="none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 </a:t>
            </a:r>
            <a:r>
              <a:rPr lang="ru-RU" sz="1600" b="1" i="0" u="none" strike="noStrike" kern="1200" cap="none" spc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выручки</a:t>
            </a:r>
            <a:r>
              <a:rPr lang="ru-RU" sz="1400" b="1" i="0" u="none" strike="noStrike" kern="1200" cap="none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 </a:t>
            </a: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программы по источникам заказа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400" b="1" i="0" u="none" strike="noStrike" kern="1200" cap="all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2474702613499101E-2"/>
          <c:y val="8.8157173545066733E-2"/>
          <c:w val="0.96509026836430689"/>
          <c:h val="0.825553973051992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ВОВЛЕЧЁННОСТЬ!$A$115</c:f>
              <c:strCache>
                <c:ptCount val="1"/>
                <c:pt idx="0">
                  <c:v>Аптеки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ВОВЛЕЧЁННОСТЬ!$BF$114:$BL$114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ВОВЛЕЧЁННОСТЬ!$BF$115:$BL$115</c:f>
              <c:numCache>
                <c:formatCode>0%</c:formatCode>
                <c:ptCount val="7"/>
                <c:pt idx="0">
                  <c:v>0.38692033508961793</c:v>
                </c:pt>
                <c:pt idx="1">
                  <c:v>0.39016652537524948</c:v>
                </c:pt>
                <c:pt idx="2">
                  <c:v>0.38890576695930851</c:v>
                </c:pt>
                <c:pt idx="3">
                  <c:v>0.3909852280234013</c:v>
                </c:pt>
                <c:pt idx="4">
                  <c:v>0.39068741452299577</c:v>
                </c:pt>
                <c:pt idx="5">
                  <c:v>0.39960433537976586</c:v>
                </c:pt>
                <c:pt idx="6">
                  <c:v>0.39575095468985561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C-47E7-B66A-CE76A2275DE5}"/>
            </c:ext>
          </c:extLst>
        </c:ser>
        <c:ser>
          <c:idx val="1"/>
          <c:order val="1"/>
          <c:tx>
            <c:strRef>
              <c:f>ВОВЛЕЧЁННОСТЬ!$A$116</c:f>
              <c:strCache>
                <c:ptCount val="1"/>
                <c:pt idx="0">
                  <c:v>Сайт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ВОВЛЕЧЁННОСТЬ!$BF$114:$BL$114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ВОВЛЕЧЁННОСТЬ!$BF$116:$BL$116</c:f>
              <c:numCache>
                <c:formatCode>0%</c:formatCode>
                <c:ptCount val="7"/>
                <c:pt idx="0">
                  <c:v>0.19053449887070914</c:v>
                </c:pt>
                <c:pt idx="1">
                  <c:v>0.18680321064892544</c:v>
                </c:pt>
                <c:pt idx="2">
                  <c:v>0.18767148000081821</c:v>
                </c:pt>
                <c:pt idx="3">
                  <c:v>0.18988990829862526</c:v>
                </c:pt>
                <c:pt idx="4">
                  <c:v>0.18811370945957387</c:v>
                </c:pt>
                <c:pt idx="5">
                  <c:v>0.18043362459419715</c:v>
                </c:pt>
                <c:pt idx="6">
                  <c:v>0.17783549474436583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3C-47E7-B66A-CE76A2275DE5}"/>
            </c:ext>
          </c:extLst>
        </c:ser>
        <c:ser>
          <c:idx val="2"/>
          <c:order val="2"/>
          <c:tx>
            <c:strRef>
              <c:f>ВОВЛЕЧЁННОСТЬ!$A$117</c:f>
              <c:strCache>
                <c:ptCount val="1"/>
                <c:pt idx="0">
                  <c:v>МП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ВОВЛЕЧЁННОСТЬ!$BF$114:$BL$114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ВОВЛЕЧЁННОСТЬ!$BF$117:$BL$117</c:f>
              <c:numCache>
                <c:formatCode>0%</c:formatCode>
                <c:ptCount val="7"/>
                <c:pt idx="0">
                  <c:v>0.42254516603967246</c:v>
                </c:pt>
                <c:pt idx="1">
                  <c:v>0.4230163721759439</c:v>
                </c:pt>
                <c:pt idx="2">
                  <c:v>0.42004415700435349</c:v>
                </c:pt>
                <c:pt idx="3">
                  <c:v>0.41843243736014035</c:v>
                </c:pt>
                <c:pt idx="4">
                  <c:v>0.42061492716836124</c:v>
                </c:pt>
                <c:pt idx="5">
                  <c:v>0.41996125091900588</c:v>
                </c:pt>
                <c:pt idx="6">
                  <c:v>0.42641355056577879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3C-47E7-B66A-CE76A2275DE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798526080"/>
        <c:axId val="798540160"/>
      </c:barChart>
      <c:dateAx>
        <c:axId val="79852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540160"/>
        <c:crosses val="autoZero"/>
        <c:auto val="1"/>
        <c:lblOffset val="100"/>
        <c:baseTimeUnit val="months"/>
      </c:dateAx>
      <c:valAx>
        <c:axId val="7985401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79852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645693497214311"/>
          <c:y val="0.10992441069504465"/>
          <c:w val="0.5486906231490748"/>
          <c:h val="6.85777360495429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Средний чек участника VS Средний чек НЕ участника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ВОВЛЕЧЁННОСТЬ!$A$120</c:f>
              <c:strCache>
                <c:ptCount val="1"/>
                <c:pt idx="0">
                  <c:v>Средний чек УЧАСТНИКА по ПЛ, руб.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ВОВЛЕЧЁННОСТЬ!$BF$119:$BL$119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ВОВЛЕЧЁННОСТЬ!$BF$120:$BL$120</c:f>
              <c:numCache>
                <c:formatCode>_(* #\ ##0_);_(* \(#\ ##0\);_(* "-"??_);_(@_)</c:formatCode>
                <c:ptCount val="7"/>
                <c:pt idx="0">
                  <c:v>1034.6275083392907</c:v>
                </c:pt>
                <c:pt idx="1">
                  <c:v>1029.1255764768221</c:v>
                </c:pt>
                <c:pt idx="2">
                  <c:v>1048.5453670171325</c:v>
                </c:pt>
                <c:pt idx="3">
                  <c:v>1063.0498160730958</c:v>
                </c:pt>
                <c:pt idx="4">
                  <c:v>1064.8650241609716</c:v>
                </c:pt>
                <c:pt idx="5">
                  <c:v>1055.3384752481504</c:v>
                </c:pt>
                <c:pt idx="6">
                  <c:v>1088.6380037724293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B-4906-9375-4F9F25FCD22A}"/>
            </c:ext>
          </c:extLst>
        </c:ser>
        <c:ser>
          <c:idx val="1"/>
          <c:order val="1"/>
          <c:tx>
            <c:strRef>
              <c:f>ВОВЛЕЧЁННОСТЬ!$A$121</c:f>
              <c:strCache>
                <c:ptCount val="1"/>
                <c:pt idx="0">
                  <c:v>Средний чек НЕ УЧАСТНИКА вне ПЛ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ВОВЛЕЧЁННОСТЬ!$BF$119:$BL$119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ВОВЛЕЧЁННОСТЬ!$BF$121:$BL$121</c:f>
              <c:numCache>
                <c:formatCode>_(* #\ ##0_);_(* \(#\ ##0\);_(* "-"??_);_(@_)</c:formatCode>
                <c:ptCount val="7"/>
                <c:pt idx="0">
                  <c:v>548.04170922087144</c:v>
                </c:pt>
                <c:pt idx="1">
                  <c:v>540.18002617791046</c:v>
                </c:pt>
                <c:pt idx="2">
                  <c:v>559.19633900180793</c:v>
                </c:pt>
                <c:pt idx="3">
                  <c:v>571.42973576882991</c:v>
                </c:pt>
                <c:pt idx="4">
                  <c:v>574.25380090143119</c:v>
                </c:pt>
                <c:pt idx="5">
                  <c:v>583.62222453920492</c:v>
                </c:pt>
                <c:pt idx="6">
                  <c:v>606.54132745004392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0B-4906-9375-4F9F25FCD2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316305152"/>
        <c:axId val="80283520"/>
      </c:barChart>
      <c:dateAx>
        <c:axId val="3163051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80283520"/>
        <c:crosses val="autoZero"/>
        <c:auto val="1"/>
        <c:lblOffset val="100"/>
        <c:baseTimeUnit val="months"/>
      </c:dateAx>
      <c:valAx>
        <c:axId val="80283520"/>
        <c:scaling>
          <c:orientation val="minMax"/>
        </c:scaling>
        <c:delete val="1"/>
        <c:axPos val="l"/>
        <c:numFmt formatCode="_(* #\ ##0_);_(* \(#\ ##0\);_(* &quot;-&quot;??_);_(@_)" sourceLinked="1"/>
        <c:majorTickMark val="none"/>
        <c:minorTickMark val="none"/>
        <c:tickLblPos val="nextTo"/>
        <c:crossAx val="31630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Структура выручки программы по девайсам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316404828315507E-2"/>
          <c:y val="8.2743076423029235E-2"/>
          <c:w val="0.94246402541252217"/>
          <c:h val="0.833241602435653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ВОВЛЕЧЁННОСТЬ!$A$125</c:f>
              <c:strCache>
                <c:ptCount val="1"/>
                <c:pt idx="0">
                  <c:v>Аптеки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ВОВЛЕЧЁННОСТЬ!$BF$124:$BL$124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ВОВЛЕЧЁННОСТЬ!$BF$125:$BL$125</c:f>
              <c:numCache>
                <c:formatCode>0%</c:formatCode>
                <c:ptCount val="7"/>
                <c:pt idx="0">
                  <c:v>0.38692033508961793</c:v>
                </c:pt>
                <c:pt idx="1">
                  <c:v>0.39016652537524948</c:v>
                </c:pt>
                <c:pt idx="2">
                  <c:v>0.38890576695930851</c:v>
                </c:pt>
                <c:pt idx="3">
                  <c:v>0.3909852280234013</c:v>
                </c:pt>
                <c:pt idx="4">
                  <c:v>0.39068741452299577</c:v>
                </c:pt>
                <c:pt idx="5">
                  <c:v>0.39960433537976586</c:v>
                </c:pt>
                <c:pt idx="6">
                  <c:v>0.39575095468985561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7-4F54-917D-25EE607421EE}"/>
            </c:ext>
          </c:extLst>
        </c:ser>
        <c:ser>
          <c:idx val="1"/>
          <c:order val="1"/>
          <c:tx>
            <c:strRef>
              <c:f>ВОВЛЕЧЁННОСТЬ!$A$126</c:f>
              <c:strCache>
                <c:ptCount val="1"/>
                <c:pt idx="0">
                  <c:v>Сайт. Adaptive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ВОВЛЕЧЁННОСТЬ!$BF$124:$BL$124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ВОВЛЕЧЁННОСТЬ!$BF$126:$BL$126</c:f>
              <c:numCache>
                <c:formatCode>0%</c:formatCode>
                <c:ptCount val="7"/>
                <c:pt idx="0">
                  <c:v>0.12503643342146309</c:v>
                </c:pt>
                <c:pt idx="1">
                  <c:v>0.12290756059895645</c:v>
                </c:pt>
                <c:pt idx="2">
                  <c:v>0.12417393394893585</c:v>
                </c:pt>
                <c:pt idx="3">
                  <c:v>0.12498027270787983</c:v>
                </c:pt>
                <c:pt idx="4">
                  <c:v>0.1258213173162937</c:v>
                </c:pt>
                <c:pt idx="5">
                  <c:v>0.12209741541218488</c:v>
                </c:pt>
                <c:pt idx="6">
                  <c:v>0.1187988655815605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7-4F54-917D-25EE607421EE}"/>
            </c:ext>
          </c:extLst>
        </c:ser>
        <c:ser>
          <c:idx val="2"/>
          <c:order val="2"/>
          <c:tx>
            <c:strRef>
              <c:f>ВОВЛЕЧЁННОСТЬ!$A$127</c:f>
              <c:strCache>
                <c:ptCount val="1"/>
                <c:pt idx="0">
                  <c:v>Сайт. Desktop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ВОВЛЕЧЁННОСТЬ!$BF$124:$BL$124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ВОВЛЕЧЁННОСТЬ!$BF$127:$BL$127</c:f>
              <c:numCache>
                <c:formatCode>0%</c:formatCode>
                <c:ptCount val="7"/>
                <c:pt idx="0">
                  <c:v>6.546554082253582E-2</c:v>
                </c:pt>
                <c:pt idx="1">
                  <c:v>6.3881109822998661E-2</c:v>
                </c:pt>
                <c:pt idx="2">
                  <c:v>6.4117449867556381E-2</c:v>
                </c:pt>
                <c:pt idx="3">
                  <c:v>6.5052414732288566E-2</c:v>
                </c:pt>
                <c:pt idx="4">
                  <c:v>6.2344800981661161E-2</c:v>
                </c:pt>
                <c:pt idx="5">
                  <c:v>5.8311781156426747E-2</c:v>
                </c:pt>
                <c:pt idx="6">
                  <c:v>5.9031413297893312E-2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37-4F54-917D-25EE607421EE}"/>
            </c:ext>
          </c:extLst>
        </c:ser>
        <c:ser>
          <c:idx val="3"/>
          <c:order val="3"/>
          <c:tx>
            <c:strRef>
              <c:f>ВОВЛЕЧЁННОСТЬ!$A$128</c:f>
              <c:strCache>
                <c:ptCount val="1"/>
                <c:pt idx="0">
                  <c:v>МП. Android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ВОВЛЕЧЁННОСТЬ!$BF$124:$BL$124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ВОВЛЕЧЁННОСТЬ!$BF$128:$BL$128</c:f>
              <c:numCache>
                <c:formatCode>0%</c:formatCode>
                <c:ptCount val="7"/>
                <c:pt idx="0">
                  <c:v>0.29427076463478652</c:v>
                </c:pt>
                <c:pt idx="1">
                  <c:v>0.29619167310350586</c:v>
                </c:pt>
                <c:pt idx="2">
                  <c:v>0.29410018711442609</c:v>
                </c:pt>
                <c:pt idx="3">
                  <c:v>0.29192848109399228</c:v>
                </c:pt>
                <c:pt idx="4">
                  <c:v>0.29141903719289619</c:v>
                </c:pt>
                <c:pt idx="5">
                  <c:v>0.28896025999017089</c:v>
                </c:pt>
                <c:pt idx="6">
                  <c:v>0.29361250191407451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37-4F54-917D-25EE607421EE}"/>
            </c:ext>
          </c:extLst>
        </c:ser>
        <c:ser>
          <c:idx val="4"/>
          <c:order val="4"/>
          <c:tx>
            <c:strRef>
              <c:f>ВОВЛЕЧЁННОСТЬ!$A$129</c:f>
              <c:strCache>
                <c:ptCount val="1"/>
                <c:pt idx="0">
                  <c:v>МП. iOS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ВОВЛЕЧЁННОСТЬ!$BF$124:$BL$124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ВОВЛЕЧЁННОСТЬ!$BF$129:$BL$129</c:f>
              <c:numCache>
                <c:formatCode>0%</c:formatCode>
                <c:ptCount val="7"/>
                <c:pt idx="0">
                  <c:v>0.12827011891585846</c:v>
                </c:pt>
                <c:pt idx="1">
                  <c:v>0.12682635963882002</c:v>
                </c:pt>
                <c:pt idx="2">
                  <c:v>0.12732207567849996</c:v>
                </c:pt>
                <c:pt idx="3">
                  <c:v>0.12675836153671802</c:v>
                </c:pt>
                <c:pt idx="4">
                  <c:v>0.12944252118733893</c:v>
                </c:pt>
                <c:pt idx="5">
                  <c:v>0.13099775539878661</c:v>
                </c:pt>
                <c:pt idx="6">
                  <c:v>0.13279670338170921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37-4F54-917D-25EE607421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798526080"/>
        <c:axId val="798540160"/>
      </c:barChart>
      <c:dateAx>
        <c:axId val="79852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8540160"/>
        <c:crosses val="autoZero"/>
        <c:auto val="1"/>
        <c:lblOffset val="100"/>
        <c:baseTimeUnit val="months"/>
      </c:dateAx>
      <c:valAx>
        <c:axId val="7985401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79852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0978397210097993E-2"/>
          <c:y val="0.10350874778963971"/>
          <c:w val="0.88338874777137599"/>
          <c:h val="7.3066251147180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r>
              <a:rPr lang="ru-RU" sz="1600" b="1" i="0" u="none" strike="noStrike" kern="1200" cap="none" spc="0" normalizeH="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rPr>
              <a:t> Вовлечённость в ПЛ в чеках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ru-RU" sz="1600" b="1" i="0" u="none" strike="noStrike" kern="1200" cap="none" spc="0" normalizeH="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6074167320342603E-2"/>
          <c:y val="0.18237344741549669"/>
          <c:w val="0.90968340535221903"/>
          <c:h val="0.7274576366715173"/>
        </c:manualLayout>
      </c:layout>
      <c:lineChart>
        <c:grouping val="standard"/>
        <c:varyColors val="0"/>
        <c:ser>
          <c:idx val="1"/>
          <c:order val="0"/>
          <c:tx>
            <c:strRef>
              <c:f>ВОВЛЕЧЁННОСТЬ!$A$111</c:f>
              <c:strCache>
                <c:ptCount val="1"/>
                <c:pt idx="0">
                  <c:v>Вовлеченность в чеках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ВОВЛЕЧЁННОСТЬ!$BF$110:$BL$110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ВОВЛЕЧЁННОСТЬ!$BF$111:$BL$111</c:f>
              <c:numCache>
                <c:formatCode>0%</c:formatCode>
                <c:ptCount val="7"/>
                <c:pt idx="0">
                  <c:v>0.8402501048900709</c:v>
                </c:pt>
                <c:pt idx="1">
                  <c:v>0.83549790962687853</c:v>
                </c:pt>
                <c:pt idx="2">
                  <c:v>0.83140999278665173</c:v>
                </c:pt>
                <c:pt idx="3">
                  <c:v>0.82879665349168585</c:v>
                </c:pt>
                <c:pt idx="4">
                  <c:v>0.82181878838425959</c:v>
                </c:pt>
                <c:pt idx="5">
                  <c:v>0.82754819955176673</c:v>
                </c:pt>
                <c:pt idx="6">
                  <c:v>0.83592780588660198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E-44B6-AE85-7784884A5326}"/>
            </c:ext>
          </c:extLst>
        </c:ser>
        <c:ser>
          <c:idx val="0"/>
          <c:order val="1"/>
          <c:tx>
            <c:strRef>
              <c:f>ВОВЛЕЧЁННОСТЬ!$A$112</c:f>
              <c:strCache>
                <c:ptCount val="1"/>
                <c:pt idx="0">
                  <c:v>Вовлеченность в чеках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ru-RU" sz="1200" b="1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ВОВЛЕЧЁННОСТЬ!$BF$110:$BL$110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ВОВЛЕЧЁННОСТЬ!$BF$112:$BL$112</c:f>
              <c:numCache>
                <c:formatCode>0%</c:formatCode>
                <c:ptCount val="7"/>
                <c:pt idx="0">
                  <c:v>0.8402501048900709</c:v>
                </c:pt>
                <c:pt idx="1">
                  <c:v>0.83549790962687853</c:v>
                </c:pt>
                <c:pt idx="2">
                  <c:v>0.83140999278665173</c:v>
                </c:pt>
                <c:pt idx="3">
                  <c:v>0.82879665349168585</c:v>
                </c:pt>
                <c:pt idx="4">
                  <c:v>0.82181878838425959</c:v>
                </c:pt>
                <c:pt idx="5">
                  <c:v>0.82754819955176673</c:v>
                </c:pt>
                <c:pt idx="6">
                  <c:v>0.83592780588660198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E-44B6-AE85-7784884A532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97915392"/>
        <c:axId val="797955200"/>
      </c:lineChart>
      <c:dateAx>
        <c:axId val="7979153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7955200"/>
        <c:crosses val="autoZero"/>
        <c:auto val="1"/>
        <c:lblOffset val="100"/>
        <c:baseTimeUnit val="months"/>
      </c:dateAx>
      <c:valAx>
        <c:axId val="797955200"/>
        <c:scaling>
          <c:orientation val="minMax"/>
          <c:min val="0.60000000000000009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79791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 algn="ctr" rtl="0">
        <a:defRPr lang="ru-RU" sz="1400" b="1" i="0" u="none" strike="noStrike" kern="1200" spc="0" baseline="0">
          <a:solidFill>
            <a:sysClr val="windowText" lastClr="000000">
              <a:lumMod val="65000"/>
              <a:lumOff val="35000"/>
            </a:sysClr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068098305893584E-2"/>
          <c:y val="0.21112291142820469"/>
          <c:w val="0.85094663167104112"/>
          <c:h val="0.705500125430150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ВОВЛЕЧЁННОСТЬ!$A$133</c:f>
              <c:strCache>
                <c:ptCount val="1"/>
                <c:pt idx="0">
                  <c:v>ФАКТ. Вовлеченность в выручке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ВОВЛЕЧЁННОСТЬ!$BF$132:$BL$132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ВОВЛЕЧЁННОСТЬ!$BF$133:$BL$133</c:f>
              <c:numCache>
                <c:formatCode>0.0%</c:formatCode>
                <c:ptCount val="7"/>
                <c:pt idx="0">
                  <c:v>0.90850661584293191</c:v>
                </c:pt>
                <c:pt idx="1">
                  <c:v>0.90633351103179882</c:v>
                </c:pt>
                <c:pt idx="2">
                  <c:v>0.90241156863467176</c:v>
                </c:pt>
                <c:pt idx="3">
                  <c:v>0.90005884080573784</c:v>
                </c:pt>
                <c:pt idx="4">
                  <c:v>0.89531790028999747</c:v>
                </c:pt>
                <c:pt idx="5">
                  <c:v>0.89666558483806658</c:v>
                </c:pt>
                <c:pt idx="6">
                  <c:v>0.90142378603098394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0-4D51-9245-0C7FA0C9D2F4}"/>
            </c:ext>
          </c:extLst>
        </c:ser>
        <c:ser>
          <c:idx val="0"/>
          <c:order val="1"/>
          <c:tx>
            <c:strRef>
              <c:f>ВОВЛЕЧЁННОСТЬ!$A$134</c:f>
              <c:strCache>
                <c:ptCount val="1"/>
                <c:pt idx="0">
                  <c:v>ПЛАН. Вовлеченность в выручке</c:v>
                </c:pt>
              </c:strCache>
            </c:strRef>
          </c:tx>
          <c:spPr>
            <a:solidFill>
              <a:schemeClr val="bg1">
                <a:lumMod val="85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ВОВЛЕЧЁННОСТЬ!$BF$132:$BL$132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ВОВЛЕЧЁННОСТЬ!$BF$134:$BL$134</c:f>
              <c:numCache>
                <c:formatCode>0.0%</c:formatCode>
                <c:ptCount val="7"/>
                <c:pt idx="0">
                  <c:v>0.91930000000000001</c:v>
                </c:pt>
                <c:pt idx="1">
                  <c:v>0.91481000000000001</c:v>
                </c:pt>
                <c:pt idx="2">
                  <c:v>0.91317099999999995</c:v>
                </c:pt>
                <c:pt idx="3">
                  <c:v>0.90883999999999998</c:v>
                </c:pt>
                <c:pt idx="4">
                  <c:v>0.90854999999999997</c:v>
                </c:pt>
                <c:pt idx="5">
                  <c:v>0.90789209000000004</c:v>
                </c:pt>
                <c:pt idx="6">
                  <c:v>0.91091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B0-4D51-9245-0C7FA0C9D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axId val="524227663"/>
        <c:axId val="318699711"/>
      </c:barChart>
      <c:lineChart>
        <c:grouping val="standard"/>
        <c:varyColors val="0"/>
        <c:ser>
          <c:idx val="2"/>
          <c:order val="2"/>
          <c:tx>
            <c:strRef>
              <c:f>ВОВЛЕЧЁННОСТЬ!$A$135</c:f>
              <c:strCache>
                <c:ptCount val="1"/>
                <c:pt idx="0">
                  <c:v>% выполнения плана по вовлечённости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ВОВЛЕЧЁННОСТЬ!$BF$132:$BL$132</c:f>
              <c:numCache>
                <c:formatCode>mmm\-yy</c:formatCode>
                <c:ptCount val="7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</c:numCache>
            </c:numRef>
          </c:cat>
          <c:val>
            <c:numRef>
              <c:f>ВОВЛЕЧЁННОСТЬ!$BF$135:$BL$135</c:f>
              <c:numCache>
                <c:formatCode>0%</c:formatCode>
                <c:ptCount val="7"/>
                <c:pt idx="0">
                  <c:v>0.98825912742622857</c:v>
                </c:pt>
                <c:pt idx="1">
                  <c:v>0.9907341535748394</c:v>
                </c:pt>
                <c:pt idx="2">
                  <c:v>0.9882175065071841</c:v>
                </c:pt>
                <c:pt idx="3">
                  <c:v>0.99033805819037213</c:v>
                </c:pt>
                <c:pt idx="4">
                  <c:v>0.98543602475372571</c:v>
                </c:pt>
                <c:pt idx="5">
                  <c:v>0.98763453797473499</c:v>
                </c:pt>
                <c:pt idx="6">
                  <c:v>0.98958600304199529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B0-4D51-9245-0C7FA0C9D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642544"/>
        <c:axId val="1740411616"/>
      </c:lineChart>
      <c:dateAx>
        <c:axId val="52422766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318699711"/>
        <c:crosses val="autoZero"/>
        <c:auto val="1"/>
        <c:lblOffset val="100"/>
        <c:baseTimeUnit val="months"/>
      </c:dateAx>
      <c:valAx>
        <c:axId val="318699711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524227663"/>
        <c:crosses val="autoZero"/>
        <c:crossBetween val="between"/>
      </c:valAx>
      <c:valAx>
        <c:axId val="17404116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ru-RU" sz="12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ru-RU"/>
          </a:p>
        </c:txPr>
        <c:crossAx val="1776642544"/>
        <c:crosses val="max"/>
        <c:crossBetween val="between"/>
      </c:valAx>
      <c:dateAx>
        <c:axId val="177664254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74041161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952246617425047E-2"/>
          <c:y val="2.7141965114675759E-2"/>
          <c:w val="0.986047753382575"/>
          <c:h val="0.137166528346693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7" Type="http://schemas.openxmlformats.org/officeDocument/2006/relationships/image" Target="../media/image1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image" Target="../media/image1.pn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353787</xdr:colOff>
      <xdr:row>0</xdr:row>
      <xdr:rowOff>68036</xdr:rowOff>
    </xdr:from>
    <xdr:to>
      <xdr:col>18</xdr:col>
      <xdr:colOff>560384</xdr:colOff>
      <xdr:row>1</xdr:row>
      <xdr:rowOff>18857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424CF0F-3F85-478E-8858-4E2B5E2B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2662" y="68036"/>
          <a:ext cx="2035397" cy="236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103909</xdr:colOff>
      <xdr:row>24</xdr:row>
      <xdr:rowOff>69273</xdr:rowOff>
    </xdr:from>
    <xdr:to>
      <xdr:col>55</xdr:col>
      <xdr:colOff>467579</xdr:colOff>
      <xdr:row>48</xdr:row>
      <xdr:rowOff>34636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2C35606B-17D5-4DF3-BE94-59367789C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2580409</xdr:colOff>
      <xdr:row>5</xdr:row>
      <xdr:rowOff>121227</xdr:rowOff>
    </xdr:from>
    <xdr:to>
      <xdr:col>57</xdr:col>
      <xdr:colOff>329034</xdr:colOff>
      <xdr:row>24</xdr:row>
      <xdr:rowOff>17319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587692A7-41EC-4441-886C-C727EC978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536270</xdr:colOff>
      <xdr:row>24</xdr:row>
      <xdr:rowOff>69272</xdr:rowOff>
    </xdr:from>
    <xdr:to>
      <xdr:col>66</xdr:col>
      <xdr:colOff>17318</xdr:colOff>
      <xdr:row>48</xdr:row>
      <xdr:rowOff>31748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4B35F5FA-9681-453F-A6D6-80F3890BC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92257</xdr:colOff>
      <xdr:row>5</xdr:row>
      <xdr:rowOff>102007</xdr:rowOff>
    </xdr:from>
    <xdr:to>
      <xdr:col>0</xdr:col>
      <xdr:colOff>2381523</xdr:colOff>
      <xdr:row>11</xdr:row>
      <xdr:rowOff>2584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88817E63-DC50-4F97-A916-F28D3110A4B5}"/>
            </a:ext>
          </a:extLst>
        </xdr:cNvPr>
        <xdr:cNvGrpSpPr/>
      </xdr:nvGrpSpPr>
      <xdr:grpSpPr>
        <a:xfrm>
          <a:off x="92257" y="2020614"/>
          <a:ext cx="2289266" cy="1370149"/>
          <a:chOff x="36739" y="3067050"/>
          <a:chExt cx="2296886" cy="1000125"/>
        </a:xfrm>
        <a:solidFill>
          <a:schemeClr val="accent6">
            <a:lumMod val="60000"/>
            <a:lumOff val="40000"/>
          </a:schemeClr>
        </a:solidFill>
      </xdr:grpSpPr>
      <xdr:sp macro="" textlink="">
        <xdr:nvSpPr>
          <xdr:cNvPr id="6" name="Прямоугольник: скругленные углы 5">
            <a:extLst>
              <a:ext uri="{FF2B5EF4-FFF2-40B4-BE49-F238E27FC236}">
                <a16:creationId xmlns:a16="http://schemas.microsoft.com/office/drawing/2014/main" id="{87B118E3-0AC1-4AB7-9B58-1AEA1C65BCC8}"/>
              </a:ext>
            </a:extLst>
          </xdr:cNvPr>
          <xdr:cNvSpPr/>
        </xdr:nvSpPr>
        <xdr:spPr>
          <a:xfrm>
            <a:off x="36739" y="3067050"/>
            <a:ext cx="2296886" cy="1000125"/>
          </a:xfrm>
          <a:prstGeom prst="roundRect">
            <a:avLst/>
          </a:prstGeom>
          <a:grpFill/>
          <a:ln w="28575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1800" b="1">
                <a:solidFill>
                  <a:schemeClr val="accent6">
                    <a:lumMod val="50000"/>
                  </a:schemeClr>
                </a:solidFill>
                <a:latin typeface="Franklin Gothic Book" panose="020B0503020102020204" pitchFamily="34" charset="0"/>
              </a:rPr>
              <a:t>База участников ПЛ</a:t>
            </a:r>
          </a:p>
        </xdr:txBody>
      </xdr:sp>
      <xdr:sp macro="" textlink="$BC$129">
        <xdr:nvSpPr>
          <xdr:cNvPr id="7" name="TextBox 6">
            <a:extLst>
              <a:ext uri="{FF2B5EF4-FFF2-40B4-BE49-F238E27FC236}">
                <a16:creationId xmlns:a16="http://schemas.microsoft.com/office/drawing/2014/main" id="{83668829-063E-4E6B-ADD7-6D096A6F8F4D}"/>
              </a:ext>
            </a:extLst>
          </xdr:cNvPr>
          <xdr:cNvSpPr txBox="1"/>
        </xdr:nvSpPr>
        <xdr:spPr>
          <a:xfrm>
            <a:off x="52201" y="3454304"/>
            <a:ext cx="2130136" cy="336247"/>
          </a:xfrm>
          <a:prstGeom prst="rect">
            <a:avLst/>
          </a:prstGeom>
          <a:grp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fld id="{04CEBF1A-DA8F-4F61-A30C-865262546A8A}" type="TxLink">
              <a:rPr lang="en-US" sz="2400" b="1" i="0" u="none" strike="noStrike">
                <a:solidFill>
                  <a:schemeClr val="bg1"/>
                </a:solidFill>
                <a:effectLst/>
                <a:latin typeface="Franklin Gothic Book" panose="020B0503020102020204" pitchFamily="34" charset="0"/>
                <a:ea typeface="+mn-ea"/>
                <a:cs typeface="Calibri"/>
              </a:rPr>
              <a:pPr algn="ctr"/>
              <a:t> 1 759 637 </a:t>
            </a:fld>
            <a:endParaRPr lang="ru-RU" sz="2400" b="1">
              <a:solidFill>
                <a:schemeClr val="bg1"/>
              </a:solidFill>
              <a:latin typeface="Franklin Gothic Book" panose="020B0503020102020204" pitchFamily="34" charset="0"/>
            </a:endParaRPr>
          </a:p>
        </xdr:txBody>
      </xdr:sp>
    </xdr:grpSp>
    <xdr:clientData/>
  </xdr:twoCellAnchor>
  <xdr:twoCellAnchor>
    <xdr:from>
      <xdr:col>0</xdr:col>
      <xdr:colOff>83547</xdr:colOff>
      <xdr:row>12</xdr:row>
      <xdr:rowOff>2195</xdr:rowOff>
    </xdr:from>
    <xdr:to>
      <xdr:col>0</xdr:col>
      <xdr:colOff>2382882</xdr:colOff>
      <xdr:row>17</xdr:row>
      <xdr:rowOff>115470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6837B6D3-3CC3-488E-BC71-2EE08C00B254}"/>
            </a:ext>
          </a:extLst>
        </xdr:cNvPr>
        <xdr:cNvGrpSpPr/>
      </xdr:nvGrpSpPr>
      <xdr:grpSpPr>
        <a:xfrm>
          <a:off x="83547" y="3635302"/>
          <a:ext cx="2299335" cy="1337918"/>
          <a:chOff x="0" y="1687283"/>
          <a:chExt cx="2305050" cy="1036866"/>
        </a:xfrm>
        <a:solidFill>
          <a:schemeClr val="accent6">
            <a:lumMod val="60000"/>
            <a:lumOff val="40000"/>
          </a:schemeClr>
        </a:solidFill>
      </xdr:grpSpPr>
      <xdr:sp macro="" textlink="">
        <xdr:nvSpPr>
          <xdr:cNvPr id="9" name="Прямоугольник: скругленные углы 8">
            <a:extLst>
              <a:ext uri="{FF2B5EF4-FFF2-40B4-BE49-F238E27FC236}">
                <a16:creationId xmlns:a16="http://schemas.microsoft.com/office/drawing/2014/main" id="{E5212854-9582-496C-96EC-CAA74A500884}"/>
              </a:ext>
            </a:extLst>
          </xdr:cNvPr>
          <xdr:cNvSpPr/>
        </xdr:nvSpPr>
        <xdr:spPr>
          <a:xfrm>
            <a:off x="0" y="1687283"/>
            <a:ext cx="2305050" cy="1036866"/>
          </a:xfrm>
          <a:prstGeom prst="roundRect">
            <a:avLst/>
          </a:prstGeom>
          <a:grpFill/>
          <a:ln w="28575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1800" b="1">
                <a:solidFill>
                  <a:schemeClr val="accent6">
                    <a:lumMod val="50000"/>
                  </a:schemeClr>
                </a:solidFill>
                <a:latin typeface="Franklin Gothic Book" panose="020B0503020102020204" pitchFamily="34" charset="0"/>
              </a:rPr>
              <a:t>Регистраций на 100 чеков</a:t>
            </a:r>
          </a:p>
        </xdr:txBody>
      </xdr:sp>
      <xdr:sp macro="" textlink="$BC$130">
        <xdr:nvSpPr>
          <xdr:cNvPr id="10" name="TextBox 9">
            <a:extLst>
              <a:ext uri="{FF2B5EF4-FFF2-40B4-BE49-F238E27FC236}">
                <a16:creationId xmlns:a16="http://schemas.microsoft.com/office/drawing/2014/main" id="{85D816CD-0EF7-46C9-A0FF-C9958931D069}"/>
              </a:ext>
            </a:extLst>
          </xdr:cNvPr>
          <xdr:cNvSpPr txBox="1"/>
        </xdr:nvSpPr>
        <xdr:spPr>
          <a:xfrm>
            <a:off x="436418" y="2179581"/>
            <a:ext cx="1276350" cy="354714"/>
          </a:xfrm>
          <a:prstGeom prst="rect">
            <a:avLst/>
          </a:prstGeom>
          <a:grp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marL="0" indent="0" algn="ctr"/>
            <a:fld id="{9F546001-07FC-4707-BE06-959E5E1EE01C}" type="TxLink">
              <a:rPr lang="en-US" sz="2400" b="1" i="0" u="none" strike="noStrike">
                <a:solidFill>
                  <a:schemeClr val="bg1"/>
                </a:solidFill>
                <a:latin typeface="Franklin Gothic Book" panose="020B0503020102020204" pitchFamily="34" charset="0"/>
                <a:ea typeface="+mn-ea"/>
                <a:cs typeface="Calibri"/>
              </a:rPr>
              <a:pPr marL="0" indent="0" algn="ctr"/>
              <a:t> 7,7 </a:t>
            </a:fld>
            <a:endParaRPr lang="ru-RU" sz="2400" b="1" i="0" u="none" strike="noStrike">
              <a:solidFill>
                <a:schemeClr val="bg1"/>
              </a:solidFill>
              <a:latin typeface="Franklin Gothic Book" panose="020B0503020102020204" pitchFamily="34" charset="0"/>
              <a:ea typeface="+mn-ea"/>
              <a:cs typeface="Calibri"/>
            </a:endParaRPr>
          </a:p>
        </xdr:txBody>
      </xdr:sp>
    </xdr:grpSp>
    <xdr:clientData/>
  </xdr:twoCellAnchor>
  <xdr:twoCellAnchor>
    <xdr:from>
      <xdr:col>0</xdr:col>
      <xdr:colOff>88991</xdr:colOff>
      <xdr:row>18</xdr:row>
      <xdr:rowOff>95321</xdr:rowOff>
    </xdr:from>
    <xdr:to>
      <xdr:col>0</xdr:col>
      <xdr:colOff>2378801</xdr:colOff>
      <xdr:row>24</xdr:row>
      <xdr:rowOff>21127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4A5BF182-F7B8-4E79-9D83-FD12713D4F7E}"/>
            </a:ext>
          </a:extLst>
        </xdr:cNvPr>
        <xdr:cNvGrpSpPr/>
      </xdr:nvGrpSpPr>
      <xdr:grpSpPr>
        <a:xfrm>
          <a:off x="88991" y="5198000"/>
          <a:ext cx="2289810" cy="1395377"/>
          <a:chOff x="19050" y="2840608"/>
          <a:chExt cx="2295525" cy="1059600"/>
        </a:xfrm>
        <a:solidFill>
          <a:schemeClr val="accent6">
            <a:lumMod val="60000"/>
            <a:lumOff val="40000"/>
          </a:schemeClr>
        </a:solidFill>
      </xdr:grpSpPr>
      <xdr:sp macro="" textlink="">
        <xdr:nvSpPr>
          <xdr:cNvPr id="12" name="Прямоугольник: скругленные углы 11">
            <a:extLst>
              <a:ext uri="{FF2B5EF4-FFF2-40B4-BE49-F238E27FC236}">
                <a16:creationId xmlns:a16="http://schemas.microsoft.com/office/drawing/2014/main" id="{C7D3D72C-96FA-4C41-9EDC-C2F22D10A80E}"/>
              </a:ext>
            </a:extLst>
          </xdr:cNvPr>
          <xdr:cNvSpPr/>
        </xdr:nvSpPr>
        <xdr:spPr>
          <a:xfrm>
            <a:off x="19050" y="2840608"/>
            <a:ext cx="2295525" cy="1059600"/>
          </a:xfrm>
          <a:prstGeom prst="roundRect">
            <a:avLst/>
          </a:prstGeom>
          <a:grpFill/>
          <a:ln w="28575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1800" b="1">
                <a:solidFill>
                  <a:schemeClr val="accent6">
                    <a:lumMod val="50000"/>
                  </a:schemeClr>
                </a:solidFill>
                <a:latin typeface="Franklin Gothic Book" panose="020B0503020102020204" pitchFamily="34" charset="0"/>
              </a:rPr>
              <a:t>Новых</a:t>
            </a:r>
            <a:r>
              <a:rPr lang="ru-RU" sz="1800" b="1" baseline="0">
                <a:solidFill>
                  <a:schemeClr val="accent6">
                    <a:lumMod val="50000"/>
                  </a:schemeClr>
                </a:solidFill>
                <a:latin typeface="Franklin Gothic Book" panose="020B0503020102020204" pitchFamily="34" charset="0"/>
              </a:rPr>
              <a:t> участников от купивших</a:t>
            </a:r>
            <a:endParaRPr lang="ru-RU" sz="1800" b="1">
              <a:solidFill>
                <a:schemeClr val="accent6">
                  <a:lumMod val="50000"/>
                </a:schemeClr>
              </a:solidFill>
              <a:latin typeface="Franklin Gothic Book" panose="020B0503020102020204" pitchFamily="34" charset="0"/>
            </a:endParaRPr>
          </a:p>
        </xdr:txBody>
      </xdr:sp>
      <xdr:sp macro="" textlink="$BC$131">
        <xdr:nvSpPr>
          <xdr:cNvPr id="13" name="TextBox 12">
            <a:extLst>
              <a:ext uri="{FF2B5EF4-FFF2-40B4-BE49-F238E27FC236}">
                <a16:creationId xmlns:a16="http://schemas.microsoft.com/office/drawing/2014/main" id="{9E616D02-3E94-43EE-A3AA-AD9338B724CD}"/>
              </a:ext>
            </a:extLst>
          </xdr:cNvPr>
          <xdr:cNvSpPr txBox="1"/>
        </xdr:nvSpPr>
        <xdr:spPr>
          <a:xfrm>
            <a:off x="795770" y="3383417"/>
            <a:ext cx="857250" cy="370703"/>
          </a:xfrm>
          <a:prstGeom prst="rect">
            <a:avLst/>
          </a:prstGeom>
          <a:grp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fld id="{DA6403CE-2002-4B25-BB3F-0EAF7745A122}" type="TxLink">
              <a:rPr lang="en-US" sz="24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3,9%</a:t>
            </a:fld>
            <a:endParaRPr lang="ru-RU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61</xdr:col>
      <xdr:colOff>917863</xdr:colOff>
      <xdr:row>0</xdr:row>
      <xdr:rowOff>121229</xdr:rowOff>
    </xdr:from>
    <xdr:to>
      <xdr:col>63</xdr:col>
      <xdr:colOff>952515</xdr:colOff>
      <xdr:row>0</xdr:row>
      <xdr:rowOff>361610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D7D438F3-41CD-46AD-BCE6-BDF4A8B31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52863" y="121229"/>
          <a:ext cx="2043561" cy="240381"/>
        </a:xfrm>
        <a:prstGeom prst="rect">
          <a:avLst/>
        </a:prstGeom>
      </xdr:spPr>
    </xdr:pic>
    <xdr:clientData/>
  </xdr:twoCellAnchor>
  <xdr:twoCellAnchor>
    <xdr:from>
      <xdr:col>57</xdr:col>
      <xdr:colOff>399745</xdr:colOff>
      <xdr:row>5</xdr:row>
      <xdr:rowOff>121227</xdr:rowOff>
    </xdr:from>
    <xdr:to>
      <xdr:col>66</xdr:col>
      <xdr:colOff>17318</xdr:colOff>
      <xdr:row>24</xdr:row>
      <xdr:rowOff>17319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7D6CBF2C-6F54-4AEF-9FB3-A7537BE79538}"/>
            </a:ext>
          </a:extLst>
        </xdr:cNvPr>
        <xdr:cNvGrpSpPr/>
      </xdr:nvGrpSpPr>
      <xdr:grpSpPr>
        <a:xfrm>
          <a:off x="9734245" y="2039834"/>
          <a:ext cx="6666073" cy="4549735"/>
          <a:chOff x="9664976" y="2026227"/>
          <a:chExt cx="6666056" cy="4502728"/>
        </a:xfrm>
      </xdr:grpSpPr>
      <xdr:graphicFrame macro="">
        <xdr:nvGraphicFramePr>
          <xdr:cNvPr id="16" name="Диаграмма 15">
            <a:extLst>
              <a:ext uri="{FF2B5EF4-FFF2-40B4-BE49-F238E27FC236}">
                <a16:creationId xmlns:a16="http://schemas.microsoft.com/office/drawing/2014/main" id="{9F32EE63-09B7-45D9-957B-9B88191587FF}"/>
              </a:ext>
            </a:extLst>
          </xdr:cNvPr>
          <xdr:cNvGraphicFramePr>
            <a:graphicFrameLocks/>
          </xdr:cNvGraphicFramePr>
        </xdr:nvGraphicFramePr>
        <xdr:xfrm>
          <a:off x="9664976" y="2026227"/>
          <a:ext cx="6666056" cy="45027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91300DA1-DE33-4344-8E1D-0BCED82E5CC1}"/>
              </a:ext>
            </a:extLst>
          </xdr:cNvPr>
          <xdr:cNvSpPr txBox="1"/>
        </xdr:nvSpPr>
        <xdr:spPr>
          <a:xfrm>
            <a:off x="9698181" y="3602181"/>
            <a:ext cx="294409" cy="15950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о</a:t>
            </a:r>
          </a:p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н</a:t>
            </a:r>
          </a:p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л</a:t>
            </a:r>
          </a:p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а</a:t>
            </a:r>
          </a:p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й</a:t>
            </a:r>
          </a:p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н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FFA9A34D-3D49-4355-A174-3CC82E7BB37E}"/>
              </a:ext>
            </a:extLst>
          </xdr:cNvPr>
          <xdr:cNvSpPr txBox="1"/>
        </xdr:nvSpPr>
        <xdr:spPr>
          <a:xfrm>
            <a:off x="15998542" y="3616035"/>
            <a:ext cx="280549" cy="16313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о</a:t>
            </a:r>
          </a:p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ф</a:t>
            </a:r>
          </a:p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л</a:t>
            </a:r>
          </a:p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а</a:t>
            </a:r>
          </a:p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й</a:t>
            </a:r>
          </a:p>
          <a:p>
            <a:r>
              <a:rPr lang="ru-RU" sz="160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</a:rPr>
              <a:t>н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20</xdr:row>
      <xdr:rowOff>0</xdr:rowOff>
    </xdr:from>
    <xdr:to>
      <xdr:col>56</xdr:col>
      <xdr:colOff>457200</xdr:colOff>
      <xdr:row>31</xdr:row>
      <xdr:rowOff>95248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761840A-8799-4BE6-8677-1D49CEB11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571500</xdr:colOff>
      <xdr:row>14</xdr:row>
      <xdr:rowOff>43761</xdr:rowOff>
    </xdr:from>
    <xdr:to>
      <xdr:col>63</xdr:col>
      <xdr:colOff>1417637</xdr:colOff>
      <xdr:row>19</xdr:row>
      <xdr:rowOff>519363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141232AD-C9DE-456B-9BE9-7E9E4DACB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571500</xdr:colOff>
      <xdr:row>20</xdr:row>
      <xdr:rowOff>0</xdr:rowOff>
    </xdr:from>
    <xdr:to>
      <xdr:col>66</xdr:col>
      <xdr:colOff>19050</xdr:colOff>
      <xdr:row>31</xdr:row>
      <xdr:rowOff>71436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AFF9AE90-9247-43D7-943D-CED9C07CA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171450</xdr:colOff>
      <xdr:row>14</xdr:row>
      <xdr:rowOff>27735</xdr:rowOff>
    </xdr:from>
    <xdr:to>
      <xdr:col>56</xdr:col>
      <xdr:colOff>457200</xdr:colOff>
      <xdr:row>19</xdr:row>
      <xdr:rowOff>513473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F9E1737E-1DF7-4A50-996E-8793934A8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152400</xdr:colOff>
      <xdr:row>5</xdr:row>
      <xdr:rowOff>19050</xdr:rowOff>
    </xdr:from>
    <xdr:to>
      <xdr:col>56</xdr:col>
      <xdr:colOff>457200</xdr:colOff>
      <xdr:row>13</xdr:row>
      <xdr:rowOff>509156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AFE2CA09-FF87-4CDC-9D3D-566BE0297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571501</xdr:colOff>
      <xdr:row>5</xdr:row>
      <xdr:rowOff>19050</xdr:rowOff>
    </xdr:from>
    <xdr:to>
      <xdr:col>63</xdr:col>
      <xdr:colOff>1419225</xdr:colOff>
      <xdr:row>13</xdr:row>
      <xdr:rowOff>507864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1C31C22B-4736-43A5-8735-03490EE9F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62</xdr:col>
      <xdr:colOff>808760</xdr:colOff>
      <xdr:row>0</xdr:row>
      <xdr:rowOff>142008</xdr:rowOff>
    </xdr:from>
    <xdr:to>
      <xdr:col>63</xdr:col>
      <xdr:colOff>1409716</xdr:colOff>
      <xdr:row>0</xdr:row>
      <xdr:rowOff>369054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2D0352A-E5CB-4F42-BD00-8B6BEC351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973060" y="142008"/>
          <a:ext cx="2029706" cy="2270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1257300</xdr:colOff>
      <xdr:row>5</xdr:row>
      <xdr:rowOff>57150</xdr:rowOff>
    </xdr:from>
    <xdr:to>
      <xdr:col>64</xdr:col>
      <xdr:colOff>9514</xdr:colOff>
      <xdr:row>15</xdr:row>
      <xdr:rowOff>33338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82F339B0-690E-48E3-9280-598C020BD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42</xdr:row>
      <xdr:rowOff>187977</xdr:rowOff>
    </xdr:from>
    <xdr:to>
      <xdr:col>55</xdr:col>
      <xdr:colOff>1143000</xdr:colOff>
      <xdr:row>56</xdr:row>
      <xdr:rowOff>14287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6B3A4AE1-CD43-476C-B777-90871B899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56</xdr:row>
      <xdr:rowOff>94731</xdr:rowOff>
    </xdr:from>
    <xdr:to>
      <xdr:col>55</xdr:col>
      <xdr:colOff>1143000</xdr:colOff>
      <xdr:row>61</xdr:row>
      <xdr:rowOff>428625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3F475269-1DEF-4340-8767-9D9CDECDE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28</xdr:row>
      <xdr:rowOff>245634</xdr:rowOff>
    </xdr:from>
    <xdr:to>
      <xdr:col>55</xdr:col>
      <xdr:colOff>1142999</xdr:colOff>
      <xdr:row>42</xdr:row>
      <xdr:rowOff>99155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31C5B0E1-93F1-4CE6-B3E1-79896A99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55</xdr:col>
      <xdr:colOff>1257300</xdr:colOff>
      <xdr:row>28</xdr:row>
      <xdr:rowOff>260468</xdr:rowOff>
    </xdr:from>
    <xdr:to>
      <xdr:col>64</xdr:col>
      <xdr:colOff>9513</xdr:colOff>
      <xdr:row>42</xdr:row>
      <xdr:rowOff>47626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D8C99C2A-17C3-4462-B68E-DCCFC98EE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1276350</xdr:colOff>
      <xdr:row>42</xdr:row>
      <xdr:rowOff>192505</xdr:rowOff>
    </xdr:from>
    <xdr:to>
      <xdr:col>63</xdr:col>
      <xdr:colOff>1147751</xdr:colOff>
      <xdr:row>56</xdr:row>
      <xdr:rowOff>23812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2BE90ED-8406-499A-9486-D0F71C688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133350</xdr:colOff>
      <xdr:row>15</xdr:row>
      <xdr:rowOff>85726</xdr:rowOff>
    </xdr:from>
    <xdr:to>
      <xdr:col>55</xdr:col>
      <xdr:colOff>1143000</xdr:colOff>
      <xdr:row>28</xdr:row>
      <xdr:rowOff>161925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289EF5FC-1217-4940-A755-DD6A31274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61</xdr:row>
      <xdr:rowOff>526299</xdr:rowOff>
    </xdr:from>
    <xdr:to>
      <xdr:col>55</xdr:col>
      <xdr:colOff>1123949</xdr:colOff>
      <xdr:row>72</xdr:row>
      <xdr:rowOff>190499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8C27A3B1-176A-4C52-A85C-6303DCD84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152400</xdr:colOff>
      <xdr:row>5</xdr:row>
      <xdr:rowOff>57150</xdr:rowOff>
    </xdr:from>
    <xdr:to>
      <xdr:col>55</xdr:col>
      <xdr:colOff>1162050</xdr:colOff>
      <xdr:row>15</xdr:row>
      <xdr:rowOff>21080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C4100EBD-23AA-4835-848C-1DAD78224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55</xdr:col>
      <xdr:colOff>1276350</xdr:colOff>
      <xdr:row>56</xdr:row>
      <xdr:rowOff>90487</xdr:rowOff>
    </xdr:from>
    <xdr:to>
      <xdr:col>63</xdr:col>
      <xdr:colOff>1147751</xdr:colOff>
      <xdr:row>61</xdr:row>
      <xdr:rowOff>428625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A9CD26D-E510-4E61-AA2A-55FE412C2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1257300</xdr:colOff>
      <xdr:row>15</xdr:row>
      <xdr:rowOff>114300</xdr:rowOff>
    </xdr:from>
    <xdr:to>
      <xdr:col>64</xdr:col>
      <xdr:colOff>4751</xdr:colOff>
      <xdr:row>28</xdr:row>
      <xdr:rowOff>166688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7B8A01CE-AC6E-42C9-9A08-CAF4B7DDE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55</xdr:col>
      <xdr:colOff>1257300</xdr:colOff>
      <xdr:row>61</xdr:row>
      <xdr:rowOff>535132</xdr:rowOff>
    </xdr:from>
    <xdr:to>
      <xdr:col>64</xdr:col>
      <xdr:colOff>9513</xdr:colOff>
      <xdr:row>72</xdr:row>
      <xdr:rowOff>166687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4447B9A5-BAF4-41A3-A74F-7E606E3C8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62</xdr:col>
      <xdr:colOff>212725</xdr:colOff>
      <xdr:row>0</xdr:row>
      <xdr:rowOff>117475</xdr:rowOff>
    </xdr:from>
    <xdr:to>
      <xdr:col>63</xdr:col>
      <xdr:colOff>1088001</xdr:colOff>
      <xdr:row>0</xdr:row>
      <xdr:rowOff>344521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A230AE9-3E50-4202-AF6F-801269A69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843625" y="117475"/>
          <a:ext cx="2037326" cy="2270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920741</xdr:colOff>
      <xdr:row>6</xdr:row>
      <xdr:rowOff>25401</xdr:rowOff>
    </xdr:from>
    <xdr:to>
      <xdr:col>63</xdr:col>
      <xdr:colOff>1162948</xdr:colOff>
      <xdr:row>20</xdr:row>
      <xdr:rowOff>1271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1550DFB-0CB0-4AAC-B61E-597428ECE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136072</xdr:colOff>
      <xdr:row>5</xdr:row>
      <xdr:rowOff>133350</xdr:rowOff>
    </xdr:from>
    <xdr:to>
      <xdr:col>55</xdr:col>
      <xdr:colOff>819142</xdr:colOff>
      <xdr:row>34</xdr:row>
      <xdr:rowOff>178125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AE9EE8A9-DB60-4801-A4DD-D221E719D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895340</xdr:colOff>
      <xdr:row>21</xdr:row>
      <xdr:rowOff>22226</xdr:rowOff>
    </xdr:from>
    <xdr:to>
      <xdr:col>63</xdr:col>
      <xdr:colOff>1166122</xdr:colOff>
      <xdr:row>34</xdr:row>
      <xdr:rowOff>197726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57464E09-C3E8-494D-A7E0-D8373D7A2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62</xdr:col>
      <xdr:colOff>285750</xdr:colOff>
      <xdr:row>0</xdr:row>
      <xdr:rowOff>146957</xdr:rowOff>
    </xdr:from>
    <xdr:to>
      <xdr:col>63</xdr:col>
      <xdr:colOff>1110225</xdr:colOff>
      <xdr:row>0</xdr:row>
      <xdr:rowOff>377813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BC51B36-FCF8-4F3B-9A36-63E4B81D3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16107" y="146957"/>
          <a:ext cx="2021904" cy="2308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946150</xdr:colOff>
      <xdr:row>0</xdr:row>
      <xdr:rowOff>79375</xdr:rowOff>
    </xdr:from>
    <xdr:to>
      <xdr:col>29</xdr:col>
      <xdr:colOff>927981</xdr:colOff>
      <xdr:row>0</xdr:row>
      <xdr:rowOff>306421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12C99D8-B8BC-4FE6-B743-71B1D3490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06650" y="79375"/>
          <a:ext cx="2029706" cy="2270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939800</xdr:colOff>
      <xdr:row>0</xdr:row>
      <xdr:rowOff>165100</xdr:rowOff>
    </xdr:from>
    <xdr:to>
      <xdr:col>12</xdr:col>
      <xdr:colOff>457023</xdr:colOff>
      <xdr:row>0</xdr:row>
      <xdr:rowOff>368300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62C2B12-8603-4ED0-BCD7-E66CA42B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17525" y="165100"/>
          <a:ext cx="2023356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1485A4"/>
      </a:dk2>
      <a:lt2>
        <a:srgbClr val="E3DED1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F49100"/>
      </a:hlink>
      <a:folHlink>
        <a:srgbClr val="739D9B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FB590-E8E3-4A51-A06B-AA2CECF0B6CC}">
  <sheetPr codeName="Лист7"/>
  <dimension ref="B1:BC77"/>
  <sheetViews>
    <sheetView showGridLines="0" zoomScale="85" zoomScaleNormal="85" workbookViewId="0">
      <selection activeCell="H66" sqref="H66"/>
    </sheetView>
  </sheetViews>
  <sheetFormatPr defaultColWidth="9.140625" defaultRowHeight="15" x14ac:dyDescent="0.25"/>
  <cols>
    <col min="1" max="1" width="3.5703125" style="169" customWidth="1"/>
    <col min="2" max="2" width="5" style="169" customWidth="1"/>
    <col min="3" max="3" width="15.7109375" style="169" bestFit="1" customWidth="1"/>
    <col min="4" max="4" width="17.28515625" style="169" customWidth="1"/>
    <col min="5" max="5" width="17.7109375" style="169" bestFit="1" customWidth="1"/>
    <col min="6" max="16384" width="9.140625" style="169"/>
  </cols>
  <sheetData>
    <row r="1" spans="2:55" ht="22.5" x14ac:dyDescent="0.25">
      <c r="B1" s="1" t="s">
        <v>905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2:55" ht="16.149999999999999" customHeight="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2:55" customFormat="1" ht="22.5" x14ac:dyDescent="0.3">
      <c r="B3" s="169"/>
      <c r="C3" s="3" t="s">
        <v>1</v>
      </c>
      <c r="D3" s="169"/>
      <c r="E3" s="176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</row>
    <row r="4" spans="2:55" s="7" customFormat="1" ht="21" x14ac:dyDescent="0.3">
      <c r="C4" s="5" t="s">
        <v>2</v>
      </c>
      <c r="E4" s="8">
        <f>РЕКРУТИНГ!A5</f>
        <v>45566</v>
      </c>
    </row>
    <row r="5" spans="2:55" s="7" customFormat="1" ht="19.5" thickBot="1" x14ac:dyDescent="0.35">
      <c r="C5" s="9"/>
      <c r="AQ5" s="9"/>
    </row>
    <row r="6" spans="2:55" ht="19.5" x14ac:dyDescent="0.25">
      <c r="B6" s="177" t="s">
        <v>906</v>
      </c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9"/>
    </row>
    <row r="7" spans="2:55" s="184" customFormat="1" ht="15.75" x14ac:dyDescent="0.3">
      <c r="B7" s="180" t="s">
        <v>907</v>
      </c>
      <c r="C7" s="181" t="s">
        <v>952</v>
      </c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3"/>
      <c r="T7" s="169"/>
    </row>
    <row r="8" spans="2:55" s="184" customFormat="1" ht="15.75" x14ac:dyDescent="0.3">
      <c r="B8" s="180" t="s">
        <v>907</v>
      </c>
      <c r="C8" s="181" t="s">
        <v>955</v>
      </c>
      <c r="T8" s="169"/>
    </row>
    <row r="9" spans="2:55" s="184" customFormat="1" ht="30.6" customHeight="1" x14ac:dyDescent="0.3">
      <c r="B9" s="185" t="s">
        <v>907</v>
      </c>
      <c r="C9" s="224" t="s">
        <v>956</v>
      </c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6"/>
      <c r="T9" s="169"/>
    </row>
    <row r="10" spans="2:55" s="184" customFormat="1" ht="29.45" customHeight="1" x14ac:dyDescent="0.3">
      <c r="B10" s="185" t="s">
        <v>907</v>
      </c>
      <c r="C10" s="224" t="s">
        <v>1007</v>
      </c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6"/>
      <c r="T10" s="169"/>
    </row>
    <row r="11" spans="2:55" s="184" customFormat="1" ht="15.75" x14ac:dyDescent="0.3">
      <c r="B11" s="180" t="s">
        <v>907</v>
      </c>
      <c r="C11" s="181" t="s">
        <v>953</v>
      </c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3"/>
      <c r="T11" s="169"/>
    </row>
    <row r="12" spans="2:55" ht="15.75" x14ac:dyDescent="0.3">
      <c r="B12" s="180" t="s">
        <v>907</v>
      </c>
      <c r="C12" s="181" t="s">
        <v>954</v>
      </c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3"/>
    </row>
    <row r="13" spans="2:55" ht="15.75" x14ac:dyDescent="0.3">
      <c r="B13" s="180" t="s">
        <v>907</v>
      </c>
      <c r="C13" s="181" t="s">
        <v>968</v>
      </c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3"/>
    </row>
    <row r="14" spans="2:55" ht="16.5" thickBot="1" x14ac:dyDescent="0.35">
      <c r="B14" s="186"/>
      <c r="C14" s="187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9"/>
    </row>
    <row r="15" spans="2:55" x14ac:dyDescent="0.25"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</row>
    <row r="16" spans="2:55" ht="17.25" thickBot="1" x14ac:dyDescent="0.3">
      <c r="B16" s="191" t="s">
        <v>908</v>
      </c>
      <c r="C16" s="192"/>
      <c r="D16" s="192"/>
      <c r="E16" s="192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</row>
    <row r="17" spans="2:19" ht="15.75" x14ac:dyDescent="0.3">
      <c r="B17" s="180" t="s">
        <v>907</v>
      </c>
      <c r="C17" s="181" t="s">
        <v>937</v>
      </c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</row>
    <row r="18" spans="2:19" ht="15.75" x14ac:dyDescent="0.3">
      <c r="B18" s="180" t="s">
        <v>907</v>
      </c>
      <c r="C18" s="181" t="s">
        <v>936</v>
      </c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</row>
    <row r="19" spans="2:19" ht="15.75" x14ac:dyDescent="0.3">
      <c r="B19" s="180" t="s">
        <v>907</v>
      </c>
      <c r="C19" s="181" t="s">
        <v>940</v>
      </c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</row>
    <row r="20" spans="2:19" x14ac:dyDescent="0.25"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</row>
    <row r="21" spans="2:19" ht="17.25" thickBot="1" x14ac:dyDescent="0.3">
      <c r="B21" s="191" t="s">
        <v>909</v>
      </c>
      <c r="C21" s="192"/>
      <c r="D21" s="192"/>
      <c r="E21" s="192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</row>
    <row r="22" spans="2:19" ht="15.75" x14ac:dyDescent="0.3">
      <c r="B22" s="180" t="s">
        <v>907</v>
      </c>
      <c r="C22" s="181" t="s">
        <v>951</v>
      </c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</row>
    <row r="23" spans="2:19" ht="15.75" x14ac:dyDescent="0.3">
      <c r="B23" s="180" t="s">
        <v>907</v>
      </c>
      <c r="C23" s="181" t="s">
        <v>941</v>
      </c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</row>
    <row r="24" spans="2:19" ht="15.75" x14ac:dyDescent="0.3">
      <c r="B24" s="180" t="s">
        <v>907</v>
      </c>
      <c r="C24" s="181" t="s">
        <v>942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</row>
    <row r="25" spans="2:19" ht="15.75" x14ac:dyDescent="0.3">
      <c r="B25" s="180" t="s">
        <v>907</v>
      </c>
      <c r="C25" s="181" t="s">
        <v>938</v>
      </c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</row>
    <row r="26" spans="2:19" ht="15.75" x14ac:dyDescent="0.3">
      <c r="B26" s="180" t="s">
        <v>907</v>
      </c>
      <c r="C26" s="181" t="s">
        <v>943</v>
      </c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</row>
    <row r="27" spans="2:19" x14ac:dyDescent="0.25"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</row>
    <row r="28" spans="2:19" ht="17.25" thickBot="1" x14ac:dyDescent="0.3">
      <c r="B28" s="191" t="s">
        <v>910</v>
      </c>
      <c r="C28" s="192"/>
      <c r="D28" s="192"/>
      <c r="E28" s="192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</row>
    <row r="29" spans="2:19" ht="15.75" x14ac:dyDescent="0.3">
      <c r="B29" s="180" t="s">
        <v>907</v>
      </c>
      <c r="C29" s="181" t="s">
        <v>1004</v>
      </c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</row>
    <row r="30" spans="2:19" ht="15.75" x14ac:dyDescent="0.3">
      <c r="B30" s="180" t="s">
        <v>907</v>
      </c>
      <c r="C30" s="181" t="s">
        <v>946</v>
      </c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</row>
    <row r="31" spans="2:19" ht="15.75" x14ac:dyDescent="0.3">
      <c r="B31" s="180" t="s">
        <v>907</v>
      </c>
      <c r="C31" s="181" t="s">
        <v>944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</row>
    <row r="32" spans="2:19" ht="15.75" x14ac:dyDescent="0.3">
      <c r="B32" s="180" t="s">
        <v>907</v>
      </c>
      <c r="C32" s="181" t="s">
        <v>945</v>
      </c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</row>
    <row r="33" spans="2:20" ht="15.75" x14ac:dyDescent="0.3">
      <c r="B33" s="180" t="s">
        <v>907</v>
      </c>
      <c r="C33" s="181" t="s">
        <v>947</v>
      </c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</row>
    <row r="34" spans="2:20" ht="15.75" x14ac:dyDescent="0.3">
      <c r="B34" s="180" t="s">
        <v>907</v>
      </c>
      <c r="C34" s="181" t="s">
        <v>948</v>
      </c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</row>
    <row r="35" spans="2:20" x14ac:dyDescent="0.25">
      <c r="C35" s="194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</row>
    <row r="36" spans="2:20" ht="17.25" thickBot="1" x14ac:dyDescent="0.3">
      <c r="B36" s="191" t="s">
        <v>911</v>
      </c>
      <c r="C36" s="192"/>
      <c r="D36" s="192"/>
      <c r="E36" s="192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</row>
    <row r="37" spans="2:20" ht="15.75" x14ac:dyDescent="0.3">
      <c r="B37" s="180" t="s">
        <v>907</v>
      </c>
      <c r="C37" s="181" t="s">
        <v>949</v>
      </c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</row>
    <row r="38" spans="2:20" ht="15.75" x14ac:dyDescent="0.3">
      <c r="B38" s="180" t="s">
        <v>907</v>
      </c>
      <c r="C38" s="181" t="s">
        <v>950</v>
      </c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</row>
    <row r="39" spans="2:20" ht="15.75" x14ac:dyDescent="0.3">
      <c r="B39" s="180" t="s">
        <v>907</v>
      </c>
      <c r="C39" s="181" t="s">
        <v>957</v>
      </c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</row>
    <row r="40" spans="2:20" ht="15.75" x14ac:dyDescent="0.3">
      <c r="B40" s="180" t="s">
        <v>907</v>
      </c>
      <c r="C40" s="181" t="s">
        <v>1006</v>
      </c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</row>
    <row r="41" spans="2:20" ht="15.75" x14ac:dyDescent="0.3">
      <c r="B41" s="180" t="s">
        <v>907</v>
      </c>
      <c r="C41" s="181" t="s">
        <v>958</v>
      </c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</row>
    <row r="42" spans="2:20" ht="15.75" x14ac:dyDescent="0.3">
      <c r="B42" s="180"/>
      <c r="C42" s="181" t="s">
        <v>959</v>
      </c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</row>
    <row r="43" spans="2:20" ht="15.75" x14ac:dyDescent="0.3">
      <c r="B43" s="180"/>
      <c r="C43" s="181" t="s">
        <v>960</v>
      </c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</row>
    <row r="44" spans="2:20" ht="30" customHeight="1" x14ac:dyDescent="0.3">
      <c r="B44" s="180"/>
      <c r="C44" s="227" t="s">
        <v>1003</v>
      </c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</row>
    <row r="45" spans="2:20" ht="15.75" x14ac:dyDescent="0.25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</row>
    <row r="46" spans="2:20" ht="17.25" thickBot="1" x14ac:dyDescent="0.3">
      <c r="B46" s="191" t="s">
        <v>912</v>
      </c>
      <c r="C46" s="192"/>
      <c r="D46" s="192"/>
      <c r="E46" s="192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</row>
    <row r="47" spans="2:20" ht="15.75" x14ac:dyDescent="0.3">
      <c r="B47" s="180" t="s">
        <v>991</v>
      </c>
      <c r="C47" s="181" t="s">
        <v>939</v>
      </c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</row>
    <row r="48" spans="2:20" ht="15.75" x14ac:dyDescent="0.3">
      <c r="B48" s="180" t="s">
        <v>992</v>
      </c>
      <c r="C48" s="181" t="s">
        <v>969</v>
      </c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</row>
    <row r="49" spans="2:19" ht="15.75" x14ac:dyDescent="0.3">
      <c r="B49" s="180"/>
      <c r="C49" s="181" t="s">
        <v>964</v>
      </c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</row>
    <row r="50" spans="2:19" ht="15.75" x14ac:dyDescent="0.3">
      <c r="B50" s="180"/>
      <c r="C50" s="181" t="s">
        <v>966</v>
      </c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</row>
    <row r="51" spans="2:19" ht="15.75" x14ac:dyDescent="0.3">
      <c r="B51" s="180"/>
      <c r="C51" s="181" t="s">
        <v>965</v>
      </c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</row>
    <row r="52" spans="2:19" ht="15.75" x14ac:dyDescent="0.3">
      <c r="B52" s="180" t="s">
        <v>993</v>
      </c>
      <c r="C52" s="181" t="s">
        <v>994</v>
      </c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</row>
    <row r="53" spans="2:19" ht="15.75" x14ac:dyDescent="0.3">
      <c r="B53" s="180" t="s">
        <v>995</v>
      </c>
      <c r="C53" s="181" t="s">
        <v>967</v>
      </c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</row>
    <row r="54" spans="2:19" ht="15.75" x14ac:dyDescent="0.3">
      <c r="B54" s="180" t="s">
        <v>996</v>
      </c>
      <c r="C54" s="181" t="s">
        <v>997</v>
      </c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</row>
    <row r="55" spans="2:19" ht="15.75" x14ac:dyDescent="0.3">
      <c r="B55" s="180" t="s">
        <v>998</v>
      </c>
      <c r="C55" s="181" t="s">
        <v>970</v>
      </c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</row>
    <row r="56" spans="2:19" ht="15.75" x14ac:dyDescent="0.3">
      <c r="B56" s="180" t="s">
        <v>999</v>
      </c>
      <c r="C56" s="181" t="s">
        <v>1000</v>
      </c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</row>
    <row r="57" spans="2:19" ht="15.75" x14ac:dyDescent="0.3">
      <c r="B57" s="180" t="s">
        <v>907</v>
      </c>
      <c r="C57" s="181" t="s">
        <v>971</v>
      </c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</row>
    <row r="58" spans="2:19" ht="15.75" x14ac:dyDescent="0.3">
      <c r="B58" s="180" t="s">
        <v>907</v>
      </c>
      <c r="C58" s="181" t="s">
        <v>972</v>
      </c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</row>
    <row r="59" spans="2:19" ht="15.75" x14ac:dyDescent="0.3">
      <c r="B59" s="180" t="s">
        <v>907</v>
      </c>
      <c r="C59" s="181" t="s">
        <v>973</v>
      </c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</row>
    <row r="60" spans="2:19" ht="15.75" x14ac:dyDescent="0.3">
      <c r="B60" s="180" t="s">
        <v>907</v>
      </c>
      <c r="C60" s="181" t="s">
        <v>974</v>
      </c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</row>
    <row r="61" spans="2:19" ht="15.75" x14ac:dyDescent="0.3">
      <c r="B61" s="180" t="s">
        <v>907</v>
      </c>
      <c r="C61" s="181" t="s">
        <v>975</v>
      </c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</row>
    <row r="62" spans="2:19" ht="15.75" x14ac:dyDescent="0.3">
      <c r="B62" s="180" t="s">
        <v>907</v>
      </c>
      <c r="C62" s="181" t="s">
        <v>976</v>
      </c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</row>
    <row r="63" spans="2:19" ht="15.75" x14ac:dyDescent="0.3">
      <c r="B63" s="180" t="s">
        <v>907</v>
      </c>
      <c r="C63" s="181" t="s">
        <v>977</v>
      </c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</row>
    <row r="64" spans="2:19" ht="15.75" x14ac:dyDescent="0.3">
      <c r="B64" s="180" t="s">
        <v>907</v>
      </c>
      <c r="C64" s="181" t="s">
        <v>978</v>
      </c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</row>
    <row r="65" spans="2:19" ht="15.75" x14ac:dyDescent="0.3">
      <c r="B65" s="180" t="s">
        <v>907</v>
      </c>
      <c r="C65" s="181" t="s">
        <v>979</v>
      </c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</row>
    <row r="66" spans="2:19" ht="15.75" x14ac:dyDescent="0.3">
      <c r="B66" s="180" t="s">
        <v>907</v>
      </c>
      <c r="C66" s="181" t="s">
        <v>980</v>
      </c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</row>
    <row r="67" spans="2:19" ht="15.75" x14ac:dyDescent="0.3">
      <c r="B67" s="180" t="s">
        <v>907</v>
      </c>
      <c r="C67" s="181" t="s">
        <v>981</v>
      </c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</row>
    <row r="68" spans="2:19" ht="15.75" x14ac:dyDescent="0.3">
      <c r="B68" s="180" t="s">
        <v>1001</v>
      </c>
      <c r="C68" s="181" t="s">
        <v>1002</v>
      </c>
      <c r="D68" s="182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</row>
    <row r="69" spans="2:19" ht="15.75" x14ac:dyDescent="0.3">
      <c r="B69" s="180" t="s">
        <v>907</v>
      </c>
      <c r="C69" s="181" t="s">
        <v>990</v>
      </c>
    </row>
    <row r="70" spans="2:19" ht="15.75" x14ac:dyDescent="0.3">
      <c r="B70" s="180" t="s">
        <v>907</v>
      </c>
      <c r="C70" s="181" t="s">
        <v>982</v>
      </c>
    </row>
    <row r="71" spans="2:19" ht="15.75" x14ac:dyDescent="0.3">
      <c r="B71" s="180" t="s">
        <v>907</v>
      </c>
      <c r="C71" s="181" t="s">
        <v>983</v>
      </c>
    </row>
    <row r="72" spans="2:19" ht="15.75" x14ac:dyDescent="0.3">
      <c r="B72" s="180" t="s">
        <v>907</v>
      </c>
      <c r="C72" s="181" t="s">
        <v>984</v>
      </c>
    </row>
    <row r="73" spans="2:19" ht="15.75" x14ac:dyDescent="0.3">
      <c r="B73" s="180" t="s">
        <v>907</v>
      </c>
      <c r="C73" s="181" t="s">
        <v>985</v>
      </c>
    </row>
    <row r="74" spans="2:19" ht="15.75" x14ac:dyDescent="0.3">
      <c r="B74" s="180" t="s">
        <v>907</v>
      </c>
      <c r="C74" s="181" t="s">
        <v>986</v>
      </c>
    </row>
    <row r="75" spans="2:19" ht="15.75" x14ac:dyDescent="0.3">
      <c r="B75" s="180" t="s">
        <v>907</v>
      </c>
      <c r="C75" s="181" t="s">
        <v>987</v>
      </c>
    </row>
    <row r="76" spans="2:19" ht="15.75" x14ac:dyDescent="0.3">
      <c r="B76" s="180" t="s">
        <v>907</v>
      </c>
      <c r="C76" s="181" t="s">
        <v>988</v>
      </c>
    </row>
    <row r="77" spans="2:19" ht="15.75" x14ac:dyDescent="0.3">
      <c r="B77" s="180" t="s">
        <v>907</v>
      </c>
      <c r="C77" s="181" t="s">
        <v>989</v>
      </c>
    </row>
  </sheetData>
  <mergeCells count="3">
    <mergeCell ref="C9:S9"/>
    <mergeCell ref="C44:T44"/>
    <mergeCell ref="C10:S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9FE06-DC89-4375-A05C-6AD97DF3DC63}">
  <sheetPr codeName="Лист3"/>
  <dimension ref="A1:CC235"/>
  <sheetViews>
    <sheetView showGridLines="0" topLeftCell="A24" zoomScale="70" zoomScaleNormal="70" workbookViewId="0">
      <selection activeCell="BA53" sqref="BA53:BK53"/>
    </sheetView>
  </sheetViews>
  <sheetFormatPr defaultColWidth="9.140625" defaultRowHeight="15.75" outlineLevelCol="1" x14ac:dyDescent="0.25"/>
  <cols>
    <col min="1" max="1" width="49.28515625" style="4" customWidth="1"/>
    <col min="2" max="7" width="11.85546875" style="4" hidden="1" customWidth="1" outlineLevel="1"/>
    <col min="8" max="8" width="11.85546875" style="4" hidden="1" customWidth="1" outlineLevel="1" collapsed="1"/>
    <col min="9" max="9" width="9.42578125" style="4" hidden="1" customWidth="1" outlineLevel="1"/>
    <col min="10" max="11" width="8.42578125" style="4" hidden="1" customWidth="1" outlineLevel="1"/>
    <col min="12" max="13" width="9.42578125" style="4" hidden="1" customWidth="1" outlineLevel="1"/>
    <col min="14" max="14" width="8.42578125" style="4" hidden="1" customWidth="1" outlineLevel="1"/>
    <col min="15" max="18" width="9.7109375" style="4" hidden="1" customWidth="1" outlineLevel="1"/>
    <col min="19" max="19" width="10.42578125" style="4" hidden="1" customWidth="1" outlineLevel="1"/>
    <col min="20" max="20" width="10.7109375" style="4" hidden="1" customWidth="1" outlineLevel="1"/>
    <col min="21" max="21" width="9.7109375" style="4" hidden="1" customWidth="1" outlineLevel="1"/>
    <col min="22" max="26" width="10.140625" style="4" hidden="1" customWidth="1" outlineLevel="1"/>
    <col min="27" max="27" width="13.140625" style="4" hidden="1" customWidth="1" outlineLevel="1"/>
    <col min="28" max="29" width="9.28515625" style="4" hidden="1" customWidth="1" outlineLevel="1"/>
    <col min="30" max="30" width="10.7109375" style="4" hidden="1" customWidth="1" outlineLevel="1"/>
    <col min="31" max="31" width="10.85546875" style="4" hidden="1" customWidth="1" outlineLevel="1" collapsed="1"/>
    <col min="32" max="33" width="9.85546875" style="4" hidden="1" customWidth="1" outlineLevel="1"/>
    <col min="34" max="34" width="10.28515625" style="4" hidden="1" customWidth="1" outlineLevel="1"/>
    <col min="35" max="35" width="11.42578125" style="4" hidden="1" customWidth="1" outlineLevel="1"/>
    <col min="36" max="36" width="10.85546875" style="4" hidden="1" customWidth="1" outlineLevel="1"/>
    <col min="37" max="37" width="10.42578125" style="4" hidden="1" customWidth="1" outlineLevel="1"/>
    <col min="38" max="38" width="10.85546875" style="4" hidden="1" customWidth="1" outlineLevel="1" collapsed="1"/>
    <col min="39" max="40" width="10.85546875" style="4" hidden="1" customWidth="1" outlineLevel="1"/>
    <col min="41" max="42" width="15" style="4" hidden="1" customWidth="1" outlineLevel="1"/>
    <col min="43" max="43" width="15" style="4" hidden="1" customWidth="1" outlineLevel="1" collapsed="1"/>
    <col min="44" max="46" width="15" style="4" hidden="1" customWidth="1" outlineLevel="1"/>
    <col min="47" max="47" width="15" style="4" hidden="1" customWidth="1" outlineLevel="1" collapsed="1"/>
    <col min="48" max="49" width="15" style="4" hidden="1" customWidth="1" outlineLevel="1"/>
    <col min="50" max="51" width="15" style="4" hidden="1" customWidth="1" outlineLevel="1" collapsed="1"/>
    <col min="52" max="52" width="15" style="4" customWidth="1" collapsed="1"/>
    <col min="53" max="55" width="15" style="4" customWidth="1"/>
    <col min="56" max="64" width="15" customWidth="1"/>
    <col min="65" max="66" width="15" hidden="1" customWidth="1"/>
    <col min="67" max="67" width="21.5703125" customWidth="1"/>
  </cols>
  <sheetData>
    <row r="1" spans="1:54" customFormat="1" ht="41.2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54" customFormat="1" ht="22.5" x14ac:dyDescent="0.3">
      <c r="A2" s="3" t="s">
        <v>1</v>
      </c>
      <c r="B2" s="3"/>
      <c r="C2" s="4"/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s="7" customFormat="1" ht="33" customHeight="1" x14ac:dyDescent="0.3">
      <c r="A3" s="5" t="s">
        <v>2</v>
      </c>
      <c r="B3" s="6"/>
    </row>
    <row r="4" spans="1:54" s="7" customFormat="1" ht="20.25" customHeight="1" x14ac:dyDescent="0.3">
      <c r="A4" s="3" t="s">
        <v>3</v>
      </c>
      <c r="B4" s="3"/>
    </row>
    <row r="5" spans="1:54" s="7" customFormat="1" ht="33" customHeight="1" x14ac:dyDescent="0.3">
      <c r="A5" s="8">
        <v>45566</v>
      </c>
      <c r="B5" s="9"/>
      <c r="AP5" s="9"/>
    </row>
    <row r="6" spans="1:54" s="7" customFormat="1" ht="18.75" x14ac:dyDescent="0.3"/>
    <row r="7" spans="1:54" s="7" customFormat="1" ht="18.75" x14ac:dyDescent="0.3"/>
    <row r="8" spans="1:54" s="7" customFormat="1" ht="18.75" x14ac:dyDescent="0.3"/>
    <row r="9" spans="1:54" s="7" customFormat="1" ht="18.75" x14ac:dyDescent="0.3"/>
    <row r="10" spans="1:54" s="7" customFormat="1" ht="18.75" x14ac:dyDescent="0.3"/>
    <row r="11" spans="1:54" s="7" customFormat="1" ht="18.75" x14ac:dyDescent="0.3"/>
    <row r="12" spans="1:54" s="7" customFormat="1" ht="18.75" x14ac:dyDescent="0.3"/>
    <row r="13" spans="1:54" s="7" customFormat="1" ht="18.75" x14ac:dyDescent="0.3"/>
    <row r="14" spans="1:54" customFormat="1" ht="18.75" x14ac:dyDescent="0.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54" customFormat="1" ht="18.75" x14ac:dyDescent="0.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54" customFormat="1" ht="18.75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</row>
    <row r="17" spans="1:18" s="12" customFormat="1" ht="18.75" x14ac:dyDescent="0.3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</row>
    <row r="18" spans="1:18" s="12" customFormat="1" ht="18.75" x14ac:dyDescent="0.3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</row>
    <row r="19" spans="1:18" s="12" customFormat="1" ht="18.75" x14ac:dyDescent="0.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</row>
    <row r="20" spans="1:18" s="12" customFormat="1" ht="18.75" x14ac:dyDescent="0.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</row>
    <row r="21" spans="1:18" s="12" customFormat="1" ht="18.75" x14ac:dyDescent="0.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</row>
    <row r="22" spans="1:18" s="12" customFormat="1" ht="18.75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</row>
    <row r="23" spans="1:18" s="12" customFormat="1" ht="18.75" x14ac:dyDescent="0.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</row>
    <row r="24" spans="1:18" s="12" customFormat="1" ht="18.7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</row>
    <row r="25" spans="1:18" s="12" customFormat="1" x14ac:dyDescent="0.25">
      <c r="M25" s="13"/>
      <c r="N25" s="13"/>
      <c r="O25" s="13"/>
      <c r="P25" s="13"/>
    </row>
    <row r="26" spans="1:18" s="12" customFormat="1" ht="15" x14ac:dyDescent="0.25"/>
    <row r="27" spans="1:18" s="12" customFormat="1" ht="15" x14ac:dyDescent="0.25">
      <c r="A27" s="14"/>
    </row>
    <row r="28" spans="1:18" s="12" customFormat="1" ht="15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</row>
    <row r="29" spans="1:18" s="12" customFormat="1" ht="15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</row>
    <row r="30" spans="1:18" s="12" customFormat="1" ht="15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</row>
    <row r="31" spans="1:18" s="12" customFormat="1" ht="15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</row>
    <row r="32" spans="1:18" s="12" customFormat="1" ht="15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 s="12" customFormat="1" ht="15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 s="12" customFormat="1" ht="15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 s="12" customFormat="1" ht="15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 s="12" customFormat="1" ht="15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 s="12" customFormat="1" ht="15" x14ac:dyDescent="0.25">
      <c r="A37" s="14"/>
    </row>
    <row r="38" spans="1:12" s="12" customFormat="1" ht="15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 s="12" customFormat="1" ht="15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 s="12" customFormat="1" ht="15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 s="12" customFormat="1" ht="15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 s="12" customFormat="1" ht="15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 s="12" customFormat="1" ht="15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 s="12" customFormat="1" ht="15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 s="12" customFormat="1" ht="15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 s="12" customFormat="1" ht="15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 s="12" customFormat="1" ht="15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 s="12" customFormat="1" ht="15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69" s="12" customFormat="1" ht="15" x14ac:dyDescent="0.25">
      <c r="A49" s="15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69" ht="18.75" customHeight="1" x14ac:dyDescent="0.25">
      <c r="A50" s="16" t="s">
        <v>4</v>
      </c>
      <c r="B50" s="230">
        <v>2019</v>
      </c>
      <c r="C50" s="230"/>
      <c r="D50" s="230"/>
      <c r="E50" s="230"/>
      <c r="F50" s="230"/>
      <c r="G50" s="229">
        <v>2020</v>
      </c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>
        <v>2021</v>
      </c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>
        <v>2022</v>
      </c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>
        <v>2023</v>
      </c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>
        <v>2024</v>
      </c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31" t="s">
        <v>931</v>
      </c>
    </row>
    <row r="51" spans="1:69" ht="16.5" x14ac:dyDescent="0.3">
      <c r="A51" s="17"/>
      <c r="B51" s="18">
        <v>43678</v>
      </c>
      <c r="C51" s="18">
        <v>43709</v>
      </c>
      <c r="D51" s="18">
        <v>43739</v>
      </c>
      <c r="E51" s="18">
        <v>43770</v>
      </c>
      <c r="F51" s="18">
        <v>43800</v>
      </c>
      <c r="G51" s="18">
        <v>43831</v>
      </c>
      <c r="H51" s="18">
        <v>43862</v>
      </c>
      <c r="I51" s="18">
        <v>43891</v>
      </c>
      <c r="J51" s="18">
        <v>43922</v>
      </c>
      <c r="K51" s="18">
        <v>43952</v>
      </c>
      <c r="L51" s="18">
        <v>43983</v>
      </c>
      <c r="M51" s="18">
        <v>44013</v>
      </c>
      <c r="N51" s="18">
        <v>44044</v>
      </c>
      <c r="O51" s="18">
        <v>44075</v>
      </c>
      <c r="P51" s="18">
        <v>44105</v>
      </c>
      <c r="Q51" s="18">
        <v>44136</v>
      </c>
      <c r="R51" s="18">
        <v>44166</v>
      </c>
      <c r="S51" s="18">
        <v>44197</v>
      </c>
      <c r="T51" s="18">
        <v>44228</v>
      </c>
      <c r="U51" s="18">
        <v>44256</v>
      </c>
      <c r="V51" s="18">
        <v>44287</v>
      </c>
      <c r="W51" s="18">
        <v>44317</v>
      </c>
      <c r="X51" s="18">
        <v>44348</v>
      </c>
      <c r="Y51" s="18">
        <v>44378</v>
      </c>
      <c r="Z51" s="18">
        <v>44409</v>
      </c>
      <c r="AA51" s="18">
        <v>44440</v>
      </c>
      <c r="AB51" s="18">
        <v>44470</v>
      </c>
      <c r="AC51" s="18">
        <v>44501</v>
      </c>
      <c r="AD51" s="18">
        <v>44531</v>
      </c>
      <c r="AE51" s="18">
        <v>44562</v>
      </c>
      <c r="AF51" s="18">
        <v>44593</v>
      </c>
      <c r="AG51" s="18">
        <v>44621</v>
      </c>
      <c r="AH51" s="18">
        <v>44652</v>
      </c>
      <c r="AI51" s="18">
        <v>44682</v>
      </c>
      <c r="AJ51" s="18">
        <v>44713</v>
      </c>
      <c r="AK51" s="18">
        <v>44743</v>
      </c>
      <c r="AL51" s="18">
        <v>44774</v>
      </c>
      <c r="AM51" s="18">
        <v>44805</v>
      </c>
      <c r="AN51" s="18">
        <v>44835</v>
      </c>
      <c r="AO51" s="18">
        <v>44866</v>
      </c>
      <c r="AP51" s="18">
        <v>44896</v>
      </c>
      <c r="AQ51" s="18">
        <v>44927</v>
      </c>
      <c r="AR51" s="18">
        <v>44958</v>
      </c>
      <c r="AS51" s="18">
        <v>44986</v>
      </c>
      <c r="AT51" s="18">
        <v>45017</v>
      </c>
      <c r="AU51" s="18">
        <v>45047</v>
      </c>
      <c r="AV51" s="18">
        <v>45078</v>
      </c>
      <c r="AW51" s="18">
        <v>45108</v>
      </c>
      <c r="AX51" s="18">
        <v>45139</v>
      </c>
      <c r="AY51" s="18">
        <v>45170</v>
      </c>
      <c r="AZ51" s="18">
        <v>45200</v>
      </c>
      <c r="BA51" s="18">
        <v>45231</v>
      </c>
      <c r="BB51" s="18">
        <v>45261</v>
      </c>
      <c r="BC51" s="18">
        <v>45292</v>
      </c>
      <c r="BD51" s="18">
        <v>45323</v>
      </c>
      <c r="BE51" s="18">
        <v>45352</v>
      </c>
      <c r="BF51" s="18">
        <v>45383</v>
      </c>
      <c r="BG51" s="18">
        <v>45413</v>
      </c>
      <c r="BH51" s="18">
        <v>45444</v>
      </c>
      <c r="BI51" s="18">
        <v>45474</v>
      </c>
      <c r="BJ51" s="18">
        <v>45505</v>
      </c>
      <c r="BK51" s="18">
        <v>45536</v>
      </c>
      <c r="BL51" s="18">
        <v>45566</v>
      </c>
      <c r="BM51" s="18">
        <v>45597</v>
      </c>
      <c r="BN51" s="18">
        <v>45627</v>
      </c>
      <c r="BO51" s="232"/>
    </row>
    <row r="52" spans="1:69" ht="33" x14ac:dyDescent="0.25">
      <c r="A52" s="19" t="s">
        <v>5</v>
      </c>
      <c r="B52" s="20">
        <f t="shared" ref="B52:AM53" si="0">+B66+B77+B86</f>
        <v>8612</v>
      </c>
      <c r="C52" s="20">
        <f t="shared" si="0"/>
        <v>127332</v>
      </c>
      <c r="D52" s="20">
        <f t="shared" si="0"/>
        <v>232389</v>
      </c>
      <c r="E52" s="20">
        <f t="shared" si="0"/>
        <v>309129</v>
      </c>
      <c r="F52" s="20">
        <f t="shared" si="0"/>
        <v>377008</v>
      </c>
      <c r="G52" s="20">
        <f t="shared" si="0"/>
        <v>432210</v>
      </c>
      <c r="H52" s="20">
        <f t="shared" si="0"/>
        <v>479396</v>
      </c>
      <c r="I52" s="20">
        <f t="shared" si="0"/>
        <v>523592</v>
      </c>
      <c r="J52" s="20">
        <f t="shared" si="0"/>
        <v>550300</v>
      </c>
      <c r="K52" s="20">
        <f t="shared" si="0"/>
        <v>573455</v>
      </c>
      <c r="L52" s="20">
        <f t="shared" si="0"/>
        <v>599852</v>
      </c>
      <c r="M52" s="20">
        <f t="shared" si="0"/>
        <v>626039</v>
      </c>
      <c r="N52" s="20">
        <f t="shared" si="0"/>
        <v>650822</v>
      </c>
      <c r="O52" s="20">
        <f t="shared" si="0"/>
        <v>677441</v>
      </c>
      <c r="P52" s="20">
        <f t="shared" si="0"/>
        <v>708424</v>
      </c>
      <c r="Q52" s="20">
        <f t="shared" si="0"/>
        <v>741140</v>
      </c>
      <c r="R52" s="20">
        <f t="shared" si="0"/>
        <v>768274</v>
      </c>
      <c r="S52" s="20">
        <f t="shared" si="0"/>
        <v>790188</v>
      </c>
      <c r="T52" s="20">
        <f t="shared" si="0"/>
        <v>812457</v>
      </c>
      <c r="U52" s="20">
        <f t="shared" si="0"/>
        <v>836486</v>
      </c>
      <c r="V52" s="20">
        <f t="shared" si="0"/>
        <v>861098</v>
      </c>
      <c r="W52" s="20">
        <f t="shared" si="0"/>
        <v>880623</v>
      </c>
      <c r="X52" s="20">
        <f t="shared" si="0"/>
        <v>899845</v>
      </c>
      <c r="Y52" s="20">
        <f t="shared" si="0"/>
        <v>919494</v>
      </c>
      <c r="Z52" s="20">
        <f t="shared" si="0"/>
        <v>937387</v>
      </c>
      <c r="AA52" s="20">
        <f t="shared" si="0"/>
        <v>957615</v>
      </c>
      <c r="AB52" s="20">
        <f t="shared" si="0"/>
        <v>979707</v>
      </c>
      <c r="AC52" s="20">
        <f t="shared" si="0"/>
        <v>998033</v>
      </c>
      <c r="AD52" s="20">
        <f t="shared" si="0"/>
        <v>1017803</v>
      </c>
      <c r="AE52" s="20">
        <f t="shared" ref="AE52:BL52" si="1">AE53+AD52</f>
        <v>1035544</v>
      </c>
      <c r="AF52" s="20">
        <f t="shared" si="1"/>
        <v>1054312</v>
      </c>
      <c r="AG52" s="20">
        <f t="shared" si="1"/>
        <v>1075419</v>
      </c>
      <c r="AH52" s="20">
        <f t="shared" si="1"/>
        <v>1090401</v>
      </c>
      <c r="AI52" s="20">
        <f t="shared" si="1"/>
        <v>1109890</v>
      </c>
      <c r="AJ52" s="20">
        <f t="shared" si="1"/>
        <v>1127067</v>
      </c>
      <c r="AK52" s="20">
        <f t="shared" si="1"/>
        <v>1145967</v>
      </c>
      <c r="AL52" s="20">
        <f t="shared" si="1"/>
        <v>1168066</v>
      </c>
      <c r="AM52" s="20">
        <f t="shared" si="1"/>
        <v>1189633</v>
      </c>
      <c r="AN52" s="20">
        <f t="shared" si="1"/>
        <v>1213873</v>
      </c>
      <c r="AO52" s="20">
        <f t="shared" si="1"/>
        <v>1239931</v>
      </c>
      <c r="AP52" s="20">
        <f t="shared" si="1"/>
        <v>1266773</v>
      </c>
      <c r="AQ52" s="20">
        <f t="shared" si="1"/>
        <v>1289173</v>
      </c>
      <c r="AR52" s="20">
        <f t="shared" si="1"/>
        <v>1311320</v>
      </c>
      <c r="AS52" s="20">
        <f t="shared" si="1"/>
        <v>1333554</v>
      </c>
      <c r="AT52" s="20">
        <f t="shared" si="1"/>
        <v>1353836</v>
      </c>
      <c r="AU52" s="20">
        <f t="shared" si="1"/>
        <v>1370561</v>
      </c>
      <c r="AV52" s="20">
        <f t="shared" si="1"/>
        <v>1387250</v>
      </c>
      <c r="AW52" s="20">
        <f t="shared" si="1"/>
        <v>1406669</v>
      </c>
      <c r="AX52" s="20">
        <f t="shared" si="1"/>
        <v>1427459</v>
      </c>
      <c r="AY52" s="20">
        <f t="shared" si="1"/>
        <v>1449812</v>
      </c>
      <c r="AZ52" s="20">
        <f t="shared" si="1"/>
        <v>1475238</v>
      </c>
      <c r="BA52" s="20">
        <f t="shared" si="1"/>
        <v>1500212</v>
      </c>
      <c r="BB52" s="20">
        <f t="shared" si="1"/>
        <v>1526790</v>
      </c>
      <c r="BC52" s="20">
        <f t="shared" si="1"/>
        <v>1550814</v>
      </c>
      <c r="BD52" s="20">
        <f t="shared" si="1"/>
        <v>1574962</v>
      </c>
      <c r="BE52" s="20">
        <f t="shared" si="1"/>
        <v>1599786</v>
      </c>
      <c r="BF52" s="20">
        <f t="shared" si="1"/>
        <v>1622719</v>
      </c>
      <c r="BG52" s="20">
        <f t="shared" si="1"/>
        <v>1643392</v>
      </c>
      <c r="BH52" s="20">
        <f t="shared" si="1"/>
        <v>1664516</v>
      </c>
      <c r="BI52" s="20">
        <f t="shared" si="1"/>
        <v>1687037</v>
      </c>
      <c r="BJ52" s="20">
        <f t="shared" si="1"/>
        <v>1710696</v>
      </c>
      <c r="BK52" s="20">
        <f t="shared" si="1"/>
        <v>1736259</v>
      </c>
      <c r="BL52" s="20">
        <f t="shared" si="1"/>
        <v>1759637</v>
      </c>
      <c r="BO52" s="207">
        <f>BL52/BK52-1</f>
        <v>1.3464581033129308E-2</v>
      </c>
      <c r="BP52" s="208"/>
      <c r="BQ52" s="208"/>
    </row>
    <row r="53" spans="1:69" ht="33" x14ac:dyDescent="0.25">
      <c r="A53" s="21" t="s">
        <v>6</v>
      </c>
      <c r="B53" s="22">
        <f t="shared" si="0"/>
        <v>8612</v>
      </c>
      <c r="C53" s="22">
        <f t="shared" si="0"/>
        <v>118720</v>
      </c>
      <c r="D53" s="22">
        <f t="shared" si="0"/>
        <v>105057</v>
      </c>
      <c r="E53" s="22">
        <f t="shared" si="0"/>
        <v>76740</v>
      </c>
      <c r="F53" s="22">
        <f t="shared" si="0"/>
        <v>67879</v>
      </c>
      <c r="G53" s="22">
        <f t="shared" si="0"/>
        <v>55202</v>
      </c>
      <c r="H53" s="22">
        <f t="shared" si="0"/>
        <v>47186</v>
      </c>
      <c r="I53" s="22">
        <f t="shared" si="0"/>
        <v>44196</v>
      </c>
      <c r="J53" s="22">
        <f t="shared" si="0"/>
        <v>26708</v>
      </c>
      <c r="K53" s="22">
        <f t="shared" si="0"/>
        <v>23155</v>
      </c>
      <c r="L53" s="22">
        <f t="shared" si="0"/>
        <v>26397</v>
      </c>
      <c r="M53" s="22">
        <f t="shared" si="0"/>
        <v>26187</v>
      </c>
      <c r="N53" s="22">
        <f t="shared" si="0"/>
        <v>24783</v>
      </c>
      <c r="O53" s="22">
        <f t="shared" si="0"/>
        <v>26619</v>
      </c>
      <c r="P53" s="22">
        <f t="shared" si="0"/>
        <v>30983</v>
      </c>
      <c r="Q53" s="22">
        <f t="shared" si="0"/>
        <v>32716</v>
      </c>
      <c r="R53" s="22">
        <f t="shared" si="0"/>
        <v>27134</v>
      </c>
      <c r="S53" s="22">
        <f t="shared" si="0"/>
        <v>21914</v>
      </c>
      <c r="T53" s="22">
        <f t="shared" si="0"/>
        <v>22269</v>
      </c>
      <c r="U53" s="22">
        <f t="shared" si="0"/>
        <v>24029</v>
      </c>
      <c r="V53" s="22">
        <f t="shared" si="0"/>
        <v>24612</v>
      </c>
      <c r="W53" s="22">
        <f t="shared" si="0"/>
        <v>19525</v>
      </c>
      <c r="X53" s="22">
        <f t="shared" si="0"/>
        <v>19222</v>
      </c>
      <c r="Y53" s="22">
        <f t="shared" si="0"/>
        <v>19649</v>
      </c>
      <c r="Z53" s="22">
        <f t="shared" si="0"/>
        <v>17893</v>
      </c>
      <c r="AA53" s="22">
        <f t="shared" si="0"/>
        <v>20228</v>
      </c>
      <c r="AB53" s="22">
        <f t="shared" si="0"/>
        <v>22092</v>
      </c>
      <c r="AC53" s="22">
        <f t="shared" si="0"/>
        <v>18326</v>
      </c>
      <c r="AD53" s="22">
        <f t="shared" si="0"/>
        <v>19770</v>
      </c>
      <c r="AE53" s="22">
        <f t="shared" si="0"/>
        <v>17741</v>
      </c>
      <c r="AF53" s="22">
        <f t="shared" si="0"/>
        <v>18768</v>
      </c>
      <c r="AG53" s="22">
        <f t="shared" si="0"/>
        <v>21107</v>
      </c>
      <c r="AH53" s="22">
        <f t="shared" si="0"/>
        <v>14982</v>
      </c>
      <c r="AI53" s="22">
        <f t="shared" si="0"/>
        <v>19489</v>
      </c>
      <c r="AJ53" s="22">
        <f t="shared" si="0"/>
        <v>17177</v>
      </c>
      <c r="AK53" s="22">
        <f t="shared" si="0"/>
        <v>18900</v>
      </c>
      <c r="AL53" s="22">
        <f t="shared" si="0"/>
        <v>22099</v>
      </c>
      <c r="AM53" s="22">
        <f t="shared" si="0"/>
        <v>21567</v>
      </c>
      <c r="AN53" s="22">
        <v>24240</v>
      </c>
      <c r="AO53" s="22">
        <v>26058</v>
      </c>
      <c r="AP53" s="22">
        <v>26842</v>
      </c>
      <c r="AQ53" s="22">
        <v>22400</v>
      </c>
      <c r="AR53" s="22">
        <v>22147</v>
      </c>
      <c r="AS53" s="23">
        <v>22234</v>
      </c>
      <c r="AT53" s="23">
        <v>20282</v>
      </c>
      <c r="AU53" s="23">
        <v>16725</v>
      </c>
      <c r="AV53" s="23">
        <v>16689</v>
      </c>
      <c r="AW53" s="23">
        <v>19419</v>
      </c>
      <c r="AX53" s="23">
        <v>20790</v>
      </c>
      <c r="AY53" s="23">
        <v>22353</v>
      </c>
      <c r="AZ53" s="23">
        <v>25426</v>
      </c>
      <c r="BA53" s="23">
        <v>24974</v>
      </c>
      <c r="BB53" s="23">
        <v>26578</v>
      </c>
      <c r="BC53" s="23">
        <v>24024</v>
      </c>
      <c r="BD53" s="23">
        <v>24148</v>
      </c>
      <c r="BE53" s="23">
        <v>24824</v>
      </c>
      <c r="BF53" s="23">
        <v>22933</v>
      </c>
      <c r="BG53" s="23">
        <v>20673</v>
      </c>
      <c r="BH53" s="23">
        <v>21124</v>
      </c>
      <c r="BI53" s="23">
        <v>22521</v>
      </c>
      <c r="BJ53" s="23">
        <v>23659</v>
      </c>
      <c r="BK53" s="23">
        <v>25563</v>
      </c>
      <c r="BL53" s="23">
        <v>23378</v>
      </c>
      <c r="BO53" s="207">
        <f t="shared" ref="BO53:BO61" si="2">BL53/BK53-1</f>
        <v>-8.5475100731526088E-2</v>
      </c>
      <c r="BP53" s="211">
        <f>BL53/AZ53-1</f>
        <v>-8.0547471092582423E-2</v>
      </c>
      <c r="BQ53" s="208"/>
    </row>
    <row r="54" spans="1:69" ht="16.5" x14ac:dyDescent="0.25">
      <c r="A54" s="24" t="s">
        <v>7</v>
      </c>
      <c r="B54" s="25"/>
      <c r="C54" s="25">
        <v>13.777648833700823</v>
      </c>
      <c r="D54" s="25">
        <v>0.82523029079857713</v>
      </c>
      <c r="E54" s="25">
        <v>0.3277859764309039</v>
      </c>
      <c r="F54" s="25">
        <v>0.22002021982579834</v>
      </c>
      <c r="G54" s="25">
        <v>0.14665292636544236</v>
      </c>
      <c r="H54" s="25">
        <v>0.10931752693850694</v>
      </c>
      <c r="I54" s="25">
        <v>9.2299532906399584E-2</v>
      </c>
      <c r="J54" s="25">
        <v>5.1074030390558134E-2</v>
      </c>
      <c r="K54" s="25">
        <v>4.2115811661916913E-2</v>
      </c>
      <c r="L54" s="25">
        <v>4.6071714037396294E-2</v>
      </c>
      <c r="M54" s="25">
        <f t="shared" ref="M54:BL55" si="3">IFERROR(M52/L52-1,"")</f>
        <v>4.365576842287755E-2</v>
      </c>
      <c r="N54" s="25">
        <f t="shared" si="3"/>
        <v>3.9586990586848447E-2</v>
      </c>
      <c r="O54" s="25">
        <f t="shared" si="3"/>
        <v>4.0900584184308419E-2</v>
      </c>
      <c r="P54" s="25">
        <f t="shared" si="3"/>
        <v>4.5735348170541812E-2</v>
      </c>
      <c r="Q54" s="25">
        <f t="shared" si="3"/>
        <v>4.618138290063567E-2</v>
      </c>
      <c r="R54" s="25">
        <f t="shared" si="3"/>
        <v>3.6611166581212773E-2</v>
      </c>
      <c r="S54" s="25">
        <f t="shared" si="3"/>
        <v>2.852367775038589E-2</v>
      </c>
      <c r="T54" s="25">
        <f t="shared" si="3"/>
        <v>2.8181901015960742E-2</v>
      </c>
      <c r="U54" s="25">
        <f t="shared" si="3"/>
        <v>2.9575719084210084E-2</v>
      </c>
      <c r="V54" s="25">
        <f t="shared" si="3"/>
        <v>2.9423086578854951E-2</v>
      </c>
      <c r="W54" s="25">
        <f t="shared" si="3"/>
        <v>2.2674538786526144E-2</v>
      </c>
      <c r="X54" s="25">
        <f t="shared" si="3"/>
        <v>2.1827728778376132E-2</v>
      </c>
      <c r="Y54" s="25">
        <f t="shared" si="3"/>
        <v>2.1835982863715353E-2</v>
      </c>
      <c r="Z54" s="25">
        <f t="shared" si="3"/>
        <v>1.9459615832186028E-2</v>
      </c>
      <c r="AA54" s="25">
        <f t="shared" si="3"/>
        <v>2.157913433832559E-2</v>
      </c>
      <c r="AB54" s="25">
        <f t="shared" si="3"/>
        <v>2.3069814069328398E-2</v>
      </c>
      <c r="AC54" s="25">
        <f t="shared" si="3"/>
        <v>1.8705592590437803E-2</v>
      </c>
      <c r="AD54" s="25">
        <f t="shared" si="3"/>
        <v>1.9808964232645554E-2</v>
      </c>
      <c r="AE54" s="25">
        <f t="shared" si="3"/>
        <v>1.7430681575904217E-2</v>
      </c>
      <c r="AF54" s="25">
        <f t="shared" si="3"/>
        <v>1.8123807390125313E-2</v>
      </c>
      <c r="AG54" s="25">
        <f t="shared" si="3"/>
        <v>2.0019690565980408E-2</v>
      </c>
      <c r="AH54" s="25">
        <f t="shared" si="3"/>
        <v>1.3931314213343926E-2</v>
      </c>
      <c r="AI54" s="25">
        <f t="shared" si="3"/>
        <v>1.787324112872235E-2</v>
      </c>
      <c r="AJ54" s="25">
        <f t="shared" si="3"/>
        <v>1.5476308463000743E-2</v>
      </c>
      <c r="AK54" s="25">
        <f t="shared" si="3"/>
        <v>1.6769189409325369E-2</v>
      </c>
      <c r="AL54" s="25">
        <f t="shared" si="3"/>
        <v>1.9284150416198687E-2</v>
      </c>
      <c r="AM54" s="25">
        <f t="shared" si="3"/>
        <v>1.8463853926062423E-2</v>
      </c>
      <c r="AN54" s="25">
        <f t="shared" si="3"/>
        <v>2.0376031935899652E-2</v>
      </c>
      <c r="AO54" s="25">
        <f t="shared" si="3"/>
        <v>2.1466825606962114E-2</v>
      </c>
      <c r="AP54" s="25">
        <f t="shared" si="3"/>
        <v>2.1647978798820189E-2</v>
      </c>
      <c r="AQ54" s="25">
        <f t="shared" si="3"/>
        <v>1.7682726107992597E-2</v>
      </c>
      <c r="AR54" s="25">
        <f t="shared" si="3"/>
        <v>1.7179230405849344E-2</v>
      </c>
      <c r="AS54" s="25">
        <f t="shared" si="3"/>
        <v>1.6955434218954846E-2</v>
      </c>
      <c r="AT54" s="25">
        <f t="shared" si="3"/>
        <v>1.5208982913327951E-2</v>
      </c>
      <c r="AU54" s="25">
        <f t="shared" si="3"/>
        <v>1.235378583521185E-2</v>
      </c>
      <c r="AV54" s="25">
        <f t="shared" si="3"/>
        <v>1.2176765572637693E-2</v>
      </c>
      <c r="AW54" s="25">
        <f t="shared" si="3"/>
        <v>1.3998197873490659E-2</v>
      </c>
      <c r="AX54" s="25">
        <f t="shared" si="3"/>
        <v>1.4779596337162415E-2</v>
      </c>
      <c r="AY54" s="25">
        <f t="shared" si="3"/>
        <v>1.5659293892153814E-2</v>
      </c>
      <c r="AZ54" s="25">
        <f t="shared" si="3"/>
        <v>1.7537446234408227E-2</v>
      </c>
      <c r="BA54" s="25">
        <f t="shared" si="3"/>
        <v>1.6928793862414082E-2</v>
      </c>
      <c r="BB54" s="25">
        <f t="shared" si="3"/>
        <v>1.7716162782326794E-2</v>
      </c>
      <c r="BC54" s="25">
        <f t="shared" si="3"/>
        <v>1.5734973375513439E-2</v>
      </c>
      <c r="BD54" s="25">
        <f t="shared" si="3"/>
        <v>1.5571177459063446E-2</v>
      </c>
      <c r="BE54" s="25">
        <f t="shared" si="3"/>
        <v>1.5761650122352089E-2</v>
      </c>
      <c r="BF54" s="25">
        <f t="shared" si="3"/>
        <v>1.4335042311909296E-2</v>
      </c>
      <c r="BG54" s="25">
        <f t="shared" si="3"/>
        <v>1.2739728813183415E-2</v>
      </c>
      <c r="BH54" s="25">
        <f t="shared" si="3"/>
        <v>1.2853902173066478E-2</v>
      </c>
      <c r="BI54" s="25">
        <f t="shared" si="3"/>
        <v>1.3530059188376686E-2</v>
      </c>
      <c r="BJ54" s="25">
        <f t="shared" si="3"/>
        <v>1.4023995917102017E-2</v>
      </c>
      <c r="BK54" s="25">
        <f t="shared" si="3"/>
        <v>1.494304072728303E-2</v>
      </c>
      <c r="BL54" s="25">
        <f t="shared" si="3"/>
        <v>1.3464581033129308E-2</v>
      </c>
      <c r="BO54" s="207">
        <f>BL54-BK54</f>
        <v>-1.478459694153722E-3</v>
      </c>
      <c r="BP54" s="208"/>
      <c r="BQ54" s="208"/>
    </row>
    <row r="55" spans="1:69" ht="16.5" x14ac:dyDescent="0.25">
      <c r="A55" s="24" t="s">
        <v>8</v>
      </c>
      <c r="B55" s="25"/>
      <c r="C55" s="25">
        <v>12.777648833700823</v>
      </c>
      <c r="D55" s="25">
        <v>-0.11487340172840754</v>
      </c>
      <c r="E55" s="25">
        <v>-0.27500856457690992</v>
      </c>
      <c r="F55" s="25">
        <v>-0.10874844129421801</v>
      </c>
      <c r="G55" s="25">
        <v>-0.18680412371134025</v>
      </c>
      <c r="H55" s="25">
        <v>-0.14526586496667637</v>
      </c>
      <c r="I55" s="25">
        <v>-6.3375357559063428E-2</v>
      </c>
      <c r="J55" s="25">
        <v>-0.39557506108044516</v>
      </c>
      <c r="K55" s="25">
        <v>-0.13328093420166176</v>
      </c>
      <c r="L55" s="25">
        <v>0.14000086366973274</v>
      </c>
      <c r="M55" s="25">
        <f t="shared" si="3"/>
        <v>-7.9554494828958378E-3</v>
      </c>
      <c r="N55" s="25">
        <f t="shared" si="3"/>
        <v>-5.3614388818879588E-2</v>
      </c>
      <c r="O55" s="25">
        <f t="shared" si="3"/>
        <v>7.4083040794092669E-2</v>
      </c>
      <c r="P55" s="25">
        <f t="shared" si="3"/>
        <v>0.16394304819865502</v>
      </c>
      <c r="Q55" s="25">
        <f t="shared" si="3"/>
        <v>5.5933899235064422E-2</v>
      </c>
      <c r="R55" s="25">
        <f t="shared" si="3"/>
        <v>-0.1706198801809512</v>
      </c>
      <c r="S55" s="25">
        <f t="shared" si="3"/>
        <v>-0.1923785656372079</v>
      </c>
      <c r="T55" s="25">
        <f t="shared" si="3"/>
        <v>1.6199689696084763E-2</v>
      </c>
      <c r="U55" s="25">
        <f t="shared" si="3"/>
        <v>7.9033634200009084E-2</v>
      </c>
      <c r="V55" s="25">
        <f t="shared" si="3"/>
        <v>2.4262349660826521E-2</v>
      </c>
      <c r="W55" s="25">
        <f t="shared" si="3"/>
        <v>-0.20668779457175357</v>
      </c>
      <c r="X55" s="25">
        <f t="shared" si="3"/>
        <v>-1.5518565941101126E-2</v>
      </c>
      <c r="Y55" s="25">
        <f t="shared" si="3"/>
        <v>2.2214129643117309E-2</v>
      </c>
      <c r="Z55" s="25">
        <f t="shared" si="3"/>
        <v>-8.9368415695455283E-2</v>
      </c>
      <c r="AA55" s="25">
        <f t="shared" si="3"/>
        <v>0.13049796009612691</v>
      </c>
      <c r="AB55" s="25">
        <f t="shared" si="3"/>
        <v>9.2149495748467425E-2</v>
      </c>
      <c r="AC55" s="25">
        <f t="shared" si="3"/>
        <v>-0.17046894803548795</v>
      </c>
      <c r="AD55" s="25">
        <f t="shared" si="3"/>
        <v>7.8795154425406633E-2</v>
      </c>
      <c r="AE55" s="25">
        <f t="shared" si="3"/>
        <v>-0.10263024785027819</v>
      </c>
      <c r="AF55" s="25">
        <f t="shared" si="3"/>
        <v>5.7888506848542853E-2</v>
      </c>
      <c r="AG55" s="25">
        <f t="shared" si="3"/>
        <v>0.12462702472293263</v>
      </c>
      <c r="AH55" s="25">
        <f t="shared" si="3"/>
        <v>-0.29018808925948736</v>
      </c>
      <c r="AI55" s="25">
        <f t="shared" si="3"/>
        <v>0.30082765985849691</v>
      </c>
      <c r="AJ55" s="25">
        <f t="shared" si="3"/>
        <v>-0.11863102262814917</v>
      </c>
      <c r="AK55" s="25">
        <f t="shared" si="3"/>
        <v>0.10030855213366707</v>
      </c>
      <c r="AL55" s="25">
        <f t="shared" si="3"/>
        <v>0.16925925925925922</v>
      </c>
      <c r="AM55" s="25">
        <f t="shared" si="3"/>
        <v>-2.4073487488121659E-2</v>
      </c>
      <c r="AN55" s="25">
        <f t="shared" si="3"/>
        <v>0.12393935178745297</v>
      </c>
      <c r="AO55" s="25">
        <f t="shared" si="3"/>
        <v>7.4999999999999956E-2</v>
      </c>
      <c r="AP55" s="25">
        <f t="shared" si="3"/>
        <v>3.0086729603192808E-2</v>
      </c>
      <c r="AQ55" s="25">
        <f t="shared" si="3"/>
        <v>-0.16548692347813132</v>
      </c>
      <c r="AR55" s="25">
        <f t="shared" si="3"/>
        <v>-1.1294642857142878E-2</v>
      </c>
      <c r="AS55" s="25">
        <f t="shared" si="3"/>
        <v>3.9282972863141641E-3</v>
      </c>
      <c r="AT55" s="25">
        <f t="shared" si="3"/>
        <v>-8.7793469461185603E-2</v>
      </c>
      <c r="AU55" s="25">
        <f t="shared" si="3"/>
        <v>-0.17537718173750128</v>
      </c>
      <c r="AV55" s="25">
        <f t="shared" si="3"/>
        <v>-2.1524663677130462E-3</v>
      </c>
      <c r="AW55" s="25">
        <f t="shared" si="3"/>
        <v>0.16358080172568767</v>
      </c>
      <c r="AX55" s="25">
        <f t="shared" si="3"/>
        <v>7.0600957824810795E-2</v>
      </c>
      <c r="AY55" s="25">
        <f t="shared" si="3"/>
        <v>7.5180375180375236E-2</v>
      </c>
      <c r="AZ55" s="25">
        <f t="shared" si="3"/>
        <v>0.13747595401064738</v>
      </c>
      <c r="BA55" s="25">
        <f t="shared" si="3"/>
        <v>-1.7777078580980099E-2</v>
      </c>
      <c r="BB55" s="25">
        <f t="shared" si="3"/>
        <v>6.4226795867702302E-2</v>
      </c>
      <c r="BC55" s="25">
        <f t="shared" si="3"/>
        <v>-9.6094514259914221E-2</v>
      </c>
      <c r="BD55" s="25">
        <f t="shared" si="3"/>
        <v>5.1615051615052643E-3</v>
      </c>
      <c r="BE55" s="25">
        <f t="shared" si="3"/>
        <v>2.7994036773231645E-2</v>
      </c>
      <c r="BF55" s="25">
        <f t="shared" si="3"/>
        <v>-7.6176281018369374E-2</v>
      </c>
      <c r="BG55" s="25">
        <f t="shared" si="3"/>
        <v>-9.8547944010814126E-2</v>
      </c>
      <c r="BH55" s="25">
        <f t="shared" si="3"/>
        <v>2.1815895128912022E-2</v>
      </c>
      <c r="BI55" s="25">
        <f t="shared" si="3"/>
        <v>6.6133308085589926E-2</v>
      </c>
      <c r="BJ55" s="25">
        <f t="shared" si="3"/>
        <v>5.0530615869632811E-2</v>
      </c>
      <c r="BK55" s="25">
        <f t="shared" si="3"/>
        <v>8.0476774166279297E-2</v>
      </c>
      <c r="BL55" s="25">
        <f t="shared" si="3"/>
        <v>-8.5475100731526088E-2</v>
      </c>
      <c r="BO55" s="207">
        <f>BL55-BK55</f>
        <v>-0.16595187489780538</v>
      </c>
      <c r="BP55" s="208"/>
      <c r="BQ55" s="208"/>
    </row>
    <row r="56" spans="1:69" ht="16.5" x14ac:dyDescent="0.25">
      <c r="A56" s="24" t="s">
        <v>9</v>
      </c>
      <c r="B56" s="25">
        <v>1</v>
      </c>
      <c r="C56" s="25">
        <v>0.9323302366125068</v>
      </c>
      <c r="D56" s="25">
        <v>0.45212392921526701</v>
      </c>
      <c r="E56" s="25">
        <v>0.246866575072584</v>
      </c>
      <c r="F56" s="25">
        <v>0.18034145356805167</v>
      </c>
      <c r="G56" s="25">
        <v>0.12789652648451325</v>
      </c>
      <c r="H56" s="25">
        <v>9.8544847876154418E-2</v>
      </c>
      <c r="I56" s="25">
        <v>8.4500203585007733E-2</v>
      </c>
      <c r="J56" s="25">
        <v>4.8592229389950913E-2</v>
      </c>
      <c r="K56" s="25">
        <v>4.0413753625667105E-2</v>
      </c>
      <c r="L56" s="25">
        <v>4.4042596142456501E-2</v>
      </c>
      <c r="M56" s="25">
        <f t="shared" ref="M56:BL56" si="4">M53/M52</f>
        <v>4.1829662369277314E-2</v>
      </c>
      <c r="N56" s="25">
        <f t="shared" si="4"/>
        <v>3.8079536340197472E-2</v>
      </c>
      <c r="O56" s="25">
        <f t="shared" si="4"/>
        <v>3.9293458766150854E-2</v>
      </c>
      <c r="P56" s="25">
        <f t="shared" si="4"/>
        <v>4.3735107788556007E-2</v>
      </c>
      <c r="Q56" s="25">
        <f t="shared" si="4"/>
        <v>4.414280702701244E-2</v>
      </c>
      <c r="R56" s="25">
        <f t="shared" si="4"/>
        <v>3.5318128688462708E-2</v>
      </c>
      <c r="S56" s="25">
        <f t="shared" si="4"/>
        <v>2.7732640839901391E-2</v>
      </c>
      <c r="T56" s="25">
        <f t="shared" si="4"/>
        <v>2.7409450592462123E-2</v>
      </c>
      <c r="U56" s="25">
        <f t="shared" si="4"/>
        <v>2.8726123330217124E-2</v>
      </c>
      <c r="V56" s="25">
        <f t="shared" si="4"/>
        <v>2.8582112605069342E-2</v>
      </c>
      <c r="W56" s="25">
        <f t="shared" si="4"/>
        <v>2.217180337102256E-2</v>
      </c>
      <c r="X56" s="25">
        <f t="shared" si="4"/>
        <v>2.1361456695319751E-2</v>
      </c>
      <c r="Y56" s="25">
        <f t="shared" si="4"/>
        <v>2.1369361844666739E-2</v>
      </c>
      <c r="Z56" s="25">
        <f t="shared" si="4"/>
        <v>1.9088167427113882E-2</v>
      </c>
      <c r="AA56" s="25">
        <f t="shared" si="4"/>
        <v>2.112331156049143E-2</v>
      </c>
      <c r="AB56" s="25">
        <f t="shared" si="4"/>
        <v>2.2549599012766063E-2</v>
      </c>
      <c r="AC56" s="25">
        <f t="shared" si="4"/>
        <v>1.8362118286669879E-2</v>
      </c>
      <c r="AD56" s="25">
        <f t="shared" si="4"/>
        <v>1.9424191125394601E-2</v>
      </c>
      <c r="AE56" s="25">
        <f t="shared" si="4"/>
        <v>1.7132058125970503E-2</v>
      </c>
      <c r="AF56" s="25">
        <f t="shared" si="4"/>
        <v>1.7801182192747497E-2</v>
      </c>
      <c r="AG56" s="25">
        <f t="shared" si="4"/>
        <v>1.962676872921159E-2</v>
      </c>
      <c r="AH56" s="25">
        <f t="shared" si="4"/>
        <v>1.3739899358126048E-2</v>
      </c>
      <c r="AI56" s="25">
        <f t="shared" si="4"/>
        <v>1.7559397778158195E-2</v>
      </c>
      <c r="AJ56" s="25">
        <f t="shared" si="4"/>
        <v>1.5240442671110058E-2</v>
      </c>
      <c r="AK56" s="25">
        <f t="shared" si="4"/>
        <v>1.6492621515279235E-2</v>
      </c>
      <c r="AL56" s="25">
        <f t="shared" si="4"/>
        <v>1.8919307641862702E-2</v>
      </c>
      <c r="AM56" s="25">
        <f t="shared" si="4"/>
        <v>1.8129120493463109E-2</v>
      </c>
      <c r="AN56" s="25">
        <f t="shared" si="4"/>
        <v>1.99691400994997E-2</v>
      </c>
      <c r="AO56" s="25">
        <f t="shared" si="4"/>
        <v>2.1015685550244328E-2</v>
      </c>
      <c r="AP56" s="25">
        <f t="shared" si="4"/>
        <v>2.1189273847800671E-2</v>
      </c>
      <c r="AQ56" s="25">
        <f t="shared" si="4"/>
        <v>1.73754802497415E-2</v>
      </c>
      <c r="AR56" s="25">
        <f t="shared" si="4"/>
        <v>1.6889088857029558E-2</v>
      </c>
      <c r="AS56" s="25">
        <f t="shared" si="4"/>
        <v>1.6672740661420535E-2</v>
      </c>
      <c r="AT56" s="25">
        <f t="shared" si="4"/>
        <v>1.4981135085785871E-2</v>
      </c>
      <c r="AU56" s="25">
        <f t="shared" si="4"/>
        <v>1.2203032189008735E-2</v>
      </c>
      <c r="AV56" s="25">
        <f t="shared" si="4"/>
        <v>1.2030275725355919E-2</v>
      </c>
      <c r="AW56" s="25">
        <f t="shared" si="4"/>
        <v>1.3804953404105728E-2</v>
      </c>
      <c r="AX56" s="25">
        <f t="shared" si="4"/>
        <v>1.4564341252533348E-2</v>
      </c>
      <c r="AY56" s="25">
        <f t="shared" si="4"/>
        <v>1.541786107440137E-2</v>
      </c>
      <c r="AZ56" s="25">
        <f t="shared" si="4"/>
        <v>1.7235185102336029E-2</v>
      </c>
      <c r="BA56" s="25">
        <f t="shared" si="4"/>
        <v>1.6646980560080842E-2</v>
      </c>
      <c r="BB56" s="25">
        <f t="shared" si="4"/>
        <v>1.7407764001598124E-2</v>
      </c>
      <c r="BC56" s="25">
        <f t="shared" si="4"/>
        <v>1.5491219449914689E-2</v>
      </c>
      <c r="BD56" s="25">
        <f t="shared" si="4"/>
        <v>1.5332433417441184E-2</v>
      </c>
      <c r="BE56" s="25">
        <f t="shared" si="4"/>
        <v>1.5517075408835932E-2</v>
      </c>
      <c r="BF56" s="25">
        <f t="shared" si="4"/>
        <v>1.4132453000180562E-2</v>
      </c>
      <c r="BG56" s="25">
        <f t="shared" si="4"/>
        <v>1.257946977957785E-2</v>
      </c>
      <c r="BH56" s="25">
        <f t="shared" si="4"/>
        <v>1.2690776177579549E-2</v>
      </c>
      <c r="BI56" s="25">
        <f t="shared" si="4"/>
        <v>1.3349440468703413E-2</v>
      </c>
      <c r="BJ56" s="25">
        <f t="shared" si="4"/>
        <v>1.3830043444305709E-2</v>
      </c>
      <c r="BK56" s="25">
        <f t="shared" si="4"/>
        <v>1.4723033833085963E-2</v>
      </c>
      <c r="BL56" s="25">
        <f t="shared" si="4"/>
        <v>1.3285694719990544E-2</v>
      </c>
      <c r="BO56" s="207">
        <f>BL56-BK56</f>
        <v>-1.4373391130954195E-3</v>
      </c>
      <c r="BP56" s="208"/>
      <c r="BQ56" s="208"/>
    </row>
    <row r="57" spans="1:69" ht="33" x14ac:dyDescent="0.25">
      <c r="A57" s="19" t="s">
        <v>10</v>
      </c>
      <c r="B57" s="26">
        <v>0.96388102775198836</v>
      </c>
      <c r="C57" s="26">
        <v>16.380757900836823</v>
      </c>
      <c r="D57" s="26">
        <v>17.499096602726677</v>
      </c>
      <c r="E57" s="26">
        <v>15.971430248549291</v>
      </c>
      <c r="F57" s="26">
        <v>15.504265385528745</v>
      </c>
      <c r="G57" s="26">
        <v>13.40041305967523</v>
      </c>
      <c r="H57" s="26">
        <v>11.813635180327212</v>
      </c>
      <c r="I57" s="26">
        <v>10.870522155906562</v>
      </c>
      <c r="J57" s="26">
        <v>8.5049897340400147</v>
      </c>
      <c r="K57" s="26">
        <v>7.3526423409578721</v>
      </c>
      <c r="L57" s="26">
        <v>8.3753704020964594</v>
      </c>
      <c r="M57" s="26">
        <v>7.9168619151991537</v>
      </c>
      <c r="N57" s="26">
        <v>7.4717893524589911</v>
      </c>
      <c r="O57" s="26">
        <v>7.7827977404308184</v>
      </c>
      <c r="P57" s="26">
        <v>8.5199586417784037</v>
      </c>
      <c r="Q57" s="26">
        <v>10.02193331781255</v>
      </c>
      <c r="R57" s="26">
        <v>8.4250596932898212</v>
      </c>
      <c r="S57" s="26">
        <v>7.7824300472684786</v>
      </c>
      <c r="T57" s="26">
        <v>8.3049899306332513</v>
      </c>
      <c r="U57" s="26">
        <v>7.81512222410137</v>
      </c>
      <c r="V57" s="26">
        <v>8.5696080445402334</v>
      </c>
      <c r="W57" s="26">
        <v>6.936377168394988</v>
      </c>
      <c r="X57" s="26">
        <v>6.5797445736447377</v>
      </c>
      <c r="Y57" s="26">
        <v>6.6270932056189817</v>
      </c>
      <c r="Z57" s="26">
        <v>6.0065191192810845</v>
      </c>
      <c r="AA57" s="26">
        <f>AA53/((ВОВЛЕЧЁННОСТЬ!AA39-ВОВЛЕЧЁННОСТЬ!AA45)/100)</f>
        <v>6.5311868368882262</v>
      </c>
      <c r="AB57" s="26">
        <f>AB53/((ВОВЛЕЧЁННОСТЬ!AB39-ВОВЛЕЧЁННОСТЬ!AB45)/100)</f>
        <v>7.2343839541547279</v>
      </c>
      <c r="AC57" s="26">
        <f>AC53/((ВОВЛЕЧЁННОСТЬ!AC39-ВОВЛЕЧЁННОСТЬ!AC45)/100)</f>
        <v>6.6810305542491957</v>
      </c>
      <c r="AD57" s="26">
        <f>AD53/((ВОВЛЕЧЁННОСТЬ!AD39-ВОВЛЕЧЁННОСТЬ!AD45)/100)</f>
        <v>7.0304332055503798</v>
      </c>
      <c r="AE57" s="26">
        <f>AE53/((ВОВЛЕЧЁННОСТЬ!AE39-ВОВЛЕЧЁННОСТЬ!AE45)/100)</f>
        <v>6.5704000533305686</v>
      </c>
      <c r="AF57" s="26">
        <f>AF53/((ВОВЛЕЧЁННОСТЬ!AF39-ВОВЛЕЧЁННОСТЬ!AF45)/100)</f>
        <v>6.9509566454078797</v>
      </c>
      <c r="AG57" s="26">
        <f>AG53/((ВОВЛЕЧЁННОСТЬ!AG39-ВОВЛЕЧЁННОСТЬ!AG45)/100)</f>
        <v>7.8138477656475009</v>
      </c>
      <c r="AH57" s="26">
        <f>AH53/((ВОВЛЕЧЁННОСТЬ!AH39-ВОВЛЕЧЁННОСТЬ!AH45)/100)</f>
        <v>5.9867414176853018</v>
      </c>
      <c r="AI57" s="26">
        <f>AI53/((ВОВЛЕЧЁННОСТЬ!AI39-ВОВЛЕЧЁННОСТЬ!AI45)/100)</f>
        <v>7.8262161576085649</v>
      </c>
      <c r="AJ57" s="26">
        <f>AJ53/((ВОВЛЕЧЁННОСТЬ!AJ39-ВОВЛЕЧЁННОСТЬ!AJ45)/100)</f>
        <v>7.1418770867028947</v>
      </c>
      <c r="AK57" s="26">
        <f>AK53/((ВОВЛЕЧЁННОСТЬ!AK39-ВОВЛЕЧЁННОСТЬ!AK45)/100)</f>
        <v>7.7496811969772148</v>
      </c>
      <c r="AL57" s="26">
        <f>AL53/((ВОВЛЕЧЁННОСТЬ!AL39-ВОВЛЕЧЁННОСТЬ!AL45)/100)</f>
        <v>8.5539328582653713</v>
      </c>
      <c r="AM57" s="26">
        <f>AM53/((ВОВЛЕЧЁННОСТЬ!AM39-ВОВЛЕЧЁННОСТЬ!AM45)/100)</f>
        <v>8.3077812018489983</v>
      </c>
      <c r="AN57" s="26">
        <f>AN53/((ВОВЛЕЧЁННОСТЬ!AN39-ВОВЛЕЧЁННОСТЬ!AN45)/100)</f>
        <v>9.6531785001732313</v>
      </c>
      <c r="AO57" s="26">
        <f>AO53/((ВОВЛЕЧЁННОСТЬ!AO39-ВОВЛЕЧЁННОСТЬ!AO45)/100)</f>
        <v>11.198157276137845</v>
      </c>
      <c r="AP57" s="26">
        <f>AP53/((ВОВЛЕЧЁННОСТЬ!AP39-ВОВЛЕЧЁННОСТЬ!AP45)/100)</f>
        <v>10.05608358964945</v>
      </c>
      <c r="AQ57" s="26">
        <f>AQ53/((ВОВЛЕЧЁННОСТЬ!AQ39-ВОВЛЕЧЁННОСТЬ!AQ45)/100)</f>
        <v>9.8026344580105906</v>
      </c>
      <c r="AR57" s="26">
        <f>AR53/((ВОВЛЕЧЁННОСТЬ!AR39-ВОВЛЕЧЁННОСТЬ!AR45)/100)</f>
        <v>9.8286084533044562</v>
      </c>
      <c r="AS57" s="26">
        <f>AS53/((ВОВЛЕЧЁННОСТЬ!AS39-ВОВЛЕЧЁННОСТЬ!AS45)/100)</f>
        <v>9.0430637577887332</v>
      </c>
      <c r="AT57" s="26">
        <f>AT53/((ВОВЛЕЧЁННОСТЬ!AT39-ВОВЛЕЧЁННОСТЬ!AT45)/100)</f>
        <v>8.5194146210326469</v>
      </c>
      <c r="AU57" s="26">
        <f>AU53/((ВОВЛЕЧЁННОСТЬ!AU39-ВОВЛЕЧЁННОСТЬ!AU45)/100)</f>
        <v>6.9962393906055871</v>
      </c>
      <c r="AV57" s="26">
        <f>AV53/((ВОВЛЕЧЁННОСТЬ!AV39-ВОВЛЕЧЁННОСТЬ!AV45)/100)</f>
        <v>7.2092581233206907</v>
      </c>
      <c r="AW57" s="26">
        <f>AW53/((ВОВЛЕЧЁННОСТЬ!AW39-ВОВЛЕЧЁННОСТЬ!AW45)/100)</f>
        <v>8.0431586141197435</v>
      </c>
      <c r="AX57" s="26">
        <f>AX53/((ВОВЛЕЧЁННОСТЬ!AX39-ВОВЛЕЧЁННОСТЬ!AX45)/100)</f>
        <v>8.2044522669781657</v>
      </c>
      <c r="AY57" s="26">
        <f>AY53/((ВОВЛЕЧЁННОСТЬ!AY39-ВОВЛЕЧЁННОСТЬ!AY45)/100)</f>
        <v>8.1952067224672511</v>
      </c>
      <c r="AZ57" s="26">
        <f>AZ53/((ВОВЛЕЧЁННОСТЬ!AZ39-ВОВЛЕЧЁННОСТЬ!AZ45)/100)</f>
        <v>9.2822721962616832</v>
      </c>
      <c r="BA57" s="26">
        <f>BA53/((ВОВЛЕЧЁННОСТЬ!BA39-ВОВЛЕЧЁННОСТЬ!BA45)/100)</f>
        <v>9.8346840567382579</v>
      </c>
      <c r="BB57" s="26">
        <f>BB53/((ВОВЛЕЧЁННОСТЬ!BB39-ВОВЛЕЧЁННОСТЬ!BB45)/100)</f>
        <v>9.4153739332513826</v>
      </c>
      <c r="BC57" s="26">
        <f>BC53/((ВОВЛЕЧЁННОСТЬ!BC39-ВОВЛЕЧЁННОСТЬ!BC45)/100)</f>
        <v>9.6463332369663686</v>
      </c>
      <c r="BD57" s="26">
        <f>BD53/((ВОВЛЕЧЁННОСТЬ!BD39-ВОВЛЕЧЁННОСТЬ!BD45)/100)</f>
        <v>9.7906294091889521</v>
      </c>
      <c r="BE57" s="26">
        <f>BE53/((ВОВЛЕЧЁННОСТЬ!BE39-ВОВЛЕЧЁННОСТЬ!BE45)/100)</f>
        <v>9.2971693519995799</v>
      </c>
      <c r="BF57" s="26">
        <f>BF53/((ВОВЛЕЧЁННОСТЬ!BF39-ВОВЛЕЧЁННОСТЬ!BF45)/100)</f>
        <v>8.8704343352686124</v>
      </c>
      <c r="BG57" s="26">
        <f>BG53/((ВОВЛЕЧЁННОСТЬ!BG39-ВОВЛЕЧЁННОСТЬ!BG45)/100)</f>
        <v>7.9701903392333229</v>
      </c>
      <c r="BH57" s="26">
        <f>BH53/((ВОВЛЕЧЁННОСТЬ!BH39-ВОВЛЕЧЁННОСТЬ!BH45)/100)</f>
        <v>8.2314982230812408</v>
      </c>
      <c r="BI57" s="26">
        <f>BI53/((ВОВЛЕЧЁННОСТЬ!BI39-ВОВЛЕЧЁННОСТЬ!BI45)/100)</f>
        <v>8.312264474767197</v>
      </c>
      <c r="BJ57" s="26">
        <f>BJ53/((ВОВЛЕЧЁННОСТЬ!BJ39-ВОВЛЕЧЁННОСТЬ!BJ45)/100)</f>
        <v>8.0540179878401652</v>
      </c>
      <c r="BK57" s="26">
        <f>BK53/((ВОВЛЕЧЁННОСТЬ!BK39-ВОВЛЕЧЁННОСТЬ!BK45)/100)</f>
        <v>8.2517189063559186</v>
      </c>
      <c r="BL57" s="26">
        <f>BL53/((ВОВЛЕЧЁННОСТЬ!BL39-ВОВЛЕЧЁННОСТЬ!BL45)/100)</f>
        <v>7.7443419727566658</v>
      </c>
      <c r="BO57" s="207">
        <f t="shared" si="2"/>
        <v>-6.1487423330482516E-2</v>
      </c>
      <c r="BP57" s="208"/>
      <c r="BQ57" s="208"/>
    </row>
    <row r="58" spans="1:69" ht="16.5" x14ac:dyDescent="0.25">
      <c r="A58" s="21" t="s">
        <v>11</v>
      </c>
      <c r="B58" s="22">
        <v>1198</v>
      </c>
      <c r="C58" s="22">
        <v>23204</v>
      </c>
      <c r="D58" s="22">
        <v>21583</v>
      </c>
      <c r="E58" s="22">
        <v>19250</v>
      </c>
      <c r="F58" s="22">
        <v>20706</v>
      </c>
      <c r="G58" s="22">
        <v>20323</v>
      </c>
      <c r="H58" s="22">
        <v>19898</v>
      </c>
      <c r="I58" s="22">
        <v>17892</v>
      </c>
      <c r="J58" s="22">
        <v>9782</v>
      </c>
      <c r="K58" s="22">
        <v>9696</v>
      </c>
      <c r="L58" s="22">
        <v>11284</v>
      </c>
      <c r="M58" s="22">
        <v>11271</v>
      </c>
      <c r="N58" s="22">
        <v>9358</v>
      </c>
      <c r="O58" s="22">
        <v>9683</v>
      </c>
      <c r="P58" s="22">
        <v>8831</v>
      </c>
      <c r="Q58" s="22">
        <v>6204</v>
      </c>
      <c r="R58" s="22">
        <v>5534</v>
      </c>
      <c r="S58" s="22">
        <v>4470</v>
      </c>
      <c r="T58" s="22">
        <v>4272</v>
      </c>
      <c r="U58" s="22">
        <v>3958</v>
      </c>
      <c r="V58" s="22">
        <v>4214</v>
      </c>
      <c r="W58" s="22">
        <v>3021</v>
      </c>
      <c r="X58" s="22">
        <v>2348</v>
      </c>
      <c r="Y58" s="22">
        <v>2427</v>
      </c>
      <c r="Z58" s="22">
        <v>2237</v>
      </c>
      <c r="AA58" s="22">
        <v>2068</v>
      </c>
      <c r="AB58" s="22">
        <v>2412</v>
      </c>
      <c r="AC58" s="22">
        <v>1941</v>
      </c>
      <c r="AD58" s="22">
        <v>1682</v>
      </c>
      <c r="AE58" s="22">
        <v>1191</v>
      </c>
      <c r="AF58" s="22">
        <v>1232</v>
      </c>
      <c r="AG58" s="22">
        <v>1135</v>
      </c>
      <c r="AH58" s="22">
        <v>1360</v>
      </c>
      <c r="AI58" s="22">
        <v>938</v>
      </c>
      <c r="AJ58" s="22">
        <v>770</v>
      </c>
      <c r="AK58" s="22">
        <v>985</v>
      </c>
      <c r="AL58" s="22">
        <v>1398</v>
      </c>
      <c r="AM58" s="22">
        <v>1338</v>
      </c>
      <c r="AN58" s="22">
        <v>1586</v>
      </c>
      <c r="AO58" s="22">
        <v>1170</v>
      </c>
      <c r="AP58" s="22">
        <v>1021</v>
      </c>
      <c r="AQ58" s="22">
        <v>822</v>
      </c>
      <c r="AR58" s="22">
        <v>942</v>
      </c>
      <c r="AS58" s="22">
        <v>922</v>
      </c>
      <c r="AT58" s="22">
        <v>854</v>
      </c>
      <c r="AU58" s="22">
        <v>718</v>
      </c>
      <c r="AV58" s="22">
        <v>609</v>
      </c>
      <c r="AW58" s="22">
        <v>670</v>
      </c>
      <c r="AX58" s="22">
        <v>845</v>
      </c>
      <c r="AY58" s="22">
        <v>886</v>
      </c>
      <c r="AZ58" s="22">
        <v>892</v>
      </c>
      <c r="BA58" s="22">
        <v>845</v>
      </c>
      <c r="BB58" s="22">
        <v>1058</v>
      </c>
      <c r="BC58" s="22">
        <v>724</v>
      </c>
      <c r="BD58" s="22">
        <v>758</v>
      </c>
      <c r="BE58" s="22">
        <v>697</v>
      </c>
      <c r="BF58" s="22">
        <v>678</v>
      </c>
      <c r="BG58" s="22">
        <v>586</v>
      </c>
      <c r="BH58" s="22">
        <v>630</v>
      </c>
      <c r="BI58" s="22">
        <v>604</v>
      </c>
      <c r="BJ58" s="22">
        <v>531</v>
      </c>
      <c r="BK58" s="22">
        <v>609</v>
      </c>
      <c r="BL58" s="22">
        <v>622</v>
      </c>
      <c r="BO58" s="207">
        <f t="shared" si="2"/>
        <v>2.1346469622331776E-2</v>
      </c>
      <c r="BP58" s="208"/>
      <c r="BQ58" s="208"/>
    </row>
    <row r="59" spans="1:69" ht="33" x14ac:dyDescent="0.25">
      <c r="A59" s="24" t="s">
        <v>12</v>
      </c>
      <c r="B59" s="25">
        <v>0.13902750377161424</v>
      </c>
      <c r="C59" s="25">
        <v>0.19544818988898435</v>
      </c>
      <c r="D59" s="25">
        <v>0.20538807049598418</v>
      </c>
      <c r="E59" s="25">
        <v>0.25267441097328869</v>
      </c>
      <c r="F59" s="25">
        <v>0.30494845360824741</v>
      </c>
      <c r="G59" s="25">
        <v>0.3680636047522457</v>
      </c>
      <c r="H59" s="25">
        <v>0.42161245894692234</v>
      </c>
      <c r="I59" s="25">
        <v>0.40475975024884625</v>
      </c>
      <c r="J59" s="25">
        <v>0.36612021857923499</v>
      </c>
      <c r="K59" s="25">
        <v>0.41870708641015675</v>
      </c>
      <c r="L59" s="25">
        <v>0.42744043334974807</v>
      </c>
      <c r="M59" s="25">
        <f t="shared" ref="M59:BL59" si="5">M58/M53</f>
        <v>0.43040439912933898</v>
      </c>
      <c r="N59" s="25">
        <f t="shared" si="5"/>
        <v>0.37759754670540291</v>
      </c>
      <c r="O59" s="25">
        <f t="shared" si="5"/>
        <v>0.36376272587249708</v>
      </c>
      <c r="P59" s="25">
        <f t="shared" si="5"/>
        <v>0.28502727302068875</v>
      </c>
      <c r="Q59" s="25">
        <f t="shared" si="5"/>
        <v>0.18963198435016507</v>
      </c>
      <c r="R59" s="25">
        <f t="shared" si="5"/>
        <v>0.20395076288051892</v>
      </c>
      <c r="S59" s="25">
        <f t="shared" si="5"/>
        <v>0.20397919138450304</v>
      </c>
      <c r="T59" s="25">
        <f t="shared" si="5"/>
        <v>0.1918361848309309</v>
      </c>
      <c r="U59" s="25">
        <f t="shared" si="5"/>
        <v>0.16471763286029381</v>
      </c>
      <c r="V59" s="25">
        <f t="shared" si="5"/>
        <v>0.17121729237770195</v>
      </c>
      <c r="W59" s="25">
        <f t="shared" si="5"/>
        <v>0.15472471190781051</v>
      </c>
      <c r="X59" s="25">
        <f t="shared" si="5"/>
        <v>0.12215170117573614</v>
      </c>
      <c r="Y59" s="25">
        <f t="shared" si="5"/>
        <v>0.12351773627156598</v>
      </c>
      <c r="Z59" s="25">
        <f t="shared" si="5"/>
        <v>0.12502095791650367</v>
      </c>
      <c r="AA59" s="25">
        <f t="shared" si="5"/>
        <v>0.10223452639905083</v>
      </c>
      <c r="AB59" s="25">
        <f t="shared" si="5"/>
        <v>0.10917979359043997</v>
      </c>
      <c r="AC59" s="25">
        <f t="shared" si="5"/>
        <v>0.10591509331005129</v>
      </c>
      <c r="AD59" s="25">
        <f t="shared" si="5"/>
        <v>8.5078401618614061E-2</v>
      </c>
      <c r="AE59" s="25">
        <f t="shared" si="5"/>
        <v>6.7132630629615012E-2</v>
      </c>
      <c r="AF59" s="25">
        <f t="shared" si="5"/>
        <v>6.5643648763853368E-2</v>
      </c>
      <c r="AG59" s="25">
        <f t="shared" si="5"/>
        <v>5.3773629601553984E-2</v>
      </c>
      <c r="AH59" s="25">
        <f t="shared" si="5"/>
        <v>9.0775597383526904E-2</v>
      </c>
      <c r="AI59" s="25">
        <f t="shared" si="5"/>
        <v>4.8129714197752575E-2</v>
      </c>
      <c r="AJ59" s="25">
        <f t="shared" si="5"/>
        <v>4.4827385457297551E-2</v>
      </c>
      <c r="AK59" s="25">
        <f t="shared" si="5"/>
        <v>5.2116402116402116E-2</v>
      </c>
      <c r="AL59" s="25">
        <f t="shared" si="5"/>
        <v>6.326078103081588E-2</v>
      </c>
      <c r="AM59" s="25">
        <f t="shared" si="5"/>
        <v>6.2039226596188622E-2</v>
      </c>
      <c r="AN59" s="25">
        <f t="shared" si="5"/>
        <v>6.5429042904290427E-2</v>
      </c>
      <c r="AO59" s="25">
        <f t="shared" si="5"/>
        <v>4.4899838821091415E-2</v>
      </c>
      <c r="AP59" s="25">
        <f t="shared" si="5"/>
        <v>3.8037404068251249E-2</v>
      </c>
      <c r="AQ59" s="25">
        <f t="shared" si="5"/>
        <v>3.6696428571428574E-2</v>
      </c>
      <c r="AR59" s="25">
        <f t="shared" si="5"/>
        <v>4.2533977513884498E-2</v>
      </c>
      <c r="AS59" s="25">
        <f t="shared" si="5"/>
        <v>4.1468021948367365E-2</v>
      </c>
      <c r="AT59" s="25">
        <f t="shared" si="5"/>
        <v>4.2106301153732373E-2</v>
      </c>
      <c r="AU59" s="25">
        <f t="shared" si="5"/>
        <v>4.2929745889387146E-2</v>
      </c>
      <c r="AV59" s="25">
        <f t="shared" si="5"/>
        <v>3.6491101923422614E-2</v>
      </c>
      <c r="AW59" s="25">
        <f t="shared" si="5"/>
        <v>3.4502291570111747E-2</v>
      </c>
      <c r="AX59" s="25">
        <f t="shared" si="5"/>
        <v>4.0644540644540643E-2</v>
      </c>
      <c r="AY59" s="25">
        <f t="shared" si="5"/>
        <v>3.9636737798058423E-2</v>
      </c>
      <c r="AZ59" s="25">
        <f t="shared" si="5"/>
        <v>3.5082199323527095E-2</v>
      </c>
      <c r="BA59" s="25">
        <f t="shared" si="5"/>
        <v>3.3835188596139987E-2</v>
      </c>
      <c r="BB59" s="25">
        <f t="shared" si="5"/>
        <v>3.9807359470238543E-2</v>
      </c>
      <c r="BC59" s="25">
        <f t="shared" si="5"/>
        <v>3.0136530136530136E-2</v>
      </c>
      <c r="BD59" s="25">
        <f t="shared" si="5"/>
        <v>3.1389763127381148E-2</v>
      </c>
      <c r="BE59" s="25">
        <f t="shared" si="5"/>
        <v>2.8077666774089592E-2</v>
      </c>
      <c r="BF59" s="25">
        <f t="shared" si="5"/>
        <v>2.9564383203244234E-2</v>
      </c>
      <c r="BG59" s="25">
        <f t="shared" si="5"/>
        <v>2.8346151985681807E-2</v>
      </c>
      <c r="BH59" s="25">
        <f t="shared" si="5"/>
        <v>2.9823896989206591E-2</v>
      </c>
      <c r="BI59" s="25">
        <f t="shared" si="5"/>
        <v>2.681941299231828E-2</v>
      </c>
      <c r="BJ59" s="25">
        <f t="shared" si="5"/>
        <v>2.2443890274314215E-2</v>
      </c>
      <c r="BK59" s="25">
        <f t="shared" si="5"/>
        <v>2.382349489496538E-2</v>
      </c>
      <c r="BL59" s="25">
        <f t="shared" si="5"/>
        <v>2.6606210967576354E-2</v>
      </c>
      <c r="BO59" s="207">
        <f>BL59-BK59</f>
        <v>2.7827160726109738E-3</v>
      </c>
      <c r="BP59" s="208"/>
      <c r="BQ59" s="208"/>
    </row>
    <row r="60" spans="1:69" ht="43.5" customHeight="1" x14ac:dyDescent="0.25">
      <c r="A60" s="24" t="s">
        <v>13</v>
      </c>
      <c r="B60" s="27">
        <v>0.99941975165370778</v>
      </c>
      <c r="C60" s="27">
        <v>0.95436385121827694</v>
      </c>
      <c r="D60" s="27">
        <v>0.55913205920390863</v>
      </c>
      <c r="E60" s="27">
        <v>0.35443599229607459</v>
      </c>
      <c r="F60" s="27">
        <v>0.26884901774397973</v>
      </c>
      <c r="G60" s="27">
        <v>0.20623848823698634</v>
      </c>
      <c r="H60" s="27">
        <v>0.16616953617196606</v>
      </c>
      <c r="I60" s="27">
        <v>0.14383066799445454</v>
      </c>
      <c r="J60" s="27">
        <v>0.10045435397484503</v>
      </c>
      <c r="K60" s="27">
        <v>8.780312079328062E-2</v>
      </c>
      <c r="L60" s="27">
        <v>9.4598662566925409E-2</v>
      </c>
      <c r="M60" s="27">
        <v>9.2243149659552437E-2</v>
      </c>
      <c r="N60" s="27">
        <v>8.5831543949574013E-2</v>
      </c>
      <c r="O60" s="27">
        <v>8.6283852773861039E-2</v>
      </c>
      <c r="P60" s="27">
        <v>9.0371338317179098E-2</v>
      </c>
      <c r="Q60" s="27">
        <v>9.4942917007655558E-2</v>
      </c>
      <c r="R60" s="27">
        <v>7.7774592983260726E-2</v>
      </c>
      <c r="S60" s="27">
        <v>6.6777179841909284E-2</v>
      </c>
      <c r="T60" s="27">
        <v>6.6399110265638189E-2</v>
      </c>
      <c r="U60" s="27">
        <v>6.6130918798420271E-2</v>
      </c>
      <c r="V60" s="27">
        <v>6.7527450517732401E-2</v>
      </c>
      <c r="W60" s="27">
        <v>5.6557973008594498E-2</v>
      </c>
      <c r="X60" s="27">
        <v>5.5502298399205376E-2</v>
      </c>
      <c r="Y60" s="27">
        <v>5.6747194986353985E-2</v>
      </c>
      <c r="Z60" s="27">
        <v>5.1444902230822091E-2</v>
      </c>
      <c r="AA60" s="27">
        <f>AA53/'АКТИВНОСТЬ БАЗЫ'!AA76</f>
        <v>5.5563033058191755E-2</v>
      </c>
      <c r="AB60" s="27">
        <f>AB53/'АКТИВНОСТЬ БАЗЫ'!AB76</f>
        <v>5.7517320024056677E-2</v>
      </c>
      <c r="AC60" s="27">
        <f>AC53/'АКТИВНОСТЬ БАЗЫ'!AC76</f>
        <v>4.9388638403264191E-2</v>
      </c>
      <c r="AD60" s="27">
        <f>AD53/'АКТИВНОСТЬ БАЗЫ'!AD76</f>
        <v>5.1291630669126176E-2</v>
      </c>
      <c r="AE60" s="27">
        <f>AE53/'АКТИВНОСТЬ БАЗЫ'!AE76</f>
        <v>4.5733420636107261E-2</v>
      </c>
      <c r="AF60" s="27">
        <f>AF53/'АКТИВНОСТЬ БАЗЫ'!AF76</f>
        <v>4.7856186651367372E-2</v>
      </c>
      <c r="AG60" s="27">
        <f>AG53/'АКТИВНОСТЬ БАЗЫ'!AG76</f>
        <v>5.1475465808213834E-2</v>
      </c>
      <c r="AH60" s="27">
        <f>AH53/'АКТИВНОСТЬ БАЗЫ'!AH76</f>
        <v>3.9000796572136634E-2</v>
      </c>
      <c r="AI60" s="27">
        <f>AI53/'АКТИВНОСТЬ БАЗЫ'!AI76</f>
        <v>4.9840803017709864E-2</v>
      </c>
      <c r="AJ60" s="27">
        <f>AJ53/'АКТИВНОСТЬ БАЗЫ'!AJ76</f>
        <v>4.483755945016106E-2</v>
      </c>
      <c r="AK60" s="27">
        <f>AK53/'АКТИВНОСТЬ БАЗЫ'!AK76</f>
        <v>4.9157686935759483E-2</v>
      </c>
      <c r="AL60" s="27">
        <f>AL53/'АКТИВНОСТЬ БАЗЫ'!AL76</f>
        <v>5.4405573746276373E-2</v>
      </c>
      <c r="AM60" s="27">
        <f>AM53/'АКТИВНОСТЬ БАЗЫ'!AM76</f>
        <v>5.110021727129057E-2</v>
      </c>
      <c r="AN60" s="27">
        <f>AN53/'АКТИВНОСТЬ БАЗЫ'!AN76</f>
        <v>5.5671410066787316E-2</v>
      </c>
      <c r="AO60" s="27">
        <f>AO53/'АКТИВНОСТЬ БАЗЫ'!AO76</f>
        <v>5.930143645201813E-2</v>
      </c>
      <c r="AP60" s="27">
        <f>AP53/'АКТИВНОСТЬ БАЗЫ'!AP76</f>
        <v>5.6900349135217292E-2</v>
      </c>
      <c r="AQ60" s="27">
        <f>AQ53/'АКТИВНОСТЬ БАЗЫ'!AQ76</f>
        <v>5.0898795470916108E-2</v>
      </c>
      <c r="AR60" s="27">
        <f>AR53/'АКТИВНОСТЬ БАЗЫ'!AR76</f>
        <v>4.9688367981548874E-2</v>
      </c>
      <c r="AS60" s="27">
        <f>AS53/'АКТИВНОСТЬ БАЗЫ'!AS76</f>
        <v>4.7888689059521629E-2</v>
      </c>
      <c r="AT60" s="27">
        <f>AT53/'АКТИВНОСТЬ БАЗЫ'!AT76</f>
        <v>4.5076820841751068E-2</v>
      </c>
      <c r="AU60" s="27">
        <f>AU53/'АКТИВНОСТЬ БАЗЫ'!AU76</f>
        <v>3.7252844914569039E-2</v>
      </c>
      <c r="AV60" s="27">
        <f>AV53/'АКТИВНОСТЬ БАЗЫ'!AV76</f>
        <v>3.8636505698589417E-2</v>
      </c>
      <c r="AW60" s="27">
        <f>AW53/'АКТИВНОСТЬ БАЗЫ'!AW76</f>
        <v>4.4714258411986431E-2</v>
      </c>
      <c r="AX60" s="27">
        <f>AX53/'АКТИВНОСТЬ БАЗЫ'!AX76</f>
        <v>4.616542722450076E-2</v>
      </c>
      <c r="AY60" s="27">
        <f>AY53/'АКТИВНОСТЬ БАЗЫ'!AY76</f>
        <v>4.7086802929733169E-2</v>
      </c>
      <c r="AZ60" s="27">
        <f>AZ53/'АКТИВНОСТЬ БАЗЫ'!AZ76</f>
        <v>5.0822218180146435E-2</v>
      </c>
      <c r="BA60" s="27">
        <f>BA53/'АКТИВНОСТЬ БАЗЫ'!BA76</f>
        <v>4.9936215053247433E-2</v>
      </c>
      <c r="BB60" s="27">
        <f>BB53/'АКТИВНОСТЬ БАЗЫ'!BB76</f>
        <v>4.9211501322959504E-2</v>
      </c>
      <c r="BC60" s="27">
        <f>BC53/'АКТИВНОСТЬ БАЗЫ'!BC76</f>
        <v>4.5536480930745651E-2</v>
      </c>
      <c r="BD60" s="27">
        <f>BD53/'АКТИВНОСТЬ БАЗЫ'!BD76</f>
        <v>4.5189155201580906E-2</v>
      </c>
      <c r="BE60" s="27">
        <f>BE53/'АКТИВНОСТЬ БАЗЫ'!BE76</f>
        <v>4.5006318362048492E-2</v>
      </c>
      <c r="BF60" s="27">
        <f>BF53/'АКТИВНОСТЬ БАЗЫ'!BF76</f>
        <v>4.1697652472894614E-2</v>
      </c>
      <c r="BG60" s="27">
        <f>BG53/'АКТИВНОСТЬ БАЗЫ'!BG76</f>
        <v>3.8127504809048945E-2</v>
      </c>
      <c r="BH60" s="27">
        <f>BH53/'АКТИВНОСТЬ БАЗЫ'!BH76</f>
        <v>3.948049617885465E-2</v>
      </c>
      <c r="BI60" s="27">
        <f>BI53/'АКТИВНОСТЬ БАЗЫ'!BI76</f>
        <v>4.1228526237167003E-2</v>
      </c>
      <c r="BJ60" s="27">
        <f>BJ53/'АКТИВНОСТЬ БАЗЫ'!BJ76</f>
        <v>4.2196147254013348E-2</v>
      </c>
      <c r="BK60" s="27">
        <f>BK53/'АКТИВНОСТЬ БАЗЫ'!BK76</f>
        <v>4.3137023287208913E-2</v>
      </c>
      <c r="BL60" s="27">
        <f>BL53/'АКТИВНОСТЬ БАЗЫ'!BL76</f>
        <v>3.8881229137804001E-2</v>
      </c>
      <c r="BO60" s="207">
        <f>BL60-BK60</f>
        <v>-4.2557941494049123E-3</v>
      </c>
      <c r="BP60" s="208"/>
      <c r="BQ60" s="208"/>
    </row>
    <row r="61" spans="1:69" ht="33" x14ac:dyDescent="0.25">
      <c r="A61" s="21" t="s">
        <v>14</v>
      </c>
      <c r="B61" s="22">
        <v>1648</v>
      </c>
      <c r="C61" s="22">
        <v>11302</v>
      </c>
      <c r="D61" s="22">
        <v>9908</v>
      </c>
      <c r="E61" s="22">
        <v>7600</v>
      </c>
      <c r="F61" s="22">
        <v>6329</v>
      </c>
      <c r="G61" s="22">
        <v>5327</v>
      </c>
      <c r="H61" s="22">
        <v>4439</v>
      </c>
      <c r="I61" s="22">
        <v>4282</v>
      </c>
      <c r="J61" s="22">
        <v>2680</v>
      </c>
      <c r="K61" s="22">
        <v>2141</v>
      </c>
      <c r="L61" s="22">
        <v>2654</v>
      </c>
      <c r="M61" s="22">
        <v>2662</v>
      </c>
      <c r="N61" s="22">
        <v>2296</v>
      </c>
      <c r="O61" s="22">
        <v>2631</v>
      </c>
      <c r="P61" s="22">
        <v>3312</v>
      </c>
      <c r="Q61" s="22">
        <v>3710</v>
      </c>
      <c r="R61" s="22">
        <v>2842</v>
      </c>
      <c r="S61" s="22">
        <v>2236</v>
      </c>
      <c r="T61" s="22">
        <v>2120</v>
      </c>
      <c r="U61" s="22">
        <v>2224</v>
      </c>
      <c r="V61" s="22">
        <v>2295</v>
      </c>
      <c r="W61" s="22">
        <v>2239</v>
      </c>
      <c r="X61" s="22">
        <v>2245</v>
      </c>
      <c r="Y61" s="22">
        <v>2063</v>
      </c>
      <c r="Z61" s="22">
        <v>1754</v>
      </c>
      <c r="AA61" s="22">
        <v>2500</v>
      </c>
      <c r="AB61" s="22">
        <v>2357</v>
      </c>
      <c r="AC61" s="22">
        <v>1961</v>
      </c>
      <c r="AD61" s="22">
        <v>966</v>
      </c>
      <c r="AE61" s="22">
        <v>834</v>
      </c>
      <c r="AF61" s="22">
        <v>1017</v>
      </c>
      <c r="AG61" s="22">
        <v>1381</v>
      </c>
      <c r="AH61" s="22">
        <v>990</v>
      </c>
      <c r="AI61" s="22">
        <v>1111</v>
      </c>
      <c r="AJ61" s="22">
        <v>893</v>
      </c>
      <c r="AK61" s="22">
        <v>767</v>
      </c>
      <c r="AL61" s="22">
        <v>830</v>
      </c>
      <c r="AM61" s="22">
        <v>840</v>
      </c>
      <c r="AN61" s="22">
        <v>788</v>
      </c>
      <c r="AO61" s="22">
        <v>1020</v>
      </c>
      <c r="AP61" s="22">
        <v>6138</v>
      </c>
      <c r="AQ61" s="22">
        <v>4883</v>
      </c>
      <c r="AR61" s="22">
        <v>4789</v>
      </c>
      <c r="AS61" s="22">
        <v>4642</v>
      </c>
      <c r="AT61" s="22">
        <v>4272</v>
      </c>
      <c r="AU61" s="22">
        <v>3831</v>
      </c>
      <c r="AV61" s="22">
        <v>3522</v>
      </c>
      <c r="AW61" s="22">
        <v>3641</v>
      </c>
      <c r="AX61" s="22">
        <v>4093</v>
      </c>
      <c r="AY61" s="22">
        <v>4320</v>
      </c>
      <c r="AZ61" s="22">
        <v>4681</v>
      </c>
      <c r="BA61" s="22">
        <v>4323</v>
      </c>
      <c r="BB61" s="22">
        <v>5331</v>
      </c>
      <c r="BC61" s="22">
        <v>4730</v>
      </c>
      <c r="BD61" s="22">
        <v>4520</v>
      </c>
      <c r="BE61" s="22">
        <v>4610</v>
      </c>
      <c r="BF61" s="22">
        <v>2298</v>
      </c>
      <c r="BG61" s="22">
        <v>1840</v>
      </c>
      <c r="BH61" s="22">
        <v>1763</v>
      </c>
      <c r="BI61" s="22">
        <v>1828</v>
      </c>
      <c r="BJ61" s="22">
        <v>1654</v>
      </c>
      <c r="BK61" s="22">
        <v>1433</v>
      </c>
      <c r="BL61" s="22">
        <v>3134</v>
      </c>
      <c r="BO61" s="207">
        <f t="shared" si="2"/>
        <v>1.18702023726448</v>
      </c>
      <c r="BP61" s="208"/>
      <c r="BQ61" s="208"/>
    </row>
    <row r="62" spans="1:69" ht="33" x14ac:dyDescent="0.25">
      <c r="A62" s="24" t="s">
        <v>15</v>
      </c>
      <c r="B62" s="25">
        <f>+B61/B53</f>
        <v>0.19136089177891313</v>
      </c>
      <c r="C62" s="25">
        <f t="shared" ref="C62:BL62" si="6">+C61/C53</f>
        <v>9.5198787061994611E-2</v>
      </c>
      <c r="D62" s="25">
        <f t="shared" si="6"/>
        <v>9.4310707520679257E-2</v>
      </c>
      <c r="E62" s="25">
        <f t="shared" si="6"/>
        <v>9.9035704977847278E-2</v>
      </c>
      <c r="F62" s="25">
        <f t="shared" si="6"/>
        <v>9.3239440769604734E-2</v>
      </c>
      <c r="G62" s="25">
        <f t="shared" si="6"/>
        <v>9.650012680699975E-2</v>
      </c>
      <c r="H62" s="25">
        <f t="shared" si="6"/>
        <v>9.4074513626923234E-2</v>
      </c>
      <c r="I62" s="25">
        <f t="shared" si="6"/>
        <v>9.6886596072042724E-2</v>
      </c>
      <c r="J62" s="25">
        <f t="shared" si="6"/>
        <v>0.10034446607757976</v>
      </c>
      <c r="K62" s="25">
        <f t="shared" si="6"/>
        <v>9.2463830706110986E-2</v>
      </c>
      <c r="L62" s="25">
        <f t="shared" si="6"/>
        <v>0.10054172822669243</v>
      </c>
      <c r="M62" s="25">
        <f t="shared" si="6"/>
        <v>0.10165349219078168</v>
      </c>
      <c r="N62" s="25">
        <f t="shared" si="6"/>
        <v>9.264415123269984E-2</v>
      </c>
      <c r="O62" s="25">
        <f t="shared" si="6"/>
        <v>9.8839175025357828E-2</v>
      </c>
      <c r="P62" s="25">
        <f t="shared" si="6"/>
        <v>0.10689733079430655</v>
      </c>
      <c r="Q62" s="25">
        <f t="shared" si="6"/>
        <v>0.11340017117006969</v>
      </c>
      <c r="R62" s="25">
        <f t="shared" si="6"/>
        <v>0.10473944129136877</v>
      </c>
      <c r="S62" s="25">
        <f t="shared" si="6"/>
        <v>0.10203522862097289</v>
      </c>
      <c r="T62" s="25">
        <f t="shared" si="6"/>
        <v>9.5199604831829002E-2</v>
      </c>
      <c r="U62" s="25">
        <f t="shared" si="6"/>
        <v>9.2554829580923051E-2</v>
      </c>
      <c r="V62" s="25">
        <f t="shared" si="6"/>
        <v>9.3247196489517306E-2</v>
      </c>
      <c r="W62" s="25">
        <f t="shared" si="6"/>
        <v>0.11467349551856594</v>
      </c>
      <c r="X62" s="25">
        <f t="shared" si="6"/>
        <v>0.11679325772552283</v>
      </c>
      <c r="Y62" s="25">
        <f t="shared" si="6"/>
        <v>0.10499262048959235</v>
      </c>
      <c r="Z62" s="25">
        <f t="shared" si="6"/>
        <v>9.802716145978875E-2</v>
      </c>
      <c r="AA62" s="25">
        <f t="shared" si="6"/>
        <v>0.1235910618944038</v>
      </c>
      <c r="AB62" s="25">
        <f t="shared" si="6"/>
        <v>0.10669020459894984</v>
      </c>
      <c r="AC62" s="25">
        <f t="shared" si="6"/>
        <v>0.10700643893921205</v>
      </c>
      <c r="AD62" s="25">
        <f t="shared" si="6"/>
        <v>4.8861911987860392E-2</v>
      </c>
      <c r="AE62" s="25">
        <f t="shared" si="6"/>
        <v>4.7009751423256863E-2</v>
      </c>
      <c r="AF62" s="25">
        <f t="shared" si="6"/>
        <v>5.4187979539641946E-2</v>
      </c>
      <c r="AG62" s="25">
        <f t="shared" si="6"/>
        <v>6.5428530819159517E-2</v>
      </c>
      <c r="AH62" s="25">
        <f t="shared" si="6"/>
        <v>6.6079295154185022E-2</v>
      </c>
      <c r="AI62" s="25">
        <f t="shared" si="6"/>
        <v>5.7006516496485193E-2</v>
      </c>
      <c r="AJ62" s="25">
        <f t="shared" si="6"/>
        <v>5.1988123653723003E-2</v>
      </c>
      <c r="AK62" s="25">
        <f t="shared" si="6"/>
        <v>4.058201058201058E-2</v>
      </c>
      <c r="AL62" s="25">
        <f t="shared" si="6"/>
        <v>3.7558260554776235E-2</v>
      </c>
      <c r="AM62" s="25">
        <f t="shared" si="6"/>
        <v>3.8948393378773129E-2</v>
      </c>
      <c r="AN62" s="25">
        <f t="shared" si="6"/>
        <v>3.2508250825082512E-2</v>
      </c>
      <c r="AO62" s="25">
        <f t="shared" si="6"/>
        <v>3.9143449228643795E-2</v>
      </c>
      <c r="AP62" s="25">
        <f t="shared" si="6"/>
        <v>0.22867148498621565</v>
      </c>
      <c r="AQ62" s="25">
        <f t="shared" si="6"/>
        <v>0.21799107142857144</v>
      </c>
      <c r="AR62" s="25">
        <f t="shared" si="6"/>
        <v>0.21623696211676524</v>
      </c>
      <c r="AS62" s="25">
        <f t="shared" si="6"/>
        <v>0.20877934694611855</v>
      </c>
      <c r="AT62" s="25">
        <f t="shared" si="6"/>
        <v>0.21063011537323736</v>
      </c>
      <c r="AU62" s="25">
        <f t="shared" si="6"/>
        <v>0.22905829596412555</v>
      </c>
      <c r="AV62" s="25">
        <f t="shared" si="6"/>
        <v>0.21103721013841453</v>
      </c>
      <c r="AW62" s="25">
        <f t="shared" si="6"/>
        <v>0.18749678150265203</v>
      </c>
      <c r="AX62" s="25">
        <f t="shared" si="6"/>
        <v>0.19687349687349687</v>
      </c>
      <c r="AY62" s="25">
        <f t="shared" si="6"/>
        <v>0.19326264930881762</v>
      </c>
      <c r="AZ62" s="25">
        <f t="shared" si="6"/>
        <v>0.18410288680877843</v>
      </c>
      <c r="BA62" s="25">
        <f t="shared" si="6"/>
        <v>0.17310002402498598</v>
      </c>
      <c r="BB62" s="25">
        <f t="shared" si="6"/>
        <v>0.20057942659342312</v>
      </c>
      <c r="BC62" s="25">
        <f t="shared" si="6"/>
        <v>0.19688644688644688</v>
      </c>
      <c r="BD62" s="25">
        <f t="shared" si="6"/>
        <v>0.18717906244823587</v>
      </c>
      <c r="BE62" s="25">
        <f t="shared" si="6"/>
        <v>0.18570737995488237</v>
      </c>
      <c r="BF62" s="25">
        <f t="shared" si="6"/>
        <v>0.10020494483931452</v>
      </c>
      <c r="BG62" s="25">
        <f t="shared" si="6"/>
        <v>8.9004982344120354E-2</v>
      </c>
      <c r="BH62" s="25">
        <f t="shared" si="6"/>
        <v>8.3459572050747971E-2</v>
      </c>
      <c r="BI62" s="25">
        <f t="shared" si="6"/>
        <v>8.1168687003241424E-2</v>
      </c>
      <c r="BJ62" s="25">
        <f t="shared" si="6"/>
        <v>6.9909970835622809E-2</v>
      </c>
      <c r="BK62" s="25">
        <f t="shared" si="6"/>
        <v>5.6057583225755978E-2</v>
      </c>
      <c r="BL62" s="25">
        <f t="shared" si="6"/>
        <v>0.13405766104884934</v>
      </c>
      <c r="BO62" s="207">
        <f>BL62-BK62</f>
        <v>7.8000077823093358E-2</v>
      </c>
      <c r="BP62" s="208"/>
      <c r="BQ62" s="208"/>
    </row>
    <row r="63" spans="1:69" x14ac:dyDescent="0.25">
      <c r="A63" s="28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P63" s="208"/>
      <c r="BQ63" s="208"/>
    </row>
    <row r="64" spans="1:69" ht="16.5" x14ac:dyDescent="0.25">
      <c r="A64" s="16" t="s">
        <v>16</v>
      </c>
      <c r="B64" s="230">
        <v>2019</v>
      </c>
      <c r="C64" s="230"/>
      <c r="D64" s="230"/>
      <c r="E64" s="230"/>
      <c r="F64" s="230"/>
      <c r="G64" s="229">
        <v>2020</v>
      </c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>
        <v>2021</v>
      </c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>
        <v>2022</v>
      </c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>
        <v>2023</v>
      </c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>
        <v>2024</v>
      </c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31" t="s">
        <v>931</v>
      </c>
      <c r="BP64" s="208"/>
      <c r="BQ64" s="208"/>
    </row>
    <row r="65" spans="1:69" ht="16.5" x14ac:dyDescent="0.3">
      <c r="A65" s="17"/>
      <c r="B65" s="18">
        <v>43678</v>
      </c>
      <c r="C65" s="18">
        <v>43709</v>
      </c>
      <c r="D65" s="18">
        <v>43739</v>
      </c>
      <c r="E65" s="18">
        <v>43770</v>
      </c>
      <c r="F65" s="18">
        <v>43800</v>
      </c>
      <c r="G65" s="18">
        <v>43831</v>
      </c>
      <c r="H65" s="18">
        <v>43862</v>
      </c>
      <c r="I65" s="18">
        <v>43891</v>
      </c>
      <c r="J65" s="18">
        <v>43922</v>
      </c>
      <c r="K65" s="18">
        <v>43952</v>
      </c>
      <c r="L65" s="18">
        <v>43983</v>
      </c>
      <c r="M65" s="18">
        <v>44013</v>
      </c>
      <c r="N65" s="18">
        <v>44044</v>
      </c>
      <c r="O65" s="18">
        <v>44075</v>
      </c>
      <c r="P65" s="18">
        <v>44105</v>
      </c>
      <c r="Q65" s="18">
        <v>44136</v>
      </c>
      <c r="R65" s="18">
        <v>44166</v>
      </c>
      <c r="S65" s="18">
        <v>44197</v>
      </c>
      <c r="T65" s="18">
        <v>44228</v>
      </c>
      <c r="U65" s="18">
        <v>44256</v>
      </c>
      <c r="V65" s="18">
        <v>44287</v>
      </c>
      <c r="W65" s="18">
        <v>44317</v>
      </c>
      <c r="X65" s="18">
        <v>44348</v>
      </c>
      <c r="Y65" s="18">
        <v>44378</v>
      </c>
      <c r="Z65" s="18">
        <v>44409</v>
      </c>
      <c r="AA65" s="18">
        <v>44440</v>
      </c>
      <c r="AB65" s="18">
        <v>44470</v>
      </c>
      <c r="AC65" s="18">
        <v>44501</v>
      </c>
      <c r="AD65" s="18">
        <v>44531</v>
      </c>
      <c r="AE65" s="18">
        <v>44562</v>
      </c>
      <c r="AF65" s="18">
        <v>44593</v>
      </c>
      <c r="AG65" s="18">
        <v>44621</v>
      </c>
      <c r="AH65" s="18">
        <v>44652</v>
      </c>
      <c r="AI65" s="18">
        <v>44682</v>
      </c>
      <c r="AJ65" s="18">
        <v>44713</v>
      </c>
      <c r="AK65" s="18">
        <v>44743</v>
      </c>
      <c r="AL65" s="18">
        <v>44774</v>
      </c>
      <c r="AM65" s="18">
        <v>44805</v>
      </c>
      <c r="AN65" s="18">
        <v>44835</v>
      </c>
      <c r="AO65" s="18">
        <v>44866</v>
      </c>
      <c r="AP65" s="18">
        <v>44896</v>
      </c>
      <c r="AQ65" s="18">
        <v>44927</v>
      </c>
      <c r="AR65" s="18">
        <v>44958</v>
      </c>
      <c r="AS65" s="18">
        <v>44986</v>
      </c>
      <c r="AT65" s="18">
        <v>45017</v>
      </c>
      <c r="AU65" s="18">
        <v>45047</v>
      </c>
      <c r="AV65" s="18">
        <v>45078</v>
      </c>
      <c r="AW65" s="18">
        <v>45108</v>
      </c>
      <c r="AX65" s="18">
        <v>45139</v>
      </c>
      <c r="AY65" s="18">
        <v>45170</v>
      </c>
      <c r="AZ65" s="18">
        <v>45200</v>
      </c>
      <c r="BA65" s="18">
        <v>45231</v>
      </c>
      <c r="BB65" s="18">
        <v>45261</v>
      </c>
      <c r="BC65" s="18">
        <v>45292</v>
      </c>
      <c r="BD65" s="18">
        <v>45323</v>
      </c>
      <c r="BE65" s="18">
        <v>45352</v>
      </c>
      <c r="BF65" s="18">
        <v>45383</v>
      </c>
      <c r="BG65" s="18">
        <v>45413</v>
      </c>
      <c r="BH65" s="18">
        <v>45444</v>
      </c>
      <c r="BI65" s="18">
        <v>45474</v>
      </c>
      <c r="BJ65" s="18">
        <v>45505</v>
      </c>
      <c r="BK65" s="18">
        <v>45536</v>
      </c>
      <c r="BL65" s="18">
        <v>45566</v>
      </c>
      <c r="BM65" s="18">
        <v>45597</v>
      </c>
      <c r="BN65" s="18">
        <v>45627</v>
      </c>
      <c r="BO65" s="232"/>
      <c r="BP65" s="208"/>
      <c r="BQ65" s="208"/>
    </row>
    <row r="66" spans="1:69" ht="20.25" customHeight="1" x14ac:dyDescent="0.25">
      <c r="A66" s="19" t="s">
        <v>17</v>
      </c>
      <c r="B66" s="20">
        <f>+B67</f>
        <v>5376</v>
      </c>
      <c r="C66" s="20">
        <f t="shared" ref="C66:BL66" si="7">+B66+C67</f>
        <v>94725</v>
      </c>
      <c r="D66" s="20">
        <f t="shared" si="7"/>
        <v>153063</v>
      </c>
      <c r="E66" s="20">
        <f t="shared" si="7"/>
        <v>189614</v>
      </c>
      <c r="F66" s="20">
        <f t="shared" si="7"/>
        <v>230023</v>
      </c>
      <c r="G66" s="20">
        <f t="shared" si="7"/>
        <v>262329</v>
      </c>
      <c r="H66" s="20">
        <f t="shared" si="7"/>
        <v>289305</v>
      </c>
      <c r="I66" s="20">
        <f t="shared" si="7"/>
        <v>312688</v>
      </c>
      <c r="J66" s="20">
        <f t="shared" si="7"/>
        <v>325594</v>
      </c>
      <c r="K66" s="20">
        <f t="shared" si="7"/>
        <v>337933</v>
      </c>
      <c r="L66" s="20">
        <f t="shared" si="7"/>
        <v>354354</v>
      </c>
      <c r="M66" s="20">
        <f t="shared" si="7"/>
        <v>371090</v>
      </c>
      <c r="N66" s="20">
        <f t="shared" si="7"/>
        <v>386481</v>
      </c>
      <c r="O66" s="20">
        <f t="shared" si="7"/>
        <v>403397</v>
      </c>
      <c r="P66" s="20">
        <f t="shared" si="7"/>
        <v>420375</v>
      </c>
      <c r="Q66" s="20">
        <f t="shared" si="7"/>
        <v>434185</v>
      </c>
      <c r="R66" s="20">
        <f t="shared" si="7"/>
        <v>447492</v>
      </c>
      <c r="S66" s="20">
        <f t="shared" si="7"/>
        <v>459214</v>
      </c>
      <c r="T66" s="20">
        <f t="shared" si="7"/>
        <v>472366</v>
      </c>
      <c r="U66" s="20">
        <f t="shared" si="7"/>
        <v>486553</v>
      </c>
      <c r="V66" s="20">
        <f t="shared" si="7"/>
        <v>501758</v>
      </c>
      <c r="W66" s="20">
        <f t="shared" si="7"/>
        <v>513539</v>
      </c>
      <c r="X66" s="20">
        <f t="shared" si="7"/>
        <v>524355</v>
      </c>
      <c r="Y66" s="20">
        <f t="shared" si="7"/>
        <v>535705</v>
      </c>
      <c r="Z66" s="20">
        <f t="shared" si="7"/>
        <v>545959</v>
      </c>
      <c r="AA66" s="20">
        <f t="shared" si="7"/>
        <v>557925</v>
      </c>
      <c r="AB66" s="20">
        <f t="shared" si="7"/>
        <v>571429</v>
      </c>
      <c r="AC66" s="20">
        <f t="shared" si="7"/>
        <v>581768</v>
      </c>
      <c r="AD66" s="20">
        <f t="shared" si="7"/>
        <v>593502</v>
      </c>
      <c r="AE66" s="20">
        <f t="shared" si="7"/>
        <v>603451</v>
      </c>
      <c r="AF66" s="20">
        <f t="shared" si="7"/>
        <v>613740</v>
      </c>
      <c r="AG66" s="20">
        <f t="shared" si="7"/>
        <v>623337</v>
      </c>
      <c r="AH66" s="20">
        <f t="shared" si="7"/>
        <v>630442</v>
      </c>
      <c r="AI66" s="20">
        <f t="shared" si="7"/>
        <v>641064</v>
      </c>
      <c r="AJ66" s="20">
        <f t="shared" si="7"/>
        <v>650566</v>
      </c>
      <c r="AK66" s="20">
        <f t="shared" si="7"/>
        <v>661889</v>
      </c>
      <c r="AL66" s="20">
        <f t="shared" si="7"/>
        <v>676204</v>
      </c>
      <c r="AM66" s="20">
        <f t="shared" si="7"/>
        <v>689934</v>
      </c>
      <c r="AN66" s="20">
        <f t="shared" si="7"/>
        <v>707725</v>
      </c>
      <c r="AO66" s="20">
        <f t="shared" si="7"/>
        <v>726851</v>
      </c>
      <c r="AP66" s="20">
        <f t="shared" si="7"/>
        <v>746139</v>
      </c>
      <c r="AQ66" s="20">
        <f t="shared" si="7"/>
        <v>757823</v>
      </c>
      <c r="AR66" s="20">
        <f t="shared" si="7"/>
        <v>769665</v>
      </c>
      <c r="AS66" s="20">
        <f t="shared" si="7"/>
        <v>781606</v>
      </c>
      <c r="AT66" s="20">
        <f t="shared" si="7"/>
        <v>792314</v>
      </c>
      <c r="AU66" s="20">
        <f t="shared" si="7"/>
        <v>800957</v>
      </c>
      <c r="AV66" s="20">
        <f t="shared" si="7"/>
        <v>809668</v>
      </c>
      <c r="AW66" s="20">
        <f t="shared" si="7"/>
        <v>819799</v>
      </c>
      <c r="AX66" s="20">
        <f t="shared" si="7"/>
        <v>830883</v>
      </c>
      <c r="AY66" s="20">
        <f t="shared" si="7"/>
        <v>842812</v>
      </c>
      <c r="AZ66" s="20">
        <f t="shared" si="7"/>
        <v>856735</v>
      </c>
      <c r="BA66" s="20">
        <f t="shared" si="7"/>
        <v>870049</v>
      </c>
      <c r="BB66" s="20">
        <f t="shared" si="7"/>
        <v>884205</v>
      </c>
      <c r="BC66" s="20">
        <f t="shared" si="7"/>
        <v>896713</v>
      </c>
      <c r="BD66" s="20">
        <f t="shared" si="7"/>
        <v>909224</v>
      </c>
      <c r="BE66" s="20">
        <f t="shared" si="7"/>
        <v>922186</v>
      </c>
      <c r="BF66" s="20">
        <f t="shared" si="7"/>
        <v>934159</v>
      </c>
      <c r="BG66" s="20">
        <f t="shared" si="7"/>
        <v>944604</v>
      </c>
      <c r="BH66" s="20">
        <f t="shared" si="7"/>
        <v>955264</v>
      </c>
      <c r="BI66" s="20">
        <f t="shared" si="7"/>
        <v>966290</v>
      </c>
      <c r="BJ66" s="20">
        <f t="shared" si="7"/>
        <v>977984</v>
      </c>
      <c r="BK66" s="20">
        <f t="shared" si="7"/>
        <v>991264</v>
      </c>
      <c r="BL66" s="20">
        <f t="shared" si="7"/>
        <v>1003123</v>
      </c>
      <c r="BO66" s="207">
        <f>BL66/BK66-1</f>
        <v>1.1963513251767477E-2</v>
      </c>
      <c r="BP66" s="208"/>
      <c r="BQ66" s="208"/>
    </row>
    <row r="67" spans="1:69" ht="33" x14ac:dyDescent="0.25">
      <c r="A67" s="21" t="s">
        <v>6</v>
      </c>
      <c r="B67" s="22">
        <v>5376</v>
      </c>
      <c r="C67" s="22">
        <v>89349</v>
      </c>
      <c r="D67" s="22">
        <v>58338</v>
      </c>
      <c r="E67" s="22">
        <v>36551</v>
      </c>
      <c r="F67" s="22">
        <v>40409</v>
      </c>
      <c r="G67" s="22">
        <v>32306</v>
      </c>
      <c r="H67" s="22">
        <v>26976</v>
      </c>
      <c r="I67" s="22">
        <v>23383</v>
      </c>
      <c r="J67" s="22">
        <v>12906</v>
      </c>
      <c r="K67" s="22">
        <v>12339</v>
      </c>
      <c r="L67" s="22">
        <v>16421</v>
      </c>
      <c r="M67" s="22">
        <v>16736</v>
      </c>
      <c r="N67" s="22">
        <v>15391</v>
      </c>
      <c r="O67" s="22">
        <v>16916</v>
      </c>
      <c r="P67" s="22">
        <v>16978</v>
      </c>
      <c r="Q67" s="22">
        <v>13810</v>
      </c>
      <c r="R67" s="22">
        <v>13307</v>
      </c>
      <c r="S67" s="22">
        <v>11722</v>
      </c>
      <c r="T67" s="22">
        <v>13152</v>
      </c>
      <c r="U67" s="22">
        <v>14187</v>
      </c>
      <c r="V67" s="22">
        <v>15205</v>
      </c>
      <c r="W67" s="22">
        <v>11781</v>
      </c>
      <c r="X67" s="22">
        <v>10816</v>
      </c>
      <c r="Y67" s="22">
        <v>11350</v>
      </c>
      <c r="Z67" s="22">
        <v>10254</v>
      </c>
      <c r="AA67" s="22">
        <v>11966</v>
      </c>
      <c r="AB67" s="22">
        <v>13504</v>
      </c>
      <c r="AC67" s="22">
        <v>10339</v>
      </c>
      <c r="AD67" s="22">
        <v>11734</v>
      </c>
      <c r="AE67" s="22">
        <v>9949</v>
      </c>
      <c r="AF67" s="22">
        <v>10289</v>
      </c>
      <c r="AG67" s="22">
        <v>9597</v>
      </c>
      <c r="AH67" s="22">
        <v>7105</v>
      </c>
      <c r="AI67" s="22">
        <v>10622</v>
      </c>
      <c r="AJ67" s="22">
        <v>9502</v>
      </c>
      <c r="AK67" s="22">
        <v>11323</v>
      </c>
      <c r="AL67" s="22">
        <v>14315</v>
      </c>
      <c r="AM67" s="22">
        <v>13730</v>
      </c>
      <c r="AN67" s="22">
        <v>17791</v>
      </c>
      <c r="AO67" s="22">
        <v>19126</v>
      </c>
      <c r="AP67" s="22">
        <v>19288</v>
      </c>
      <c r="AQ67" s="22">
        <v>11684</v>
      </c>
      <c r="AR67" s="22">
        <v>11842</v>
      </c>
      <c r="AS67" s="23">
        <v>11941</v>
      </c>
      <c r="AT67" s="23">
        <v>10708</v>
      </c>
      <c r="AU67" s="23">
        <v>8643</v>
      </c>
      <c r="AV67" s="23">
        <v>8711</v>
      </c>
      <c r="AW67" s="23">
        <v>10131</v>
      </c>
      <c r="AX67" s="23">
        <v>11084</v>
      </c>
      <c r="AY67" s="23">
        <v>11929</v>
      </c>
      <c r="AZ67" s="23">
        <v>13923</v>
      </c>
      <c r="BA67" s="23">
        <v>13314</v>
      </c>
      <c r="BB67" s="23">
        <v>14156</v>
      </c>
      <c r="BC67" s="23">
        <v>12508</v>
      </c>
      <c r="BD67" s="23">
        <v>12511</v>
      </c>
      <c r="BE67" s="23">
        <v>12962</v>
      </c>
      <c r="BF67" s="23">
        <v>11973</v>
      </c>
      <c r="BG67" s="23">
        <v>10445</v>
      </c>
      <c r="BH67" s="23">
        <v>10660</v>
      </c>
      <c r="BI67" s="23">
        <v>11026</v>
      </c>
      <c r="BJ67" s="23">
        <v>11694</v>
      </c>
      <c r="BK67" s="23">
        <v>13280</v>
      </c>
      <c r="BL67" s="23">
        <v>11859</v>
      </c>
      <c r="BO67" s="207">
        <f t="shared" ref="BO67:BO71" si="8">BL67/BK67-1</f>
        <v>-0.10700301204819274</v>
      </c>
      <c r="BP67" s="211">
        <f>BL67/AZ67-1</f>
        <v>-0.14824391294979533</v>
      </c>
      <c r="BQ67" s="208"/>
    </row>
    <row r="68" spans="1:69" ht="16.5" x14ac:dyDescent="0.25">
      <c r="A68" s="24" t="s">
        <v>7</v>
      </c>
      <c r="B68" s="25"/>
      <c r="C68" s="25">
        <v>17.63394817742644</v>
      </c>
      <c r="D68" s="25">
        <v>0.60820891125278398</v>
      </c>
      <c r="E68" s="25">
        <v>0.24603029214998062</v>
      </c>
      <c r="F68" s="25">
        <v>0.22777820249695679</v>
      </c>
      <c r="G68" s="25">
        <v>0.14962161126544693</v>
      </c>
      <c r="H68" s="25">
        <v>0.11125832229249477</v>
      </c>
      <c r="I68" s="25">
        <v>8.7315632006358612E-2</v>
      </c>
      <c r="J68" s="25">
        <v>4.4332801169610914E-2</v>
      </c>
      <c r="K68" s="25">
        <v>4.0621656959467511E-2</v>
      </c>
      <c r="L68" s="25">
        <v>5.2032071478657516E-2</v>
      </c>
      <c r="M68" s="25">
        <f t="shared" ref="M68:BL69" si="9">M66/L66-1</f>
        <v>4.7229606551640435E-2</v>
      </c>
      <c r="N68" s="25">
        <f t="shared" si="9"/>
        <v>4.1475113853782108E-2</v>
      </c>
      <c r="O68" s="25">
        <f t="shared" si="9"/>
        <v>4.3769292668979887E-2</v>
      </c>
      <c r="P68" s="25">
        <f t="shared" si="9"/>
        <v>4.2087571300728488E-2</v>
      </c>
      <c r="Q68" s="25">
        <f t="shared" si="9"/>
        <v>3.2851620576865859E-2</v>
      </c>
      <c r="R68" s="25">
        <f t="shared" si="9"/>
        <v>3.0648225986618538E-2</v>
      </c>
      <c r="S68" s="25">
        <f t="shared" si="9"/>
        <v>2.6194881696209205E-2</v>
      </c>
      <c r="T68" s="25">
        <f t="shared" si="9"/>
        <v>2.8640241804474664E-2</v>
      </c>
      <c r="U68" s="25">
        <f t="shared" si="9"/>
        <v>3.0033914379951065E-2</v>
      </c>
      <c r="V68" s="25">
        <f t="shared" si="9"/>
        <v>3.1250449591308627E-2</v>
      </c>
      <c r="W68" s="25">
        <f t="shared" si="9"/>
        <v>2.3479446266925441E-2</v>
      </c>
      <c r="X68" s="25">
        <f t="shared" si="9"/>
        <v>2.1061691517100023E-2</v>
      </c>
      <c r="Y68" s="25">
        <f t="shared" si="9"/>
        <v>2.1645640834930591E-2</v>
      </c>
      <c r="Z68" s="25">
        <f t="shared" si="9"/>
        <v>1.9141131779617515E-2</v>
      </c>
      <c r="AA68" s="25">
        <f t="shared" si="9"/>
        <v>2.1917396727593186E-2</v>
      </c>
      <c r="AB68" s="25">
        <f t="shared" si="9"/>
        <v>2.4203970067661507E-2</v>
      </c>
      <c r="AC68" s="25">
        <f t="shared" si="9"/>
        <v>1.8093236430072768E-2</v>
      </c>
      <c r="AD68" s="25">
        <f t="shared" si="9"/>
        <v>2.0169552123870726E-2</v>
      </c>
      <c r="AE68" s="25">
        <f t="shared" si="9"/>
        <v>1.6763212255392679E-2</v>
      </c>
      <c r="AF68" s="25">
        <f t="shared" si="9"/>
        <v>1.7050265887371241E-2</v>
      </c>
      <c r="AG68" s="25">
        <f t="shared" si="9"/>
        <v>1.5636914654413969E-2</v>
      </c>
      <c r="AH68" s="25">
        <f t="shared" si="9"/>
        <v>1.1398328672932889E-2</v>
      </c>
      <c r="AI68" s="25">
        <f t="shared" si="9"/>
        <v>1.6848496768933519E-2</v>
      </c>
      <c r="AJ68" s="25">
        <f t="shared" si="9"/>
        <v>1.4822233037575128E-2</v>
      </c>
      <c r="AK68" s="25">
        <f t="shared" si="9"/>
        <v>1.7404844397032715E-2</v>
      </c>
      <c r="AL68" s="25">
        <f t="shared" si="9"/>
        <v>2.1627493431678024E-2</v>
      </c>
      <c r="AM68" s="25">
        <f t="shared" si="9"/>
        <v>2.0304523486994963E-2</v>
      </c>
      <c r="AN68" s="25">
        <f t="shared" si="9"/>
        <v>2.5786524508141451E-2</v>
      </c>
      <c r="AO68" s="25">
        <f t="shared" si="9"/>
        <v>2.7024621145218752E-2</v>
      </c>
      <c r="AP68" s="25">
        <f t="shared" si="9"/>
        <v>2.6536387787868598E-2</v>
      </c>
      <c r="AQ68" s="25">
        <f t="shared" si="9"/>
        <v>1.5659280643419038E-2</v>
      </c>
      <c r="AR68" s="25">
        <f t="shared" si="9"/>
        <v>1.5626340187616439E-2</v>
      </c>
      <c r="AS68" s="25">
        <f t="shared" si="9"/>
        <v>1.5514542041017876E-2</v>
      </c>
      <c r="AT68" s="25">
        <f t="shared" si="9"/>
        <v>1.3699997185282697E-2</v>
      </c>
      <c r="AU68" s="25">
        <f t="shared" si="9"/>
        <v>1.0908553931900711E-2</v>
      </c>
      <c r="AV68" s="25">
        <f t="shared" si="9"/>
        <v>1.0875739896149206E-2</v>
      </c>
      <c r="AW68" s="25">
        <f t="shared" si="9"/>
        <v>1.2512536002410757E-2</v>
      </c>
      <c r="AX68" s="25">
        <f t="shared" si="9"/>
        <v>1.3520387314451376E-2</v>
      </c>
      <c r="AY68" s="25">
        <f t="shared" si="9"/>
        <v>1.4357015367987946E-2</v>
      </c>
      <c r="AZ68" s="25">
        <f t="shared" si="9"/>
        <v>1.6519698343165468E-2</v>
      </c>
      <c r="BA68" s="25">
        <f t="shared" si="9"/>
        <v>1.5540394637781896E-2</v>
      </c>
      <c r="BB68" s="25">
        <f t="shared" si="9"/>
        <v>1.627034799189464E-2</v>
      </c>
      <c r="BC68" s="25">
        <f t="shared" si="9"/>
        <v>1.4146040793707293E-2</v>
      </c>
      <c r="BD68" s="25">
        <f t="shared" si="9"/>
        <v>1.3952067160841963E-2</v>
      </c>
      <c r="BE68" s="25">
        <f t="shared" si="9"/>
        <v>1.4256112905070673E-2</v>
      </c>
      <c r="BF68" s="25">
        <f t="shared" si="9"/>
        <v>1.298328103007429E-2</v>
      </c>
      <c r="BG68" s="25">
        <f t="shared" si="9"/>
        <v>1.1181180077481478E-2</v>
      </c>
      <c r="BH68" s="25">
        <f t="shared" si="9"/>
        <v>1.1285152296623746E-2</v>
      </c>
      <c r="BI68" s="25">
        <f t="shared" si="9"/>
        <v>1.154235897092315E-2</v>
      </c>
      <c r="BJ68" s="25">
        <f t="shared" si="9"/>
        <v>1.2101956969439831E-2</v>
      </c>
      <c r="BK68" s="25">
        <f t="shared" si="9"/>
        <v>1.3578954256920461E-2</v>
      </c>
      <c r="BL68" s="25">
        <f t="shared" si="9"/>
        <v>1.1963513251767477E-2</v>
      </c>
      <c r="BO68" s="207">
        <f>BL68-BK68</f>
        <v>-1.6154410051529844E-3</v>
      </c>
      <c r="BP68" s="208"/>
      <c r="BQ68" s="208"/>
    </row>
    <row r="69" spans="1:69" ht="16.5" x14ac:dyDescent="0.25">
      <c r="A69" s="24" t="s">
        <v>8</v>
      </c>
      <c r="B69" s="25"/>
      <c r="C69" s="25">
        <v>16.63394817742644</v>
      </c>
      <c r="D69" s="25">
        <v>-0.35730029263433161</v>
      </c>
      <c r="E69" s="25">
        <v>-0.34945361543827014</v>
      </c>
      <c r="F69" s="25">
        <v>0.15359185132237307</v>
      </c>
      <c r="G69" s="25">
        <v>-0.19350424702450109</v>
      </c>
      <c r="H69" s="25">
        <v>-0.14514373519431467</v>
      </c>
      <c r="I69" s="25">
        <v>-0.12788346315158783</v>
      </c>
      <c r="J69" s="25">
        <v>-0.44793679419468424</v>
      </c>
      <c r="K69" s="25">
        <v>-4.3089367659640665E-2</v>
      </c>
      <c r="L69" s="25">
        <v>0.33292692839144933</v>
      </c>
      <c r="M69" s="25">
        <f t="shared" si="9"/>
        <v>1.9182753790877527E-2</v>
      </c>
      <c r="N69" s="25">
        <f t="shared" si="9"/>
        <v>-8.0365678776290639E-2</v>
      </c>
      <c r="O69" s="25">
        <f t="shared" si="9"/>
        <v>9.9083880189721363E-2</v>
      </c>
      <c r="P69" s="25">
        <f t="shared" si="9"/>
        <v>3.6651690707023565E-3</v>
      </c>
      <c r="Q69" s="25">
        <f t="shared" si="9"/>
        <v>-0.18659441630345153</v>
      </c>
      <c r="R69" s="25">
        <f t="shared" si="9"/>
        <v>-3.6422881969587206E-2</v>
      </c>
      <c r="S69" s="25">
        <f t="shared" si="9"/>
        <v>-0.11911024272939053</v>
      </c>
      <c r="T69" s="25">
        <f t="shared" si="9"/>
        <v>0.12199283398737415</v>
      </c>
      <c r="U69" s="25">
        <f t="shared" si="9"/>
        <v>7.8695255474452663E-2</v>
      </c>
      <c r="V69" s="25">
        <f t="shared" si="9"/>
        <v>7.1755832804680342E-2</v>
      </c>
      <c r="W69" s="25">
        <f t="shared" si="9"/>
        <v>-0.22518908253863856</v>
      </c>
      <c r="X69" s="25">
        <f t="shared" si="9"/>
        <v>-8.1911552499787765E-2</v>
      </c>
      <c r="Y69" s="25">
        <f>Y67/X67-1</f>
        <v>4.9371301775148035E-2</v>
      </c>
      <c r="Z69" s="25">
        <f t="shared" si="9"/>
        <v>-9.6563876651982405E-2</v>
      </c>
      <c r="AA69" s="25">
        <f t="shared" si="9"/>
        <v>0.16695923542032376</v>
      </c>
      <c r="AB69" s="25">
        <f t="shared" si="9"/>
        <v>0.12853083737255555</v>
      </c>
      <c r="AC69" s="25">
        <f t="shared" si="9"/>
        <v>-0.234375</v>
      </c>
      <c r="AD69" s="25">
        <f t="shared" si="9"/>
        <v>0.13492600831801904</v>
      </c>
      <c r="AE69" s="25">
        <f t="shared" si="9"/>
        <v>-0.15212203852053863</v>
      </c>
      <c r="AF69" s="25">
        <f t="shared" si="9"/>
        <v>3.4174288873253689E-2</v>
      </c>
      <c r="AG69" s="25">
        <f t="shared" si="9"/>
        <v>-6.7256293128583944E-2</v>
      </c>
      <c r="AH69" s="25">
        <f t="shared" si="9"/>
        <v>-0.25966447848285923</v>
      </c>
      <c r="AI69" s="25">
        <f t="shared" si="9"/>
        <v>0.49500351864883885</v>
      </c>
      <c r="AJ69" s="25">
        <f t="shared" si="9"/>
        <v>-0.1054415364338166</v>
      </c>
      <c r="AK69" s="25">
        <f t="shared" si="9"/>
        <v>0.19164386444958947</v>
      </c>
      <c r="AL69" s="25">
        <f t="shared" si="9"/>
        <v>0.26424092554976597</v>
      </c>
      <c r="AM69" s="25">
        <f t="shared" si="9"/>
        <v>-4.0866224240307392E-2</v>
      </c>
      <c r="AN69" s="25">
        <f t="shared" si="9"/>
        <v>0.29577567370721058</v>
      </c>
      <c r="AO69" s="25">
        <f t="shared" si="9"/>
        <v>7.503794053172963E-2</v>
      </c>
      <c r="AP69" s="25">
        <f t="shared" si="9"/>
        <v>8.4701453518769565E-3</v>
      </c>
      <c r="AQ69" s="25">
        <f t="shared" si="9"/>
        <v>-0.39423475736209046</v>
      </c>
      <c r="AR69" s="25">
        <f t="shared" si="9"/>
        <v>1.3522766175967149E-2</v>
      </c>
      <c r="AS69" s="25">
        <f t="shared" si="9"/>
        <v>8.3600743117717702E-3</v>
      </c>
      <c r="AT69" s="25">
        <f t="shared" si="9"/>
        <v>-0.10325768361108789</v>
      </c>
      <c r="AU69" s="25">
        <f t="shared" si="9"/>
        <v>-0.19284646992902499</v>
      </c>
      <c r="AV69" s="25">
        <f t="shared" si="9"/>
        <v>7.8676385514289127E-3</v>
      </c>
      <c r="AW69" s="25">
        <f t="shared" si="9"/>
        <v>0.16301228331994033</v>
      </c>
      <c r="AX69" s="25">
        <f t="shared" si="9"/>
        <v>9.4067712960221206E-2</v>
      </c>
      <c r="AY69" s="25">
        <f t="shared" si="9"/>
        <v>7.6236015878744068E-2</v>
      </c>
      <c r="AZ69" s="25">
        <f t="shared" si="9"/>
        <v>0.16715567105373452</v>
      </c>
      <c r="BA69" s="25">
        <f t="shared" si="9"/>
        <v>-4.3740573152337814E-2</v>
      </c>
      <c r="BB69" s="25">
        <f t="shared" si="9"/>
        <v>6.3241700465675121E-2</v>
      </c>
      <c r="BC69" s="25">
        <f t="shared" si="9"/>
        <v>-0.11641706696807008</v>
      </c>
      <c r="BD69" s="25">
        <f t="shared" si="9"/>
        <v>2.3984649824115856E-4</v>
      </c>
      <c r="BE69" s="25">
        <f t="shared" si="9"/>
        <v>3.6048277515786209E-2</v>
      </c>
      <c r="BF69" s="25">
        <f t="shared" si="9"/>
        <v>-7.6299953710847079E-2</v>
      </c>
      <c r="BG69" s="25">
        <f t="shared" si="9"/>
        <v>-0.12762047941201038</v>
      </c>
      <c r="BH69" s="25">
        <f t="shared" si="9"/>
        <v>2.0584011488750553E-2</v>
      </c>
      <c r="BI69" s="25">
        <f t="shared" si="9"/>
        <v>3.433395872420264E-2</v>
      </c>
      <c r="BJ69" s="25">
        <f t="shared" si="9"/>
        <v>6.0584074006892807E-2</v>
      </c>
      <c r="BK69" s="25">
        <f t="shared" si="9"/>
        <v>0.13562510689242346</v>
      </c>
      <c r="BL69" s="25">
        <f t="shared" si="9"/>
        <v>-0.10700301204819274</v>
      </c>
      <c r="BO69" s="207">
        <f>BL69-BK69</f>
        <v>-0.2426281189406162</v>
      </c>
      <c r="BP69" s="208"/>
      <c r="BQ69" s="208"/>
    </row>
    <row r="70" spans="1:69" ht="16.5" x14ac:dyDescent="0.25">
      <c r="A70" s="24" t="s">
        <v>9</v>
      </c>
      <c r="B70" s="25">
        <v>1</v>
      </c>
      <c r="C70" s="25">
        <v>0.94633450783063666</v>
      </c>
      <c r="D70" s="25">
        <v>0.3781902382191088</v>
      </c>
      <c r="E70" s="25">
        <v>0.19745129287785143</v>
      </c>
      <c r="F70" s="25">
        <v>0.18552064373982183</v>
      </c>
      <c r="G70" s="25">
        <v>0.13014857219041906</v>
      </c>
      <c r="H70" s="25">
        <v>0.10011922526075839</v>
      </c>
      <c r="I70" s="25">
        <v>8.0303850543600064E-2</v>
      </c>
      <c r="J70" s="25">
        <v>4.2450836668119447E-2</v>
      </c>
      <c r="K70" s="25">
        <v>3.90359519118193E-2</v>
      </c>
      <c r="L70" s="25">
        <v>4.9458636185420873E-2</v>
      </c>
      <c r="M70" s="25">
        <f t="shared" ref="M70:BL70" si="10">M67/M66</f>
        <v>4.5099571532512331E-2</v>
      </c>
      <c r="N70" s="25">
        <f t="shared" si="10"/>
        <v>3.9823432458516717E-2</v>
      </c>
      <c r="O70" s="25">
        <f t="shared" si="10"/>
        <v>4.1933876553370504E-2</v>
      </c>
      <c r="P70" s="25">
        <f t="shared" si="10"/>
        <v>4.0387749033600949E-2</v>
      </c>
      <c r="Q70" s="25">
        <f t="shared" si="10"/>
        <v>3.1806718334350566E-2</v>
      </c>
      <c r="R70" s="25">
        <f t="shared" si="10"/>
        <v>2.9736844457554548E-2</v>
      </c>
      <c r="S70" s="25">
        <f t="shared" si="10"/>
        <v>2.5526225245745993E-2</v>
      </c>
      <c r="T70" s="25">
        <f t="shared" si="10"/>
        <v>2.7842816798838189E-2</v>
      </c>
      <c r="U70" s="25">
        <f t="shared" si="10"/>
        <v>2.9158180095488057E-2</v>
      </c>
      <c r="V70" s="25">
        <f t="shared" si="10"/>
        <v>3.0303453059044399E-2</v>
      </c>
      <c r="W70" s="25">
        <f t="shared" si="10"/>
        <v>2.294080877985898E-2</v>
      </c>
      <c r="X70" s="25">
        <f t="shared" si="10"/>
        <v>2.0627246807983141E-2</v>
      </c>
      <c r="Y70" s="25">
        <f t="shared" si="10"/>
        <v>2.1187033908587748E-2</v>
      </c>
      <c r="Z70" s="25">
        <f t="shared" si="10"/>
        <v>1.8781630122408459E-2</v>
      </c>
      <c r="AA70" s="25">
        <f t="shared" si="10"/>
        <v>2.1447327149706503E-2</v>
      </c>
      <c r="AB70" s="25">
        <f t="shared" si="10"/>
        <v>2.3631982276013291E-2</v>
      </c>
      <c r="AC70" s="25">
        <f t="shared" si="10"/>
        <v>1.7771689058181269E-2</v>
      </c>
      <c r="AD70" s="25">
        <f t="shared" si="10"/>
        <v>1.9770784260204684E-2</v>
      </c>
      <c r="AE70" s="25">
        <f t="shared" si="10"/>
        <v>1.6486839859408634E-2</v>
      </c>
      <c r="AF70" s="25">
        <f t="shared" si="10"/>
        <v>1.6764427933652688E-2</v>
      </c>
      <c r="AG70" s="25">
        <f t="shared" si="10"/>
        <v>1.5396166118808927E-2</v>
      </c>
      <c r="AH70" s="25">
        <f t="shared" si="10"/>
        <v>1.1269870979408098E-2</v>
      </c>
      <c r="AI70" s="25">
        <f t="shared" si="10"/>
        <v>1.6569328491383074E-2</v>
      </c>
      <c r="AJ70" s="25">
        <f t="shared" si="10"/>
        <v>1.4605743306597639E-2</v>
      </c>
      <c r="AK70" s="25">
        <f t="shared" si="10"/>
        <v>1.7107098017945608E-2</v>
      </c>
      <c r="AL70" s="25">
        <f t="shared" si="10"/>
        <v>2.1169647029594618E-2</v>
      </c>
      <c r="AM70" s="25">
        <f t="shared" si="10"/>
        <v>1.99004542463482E-2</v>
      </c>
      <c r="AN70" s="25">
        <f t="shared" si="10"/>
        <v>2.5138295241795894E-2</v>
      </c>
      <c r="AO70" s="25">
        <f t="shared" si="10"/>
        <v>2.6313508545767979E-2</v>
      </c>
      <c r="AP70" s="25">
        <f t="shared" si="10"/>
        <v>2.5850411250450653E-2</v>
      </c>
      <c r="AQ70" s="25">
        <f t="shared" si="10"/>
        <v>1.5417848231051315E-2</v>
      </c>
      <c r="AR70" s="25">
        <f t="shared" si="10"/>
        <v>1.538591465117941E-2</v>
      </c>
      <c r="AS70" s="25">
        <f t="shared" si="10"/>
        <v>1.5277518340442628E-2</v>
      </c>
      <c r="AT70" s="25">
        <f t="shared" si="10"/>
        <v>1.3514843862408086E-2</v>
      </c>
      <c r="AU70" s="25">
        <f t="shared" si="10"/>
        <v>1.0790841455908369E-2</v>
      </c>
      <c r="AV70" s="25">
        <f t="shared" si="10"/>
        <v>1.0758730739018956E-2</v>
      </c>
      <c r="AW70" s="25">
        <f t="shared" si="10"/>
        <v>1.235790724311691E-2</v>
      </c>
      <c r="AX70" s="25">
        <f t="shared" si="10"/>
        <v>1.3340025009538046E-2</v>
      </c>
      <c r="AY70" s="25">
        <f t="shared" si="10"/>
        <v>1.4153808915867358E-2</v>
      </c>
      <c r="AZ70" s="25">
        <f t="shared" si="10"/>
        <v>1.6251232878311261E-2</v>
      </c>
      <c r="BA70" s="25">
        <f t="shared" si="10"/>
        <v>1.5302586406052993E-2</v>
      </c>
      <c r="BB70" s="25">
        <f t="shared" si="10"/>
        <v>1.6009861966399194E-2</v>
      </c>
      <c r="BC70" s="25">
        <f t="shared" si="10"/>
        <v>1.3948721608809061E-2</v>
      </c>
      <c r="BD70" s="25">
        <f t="shared" si="10"/>
        <v>1.3760085523479362E-2</v>
      </c>
      <c r="BE70" s="25">
        <f t="shared" si="10"/>
        <v>1.405573279143253E-2</v>
      </c>
      <c r="BF70" s="25">
        <f t="shared" si="10"/>
        <v>1.2816875927973717E-2</v>
      </c>
      <c r="BG70" s="25">
        <f t="shared" si="10"/>
        <v>1.1057543690265974E-2</v>
      </c>
      <c r="BH70" s="25">
        <f t="shared" si="10"/>
        <v>1.1159218812809861E-2</v>
      </c>
      <c r="BI70" s="25">
        <f t="shared" si="10"/>
        <v>1.1410653116559212E-2</v>
      </c>
      <c r="BJ70" s="25">
        <f t="shared" si="10"/>
        <v>1.1957250834369479E-2</v>
      </c>
      <c r="BK70" s="25">
        <f t="shared" si="10"/>
        <v>1.3397036510959744E-2</v>
      </c>
      <c r="BL70" s="25">
        <f t="shared" si="10"/>
        <v>1.1822079645267828E-2</v>
      </c>
      <c r="BO70" s="207">
        <f>BL70-BK70</f>
        <v>-1.5749568656919163E-3</v>
      </c>
      <c r="BP70" s="208"/>
      <c r="BQ70" s="208"/>
    </row>
    <row r="71" spans="1:69" ht="33" x14ac:dyDescent="0.25">
      <c r="A71" s="19" t="s">
        <v>18</v>
      </c>
      <c r="B71" s="26">
        <v>0.6969185000183642</v>
      </c>
      <c r="C71" s="26">
        <v>13.726576107672559</v>
      </c>
      <c r="D71" s="26">
        <v>9.4363459847261808</v>
      </c>
      <c r="E71" s="26">
        <v>7.2421691996428086</v>
      </c>
      <c r="F71" s="26">
        <v>9.0567281859186153</v>
      </c>
      <c r="G71" s="26">
        <v>7.7450610917169147</v>
      </c>
      <c r="H71" s="26">
        <v>6.8091877116396713</v>
      </c>
      <c r="I71" s="26">
        <v>5.8449869994277739</v>
      </c>
      <c r="J71" s="26">
        <v>4.1716011849333068</v>
      </c>
      <c r="K71" s="26">
        <v>3.9685560558946107</v>
      </c>
      <c r="L71" s="26">
        <v>5.2818897434906402</v>
      </c>
      <c r="M71" s="26">
        <v>5.1314982834722898</v>
      </c>
      <c r="N71" s="26">
        <v>4.7039088734145889</v>
      </c>
      <c r="O71" s="26">
        <v>5.0255645441608561</v>
      </c>
      <c r="P71" s="26">
        <v>4.7942033569024325</v>
      </c>
      <c r="Q71" s="26">
        <v>4.3419207575881433</v>
      </c>
      <c r="R71" s="26">
        <v>4.2209203109784523</v>
      </c>
      <c r="S71" s="26">
        <v>4.2341535305081566</v>
      </c>
      <c r="T71" s="26">
        <v>4.9824409869415494</v>
      </c>
      <c r="U71" s="26">
        <v>4.6880731216480127</v>
      </c>
      <c r="V71" s="26">
        <v>5.3753557350679655</v>
      </c>
      <c r="W71" s="26">
        <v>4.2435703479576405</v>
      </c>
      <c r="X71" s="26">
        <v>3.7547342074476764</v>
      </c>
      <c r="Y71" s="26">
        <v>3.8798245703991605</v>
      </c>
      <c r="Z71" s="26">
        <v>3.4872213436718873</v>
      </c>
      <c r="AA71" s="26">
        <v>3.9145628018375276</v>
      </c>
      <c r="AB71" s="26">
        <f>AB67/((ВОВЛЕЧЁННОСТЬ!AB79-ВОВЛЕЧЁННОСТЬ!AB82)/100)</f>
        <v>4.4811085965343089</v>
      </c>
      <c r="AC71" s="26">
        <f>AC67/((ВОВЛЕЧЁННОСТЬ!AC79-ВОВЛЕЧЁННОСТЬ!AC82)/100)</f>
        <v>3.8220681088914192</v>
      </c>
      <c r="AD71" s="26">
        <f>AD67/((ВОВЛЕЧЁННОСТЬ!AD79-ВОВЛЕЧЁННОСТЬ!AD82)/100)</f>
        <v>4.2292457352522446</v>
      </c>
      <c r="AE71" s="26">
        <f>AE67/((ВОВЛЕЧЁННОСТЬ!AE79-ВОВЛЕЧЁННОСТЬ!AE82)/100)</f>
        <v>3.7379490686123491</v>
      </c>
      <c r="AF71" s="26">
        <f>AF67/((ВОВЛЕЧЁННОСТЬ!AF79-ВОВЛЕЧЁННОСТЬ!AF82)/100)</f>
        <v>3.8719316005163078</v>
      </c>
      <c r="AG71" s="26">
        <f>AG67/((ВОВЛЕЧЁННОСТЬ!AG79-ВОВЛЕЧЁННОСТЬ!AG82)/100)</f>
        <v>3.6227534738344107</v>
      </c>
      <c r="AH71" s="26">
        <f>AH67/((ВОВЛЕЧЁННОСТЬ!AH79-ВОВЛЕЧЁННОСТЬ!AH82)/100)</f>
        <v>2.8855838586002993</v>
      </c>
      <c r="AI71" s="26">
        <f>AI67/((ВОВЛЕЧЁННОСТЬ!AI79-ВОВЛЕЧЁННОСТЬ!AI82)/100)</f>
        <v>4.3126093682120654</v>
      </c>
      <c r="AJ71" s="26">
        <f>AJ67/((ВОВЛЕЧЁННОСТЬ!AJ79-ВОВЛЕЧЁННОСТЬ!AJ82)/100)</f>
        <v>3.9797285977550678</v>
      </c>
      <c r="AK71" s="26">
        <f>AK67/((ВОВЛЕЧЁННОСТЬ!AK79-ВОВЛЕЧЁННОСТЬ!AK82)/100)</f>
        <v>4.6756024643641716</v>
      </c>
      <c r="AL71" s="26">
        <f>AL67/((ВОВЛЕЧЁННОСТЬ!AL79-ВОВЛЕЧЁННОСТЬ!AL82)/100)</f>
        <v>5.5793305582838348</v>
      </c>
      <c r="AM71" s="26">
        <f>AM67/((ВОВЛЕЧЁННОСТЬ!AM79-ВОВЛЕЧЁННОСТЬ!AM82)/100)</f>
        <v>5.3310450867411125</v>
      </c>
      <c r="AN71" s="26">
        <f>AN67/((ВОВЛЕЧЁННОСТЬ!AN79-ВОВЛЕЧЁННОСТЬ!AN82)/100)</f>
        <v>7.1339781220928362</v>
      </c>
      <c r="AO71" s="26">
        <f>AO67/((ВОВЛЕЧЁННОСТЬ!AO79-ВОВЛЕЧЁННОСТЬ!AO82)/100)</f>
        <v>8.2724555689638013</v>
      </c>
      <c r="AP71" s="26">
        <f>AP67/((ВОВЛЕЧЁННОСТЬ!AP79-ВОВЛЕЧЁННОСТЬ!AP82)/100)</f>
        <v>7.2699312507538298</v>
      </c>
      <c r="AQ71" s="26">
        <f>AQ67/((ВОВЛЕЧЁННОСТЬ!AQ79-ВОВЛЕЧЁННОСТЬ!AQ82)/100)</f>
        <v>5.1425377305757403</v>
      </c>
      <c r="AR71" s="26">
        <f>AR67/((ВОВЛЕЧЁННОСТЬ!AR79-ВОВЛЕЧЁННОСТЬ!AR82)/100)</f>
        <v>5.2891336486625313</v>
      </c>
      <c r="AS71" s="26">
        <f>AS67/((ВОВЛЕЧЁННОСТЬ!AS79-ВОВЛЕЧЁННОСТЬ!AS82)/100)</f>
        <v>4.891166326689441</v>
      </c>
      <c r="AT71" s="26">
        <f>AT67/((ВОВЛЕЧЁННОСТЬ!AT79-ВОВЛЕЧЁННОСТЬ!AT82)/100)</f>
        <v>4.5341372944225204</v>
      </c>
      <c r="AU71" s="26">
        <f>AU67/((ВОВЛЕЧЁННОСТЬ!AU79-ВОВЛЕЧЁННОСТЬ!AU82)/100)</f>
        <v>3.6429004956671274</v>
      </c>
      <c r="AV71" s="26">
        <f>AV67/((ВОВЛЕЧЁННОСТЬ!AV79-ВОВЛЕЧЁННОСТЬ!AV82)/100)</f>
        <v>3.7960727576980404</v>
      </c>
      <c r="AW71" s="26">
        <f>AW67/((ВОВЛЕЧЁННОСТЬ!AW79-ВОВЛЕЧЁННОСТЬ!AW82)/100)</f>
        <v>4.2607686290342937</v>
      </c>
      <c r="AX71" s="26">
        <f>AX67/((ВОВЛЕЧЁННОСТЬ!AX79-ВОВЛЕЧЁННОСТЬ!AX82)/100)</f>
        <v>4.4399402346550874</v>
      </c>
      <c r="AY71" s="26">
        <f>AY67/((ВОВЛЕЧЁННОСТЬ!AY79-ВОВЛЕЧЁННОСТЬ!AY82)/100)</f>
        <v>4.4451483082426595</v>
      </c>
      <c r="AZ71" s="26">
        <f>AZ67/((ВОВЛЕЧЁННОСТЬ!AZ79-ВОВЛЕЧЁННОСТЬ!AZ82)/100)</f>
        <v>5.1760480911858853</v>
      </c>
      <c r="BA71" s="26">
        <f>BA67/((ВОВЛЕЧЁННОСТЬ!BA79-ВОВЛЕЧЁННОСТЬ!BA82)/100)</f>
        <v>5.3441978083731385</v>
      </c>
      <c r="BB71" s="26">
        <f>BB67/((ВОВЛЕЧЁННОСТЬ!BB79-ВОВЛЕЧЁННОСТЬ!BB82)/100)</f>
        <v>5.1245479458005567</v>
      </c>
      <c r="BC71" s="26">
        <f>BC67/((ВОВЛЕЧЁННОСТЬ!BC79-ВОВЛЕЧЁННОСТЬ!BC82)/100)</f>
        <v>5.1462873741508917</v>
      </c>
      <c r="BD71" s="26">
        <f>BD67/((ВОВЛЕЧЁННОСТЬ!BD79-ВОВЛЕЧЁННОСТЬ!BD82)/100)</f>
        <v>5.2176777976570285</v>
      </c>
      <c r="BE71" s="26">
        <f>BE67/((ВОВЛЕЧЁННОСТЬ!BE79-ВОВЛЕЧЁННОСТЬ!BE82)/100)</f>
        <v>4.9991707902176392</v>
      </c>
      <c r="BF71" s="26">
        <f>BF67/((ВОВЛЕЧЁННОСТЬ!BF79-ВОВЛЕЧЁННОСТЬ!BF82)/100)</f>
        <v>4.7571179962334016</v>
      </c>
      <c r="BG71" s="26">
        <f>BG67/((ВОВЛЕЧЁННОСТЬ!BG79-ВОВЛЕЧЁННОСТЬ!BG82)/100)</f>
        <v>4.1392401551868305</v>
      </c>
      <c r="BH71" s="26">
        <f>BH67/((ВОВЛЕЧЁННОСТЬ!BH79-ВОВЛЕЧЁННОСТЬ!BH82)/100)</f>
        <v>4.2966718930749419</v>
      </c>
      <c r="BI71" s="26">
        <f>BI67/((ВОВЛЕЧЁННОСТЬ!BI79-ВОВЛЕЧЁННОСТЬ!BI82)/100)</f>
        <v>4.1976464855275228</v>
      </c>
      <c r="BJ71" s="26">
        <f>BJ67/((ВОВЛЕЧЁННОСТЬ!BJ79-ВОВЛЕЧЁННОСТЬ!BJ82)/100)</f>
        <v>4.102294253841297</v>
      </c>
      <c r="BK71" s="26">
        <f>BK67/((ВОВЛЕЧЁННОСТЬ!BK79-ВОВЛЕЧЁННОСТЬ!BK82)/100)</f>
        <v>4.4349156097007096</v>
      </c>
      <c r="BL71" s="26">
        <f>BL67/((ВОВЛЕЧЁННОСТЬ!BL79-ВОВЛЕЧЁННОСТЬ!BL82)/100)</f>
        <v>4.0789862898732174</v>
      </c>
      <c r="BO71" s="207">
        <f t="shared" si="8"/>
        <v>-8.025616520164458E-2</v>
      </c>
      <c r="BP71" s="208"/>
      <c r="BQ71" s="208"/>
    </row>
    <row r="72" spans="1:69" ht="33" x14ac:dyDescent="0.25">
      <c r="A72" s="24" t="s">
        <v>19</v>
      </c>
      <c r="B72" s="25">
        <v>0.26306543697848045</v>
      </c>
      <c r="C72" s="25">
        <v>0.28894838428491376</v>
      </c>
      <c r="D72" s="25">
        <v>0.41817794311400447</v>
      </c>
      <c r="E72" s="25">
        <v>0.57332618537050273</v>
      </c>
      <c r="F72" s="25">
        <v>0.5345829137944389</v>
      </c>
      <c r="G72" s="25">
        <v>0.65058582495678341</v>
      </c>
      <c r="H72" s="25">
        <v>0.74513181545835827</v>
      </c>
      <c r="I72" s="25">
        <v>0.76825969341749323</v>
      </c>
      <c r="J72" s="25">
        <v>0.76083067589639886</v>
      </c>
      <c r="K72" s="25">
        <v>0.78810046330163375</v>
      </c>
      <c r="L72" s="25">
        <v>0.68809073724007563</v>
      </c>
      <c r="M72" s="25">
        <f t="shared" ref="M72:BL72" si="11">M58/M67</f>
        <v>0.673458413001912</v>
      </c>
      <c r="N72" s="25">
        <f t="shared" si="11"/>
        <v>0.60801767266584372</v>
      </c>
      <c r="O72" s="25">
        <f t="shared" si="11"/>
        <v>0.57241664696145655</v>
      </c>
      <c r="P72" s="25">
        <f t="shared" si="11"/>
        <v>0.52014371539639537</v>
      </c>
      <c r="Q72" s="25">
        <f t="shared" si="11"/>
        <v>0.44923968139029691</v>
      </c>
      <c r="R72" s="25">
        <f t="shared" si="11"/>
        <v>0.41587134590816865</v>
      </c>
      <c r="S72" s="25">
        <f t="shared" si="11"/>
        <v>0.3813342433031906</v>
      </c>
      <c r="T72" s="25">
        <f t="shared" si="11"/>
        <v>0.32481751824817517</v>
      </c>
      <c r="U72" s="25">
        <f t="shared" si="11"/>
        <v>0.27898780573764714</v>
      </c>
      <c r="V72" s="25">
        <f t="shared" si="11"/>
        <v>0.27714567576455112</v>
      </c>
      <c r="W72" s="25">
        <f t="shared" si="11"/>
        <v>0.2564298446651388</v>
      </c>
      <c r="X72" s="25">
        <f t="shared" si="11"/>
        <v>0.21708579881656806</v>
      </c>
      <c r="Y72" s="25">
        <f t="shared" si="11"/>
        <v>0.21383259911894273</v>
      </c>
      <c r="Z72" s="25">
        <f t="shared" si="11"/>
        <v>0.21815876731031791</v>
      </c>
      <c r="AA72" s="25">
        <f t="shared" si="11"/>
        <v>0.17282299849573793</v>
      </c>
      <c r="AB72" s="25">
        <f t="shared" si="11"/>
        <v>0.17861374407582939</v>
      </c>
      <c r="AC72" s="25">
        <f t="shared" si="11"/>
        <v>0.18773575781023311</v>
      </c>
      <c r="AD72" s="25">
        <f t="shared" si="11"/>
        <v>0.14334412817453554</v>
      </c>
      <c r="AE72" s="25">
        <f t="shared" si="11"/>
        <v>0.11971052367072067</v>
      </c>
      <c r="AF72" s="25">
        <f t="shared" si="11"/>
        <v>0.1197395276508893</v>
      </c>
      <c r="AG72" s="25">
        <f t="shared" si="11"/>
        <v>0.11826612483067625</v>
      </c>
      <c r="AH72" s="25">
        <f t="shared" si="11"/>
        <v>0.19141449683321604</v>
      </c>
      <c r="AI72" s="25">
        <f t="shared" si="11"/>
        <v>8.8307286763321405E-2</v>
      </c>
      <c r="AJ72" s="25">
        <f t="shared" si="11"/>
        <v>8.1035571458640293E-2</v>
      </c>
      <c r="AK72" s="25">
        <f t="shared" si="11"/>
        <v>8.6991080102446341E-2</v>
      </c>
      <c r="AL72" s="25">
        <f t="shared" si="11"/>
        <v>9.7659797415298635E-2</v>
      </c>
      <c r="AM72" s="25">
        <f t="shared" si="11"/>
        <v>9.7450837581937358E-2</v>
      </c>
      <c r="AN72" s="25">
        <f t="shared" si="11"/>
        <v>8.9146197515597769E-2</v>
      </c>
      <c r="AO72" s="25">
        <f t="shared" si="11"/>
        <v>6.1173271985778523E-2</v>
      </c>
      <c r="AP72" s="25">
        <f t="shared" si="11"/>
        <v>5.2934467026130236E-2</v>
      </c>
      <c r="AQ72" s="25">
        <f t="shared" si="11"/>
        <v>7.0352618966107491E-2</v>
      </c>
      <c r="AR72" s="25">
        <f t="shared" si="11"/>
        <v>7.9547373754433368E-2</v>
      </c>
      <c r="AS72" s="25">
        <f t="shared" si="11"/>
        <v>7.7212963738380366E-2</v>
      </c>
      <c r="AT72" s="25">
        <f t="shared" si="11"/>
        <v>7.9753455360478148E-2</v>
      </c>
      <c r="AU72" s="25">
        <f t="shared" si="11"/>
        <v>8.3073007057734585E-2</v>
      </c>
      <c r="AV72" s="25">
        <f t="shared" si="11"/>
        <v>6.9911606015382849E-2</v>
      </c>
      <c r="AW72" s="25">
        <f t="shared" si="11"/>
        <v>6.6133649195538449E-2</v>
      </c>
      <c r="AX72" s="25">
        <f t="shared" si="11"/>
        <v>7.6236015878744137E-2</v>
      </c>
      <c r="AY72" s="25">
        <f t="shared" si="11"/>
        <v>7.4272780618660411E-2</v>
      </c>
      <c r="AZ72" s="25">
        <f t="shared" si="11"/>
        <v>6.4066652301946414E-2</v>
      </c>
      <c r="BA72" s="25">
        <f t="shared" si="11"/>
        <v>6.3467027189424666E-2</v>
      </c>
      <c r="BB72" s="25">
        <f t="shared" si="11"/>
        <v>7.4738626730714894E-2</v>
      </c>
      <c r="BC72" s="25">
        <f t="shared" si="11"/>
        <v>5.7882954908858329E-2</v>
      </c>
      <c r="BD72" s="25">
        <f t="shared" si="11"/>
        <v>6.0586683718327872E-2</v>
      </c>
      <c r="BE72" s="25">
        <f t="shared" si="11"/>
        <v>5.3772565962042898E-2</v>
      </c>
      <c r="BF72" s="25">
        <f t="shared" si="11"/>
        <v>5.6627411676271611E-2</v>
      </c>
      <c r="BG72" s="25">
        <f t="shared" si="11"/>
        <v>5.610339875538535E-2</v>
      </c>
      <c r="BH72" s="25">
        <f t="shared" si="11"/>
        <v>5.9099437148217637E-2</v>
      </c>
      <c r="BI72" s="25">
        <f t="shared" si="11"/>
        <v>5.477961182659169E-2</v>
      </c>
      <c r="BJ72" s="25">
        <f t="shared" si="11"/>
        <v>4.5407901487942534E-2</v>
      </c>
      <c r="BK72" s="25">
        <f t="shared" si="11"/>
        <v>4.5858433734939759E-2</v>
      </c>
      <c r="BL72" s="25">
        <f t="shared" si="11"/>
        <v>5.2449616325153894E-2</v>
      </c>
      <c r="BO72" s="207">
        <f t="shared" ref="BO72:BO73" si="12">BL72-BK72</f>
        <v>6.5911825902141355E-3</v>
      </c>
      <c r="BP72" s="208"/>
      <c r="BQ72" s="208"/>
    </row>
    <row r="73" spans="1:69" ht="16.5" x14ac:dyDescent="0.25">
      <c r="A73" s="24" t="s">
        <v>13</v>
      </c>
      <c r="B73" s="25"/>
      <c r="C73" s="25"/>
      <c r="D73" s="25"/>
      <c r="E73" s="25"/>
      <c r="F73" s="25"/>
      <c r="G73" s="25"/>
      <c r="H73" s="25">
        <v>0.15987009369610697</v>
      </c>
      <c r="I73" s="25">
        <v>0.13054085438020588</v>
      </c>
      <c r="J73" s="25">
        <v>8.6746696420169647E-2</v>
      </c>
      <c r="K73" s="25">
        <v>8.0273498490683881E-2</v>
      </c>
      <c r="L73" s="25">
        <v>9.6865340600740896E-2</v>
      </c>
      <c r="M73" s="25">
        <v>9.4661704317922146E-2</v>
      </c>
      <c r="N73" s="25">
        <v>8.4516245943319038E-2</v>
      </c>
      <c r="O73" s="25">
        <v>8.5788763680254787E-2</v>
      </c>
      <c r="P73" s="25">
        <v>8.03559173628038E-2</v>
      </c>
      <c r="Q73" s="25">
        <v>6.9355511026069835E-2</v>
      </c>
      <c r="R73" s="25">
        <v>6.4298380823069531E-2</v>
      </c>
      <c r="S73" s="25">
        <v>5.9244808118995032E-2</v>
      </c>
      <c r="T73" s="25">
        <v>6.4080451369602706E-2</v>
      </c>
      <c r="U73" s="25">
        <v>6.2263554732416369E-2</v>
      </c>
      <c r="V73" s="25">
        <v>6.6051546705241992E-2</v>
      </c>
      <c r="W73" s="25">
        <v>5.3404593855819839E-2</v>
      </c>
      <c r="X73" s="25">
        <v>4.8983066966772487E-2</v>
      </c>
      <c r="Y73" s="25">
        <v>5.0939805755524835E-2</v>
      </c>
      <c r="Z73" s="25">
        <v>4.5368469488885746E-2</v>
      </c>
      <c r="AA73" s="25">
        <v>5.0497845273318957E-2</v>
      </c>
      <c r="AB73" s="25">
        <f>AB67/'АКТИВНОСТЬ БАЗЫ'!AB145</f>
        <v>5.3939190592596144E-2</v>
      </c>
      <c r="AC73" s="25">
        <f>AC67/'АКТИВНОСТЬ БАЗЫ'!AC145</f>
        <v>4.3499663412992259E-2</v>
      </c>
      <c r="AD73" s="25">
        <f>AD67/'АКТИВНОСТЬ БАЗЫ'!AD145</f>
        <v>4.6860835220306631E-2</v>
      </c>
      <c r="AE73" s="25">
        <f>AE67/'АКТИВНОСТЬ БАЗЫ'!AE145</f>
        <v>3.9942990203950535E-2</v>
      </c>
      <c r="AF73" s="25">
        <f>AF67/'АКТИВНОСТЬ БАЗЫ'!AF145</f>
        <v>4.1394098856623297E-2</v>
      </c>
      <c r="AG73" s="25">
        <f>AG67/'АКТИВНОСТЬ БАЗЫ'!AG145</f>
        <v>3.7353313223703416E-2</v>
      </c>
      <c r="AH73" s="25">
        <f>AH67/'АКТИВНОСТЬ БАЗЫ'!AH145</f>
        <v>2.9780991302525411E-2</v>
      </c>
      <c r="AI73" s="25">
        <f>AI67/'АКТИВНОСТЬ БАЗЫ'!AI145</f>
        <v>4.3351209279166768E-2</v>
      </c>
      <c r="AJ73" s="25">
        <f>AJ67/'АКТИВНОСТЬ БАЗЫ'!AJ145</f>
        <v>3.9547669883920805E-2</v>
      </c>
      <c r="AK73" s="25">
        <f>AK67/'АКТИВНОСТЬ БАЗЫ'!AK145</f>
        <v>4.6145131185354842E-2</v>
      </c>
      <c r="AL73" s="25">
        <f>AL67/'АКТИВНОСТЬ БАЗЫ'!AL145</f>
        <v>5.4610724531526579E-2</v>
      </c>
      <c r="AM73" s="25">
        <f>AM67/'АКТИВНОСТЬ БАЗЫ'!AM145</f>
        <v>5.0358524821654531E-2</v>
      </c>
      <c r="AN73" s="25">
        <f>AN67/'АКТИВНОСТЬ БАЗЫ'!AN145</f>
        <v>6.3289067863838325E-2</v>
      </c>
      <c r="AO73" s="25">
        <f>AO67/'АКТИВНОСТЬ БАЗЫ'!AO145</f>
        <v>6.8367208333035459E-2</v>
      </c>
      <c r="AP73" s="25">
        <f>AP67/'АКТИВНОСТЬ БАЗЫ'!AP145</f>
        <v>6.303721182568682E-2</v>
      </c>
      <c r="AQ73" s="25">
        <f>AQ67/'АКТИВНОСТЬ БАЗЫ'!AQ145</f>
        <v>4.1843941152033465E-2</v>
      </c>
      <c r="AR73" s="25">
        <f>AR67/'АКТИВНОСТЬ БАЗЫ'!AR145</f>
        <v>4.1970136769766755E-2</v>
      </c>
      <c r="AS73" s="25">
        <f>AS67/'АКТИВНОСТЬ БАЗЫ'!AS145</f>
        <v>3.9906825032918702E-2</v>
      </c>
      <c r="AT73" s="25">
        <f>AT67/'АКТИВНОСТЬ БАЗЫ'!AT145</f>
        <v>3.715165982013989E-2</v>
      </c>
      <c r="AU73" s="25">
        <f>AU67/'АКТИВНОСТЬ БАЗЫ'!AU145</f>
        <v>2.9450449099756026E-2</v>
      </c>
      <c r="AV73" s="25">
        <f>AV67/'АКТИВНОСТЬ БАЗЫ'!AV145</f>
        <v>3.1050941223858358E-2</v>
      </c>
      <c r="AW73" s="25">
        <f>AW67/'АКТИВНОСТЬ БАЗЫ'!AW145</f>
        <v>3.5673037648417581E-2</v>
      </c>
      <c r="AX73" s="25">
        <f>AX67/'АКТИВНОСТЬ БАЗЫ'!AX145</f>
        <v>3.76463875227563E-2</v>
      </c>
      <c r="AY73" s="25">
        <f>AY67/'АКТИВНОСТЬ БАЗЫ'!AY145</f>
        <v>3.8033445455849767E-2</v>
      </c>
      <c r="AZ73" s="25">
        <f>AZ67/'АКТИВНОСТЬ БАЗЫ'!AZ145</f>
        <v>4.2323394139837732E-2</v>
      </c>
      <c r="BA73" s="25">
        <f>BA67/'АКТИВНОСТЬ БАЗЫ'!BA145</f>
        <v>4.1336529147313776E-2</v>
      </c>
      <c r="BB73" s="25">
        <f>BB67/'АКТИВНОСТЬ БАЗЫ'!BB145</f>
        <v>4.0164448391407599E-2</v>
      </c>
      <c r="BC73" s="25">
        <f>BC67/'АКТИВНОСТЬ БАЗЫ'!BC145</f>
        <v>3.7016978446222093E-2</v>
      </c>
      <c r="BD73" s="25">
        <f>BD67/'АКТИВНОСТЬ БАЗЫ'!BD145</f>
        <v>3.718907543041948E-2</v>
      </c>
      <c r="BE73" s="25">
        <f>BE67/'АКТИВНОСТЬ БАЗЫ'!BE145</f>
        <v>3.6876559401644964E-2</v>
      </c>
      <c r="BF73" s="25">
        <f>BF67/'АКТИВНОСТЬ БАЗЫ'!BF145</f>
        <v>3.433758263188838E-2</v>
      </c>
      <c r="BG73" s="25">
        <f>BG67/'АКТИВНОСТЬ БАЗЫ'!BG145</f>
        <v>3.0181057449476707E-2</v>
      </c>
      <c r="BH73" s="25">
        <f>BH67/'АКТИВНОСТЬ БАЗЫ'!BH145</f>
        <v>3.1484527983129493E-2</v>
      </c>
      <c r="BI73" s="25">
        <f>BI67/'АКТИВНОСТЬ БАЗЫ'!BI145</f>
        <v>3.1665891245785442E-2</v>
      </c>
      <c r="BJ73" s="25">
        <f>BJ67/'АКТИВНОСТЬ БАЗЫ'!BJ145</f>
        <v>3.260278631987755E-2</v>
      </c>
      <c r="BK73" s="25">
        <f>BK67/'АКТИВНОСТЬ БАЗЫ'!BK145</f>
        <v>3.4515740009148747E-2</v>
      </c>
      <c r="BL73" s="25">
        <f>BL67/'АКТИВНОСТЬ БАЗЫ'!BL145</f>
        <v>3.0612165877205437E-2</v>
      </c>
      <c r="BO73" s="207">
        <f t="shared" si="12"/>
        <v>-3.9035741319433104E-3</v>
      </c>
      <c r="BP73" s="208"/>
      <c r="BQ73" s="208"/>
    </row>
    <row r="74" spans="1:69" x14ac:dyDescent="0.25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2"/>
      <c r="N74" s="32"/>
      <c r="O74" s="32"/>
      <c r="P74" s="32"/>
      <c r="Q74" s="32"/>
      <c r="R74" s="32"/>
      <c r="AF74" s="30"/>
      <c r="BP74" s="208"/>
      <c r="BQ74" s="208"/>
    </row>
    <row r="75" spans="1:69" ht="16.5" x14ac:dyDescent="0.25">
      <c r="A75" s="16" t="s">
        <v>20</v>
      </c>
      <c r="B75" s="230">
        <v>2019</v>
      </c>
      <c r="C75" s="230"/>
      <c r="D75" s="230"/>
      <c r="E75" s="230"/>
      <c r="F75" s="230"/>
      <c r="G75" s="229">
        <v>2020</v>
      </c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>
        <v>2021</v>
      </c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>
        <v>2022</v>
      </c>
      <c r="AF75" s="229"/>
      <c r="AG75" s="229"/>
      <c r="AH75" s="229"/>
      <c r="AI75" s="229"/>
      <c r="AJ75" s="229"/>
      <c r="AK75" s="229"/>
      <c r="AL75" s="229"/>
      <c r="AM75" s="229"/>
      <c r="AN75" s="229"/>
      <c r="AO75" s="229"/>
      <c r="AP75" s="229"/>
      <c r="AQ75" s="229">
        <v>2023</v>
      </c>
      <c r="AR75" s="229"/>
      <c r="AS75" s="229"/>
      <c r="AT75" s="229"/>
      <c r="AU75" s="229"/>
      <c r="AV75" s="229"/>
      <c r="AW75" s="229"/>
      <c r="AX75" s="229"/>
      <c r="AY75" s="229"/>
      <c r="AZ75" s="229"/>
      <c r="BA75" s="229"/>
      <c r="BB75" s="229"/>
      <c r="BC75" s="229">
        <v>2024</v>
      </c>
      <c r="BD75" s="229"/>
      <c r="BE75" s="229"/>
      <c r="BF75" s="229"/>
      <c r="BG75" s="229"/>
      <c r="BH75" s="229"/>
      <c r="BI75" s="229"/>
      <c r="BJ75" s="229"/>
      <c r="BK75" s="229"/>
      <c r="BL75" s="229"/>
      <c r="BM75" s="229"/>
      <c r="BN75" s="229"/>
      <c r="BO75" s="231" t="s">
        <v>931</v>
      </c>
      <c r="BP75" s="208"/>
      <c r="BQ75" s="208"/>
    </row>
    <row r="76" spans="1:69" ht="16.5" x14ac:dyDescent="0.3">
      <c r="A76" s="17"/>
      <c r="B76" s="18">
        <v>43678</v>
      </c>
      <c r="C76" s="18">
        <v>43709</v>
      </c>
      <c r="D76" s="18">
        <v>43739</v>
      </c>
      <c r="E76" s="18">
        <v>43770</v>
      </c>
      <c r="F76" s="18">
        <v>43800</v>
      </c>
      <c r="G76" s="18">
        <v>43831</v>
      </c>
      <c r="H76" s="18">
        <v>43862</v>
      </c>
      <c r="I76" s="18">
        <v>43891</v>
      </c>
      <c r="J76" s="18">
        <v>43922</v>
      </c>
      <c r="K76" s="18">
        <v>43952</v>
      </c>
      <c r="L76" s="18">
        <v>43983</v>
      </c>
      <c r="M76" s="18">
        <v>44013</v>
      </c>
      <c r="N76" s="18">
        <v>44044</v>
      </c>
      <c r="O76" s="18">
        <v>44075</v>
      </c>
      <c r="P76" s="18">
        <v>44105</v>
      </c>
      <c r="Q76" s="18">
        <v>44136</v>
      </c>
      <c r="R76" s="18">
        <v>44166</v>
      </c>
      <c r="S76" s="18">
        <v>44197</v>
      </c>
      <c r="T76" s="18">
        <v>44228</v>
      </c>
      <c r="U76" s="18">
        <v>44256</v>
      </c>
      <c r="V76" s="18">
        <v>44287</v>
      </c>
      <c r="W76" s="18">
        <v>44317</v>
      </c>
      <c r="X76" s="18">
        <v>44348</v>
      </c>
      <c r="Y76" s="18">
        <v>44378</v>
      </c>
      <c r="Z76" s="18">
        <v>44409</v>
      </c>
      <c r="AA76" s="18">
        <v>44440</v>
      </c>
      <c r="AB76" s="18">
        <v>44470</v>
      </c>
      <c r="AC76" s="18">
        <v>44501</v>
      </c>
      <c r="AD76" s="18">
        <v>44531</v>
      </c>
      <c r="AE76" s="18">
        <v>44562</v>
      </c>
      <c r="AF76" s="18">
        <v>44593</v>
      </c>
      <c r="AG76" s="18">
        <v>44621</v>
      </c>
      <c r="AH76" s="18">
        <v>44652</v>
      </c>
      <c r="AI76" s="18">
        <v>44682</v>
      </c>
      <c r="AJ76" s="18">
        <v>44713</v>
      </c>
      <c r="AK76" s="18">
        <v>44743</v>
      </c>
      <c r="AL76" s="18">
        <v>44774</v>
      </c>
      <c r="AM76" s="18">
        <v>44805</v>
      </c>
      <c r="AN76" s="18">
        <v>44835</v>
      </c>
      <c r="AO76" s="18">
        <v>44866</v>
      </c>
      <c r="AP76" s="18">
        <v>44896</v>
      </c>
      <c r="AQ76" s="18">
        <v>44927</v>
      </c>
      <c r="AR76" s="18">
        <v>44958</v>
      </c>
      <c r="AS76" s="18">
        <v>44986</v>
      </c>
      <c r="AT76" s="18">
        <v>45017</v>
      </c>
      <c r="AU76" s="18">
        <v>45047</v>
      </c>
      <c r="AV76" s="18">
        <v>45078</v>
      </c>
      <c r="AW76" s="18">
        <v>45108</v>
      </c>
      <c r="AX76" s="18">
        <v>45139</v>
      </c>
      <c r="AY76" s="18">
        <v>45170</v>
      </c>
      <c r="AZ76" s="18">
        <v>45200</v>
      </c>
      <c r="BA76" s="18">
        <v>45231</v>
      </c>
      <c r="BB76" s="18">
        <v>45261</v>
      </c>
      <c r="BC76" s="18">
        <v>45292</v>
      </c>
      <c r="BD76" s="18">
        <v>45323</v>
      </c>
      <c r="BE76" s="18">
        <v>45352</v>
      </c>
      <c r="BF76" s="18">
        <v>45383</v>
      </c>
      <c r="BG76" s="18">
        <v>45413</v>
      </c>
      <c r="BH76" s="18">
        <v>45444</v>
      </c>
      <c r="BI76" s="18">
        <v>45474</v>
      </c>
      <c r="BJ76" s="18">
        <v>45505</v>
      </c>
      <c r="BK76" s="18">
        <v>45536</v>
      </c>
      <c r="BL76" s="18">
        <v>45566</v>
      </c>
      <c r="BM76" s="18">
        <v>45597</v>
      </c>
      <c r="BN76" s="18">
        <v>45627</v>
      </c>
      <c r="BO76" s="232"/>
      <c r="BP76" s="208"/>
      <c r="BQ76" s="208"/>
    </row>
    <row r="77" spans="1:69" ht="16.5" x14ac:dyDescent="0.25">
      <c r="A77" s="19" t="s">
        <v>21</v>
      </c>
      <c r="B77" s="20">
        <f>+B78</f>
        <v>2626</v>
      </c>
      <c r="C77" s="20">
        <f t="shared" ref="C77:BL77" si="13">+B77+C78</f>
        <v>24753</v>
      </c>
      <c r="D77" s="20">
        <f t="shared" si="13"/>
        <v>57810</v>
      </c>
      <c r="E77" s="20">
        <f t="shared" si="13"/>
        <v>81342</v>
      </c>
      <c r="F77" s="20">
        <f t="shared" si="13"/>
        <v>96615</v>
      </c>
      <c r="G77" s="20">
        <f t="shared" si="13"/>
        <v>108810</v>
      </c>
      <c r="H77" s="20">
        <f t="shared" si="13"/>
        <v>119126</v>
      </c>
      <c r="I77" s="20">
        <f t="shared" si="13"/>
        <v>129743</v>
      </c>
      <c r="J77" s="20">
        <f t="shared" si="13"/>
        <v>136626</v>
      </c>
      <c r="K77" s="20">
        <f t="shared" si="13"/>
        <v>142093</v>
      </c>
      <c r="L77" s="20">
        <f t="shared" si="13"/>
        <v>148534</v>
      </c>
      <c r="M77" s="20">
        <f t="shared" si="13"/>
        <v>154913</v>
      </c>
      <c r="N77" s="20">
        <f t="shared" si="13"/>
        <v>160761</v>
      </c>
      <c r="O77" s="20">
        <f t="shared" si="13"/>
        <v>166606</v>
      </c>
      <c r="P77" s="20">
        <f t="shared" si="13"/>
        <v>175472</v>
      </c>
      <c r="Q77" s="20">
        <f t="shared" si="13"/>
        <v>188453</v>
      </c>
      <c r="R77" s="20">
        <f t="shared" si="13"/>
        <v>197739</v>
      </c>
      <c r="S77" s="20">
        <f t="shared" si="13"/>
        <v>204548</v>
      </c>
      <c r="T77" s="20">
        <f t="shared" si="13"/>
        <v>210554</v>
      </c>
      <c r="U77" s="20">
        <f t="shared" si="13"/>
        <v>217034</v>
      </c>
      <c r="V77" s="20">
        <f t="shared" si="13"/>
        <v>223016</v>
      </c>
      <c r="W77" s="20">
        <f t="shared" si="13"/>
        <v>227773</v>
      </c>
      <c r="X77" s="20">
        <f t="shared" si="13"/>
        <v>232796</v>
      </c>
      <c r="Y77" s="20">
        <f t="shared" si="13"/>
        <v>237432</v>
      </c>
      <c r="Z77" s="20">
        <f t="shared" si="13"/>
        <v>241320</v>
      </c>
      <c r="AA77" s="20">
        <f t="shared" si="13"/>
        <v>245290</v>
      </c>
      <c r="AB77" s="20">
        <f t="shared" si="13"/>
        <v>249310</v>
      </c>
      <c r="AC77" s="20">
        <f t="shared" si="13"/>
        <v>252923</v>
      </c>
      <c r="AD77" s="20">
        <f t="shared" si="13"/>
        <v>256476</v>
      </c>
      <c r="AE77" s="20">
        <f t="shared" si="13"/>
        <v>260191</v>
      </c>
      <c r="AF77" s="20">
        <f t="shared" si="13"/>
        <v>264250</v>
      </c>
      <c r="AG77" s="20">
        <f t="shared" si="13"/>
        <v>270370</v>
      </c>
      <c r="AH77" s="20">
        <f t="shared" si="13"/>
        <v>274364</v>
      </c>
      <c r="AI77" s="20">
        <f t="shared" si="13"/>
        <v>278770</v>
      </c>
      <c r="AJ77" s="20">
        <f t="shared" si="13"/>
        <v>282695</v>
      </c>
      <c r="AK77" s="20">
        <f t="shared" si="13"/>
        <v>286451</v>
      </c>
      <c r="AL77" s="20">
        <f t="shared" si="13"/>
        <v>290234</v>
      </c>
      <c r="AM77" s="20">
        <f t="shared" si="13"/>
        <v>293953</v>
      </c>
      <c r="AN77" s="20">
        <f t="shared" si="13"/>
        <v>297594</v>
      </c>
      <c r="AO77" s="20">
        <f t="shared" si="13"/>
        <v>301558</v>
      </c>
      <c r="AP77" s="20">
        <f t="shared" si="13"/>
        <v>305946</v>
      </c>
      <c r="AQ77" s="20">
        <f t="shared" si="13"/>
        <v>312198</v>
      </c>
      <c r="AR77" s="20">
        <f t="shared" si="13"/>
        <v>317920</v>
      </c>
      <c r="AS77" s="20">
        <f t="shared" si="13"/>
        <v>323751</v>
      </c>
      <c r="AT77" s="20">
        <f t="shared" si="13"/>
        <v>329252</v>
      </c>
      <c r="AU77" s="20">
        <f t="shared" si="13"/>
        <v>334022</v>
      </c>
      <c r="AV77" s="20">
        <f t="shared" si="13"/>
        <v>338573</v>
      </c>
      <c r="AW77" s="20">
        <f t="shared" si="13"/>
        <v>343608</v>
      </c>
      <c r="AX77" s="20">
        <f t="shared" si="13"/>
        <v>349019</v>
      </c>
      <c r="AY77" s="20">
        <f t="shared" si="13"/>
        <v>354834</v>
      </c>
      <c r="AZ77" s="20">
        <f t="shared" si="13"/>
        <v>361286</v>
      </c>
      <c r="BA77" s="20">
        <f t="shared" si="13"/>
        <v>367806</v>
      </c>
      <c r="BB77" s="20">
        <f t="shared" si="13"/>
        <v>374720</v>
      </c>
      <c r="BC77" s="20">
        <f t="shared" si="13"/>
        <v>381036</v>
      </c>
      <c r="BD77" s="20">
        <f t="shared" si="13"/>
        <v>387255</v>
      </c>
      <c r="BE77" s="20">
        <f t="shared" si="13"/>
        <v>393791</v>
      </c>
      <c r="BF77" s="20">
        <f t="shared" si="13"/>
        <v>399819</v>
      </c>
      <c r="BG77" s="20">
        <f t="shared" si="13"/>
        <v>405568</v>
      </c>
      <c r="BH77" s="20">
        <f t="shared" si="13"/>
        <v>411458</v>
      </c>
      <c r="BI77" s="20">
        <f t="shared" si="13"/>
        <v>418024</v>
      </c>
      <c r="BJ77" s="20">
        <f t="shared" si="13"/>
        <v>424792</v>
      </c>
      <c r="BK77" s="20">
        <f t="shared" si="13"/>
        <v>431593</v>
      </c>
      <c r="BL77" s="20">
        <f t="shared" si="13"/>
        <v>437885</v>
      </c>
      <c r="BO77" s="207">
        <f>BL77/BK77-1</f>
        <v>1.4578549698442744E-2</v>
      </c>
      <c r="BP77" s="208"/>
      <c r="BQ77" s="208"/>
    </row>
    <row r="78" spans="1:69" ht="33" x14ac:dyDescent="0.25">
      <c r="A78" s="21" t="s">
        <v>22</v>
      </c>
      <c r="B78" s="22">
        <v>2626</v>
      </c>
      <c r="C78" s="22">
        <v>22127</v>
      </c>
      <c r="D78" s="22">
        <v>33057</v>
      </c>
      <c r="E78" s="22">
        <v>23532</v>
      </c>
      <c r="F78" s="22">
        <v>15273</v>
      </c>
      <c r="G78" s="22">
        <v>12195</v>
      </c>
      <c r="H78" s="22">
        <v>10316</v>
      </c>
      <c r="I78" s="22">
        <v>10617</v>
      </c>
      <c r="J78" s="22">
        <v>6883</v>
      </c>
      <c r="K78" s="22">
        <v>5467</v>
      </c>
      <c r="L78" s="22">
        <v>6441</v>
      </c>
      <c r="M78" s="22">
        <v>6379</v>
      </c>
      <c r="N78" s="22">
        <v>5848</v>
      </c>
      <c r="O78" s="22">
        <v>5845</v>
      </c>
      <c r="P78" s="22">
        <v>8866</v>
      </c>
      <c r="Q78" s="22">
        <v>12981</v>
      </c>
      <c r="R78" s="22">
        <v>9286</v>
      </c>
      <c r="S78" s="22">
        <v>6809</v>
      </c>
      <c r="T78" s="22">
        <v>6006</v>
      </c>
      <c r="U78" s="22">
        <v>6480</v>
      </c>
      <c r="V78" s="22">
        <v>5982</v>
      </c>
      <c r="W78" s="22">
        <v>4757</v>
      </c>
      <c r="X78" s="22">
        <v>5023</v>
      </c>
      <c r="Y78" s="22">
        <v>4636</v>
      </c>
      <c r="Z78" s="22">
        <v>3888</v>
      </c>
      <c r="AA78" s="22">
        <v>3970</v>
      </c>
      <c r="AB78" s="22">
        <v>4020</v>
      </c>
      <c r="AC78" s="22">
        <v>3613</v>
      </c>
      <c r="AD78" s="22">
        <v>3553</v>
      </c>
      <c r="AE78" s="22">
        <v>3715</v>
      </c>
      <c r="AF78" s="22">
        <v>4059</v>
      </c>
      <c r="AG78" s="22">
        <v>6120</v>
      </c>
      <c r="AH78" s="22">
        <v>3994</v>
      </c>
      <c r="AI78" s="22">
        <v>4406</v>
      </c>
      <c r="AJ78" s="22">
        <v>3925</v>
      </c>
      <c r="AK78" s="22">
        <v>3756</v>
      </c>
      <c r="AL78" s="22">
        <v>3783</v>
      </c>
      <c r="AM78" s="22">
        <v>3719</v>
      </c>
      <c r="AN78" s="22">
        <v>3641</v>
      </c>
      <c r="AO78" s="22">
        <v>3964</v>
      </c>
      <c r="AP78" s="22">
        <v>4388</v>
      </c>
      <c r="AQ78" s="22">
        <v>6252</v>
      </c>
      <c r="AR78" s="22">
        <v>5722</v>
      </c>
      <c r="AS78" s="23">
        <v>5831</v>
      </c>
      <c r="AT78" s="23">
        <v>5501</v>
      </c>
      <c r="AU78" s="23">
        <v>4770</v>
      </c>
      <c r="AV78" s="23">
        <v>4551</v>
      </c>
      <c r="AW78" s="23">
        <v>5035</v>
      </c>
      <c r="AX78" s="23">
        <v>5411</v>
      </c>
      <c r="AY78" s="23">
        <v>5815</v>
      </c>
      <c r="AZ78" s="23">
        <v>6452</v>
      </c>
      <c r="BA78" s="23">
        <v>6520</v>
      </c>
      <c r="BB78" s="23">
        <v>6914</v>
      </c>
      <c r="BC78" s="23">
        <v>6316</v>
      </c>
      <c r="BD78" s="23">
        <v>6219</v>
      </c>
      <c r="BE78" s="23">
        <v>6536</v>
      </c>
      <c r="BF78" s="23">
        <v>6028</v>
      </c>
      <c r="BG78" s="23">
        <v>5749</v>
      </c>
      <c r="BH78" s="23">
        <v>5890</v>
      </c>
      <c r="BI78" s="23">
        <v>6566</v>
      </c>
      <c r="BJ78" s="23">
        <v>6768</v>
      </c>
      <c r="BK78" s="23">
        <v>6801</v>
      </c>
      <c r="BL78" s="23">
        <v>6292</v>
      </c>
      <c r="BO78" s="207">
        <f t="shared" ref="BO78" si="14">BL78/BK78-1</f>
        <v>-7.4841935009557381E-2</v>
      </c>
      <c r="BP78" s="211">
        <f>BL78/AZ78-1</f>
        <v>-2.4798512089274638E-2</v>
      </c>
      <c r="BQ78" s="208"/>
    </row>
    <row r="79" spans="1:69" ht="16.5" x14ac:dyDescent="0.25">
      <c r="A79" s="24" t="s">
        <v>7</v>
      </c>
      <c r="B79" s="25"/>
      <c r="C79" s="25">
        <v>9.437381660806059</v>
      </c>
      <c r="D79" s="25">
        <v>1.2208256666753052</v>
      </c>
      <c r="E79" s="25">
        <v>0.36292665849816208</v>
      </c>
      <c r="F79" s="25">
        <v>0.16361005513887461</v>
      </c>
      <c r="G79" s="25">
        <v>0.10785475148081369</v>
      </c>
      <c r="H79" s="25">
        <v>7.4540225686257511E-2</v>
      </c>
      <c r="I79" s="25">
        <v>6.8652417390874465E-2</v>
      </c>
      <c r="J79" s="25">
        <v>4.1198891800130699E-2</v>
      </c>
      <c r="K79" s="25">
        <v>3.1136121233668046E-2</v>
      </c>
      <c r="L79" s="25">
        <v>3.5437800679879894E-2</v>
      </c>
      <c r="M79" s="25">
        <f t="shared" ref="M79:BL80" si="15">M77/L77-1</f>
        <v>4.2946396111328111E-2</v>
      </c>
      <c r="N79" s="25">
        <f t="shared" si="15"/>
        <v>3.7750221091838565E-2</v>
      </c>
      <c r="O79" s="25">
        <f t="shared" si="15"/>
        <v>3.6358320736994632E-2</v>
      </c>
      <c r="P79" s="25">
        <f t="shared" si="15"/>
        <v>5.3215370394823713E-2</v>
      </c>
      <c r="Q79" s="25">
        <f t="shared" si="15"/>
        <v>7.3977614662168234E-2</v>
      </c>
      <c r="R79" s="25">
        <f t="shared" si="15"/>
        <v>4.9274885515221412E-2</v>
      </c>
      <c r="S79" s="25">
        <f t="shared" si="15"/>
        <v>3.4434279530087597E-2</v>
      </c>
      <c r="T79" s="25">
        <f t="shared" si="15"/>
        <v>2.9362301269139746E-2</v>
      </c>
      <c r="U79" s="25">
        <f t="shared" si="15"/>
        <v>3.0775952962185382E-2</v>
      </c>
      <c r="V79" s="25">
        <f t="shared" si="15"/>
        <v>2.7562501727839805E-2</v>
      </c>
      <c r="W79" s="25">
        <f t="shared" si="15"/>
        <v>2.1330308139326348E-2</v>
      </c>
      <c r="X79" s="25">
        <f t="shared" si="15"/>
        <v>2.2052657689892952E-2</v>
      </c>
      <c r="Y79" s="25">
        <f t="shared" si="15"/>
        <v>1.9914431519441944E-2</v>
      </c>
      <c r="Z79" s="25">
        <f t="shared" si="15"/>
        <v>1.6375214798342252E-2</v>
      </c>
      <c r="AA79" s="25">
        <f t="shared" si="15"/>
        <v>1.6451185148350644E-2</v>
      </c>
      <c r="AB79" s="25">
        <f t="shared" si="15"/>
        <v>1.6388764319784643E-2</v>
      </c>
      <c r="AC79" s="25">
        <f t="shared" si="15"/>
        <v>1.4491997914243271E-2</v>
      </c>
      <c r="AD79" s="25">
        <f t="shared" si="15"/>
        <v>1.4047753664158558E-2</v>
      </c>
      <c r="AE79" s="25">
        <f t="shared" si="15"/>
        <v>1.4484786100843694E-2</v>
      </c>
      <c r="AF79" s="25">
        <f t="shared" si="15"/>
        <v>1.560007840394162E-2</v>
      </c>
      <c r="AG79" s="25">
        <f t="shared" si="15"/>
        <v>2.3159886471144642E-2</v>
      </c>
      <c r="AH79" s="25">
        <f t="shared" si="15"/>
        <v>1.4772349003217888E-2</v>
      </c>
      <c r="AI79" s="25">
        <f t="shared" si="15"/>
        <v>1.605895817235492E-2</v>
      </c>
      <c r="AJ79" s="25">
        <f t="shared" si="15"/>
        <v>1.4079707285575838E-2</v>
      </c>
      <c r="AK79" s="25">
        <f t="shared" si="15"/>
        <v>1.3286404075063318E-2</v>
      </c>
      <c r="AL79" s="25">
        <f t="shared" si="15"/>
        <v>1.3206447175956759E-2</v>
      </c>
      <c r="AM79" s="25">
        <f t="shared" si="15"/>
        <v>1.2813798521193354E-2</v>
      </c>
      <c r="AN79" s="25">
        <f t="shared" si="15"/>
        <v>1.2386333869700339E-2</v>
      </c>
      <c r="AO79" s="25">
        <f t="shared" si="15"/>
        <v>1.3320161024751753E-2</v>
      </c>
      <c r="AP79" s="25">
        <f t="shared" si="15"/>
        <v>1.4551097964570658E-2</v>
      </c>
      <c r="AQ79" s="25">
        <f t="shared" si="15"/>
        <v>2.0434978721735275E-2</v>
      </c>
      <c r="AR79" s="25">
        <f t="shared" si="15"/>
        <v>1.8328112287714804E-2</v>
      </c>
      <c r="AS79" s="25">
        <f t="shared" si="15"/>
        <v>1.8341092098641099E-2</v>
      </c>
      <c r="AT79" s="25">
        <f t="shared" si="15"/>
        <v>1.6991453308252247E-2</v>
      </c>
      <c r="AU79" s="25">
        <f t="shared" si="15"/>
        <v>1.4487383523866137E-2</v>
      </c>
      <c r="AV79" s="25">
        <f t="shared" si="15"/>
        <v>1.3624851057714826E-2</v>
      </c>
      <c r="AW79" s="25">
        <f t="shared" si="15"/>
        <v>1.4871238994249358E-2</v>
      </c>
      <c r="AX79" s="25">
        <f t="shared" si="15"/>
        <v>1.5747596097879013E-2</v>
      </c>
      <c r="AY79" s="25">
        <f t="shared" si="15"/>
        <v>1.6660984072500273E-2</v>
      </c>
      <c r="AZ79" s="25">
        <f t="shared" si="15"/>
        <v>1.8183150430905792E-2</v>
      </c>
      <c r="BA79" s="25">
        <f t="shared" si="15"/>
        <v>1.8046644486639396E-2</v>
      </c>
      <c r="BB79" s="25">
        <f t="shared" si="15"/>
        <v>1.8797953268842704E-2</v>
      </c>
      <c r="BC79" s="25">
        <f t="shared" si="15"/>
        <v>1.6855251921434666E-2</v>
      </c>
      <c r="BD79" s="25">
        <f t="shared" si="15"/>
        <v>1.632129247630143E-2</v>
      </c>
      <c r="BE79" s="25">
        <f t="shared" si="15"/>
        <v>1.6877767879046157E-2</v>
      </c>
      <c r="BF79" s="25">
        <f t="shared" si="15"/>
        <v>1.5307612413691496E-2</v>
      </c>
      <c r="BG79" s="25">
        <f t="shared" si="15"/>
        <v>1.4379006500441438E-2</v>
      </c>
      <c r="BH79" s="25">
        <f t="shared" si="15"/>
        <v>1.4522842038819705E-2</v>
      </c>
      <c r="BI79" s="25">
        <f t="shared" si="15"/>
        <v>1.5957886345629335E-2</v>
      </c>
      <c r="BJ79" s="25">
        <f t="shared" si="15"/>
        <v>1.6190457964136096E-2</v>
      </c>
      <c r="BK79" s="25">
        <f t="shared" si="15"/>
        <v>1.6010188515791279E-2</v>
      </c>
      <c r="BL79" s="25">
        <f t="shared" si="15"/>
        <v>1.4578549698442744E-2</v>
      </c>
      <c r="BO79" s="207">
        <f t="shared" ref="BO79:BO82" si="16">BL79-BK79</f>
        <v>-1.431638817348535E-3</v>
      </c>
      <c r="BP79" s="208"/>
      <c r="BQ79" s="208"/>
    </row>
    <row r="80" spans="1:69" ht="16.5" x14ac:dyDescent="0.25">
      <c r="A80" s="24" t="s">
        <v>8</v>
      </c>
      <c r="B80" s="25"/>
      <c r="C80" s="25">
        <v>8.437381660806059</v>
      </c>
      <c r="D80" s="25">
        <v>0.35018629979936944</v>
      </c>
      <c r="E80" s="25">
        <v>-0.3397936656194277</v>
      </c>
      <c r="F80" s="25">
        <v>-0.38558245715571848</v>
      </c>
      <c r="G80" s="25">
        <v>-0.23292689308702708</v>
      </c>
      <c r="H80" s="25">
        <v>-0.23434302087597214</v>
      </c>
      <c r="I80" s="25">
        <v>-1.033591731266148E-2</v>
      </c>
      <c r="J80" s="25">
        <v>-0.35869271630503285</v>
      </c>
      <c r="K80" s="25">
        <v>-0.21311245261827882</v>
      </c>
      <c r="L80" s="25">
        <v>0.1735950044603034</v>
      </c>
      <c r="M80" s="25">
        <f t="shared" si="15"/>
        <v>-9.6258344977487864E-3</v>
      </c>
      <c r="N80" s="25">
        <f t="shared" si="15"/>
        <v>-8.3241887443172957E-2</v>
      </c>
      <c r="O80" s="25">
        <f t="shared" si="15"/>
        <v>-5.1299589603281959E-4</v>
      </c>
      <c r="P80" s="25">
        <f t="shared" si="15"/>
        <v>0.5168520102651839</v>
      </c>
      <c r="Q80" s="25">
        <f t="shared" si="15"/>
        <v>0.46413264155199641</v>
      </c>
      <c r="R80" s="25">
        <f t="shared" si="15"/>
        <v>-0.28464679146444805</v>
      </c>
      <c r="S80" s="25">
        <f t="shared" si="15"/>
        <v>-0.26674563859573552</v>
      </c>
      <c r="T80" s="25">
        <f t="shared" si="15"/>
        <v>-0.11793214862681745</v>
      </c>
      <c r="U80" s="25">
        <f t="shared" si="15"/>
        <v>7.8921078921079024E-2</v>
      </c>
      <c r="V80" s="25">
        <f t="shared" si="15"/>
        <v>-7.6851851851851838E-2</v>
      </c>
      <c r="W80" s="25">
        <f t="shared" si="15"/>
        <v>-0.20478100969575397</v>
      </c>
      <c r="X80" s="25">
        <f t="shared" si="15"/>
        <v>5.5917595122976671E-2</v>
      </c>
      <c r="Y80" s="25">
        <f t="shared" si="15"/>
        <v>-7.704559028469038E-2</v>
      </c>
      <c r="Z80" s="25">
        <f t="shared" si="15"/>
        <v>-0.16134598792062127</v>
      </c>
      <c r="AA80" s="25">
        <f t="shared" si="15"/>
        <v>2.1090534979423925E-2</v>
      </c>
      <c r="AB80" s="25">
        <f t="shared" si="15"/>
        <v>1.2594458438287104E-2</v>
      </c>
      <c r="AC80" s="25">
        <f t="shared" si="15"/>
        <v>-0.10124378109452736</v>
      </c>
      <c r="AD80" s="25">
        <f t="shared" si="15"/>
        <v>-1.6606698034874023E-2</v>
      </c>
      <c r="AE80" s="25">
        <f t="shared" si="15"/>
        <v>4.5595271601463594E-2</v>
      </c>
      <c r="AF80" s="25">
        <f t="shared" si="15"/>
        <v>9.259757738896357E-2</v>
      </c>
      <c r="AG80" s="25">
        <f t="shared" si="15"/>
        <v>0.5077605321507761</v>
      </c>
      <c r="AH80" s="25">
        <f t="shared" si="15"/>
        <v>-0.34738562091503267</v>
      </c>
      <c r="AI80" s="25">
        <f t="shared" si="15"/>
        <v>0.10315473209814718</v>
      </c>
      <c r="AJ80" s="25">
        <f t="shared" si="15"/>
        <v>-0.10916931457103951</v>
      </c>
      <c r="AK80" s="25">
        <f t="shared" si="15"/>
        <v>-4.3057324840764299E-2</v>
      </c>
      <c r="AL80" s="25">
        <f t="shared" si="15"/>
        <v>7.1884984025558651E-3</v>
      </c>
      <c r="AM80" s="25">
        <f t="shared" si="15"/>
        <v>-1.6917790113666453E-2</v>
      </c>
      <c r="AN80" s="25">
        <f t="shared" si="15"/>
        <v>-2.0973379940844361E-2</v>
      </c>
      <c r="AO80" s="25">
        <f t="shared" si="15"/>
        <v>8.871189233727006E-2</v>
      </c>
      <c r="AP80" s="25">
        <f t="shared" si="15"/>
        <v>0.10696266397578214</v>
      </c>
      <c r="AQ80" s="25">
        <f t="shared" si="15"/>
        <v>0.42479489516864177</v>
      </c>
      <c r="AR80" s="25">
        <f t="shared" si="15"/>
        <v>-8.4772872680742184E-2</v>
      </c>
      <c r="AS80" s="25">
        <f t="shared" si="15"/>
        <v>1.9049283467319045E-2</v>
      </c>
      <c r="AT80" s="25">
        <f t="shared" si="15"/>
        <v>-5.6594066197907744E-2</v>
      </c>
      <c r="AU80" s="25">
        <f t="shared" si="15"/>
        <v>-0.13288493001272494</v>
      </c>
      <c r="AV80" s="25">
        <f t="shared" si="15"/>
        <v>-4.5911949685534581E-2</v>
      </c>
      <c r="AW80" s="25">
        <f t="shared" si="15"/>
        <v>0.10635025269171616</v>
      </c>
      <c r="AX80" s="25">
        <f t="shared" si="15"/>
        <v>7.4677259185700118E-2</v>
      </c>
      <c r="AY80" s="25">
        <f t="shared" si="15"/>
        <v>7.4662724080576615E-2</v>
      </c>
      <c r="AZ80" s="25">
        <f t="shared" si="15"/>
        <v>0.10954428202923472</v>
      </c>
      <c r="BA80" s="25">
        <f t="shared" si="15"/>
        <v>1.0539367637941721E-2</v>
      </c>
      <c r="BB80" s="25">
        <f t="shared" si="15"/>
        <v>6.042944785276072E-2</v>
      </c>
      <c r="BC80" s="25">
        <f t="shared" si="15"/>
        <v>-8.64911773213769E-2</v>
      </c>
      <c r="BD80" s="25">
        <f t="shared" si="15"/>
        <v>-1.5357821405953098E-2</v>
      </c>
      <c r="BE80" s="25">
        <f t="shared" si="15"/>
        <v>5.0972825213056794E-2</v>
      </c>
      <c r="BF80" s="25">
        <f t="shared" si="15"/>
        <v>-7.7723378212974259E-2</v>
      </c>
      <c r="BG80" s="25">
        <f t="shared" si="15"/>
        <v>-4.6284007962840046E-2</v>
      </c>
      <c r="BH80" s="25">
        <f t="shared" si="15"/>
        <v>2.4526004522525735E-2</v>
      </c>
      <c r="BI80" s="25">
        <f t="shared" si="15"/>
        <v>0.11477079796264866</v>
      </c>
      <c r="BJ80" s="25">
        <f t="shared" si="15"/>
        <v>3.0764544623819612E-2</v>
      </c>
      <c r="BK80" s="25">
        <f t="shared" si="15"/>
        <v>4.8758865248226257E-3</v>
      </c>
      <c r="BL80" s="25">
        <f t="shared" si="15"/>
        <v>-7.4841935009557381E-2</v>
      </c>
      <c r="BO80" s="207">
        <f t="shared" si="16"/>
        <v>-7.9717821534380007E-2</v>
      </c>
      <c r="BP80" s="208"/>
      <c r="BQ80" s="208"/>
    </row>
    <row r="81" spans="1:69" ht="16.5" x14ac:dyDescent="0.25">
      <c r="A81" s="24" t="s">
        <v>9</v>
      </c>
      <c r="B81" s="25">
        <v>1</v>
      </c>
      <c r="C81" s="25">
        <v>0.90419053048954312</v>
      </c>
      <c r="D81" s="25">
        <v>0.54971701966275743</v>
      </c>
      <c r="E81" s="25">
        <v>0.26628480427411899</v>
      </c>
      <c r="F81" s="25">
        <v>0.14060557006732644</v>
      </c>
      <c r="G81" s="25">
        <v>9.7354595750616016E-2</v>
      </c>
      <c r="H81" s="25">
        <v>6.9369413917149819E-2</v>
      </c>
      <c r="I81" s="25">
        <v>6.4242045658297331E-2</v>
      </c>
      <c r="J81" s="25">
        <v>3.9568705003999644E-2</v>
      </c>
      <c r="K81" s="25">
        <v>3.0195936882141568E-2</v>
      </c>
      <c r="L81" s="25">
        <v>3.4224943938313934E-2</v>
      </c>
      <c r="M81" s="25">
        <f t="shared" ref="M81:BL81" si="17">M78/M77</f>
        <v>4.1177951495355455E-2</v>
      </c>
      <c r="N81" s="25">
        <f t="shared" si="17"/>
        <v>3.6376981979460189E-2</v>
      </c>
      <c r="O81" s="25">
        <f t="shared" si="17"/>
        <v>3.508277012832671E-2</v>
      </c>
      <c r="P81" s="25">
        <f t="shared" si="17"/>
        <v>5.0526579739217654E-2</v>
      </c>
      <c r="Q81" s="25">
        <f t="shared" si="17"/>
        <v>6.8881896281831542E-2</v>
      </c>
      <c r="R81" s="25">
        <f t="shared" si="17"/>
        <v>4.6960892894168577E-2</v>
      </c>
      <c r="S81" s="25">
        <f t="shared" si="17"/>
        <v>3.3288030193402041E-2</v>
      </c>
      <c r="T81" s="25">
        <f t="shared" si="17"/>
        <v>2.8524748995507093E-2</v>
      </c>
      <c r="U81" s="25">
        <f t="shared" si="17"/>
        <v>2.9857073085323038E-2</v>
      </c>
      <c r="V81" s="25">
        <f t="shared" si="17"/>
        <v>2.6823187573985722E-2</v>
      </c>
      <c r="W81" s="25">
        <f t="shared" si="17"/>
        <v>2.0884828315911017E-2</v>
      </c>
      <c r="X81" s="25">
        <f t="shared" si="17"/>
        <v>2.1576831217031221E-2</v>
      </c>
      <c r="Y81" s="25">
        <f t="shared" si="17"/>
        <v>1.952559048485461E-2</v>
      </c>
      <c r="Z81" s="25">
        <f t="shared" si="17"/>
        <v>1.6111387369467926E-2</v>
      </c>
      <c r="AA81" s="25">
        <f t="shared" si="17"/>
        <v>1.6184923967548615E-2</v>
      </c>
      <c r="AB81" s="25">
        <f t="shared" si="17"/>
        <v>1.6124503630018851E-2</v>
      </c>
      <c r="AC81" s="25">
        <f t="shared" si="17"/>
        <v>1.4284980013680053E-2</v>
      </c>
      <c r="AD81" s="25">
        <f t="shared" si="17"/>
        <v>1.3853148052839251E-2</v>
      </c>
      <c r="AE81" s="25">
        <f t="shared" si="17"/>
        <v>1.4277972720040277E-2</v>
      </c>
      <c r="AF81" s="25">
        <f t="shared" si="17"/>
        <v>1.5360454115421003E-2</v>
      </c>
      <c r="AG81" s="25">
        <f t="shared" si="17"/>
        <v>2.2635647446092391E-2</v>
      </c>
      <c r="AH81" s="25">
        <f t="shared" si="17"/>
        <v>1.4557303436310886E-2</v>
      </c>
      <c r="AI81" s="25">
        <f t="shared" si="17"/>
        <v>1.5805144025540768E-2</v>
      </c>
      <c r="AJ81" s="25">
        <f t="shared" si="17"/>
        <v>1.3884221510815543E-2</v>
      </c>
      <c r="AK81" s="25">
        <f t="shared" si="17"/>
        <v>1.3112190217524114E-2</v>
      </c>
      <c r="AL81" s="25">
        <f t="shared" si="17"/>
        <v>1.3034310246215123E-2</v>
      </c>
      <c r="AM81" s="25">
        <f t="shared" si="17"/>
        <v>1.2651682411814134E-2</v>
      </c>
      <c r="AN81" s="25">
        <f t="shared" si="17"/>
        <v>1.2234789679899461E-2</v>
      </c>
      <c r="AO81" s="25">
        <f t="shared" si="17"/>
        <v>1.3145066620683252E-2</v>
      </c>
      <c r="AP81" s="25">
        <f t="shared" si="17"/>
        <v>1.4342400292862139E-2</v>
      </c>
      <c r="AQ81" s="25">
        <f t="shared" si="17"/>
        <v>2.0025752887590568E-2</v>
      </c>
      <c r="AR81" s="25">
        <f t="shared" si="17"/>
        <v>1.7998238550578763E-2</v>
      </c>
      <c r="AS81" s="25">
        <f t="shared" si="17"/>
        <v>1.8010755179134582E-2</v>
      </c>
      <c r="AT81" s="25">
        <f t="shared" si="17"/>
        <v>1.6707567455930411E-2</v>
      </c>
      <c r="AU81" s="25">
        <f t="shared" si="17"/>
        <v>1.4280496494242895E-2</v>
      </c>
      <c r="AV81" s="25">
        <f t="shared" si="17"/>
        <v>1.3441709764216284E-2</v>
      </c>
      <c r="AW81" s="25">
        <f t="shared" si="17"/>
        <v>1.4653325882982933E-2</v>
      </c>
      <c r="AX81" s="25">
        <f t="shared" si="17"/>
        <v>1.5503453966689493E-2</v>
      </c>
      <c r="AY81" s="25">
        <f t="shared" si="17"/>
        <v>1.6387944785448971E-2</v>
      </c>
      <c r="AZ81" s="25">
        <f t="shared" si="17"/>
        <v>1.7858427949048676E-2</v>
      </c>
      <c r="BA81" s="25">
        <f t="shared" si="17"/>
        <v>1.7726736377329352E-2</v>
      </c>
      <c r="BB81" s="25">
        <f t="shared" si="17"/>
        <v>1.8451110162254484E-2</v>
      </c>
      <c r="BC81" s="25">
        <f t="shared" si="17"/>
        <v>1.6575861598379156E-2</v>
      </c>
      <c r="BD81" s="25">
        <f t="shared" si="17"/>
        <v>1.6059185807801062E-2</v>
      </c>
      <c r="BE81" s="25">
        <f t="shared" si="17"/>
        <v>1.659763681749964E-2</v>
      </c>
      <c r="BF81" s="25">
        <f t="shared" si="17"/>
        <v>1.5076822262073589E-2</v>
      </c>
      <c r="BG81" s="25">
        <f t="shared" si="17"/>
        <v>1.417518147388354E-2</v>
      </c>
      <c r="BH81" s="25">
        <f t="shared" si="17"/>
        <v>1.4314948305780907E-2</v>
      </c>
      <c r="BI81" s="25">
        <f t="shared" si="17"/>
        <v>1.5707232120643792E-2</v>
      </c>
      <c r="BJ81" s="25">
        <f t="shared" si="17"/>
        <v>1.5932503436976213E-2</v>
      </c>
      <c r="BK81" s="25">
        <f t="shared" si="17"/>
        <v>1.5757901541498587E-2</v>
      </c>
      <c r="BL81" s="25">
        <f t="shared" si="17"/>
        <v>1.4369069504550282E-2</v>
      </c>
      <c r="BO81" s="207">
        <f t="shared" si="16"/>
        <v>-1.3888320369483051E-3</v>
      </c>
      <c r="BP81" s="208"/>
      <c r="BQ81" s="208"/>
    </row>
    <row r="82" spans="1:69" ht="16.5" x14ac:dyDescent="0.25">
      <c r="A82" s="24" t="s">
        <v>13</v>
      </c>
      <c r="B82" s="25">
        <v>0.4697674418604651</v>
      </c>
      <c r="C82" s="25">
        <v>0.31622197133179941</v>
      </c>
      <c r="D82" s="25">
        <v>0.30294726809508971</v>
      </c>
      <c r="E82" s="25">
        <v>0.17802457180899353</v>
      </c>
      <c r="F82" s="25">
        <v>0.10780307040762308</v>
      </c>
      <c r="G82" s="25">
        <v>0.10081011821112673</v>
      </c>
      <c r="H82" s="25">
        <v>0.11083058477207533</v>
      </c>
      <c r="I82" s="25">
        <v>0.10716015987726593</v>
      </c>
      <c r="J82" s="25">
        <v>8.4050750387710496E-2</v>
      </c>
      <c r="K82" s="25">
        <v>7.3270431822446191E-2</v>
      </c>
      <c r="L82" s="25">
        <v>8.2904288729856362E-2</v>
      </c>
      <c r="M82" s="25">
        <v>8.2083022364052807E-2</v>
      </c>
      <c r="N82" s="25">
        <v>7.8103505843071783E-2</v>
      </c>
      <c r="O82" s="25">
        <v>7.4359137459449151E-2</v>
      </c>
      <c r="P82" s="25">
        <v>9.4722222222222222E-2</v>
      </c>
      <c r="Q82" s="25">
        <v>0.12554887130781284</v>
      </c>
      <c r="R82" s="25">
        <v>9.534664038114013E-2</v>
      </c>
      <c r="S82" s="25">
        <v>7.8706754054397712E-2</v>
      </c>
      <c r="T82" s="25">
        <v>6.9897353536764198E-2</v>
      </c>
      <c r="U82" s="25">
        <v>6.9629502278002228E-2</v>
      </c>
      <c r="V82" s="25">
        <v>6.5314233305673236E-2</v>
      </c>
      <c r="W82" s="25">
        <v>5.7342269582198221E-2</v>
      </c>
      <c r="X82" s="25">
        <v>6.0461253280050073E-2</v>
      </c>
      <c r="Y82" s="25">
        <v>5.710977247249837E-2</v>
      </c>
      <c r="Z82" s="25">
        <v>5.0893383074808562E-2</v>
      </c>
      <c r="AA82" s="25">
        <v>5.0917846087211303E-2</v>
      </c>
      <c r="AB82" s="25">
        <f>AB78/'АКТИВНОСТЬ БАЗЫ'!AB161</f>
        <v>4.9426432075541295E-2</v>
      </c>
      <c r="AC82" s="25">
        <f>AC78/'АКТИВНОСТЬ БАЗЫ'!AC161</f>
        <v>4.6574282951981953E-2</v>
      </c>
      <c r="AD82" s="25">
        <f>AD78/'АКТИВНОСТЬ БАЗЫ'!AD161</f>
        <v>4.5375597047329568E-2</v>
      </c>
      <c r="AE82" s="25">
        <f>AE78/'АКТИВНОСТЬ БАЗЫ'!AE161</f>
        <v>4.7245396276325159E-2</v>
      </c>
      <c r="AF82" s="25">
        <f>AF78/'АКТИВНОСТЬ БАЗЫ'!AF161</f>
        <v>4.9956308230052551E-2</v>
      </c>
      <c r="AG82" s="25">
        <f>AG78/'АКТИВНОСТЬ БАЗЫ'!AG161</f>
        <v>6.6970880798397955E-2</v>
      </c>
      <c r="AH82" s="25">
        <f>AH78/'АКТИВНОСТЬ БАЗЫ'!AH161</f>
        <v>4.9181740940043593E-2</v>
      </c>
      <c r="AI82" s="25">
        <f>AI78/'АКТИВНОСТЬ БАЗЫ'!AI161</f>
        <v>5.5482798569485722E-2</v>
      </c>
      <c r="AJ82" s="25">
        <f>AJ78/'АКТИВНОСТЬ БАЗЫ'!AJ161</f>
        <v>5.1393180746870583E-2</v>
      </c>
      <c r="AK82" s="25">
        <f>AK78/'АКТИВНОСТЬ БАЗЫ'!AK161</f>
        <v>5.0517821116341628E-2</v>
      </c>
      <c r="AL82" s="25">
        <f>AL78/'АКТИВНОСТЬ БАЗЫ'!AL161</f>
        <v>4.9019099696789074E-2</v>
      </c>
      <c r="AM82" s="25">
        <f>AM78/'АКТИВНОСТЬ БАЗЫ'!AM161</f>
        <v>4.6204497453099763E-2</v>
      </c>
      <c r="AN82" s="25">
        <f>AN78/'АКТИВНОСТЬ БАЗЫ'!AN161</f>
        <v>4.4157954738399591E-2</v>
      </c>
      <c r="AO82" s="25">
        <f>AO78/'АКТИВНОСТЬ БАЗЫ'!AO161</f>
        <v>4.7190476190476192E-2</v>
      </c>
      <c r="AP82" s="25">
        <f>AP78/'АКТИВНОСТЬ БАЗЫ'!AP161</f>
        <v>4.8660937066814527E-2</v>
      </c>
      <c r="AQ82" s="25">
        <f>AQ78/'АКТИВНОСТЬ БАЗЫ'!AQ161</f>
        <v>7.5054021608643454E-2</v>
      </c>
      <c r="AR82" s="25">
        <f>AR78/'АКТИВНОСТЬ БАЗЫ'!AR161</f>
        <v>6.9228349505166112E-2</v>
      </c>
      <c r="AS82" s="25">
        <f>AS78/'АКТИВНОСТЬ БАЗЫ'!AS161</f>
        <v>6.9522605875619994E-2</v>
      </c>
      <c r="AT82" s="25">
        <f>AT78/'АКТИВНОСТЬ БАЗЫ'!AT161</f>
        <v>6.8516696351837783E-2</v>
      </c>
      <c r="AU82" s="25">
        <f>AU78/'АКТИВНОСТЬ БАЗЫ'!AU161</f>
        <v>6.1982665644450798E-2</v>
      </c>
      <c r="AV82" s="25">
        <f>AV78/'АКТИВНОСТЬ БАЗЫ'!AV161</f>
        <v>6.14867055771725E-2</v>
      </c>
      <c r="AW82" s="25">
        <f>AW78/'АКТИВНОСТЬ БАЗЫ'!AW161</f>
        <v>6.8483834550672598E-2</v>
      </c>
      <c r="AX82" s="25">
        <f>AX78/'АКТИВНОСТЬ БАЗЫ'!AX161</f>
        <v>7.1278964077299015E-2</v>
      </c>
      <c r="AY82" s="25">
        <f>AY78/'АКТИВНОСТЬ БАЗЫ'!AY161</f>
        <v>7.3071123397838653E-2</v>
      </c>
      <c r="AZ82" s="25">
        <f>AZ78/'АКТИВНОСТЬ БАЗЫ'!AZ161</f>
        <v>7.5680621209810797E-2</v>
      </c>
      <c r="BA82" s="25">
        <f>BA78/'АКТИВНОСТЬ БАЗЫ'!BA161</f>
        <v>7.5155902389542728E-2</v>
      </c>
      <c r="BB82" s="25">
        <f>BB78/'АКТИВНОСТЬ БАЗЫ'!BB161</f>
        <v>7.3999550480023116E-2</v>
      </c>
      <c r="BC82" s="25">
        <f>BC78/'АКТИВНОСТЬ БАЗЫ'!BC161</f>
        <v>6.9557939252439374E-2</v>
      </c>
      <c r="BD82" s="25">
        <f>BD78/'АКТИВНОСТЬ БАЗЫ'!BD161</f>
        <v>6.882927153197424E-2</v>
      </c>
      <c r="BE82" s="25">
        <f>BE78/'АКТИВНОСТЬ БАЗЫ'!BE161</f>
        <v>7.0431034482758614E-2</v>
      </c>
      <c r="BF82" s="25">
        <f>BF78/'АКТИВНОСТЬ БАЗЫ'!BF161</f>
        <v>6.5626599022350934E-2</v>
      </c>
      <c r="BG82" s="25">
        <f>BG78/'АКТИВНОСТЬ БАЗЫ'!BG161</f>
        <v>6.5040558427894246E-2</v>
      </c>
      <c r="BH82" s="25">
        <f>BH78/'АКТИВНОСТЬ БАЗЫ'!BH161</f>
        <v>6.7792318405211605E-2</v>
      </c>
      <c r="BI82" s="25">
        <f>BI78/'АКТИВНОСТЬ БАЗЫ'!BI161</f>
        <v>7.3295974637762051E-2</v>
      </c>
      <c r="BJ82" s="25">
        <f>BJ78/'АКТИВНОСТЬ БАЗЫ'!BJ161</f>
        <v>7.3996326423510894E-2</v>
      </c>
      <c r="BK82" s="25">
        <f>BK78/'АКТИВНОСТЬ БАЗЫ'!BK161</f>
        <v>7.1767002585342687E-2</v>
      </c>
      <c r="BL82" s="25">
        <f>BL78/'АКТИВНОСТЬ БАЗЫ'!BL161</f>
        <v>6.56401268569521E-2</v>
      </c>
      <c r="BO82" s="207">
        <f t="shared" si="16"/>
        <v>-6.1268757283905878E-3</v>
      </c>
      <c r="BP82" s="208"/>
      <c r="BQ82" s="208"/>
    </row>
    <row r="83" spans="1:69" x14ac:dyDescent="0.2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2"/>
      <c r="N83" s="32"/>
      <c r="O83" s="32"/>
      <c r="P83" s="32"/>
      <c r="Q83" s="32"/>
      <c r="R83" s="32"/>
      <c r="BP83" s="208"/>
      <c r="BQ83" s="208"/>
    </row>
    <row r="84" spans="1:69" ht="16.5" x14ac:dyDescent="0.25">
      <c r="A84" s="16" t="s">
        <v>23</v>
      </c>
      <c r="B84" s="230">
        <v>2019</v>
      </c>
      <c r="C84" s="230"/>
      <c r="D84" s="230"/>
      <c r="E84" s="230"/>
      <c r="F84" s="230"/>
      <c r="G84" s="229">
        <v>2020</v>
      </c>
      <c r="H84" s="229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>
        <v>2021</v>
      </c>
      <c r="T84" s="229"/>
      <c r="U84" s="229"/>
      <c r="V84" s="229"/>
      <c r="W84" s="229"/>
      <c r="X84" s="229"/>
      <c r="Y84" s="229"/>
      <c r="Z84" s="229"/>
      <c r="AA84" s="229"/>
      <c r="AB84" s="229"/>
      <c r="AC84" s="229"/>
      <c r="AD84" s="229"/>
      <c r="AE84" s="229">
        <v>2022</v>
      </c>
      <c r="AF84" s="229"/>
      <c r="AG84" s="229"/>
      <c r="AH84" s="229"/>
      <c r="AI84" s="229"/>
      <c r="AJ84" s="229"/>
      <c r="AK84" s="229"/>
      <c r="AL84" s="229"/>
      <c r="AM84" s="229"/>
      <c r="AN84" s="229"/>
      <c r="AO84" s="229"/>
      <c r="AP84" s="229"/>
      <c r="AQ84" s="229">
        <v>2023</v>
      </c>
      <c r="AR84" s="229"/>
      <c r="AS84" s="229"/>
      <c r="AT84" s="229"/>
      <c r="AU84" s="229"/>
      <c r="AV84" s="229"/>
      <c r="AW84" s="229"/>
      <c r="AX84" s="229"/>
      <c r="AY84" s="229"/>
      <c r="AZ84" s="229"/>
      <c r="BA84" s="229"/>
      <c r="BB84" s="229"/>
      <c r="BC84" s="229">
        <v>2024</v>
      </c>
      <c r="BD84" s="229"/>
      <c r="BE84" s="229"/>
      <c r="BF84" s="229"/>
      <c r="BG84" s="229"/>
      <c r="BH84" s="229"/>
      <c r="BI84" s="229"/>
      <c r="BJ84" s="229"/>
      <c r="BK84" s="229"/>
      <c r="BL84" s="229"/>
      <c r="BM84" s="229"/>
      <c r="BN84" s="229"/>
      <c r="BO84" s="231" t="s">
        <v>931</v>
      </c>
      <c r="BP84" s="208"/>
      <c r="BQ84" s="208"/>
    </row>
    <row r="85" spans="1:69" ht="16.5" x14ac:dyDescent="0.3">
      <c r="A85" s="17"/>
      <c r="B85" s="18">
        <v>43678</v>
      </c>
      <c r="C85" s="18">
        <v>43709</v>
      </c>
      <c r="D85" s="18">
        <v>43739</v>
      </c>
      <c r="E85" s="18">
        <v>43770</v>
      </c>
      <c r="F85" s="18">
        <v>43800</v>
      </c>
      <c r="G85" s="18">
        <v>43831</v>
      </c>
      <c r="H85" s="18">
        <v>43862</v>
      </c>
      <c r="I85" s="18">
        <v>43891</v>
      </c>
      <c r="J85" s="18">
        <v>43922</v>
      </c>
      <c r="K85" s="18">
        <v>43952</v>
      </c>
      <c r="L85" s="18">
        <v>43983</v>
      </c>
      <c r="M85" s="18">
        <v>44013</v>
      </c>
      <c r="N85" s="18">
        <v>44044</v>
      </c>
      <c r="O85" s="18">
        <v>44075</v>
      </c>
      <c r="P85" s="18">
        <v>44105</v>
      </c>
      <c r="Q85" s="18">
        <v>44136</v>
      </c>
      <c r="R85" s="18">
        <v>44166</v>
      </c>
      <c r="S85" s="18">
        <v>44197</v>
      </c>
      <c r="T85" s="18">
        <v>44228</v>
      </c>
      <c r="U85" s="18">
        <v>44256</v>
      </c>
      <c r="V85" s="18">
        <v>44287</v>
      </c>
      <c r="W85" s="18">
        <v>44317</v>
      </c>
      <c r="X85" s="18">
        <v>44348</v>
      </c>
      <c r="Y85" s="18">
        <v>44378</v>
      </c>
      <c r="Z85" s="18">
        <v>44409</v>
      </c>
      <c r="AA85" s="18">
        <v>44440</v>
      </c>
      <c r="AB85" s="18">
        <v>44470</v>
      </c>
      <c r="AC85" s="18">
        <v>44501</v>
      </c>
      <c r="AD85" s="18">
        <v>44531</v>
      </c>
      <c r="AE85" s="18">
        <v>44562</v>
      </c>
      <c r="AF85" s="18">
        <v>44593</v>
      </c>
      <c r="AG85" s="18">
        <v>44621</v>
      </c>
      <c r="AH85" s="18">
        <v>44652</v>
      </c>
      <c r="AI85" s="18">
        <v>44682</v>
      </c>
      <c r="AJ85" s="18">
        <v>44713</v>
      </c>
      <c r="AK85" s="18">
        <v>44743</v>
      </c>
      <c r="AL85" s="18">
        <v>44774</v>
      </c>
      <c r="AM85" s="18">
        <v>44805</v>
      </c>
      <c r="AN85" s="18">
        <v>44835</v>
      </c>
      <c r="AO85" s="18">
        <v>44866</v>
      </c>
      <c r="AP85" s="18">
        <v>44896</v>
      </c>
      <c r="AQ85" s="18">
        <v>44927</v>
      </c>
      <c r="AR85" s="18">
        <v>44958</v>
      </c>
      <c r="AS85" s="18">
        <v>44986</v>
      </c>
      <c r="AT85" s="18">
        <v>45017</v>
      </c>
      <c r="AU85" s="18">
        <v>45047</v>
      </c>
      <c r="AV85" s="18">
        <v>45078</v>
      </c>
      <c r="AW85" s="18">
        <v>45108</v>
      </c>
      <c r="AX85" s="18">
        <v>45139</v>
      </c>
      <c r="AY85" s="18">
        <v>45170</v>
      </c>
      <c r="AZ85" s="18">
        <v>45200</v>
      </c>
      <c r="BA85" s="18">
        <v>45231</v>
      </c>
      <c r="BB85" s="18">
        <v>45261</v>
      </c>
      <c r="BC85" s="18">
        <v>45292</v>
      </c>
      <c r="BD85" s="18">
        <v>45323</v>
      </c>
      <c r="BE85" s="18">
        <v>45352</v>
      </c>
      <c r="BF85" s="18">
        <v>45383</v>
      </c>
      <c r="BG85" s="18">
        <v>45413</v>
      </c>
      <c r="BH85" s="18">
        <v>45444</v>
      </c>
      <c r="BI85" s="18">
        <v>45474</v>
      </c>
      <c r="BJ85" s="18">
        <v>45505</v>
      </c>
      <c r="BK85" s="18">
        <v>45536</v>
      </c>
      <c r="BL85" s="18">
        <v>45566</v>
      </c>
      <c r="BM85" s="18">
        <v>45597</v>
      </c>
      <c r="BN85" s="18">
        <v>45627</v>
      </c>
      <c r="BO85" s="232"/>
      <c r="BP85" s="208"/>
      <c r="BQ85" s="208"/>
    </row>
    <row r="86" spans="1:69" ht="33" x14ac:dyDescent="0.25">
      <c r="A86" s="19" t="s">
        <v>24</v>
      </c>
      <c r="B86" s="20">
        <v>610</v>
      </c>
      <c r="C86" s="20">
        <f t="shared" ref="C86:BL86" si="18">+B86+C87</f>
        <v>7854</v>
      </c>
      <c r="D86" s="20">
        <f t="shared" si="18"/>
        <v>21516</v>
      </c>
      <c r="E86" s="20">
        <f t="shared" si="18"/>
        <v>38173</v>
      </c>
      <c r="F86" s="20">
        <f t="shared" si="18"/>
        <v>50370</v>
      </c>
      <c r="G86" s="20">
        <f t="shared" si="18"/>
        <v>61071</v>
      </c>
      <c r="H86" s="20">
        <f t="shared" si="18"/>
        <v>70965</v>
      </c>
      <c r="I86" s="20">
        <f t="shared" si="18"/>
        <v>81161</v>
      </c>
      <c r="J86" s="20">
        <f t="shared" si="18"/>
        <v>88080</v>
      </c>
      <c r="K86" s="20">
        <f t="shared" si="18"/>
        <v>93429</v>
      </c>
      <c r="L86" s="20">
        <f t="shared" si="18"/>
        <v>96964</v>
      </c>
      <c r="M86" s="20">
        <f t="shared" si="18"/>
        <v>100036</v>
      </c>
      <c r="N86" s="20">
        <f t="shared" si="18"/>
        <v>103580</v>
      </c>
      <c r="O86" s="20">
        <f t="shared" si="18"/>
        <v>107438</v>
      </c>
      <c r="P86" s="20">
        <f t="shared" si="18"/>
        <v>112577</v>
      </c>
      <c r="Q86" s="20">
        <f t="shared" si="18"/>
        <v>118502</v>
      </c>
      <c r="R86" s="20">
        <f t="shared" si="18"/>
        <v>123043</v>
      </c>
      <c r="S86" s="20">
        <f t="shared" si="18"/>
        <v>126426</v>
      </c>
      <c r="T86" s="20">
        <f t="shared" si="18"/>
        <v>129537</v>
      </c>
      <c r="U86" s="20">
        <f t="shared" si="18"/>
        <v>132899</v>
      </c>
      <c r="V86" s="20">
        <f t="shared" si="18"/>
        <v>136324</v>
      </c>
      <c r="W86" s="20">
        <f t="shared" si="18"/>
        <v>139311</v>
      </c>
      <c r="X86" s="20">
        <f t="shared" si="18"/>
        <v>142694</v>
      </c>
      <c r="Y86" s="20">
        <f t="shared" si="18"/>
        <v>146357</v>
      </c>
      <c r="Z86" s="20">
        <f t="shared" si="18"/>
        <v>150108</v>
      </c>
      <c r="AA86" s="20">
        <f t="shared" si="18"/>
        <v>154400</v>
      </c>
      <c r="AB86" s="20">
        <f t="shared" si="18"/>
        <v>158968</v>
      </c>
      <c r="AC86" s="20">
        <f t="shared" si="18"/>
        <v>163342</v>
      </c>
      <c r="AD86" s="20">
        <f t="shared" si="18"/>
        <v>167825</v>
      </c>
      <c r="AE86" s="20">
        <f t="shared" si="18"/>
        <v>171902</v>
      </c>
      <c r="AF86" s="20">
        <f t="shared" si="18"/>
        <v>176322</v>
      </c>
      <c r="AG86" s="20">
        <f t="shared" si="18"/>
        <v>181712</v>
      </c>
      <c r="AH86" s="20">
        <f t="shared" si="18"/>
        <v>185595</v>
      </c>
      <c r="AI86" s="20">
        <f t="shared" si="18"/>
        <v>190056</v>
      </c>
      <c r="AJ86" s="20">
        <f t="shared" si="18"/>
        <v>193806</v>
      </c>
      <c r="AK86" s="20">
        <f t="shared" si="18"/>
        <v>197627</v>
      </c>
      <c r="AL86" s="20">
        <f t="shared" si="18"/>
        <v>201628</v>
      </c>
      <c r="AM86" s="20">
        <f t="shared" si="18"/>
        <v>205746</v>
      </c>
      <c r="AN86" s="20">
        <f t="shared" si="18"/>
        <v>209751</v>
      </c>
      <c r="AO86" s="20">
        <f t="shared" si="18"/>
        <v>213968</v>
      </c>
      <c r="AP86" s="20">
        <f t="shared" si="18"/>
        <v>218551</v>
      </c>
      <c r="AQ86" s="20">
        <f t="shared" si="18"/>
        <v>222982</v>
      </c>
      <c r="AR86" s="20">
        <f t="shared" si="18"/>
        <v>227529</v>
      </c>
      <c r="AS86" s="20">
        <f t="shared" si="18"/>
        <v>231965</v>
      </c>
      <c r="AT86" s="20">
        <f t="shared" si="18"/>
        <v>236005</v>
      </c>
      <c r="AU86" s="20">
        <f t="shared" si="18"/>
        <v>239283</v>
      </c>
      <c r="AV86" s="20">
        <f t="shared" si="18"/>
        <v>242679</v>
      </c>
      <c r="AW86" s="20">
        <f t="shared" si="18"/>
        <v>246904</v>
      </c>
      <c r="AX86" s="20">
        <f t="shared" si="18"/>
        <v>251144</v>
      </c>
      <c r="AY86" s="20">
        <f t="shared" si="18"/>
        <v>255688</v>
      </c>
      <c r="AZ86" s="20">
        <f t="shared" si="18"/>
        <v>260688</v>
      </c>
      <c r="BA86" s="20">
        <f t="shared" si="18"/>
        <v>265773</v>
      </c>
      <c r="BB86" s="20">
        <f t="shared" si="18"/>
        <v>271242</v>
      </c>
      <c r="BC86" s="20">
        <f t="shared" si="18"/>
        <v>276436</v>
      </c>
      <c r="BD86" s="20">
        <f t="shared" si="18"/>
        <v>281843</v>
      </c>
      <c r="BE86" s="20">
        <f t="shared" si="18"/>
        <v>287156</v>
      </c>
      <c r="BF86" s="20">
        <f t="shared" si="18"/>
        <v>292082</v>
      </c>
      <c r="BG86" s="20">
        <f t="shared" si="18"/>
        <v>296549</v>
      </c>
      <c r="BH86" s="20">
        <f t="shared" si="18"/>
        <v>301114</v>
      </c>
      <c r="BI86" s="20">
        <f t="shared" si="18"/>
        <v>306036</v>
      </c>
      <c r="BJ86" s="20">
        <f t="shared" si="18"/>
        <v>311182</v>
      </c>
      <c r="BK86" s="20">
        <f t="shared" si="18"/>
        <v>316658</v>
      </c>
      <c r="BL86" s="20">
        <f t="shared" si="18"/>
        <v>321877</v>
      </c>
      <c r="BO86" s="207">
        <f>BL86/BK86-1</f>
        <v>1.6481503704312006E-2</v>
      </c>
      <c r="BP86" s="208"/>
      <c r="BQ86" s="208"/>
    </row>
    <row r="87" spans="1:69" ht="33" x14ac:dyDescent="0.25">
      <c r="A87" s="21" t="s">
        <v>6</v>
      </c>
      <c r="B87" s="22">
        <v>610</v>
      </c>
      <c r="C87" s="22">
        <v>7244</v>
      </c>
      <c r="D87" s="22">
        <v>13662</v>
      </c>
      <c r="E87" s="22">
        <v>16657</v>
      </c>
      <c r="F87" s="22">
        <v>12197</v>
      </c>
      <c r="G87" s="22">
        <v>10701</v>
      </c>
      <c r="H87" s="22">
        <v>9894</v>
      </c>
      <c r="I87" s="22">
        <v>10196</v>
      </c>
      <c r="J87" s="22">
        <v>6919</v>
      </c>
      <c r="K87" s="22">
        <v>5349</v>
      </c>
      <c r="L87" s="22">
        <v>3535</v>
      </c>
      <c r="M87" s="22">
        <v>3072</v>
      </c>
      <c r="N87" s="22">
        <v>3544</v>
      </c>
      <c r="O87" s="22">
        <v>3858</v>
      </c>
      <c r="P87" s="22">
        <v>5139</v>
      </c>
      <c r="Q87" s="22">
        <v>5925</v>
      </c>
      <c r="R87" s="22">
        <v>4541</v>
      </c>
      <c r="S87" s="22">
        <v>3383</v>
      </c>
      <c r="T87" s="22">
        <v>3111</v>
      </c>
      <c r="U87" s="22">
        <v>3362</v>
      </c>
      <c r="V87" s="22">
        <v>3425</v>
      </c>
      <c r="W87" s="22">
        <v>2987</v>
      </c>
      <c r="X87" s="22">
        <v>3383</v>
      </c>
      <c r="Y87" s="22">
        <v>3663</v>
      </c>
      <c r="Z87" s="22">
        <v>3751</v>
      </c>
      <c r="AA87" s="22">
        <v>4292</v>
      </c>
      <c r="AB87" s="22">
        <v>4568</v>
      </c>
      <c r="AC87" s="22">
        <v>4374</v>
      </c>
      <c r="AD87" s="22">
        <v>4483</v>
      </c>
      <c r="AE87" s="22">
        <v>4077</v>
      </c>
      <c r="AF87" s="22">
        <v>4420</v>
      </c>
      <c r="AG87" s="22">
        <v>5390</v>
      </c>
      <c r="AH87" s="22">
        <v>3883</v>
      </c>
      <c r="AI87" s="22">
        <v>4461</v>
      </c>
      <c r="AJ87" s="22">
        <v>3750</v>
      </c>
      <c r="AK87" s="22">
        <v>3821</v>
      </c>
      <c r="AL87" s="22">
        <v>4001</v>
      </c>
      <c r="AM87" s="22">
        <v>4118</v>
      </c>
      <c r="AN87" s="22">
        <v>4005</v>
      </c>
      <c r="AO87" s="22">
        <v>4217</v>
      </c>
      <c r="AP87" s="22">
        <v>4583</v>
      </c>
      <c r="AQ87" s="22">
        <v>4431</v>
      </c>
      <c r="AR87" s="22">
        <v>4547</v>
      </c>
      <c r="AS87" s="23">
        <v>4436</v>
      </c>
      <c r="AT87" s="23">
        <v>4040</v>
      </c>
      <c r="AU87" s="23">
        <v>3278</v>
      </c>
      <c r="AV87" s="23">
        <v>3396</v>
      </c>
      <c r="AW87" s="23">
        <v>4225</v>
      </c>
      <c r="AX87" s="23">
        <v>4240</v>
      </c>
      <c r="AY87" s="23">
        <v>4544</v>
      </c>
      <c r="AZ87" s="23">
        <v>5000</v>
      </c>
      <c r="BA87" s="23">
        <v>5085</v>
      </c>
      <c r="BB87" s="23">
        <v>5469</v>
      </c>
      <c r="BC87" s="23">
        <v>5194</v>
      </c>
      <c r="BD87" s="23">
        <v>5407</v>
      </c>
      <c r="BE87" s="23">
        <v>5313</v>
      </c>
      <c r="BF87" s="23">
        <v>4926</v>
      </c>
      <c r="BG87" s="23">
        <v>4467</v>
      </c>
      <c r="BH87" s="23">
        <v>4565</v>
      </c>
      <c r="BI87" s="23">
        <v>4922</v>
      </c>
      <c r="BJ87" s="23">
        <v>5146</v>
      </c>
      <c r="BK87" s="23">
        <v>5476</v>
      </c>
      <c r="BL87" s="23">
        <v>5219</v>
      </c>
      <c r="BO87" s="207">
        <f t="shared" ref="BO87" si="19">BL87/BK87-1</f>
        <v>-4.6932067202337446E-2</v>
      </c>
      <c r="BP87" s="211">
        <f>BL87/AZ87-1</f>
        <v>4.3800000000000061E-2</v>
      </c>
      <c r="BQ87" s="208"/>
    </row>
    <row r="88" spans="1:69" ht="16.5" x14ac:dyDescent="0.25">
      <c r="A88" s="24" t="s">
        <v>7</v>
      </c>
      <c r="B88" s="25"/>
      <c r="C88" s="25">
        <v>9.9043715846994527</v>
      </c>
      <c r="D88" s="25">
        <v>1.2442996742671011</v>
      </c>
      <c r="E88" s="25">
        <v>1.4423356034386514</v>
      </c>
      <c r="F88" s="25">
        <v>0.45977326750777103</v>
      </c>
      <c r="G88" s="25">
        <v>0.29185194463581143</v>
      </c>
      <c r="H88" s="25">
        <v>0.22465700295728896</v>
      </c>
      <c r="I88" s="25">
        <v>0.19413324888167538</v>
      </c>
      <c r="J88" s="25">
        <v>0.11168572849328684</v>
      </c>
      <c r="K88" s="25">
        <v>7.8263851613288082E-2</v>
      </c>
      <c r="L88" s="25">
        <v>4.7319440795386969E-2</v>
      </c>
      <c r="M88" s="25">
        <f t="shared" ref="M88:BL89" si="20">M86/L86-1</f>
        <v>3.1681861309351911E-2</v>
      </c>
      <c r="N88" s="25">
        <f t="shared" si="20"/>
        <v>3.5427246191371164E-2</v>
      </c>
      <c r="O88" s="25">
        <f t="shared" si="20"/>
        <v>3.7246572697432034E-2</v>
      </c>
      <c r="P88" s="25">
        <f t="shared" si="20"/>
        <v>4.7832238128036719E-2</v>
      </c>
      <c r="Q88" s="25">
        <f t="shared" si="20"/>
        <v>5.2630643914831632E-2</v>
      </c>
      <c r="R88" s="25">
        <f t="shared" si="20"/>
        <v>3.8320028353951763E-2</v>
      </c>
      <c r="S88" s="25">
        <f t="shared" si="20"/>
        <v>2.7494453158651844E-2</v>
      </c>
      <c r="T88" s="25">
        <f t="shared" si="20"/>
        <v>2.4607280148070787E-2</v>
      </c>
      <c r="U88" s="25">
        <f t="shared" si="20"/>
        <v>2.5953974540092739E-2</v>
      </c>
      <c r="V88" s="25">
        <f t="shared" si="20"/>
        <v>2.5771450500003734E-2</v>
      </c>
      <c r="W88" s="25">
        <f t="shared" si="20"/>
        <v>2.191103547431128E-2</v>
      </c>
      <c r="X88" s="25">
        <f t="shared" si="20"/>
        <v>2.42837966851146E-2</v>
      </c>
      <c r="Y88" s="25">
        <f t="shared" si="20"/>
        <v>2.5670315500301299E-2</v>
      </c>
      <c r="Z88" s="25">
        <f t="shared" si="20"/>
        <v>2.5629112375902707E-2</v>
      </c>
      <c r="AA88" s="25">
        <f t="shared" si="20"/>
        <v>2.859274655581312E-2</v>
      </c>
      <c r="AB88" s="25">
        <f t="shared" si="20"/>
        <v>2.9585492227979238E-2</v>
      </c>
      <c r="AC88" s="25">
        <f t="shared" si="20"/>
        <v>2.751497156660454E-2</v>
      </c>
      <c r="AD88" s="25">
        <f t="shared" si="20"/>
        <v>2.7445482484602879E-2</v>
      </c>
      <c r="AE88" s="25">
        <f t="shared" si="20"/>
        <v>2.4293162520482747E-2</v>
      </c>
      <c r="AF88" s="25">
        <f t="shared" si="20"/>
        <v>2.5712324463938785E-2</v>
      </c>
      <c r="AG88" s="25">
        <f t="shared" si="20"/>
        <v>3.0569072492371951E-2</v>
      </c>
      <c r="AH88" s="25">
        <f t="shared" si="20"/>
        <v>2.1368979484018613E-2</v>
      </c>
      <c r="AI88" s="25">
        <f t="shared" si="20"/>
        <v>2.4036207871979354E-2</v>
      </c>
      <c r="AJ88" s="25">
        <f t="shared" si="20"/>
        <v>1.9731026644778327E-2</v>
      </c>
      <c r="AK88" s="25">
        <f t="shared" si="20"/>
        <v>1.9715591880540284E-2</v>
      </c>
      <c r="AL88" s="25">
        <f t="shared" si="20"/>
        <v>2.024520940964547E-2</v>
      </c>
      <c r="AM88" s="25">
        <f t="shared" si="20"/>
        <v>2.0423750669549934E-2</v>
      </c>
      <c r="AN88" s="25">
        <f t="shared" si="20"/>
        <v>1.9465749030357804E-2</v>
      </c>
      <c r="AO88" s="25">
        <f t="shared" si="20"/>
        <v>2.0104790918755944E-2</v>
      </c>
      <c r="AP88" s="25">
        <f t="shared" si="20"/>
        <v>2.1419090705152133E-2</v>
      </c>
      <c r="AQ88" s="25">
        <f t="shared" si="20"/>
        <v>2.0274443951297405E-2</v>
      </c>
      <c r="AR88" s="25">
        <f t="shared" si="20"/>
        <v>2.0391780502462042E-2</v>
      </c>
      <c r="AS88" s="25">
        <f t="shared" si="20"/>
        <v>1.9496415841497194E-2</v>
      </c>
      <c r="AT88" s="25">
        <f t="shared" si="20"/>
        <v>1.7416420580691039E-2</v>
      </c>
      <c r="AU88" s="25">
        <f t="shared" si="20"/>
        <v>1.3889536238639089E-2</v>
      </c>
      <c r="AV88" s="25">
        <f t="shared" si="20"/>
        <v>1.4192399794385802E-2</v>
      </c>
      <c r="AW88" s="25">
        <f t="shared" si="20"/>
        <v>1.7409829445481417E-2</v>
      </c>
      <c r="AX88" s="25">
        <f t="shared" si="20"/>
        <v>1.7172666299452466E-2</v>
      </c>
      <c r="AY88" s="25">
        <f t="shared" si="20"/>
        <v>1.8093205491670039E-2</v>
      </c>
      <c r="AZ88" s="25">
        <f t="shared" si="20"/>
        <v>1.9555082757110265E-2</v>
      </c>
      <c r="BA88" s="25">
        <f t="shared" si="20"/>
        <v>1.9506076229055314E-2</v>
      </c>
      <c r="BB88" s="25">
        <f t="shared" si="20"/>
        <v>2.0577711054170278E-2</v>
      </c>
      <c r="BC88" s="25">
        <f t="shared" si="20"/>
        <v>1.9148951858487973E-2</v>
      </c>
      <c r="BD88" s="25">
        <f t="shared" si="20"/>
        <v>1.9559681083505698E-2</v>
      </c>
      <c r="BE88" s="25">
        <f t="shared" si="20"/>
        <v>1.8850920547964556E-2</v>
      </c>
      <c r="BF88" s="25">
        <f t="shared" si="20"/>
        <v>1.715443870230815E-2</v>
      </c>
      <c r="BG88" s="25">
        <f t="shared" si="20"/>
        <v>1.5293650413240156E-2</v>
      </c>
      <c r="BH88" s="25">
        <f t="shared" si="20"/>
        <v>1.5393746058830038E-2</v>
      </c>
      <c r="BI88" s="25">
        <f t="shared" si="20"/>
        <v>1.6345968636463315E-2</v>
      </c>
      <c r="BJ88" s="25">
        <f t="shared" si="20"/>
        <v>1.6815015226966823E-2</v>
      </c>
      <c r="BK88" s="25">
        <f t="shared" si="20"/>
        <v>1.7597418873842363E-2</v>
      </c>
      <c r="BL88" s="25">
        <f t="shared" si="20"/>
        <v>1.6481503704312006E-2</v>
      </c>
      <c r="BO88" s="207">
        <f t="shared" ref="BO88:BO91" si="21">BL88-BK88</f>
        <v>-1.1159151695303571E-3</v>
      </c>
      <c r="BP88" s="208"/>
      <c r="BQ88" s="208"/>
    </row>
    <row r="89" spans="1:69" ht="16.5" x14ac:dyDescent="0.25">
      <c r="A89" s="24" t="s">
        <v>8</v>
      </c>
      <c r="B89" s="25"/>
      <c r="C89" s="25">
        <v>8.9043715846994527</v>
      </c>
      <c r="D89" s="25">
        <v>0.36993103448275866</v>
      </c>
      <c r="E89" s="25">
        <v>1.6014901329037454</v>
      </c>
      <c r="F89" s="25">
        <v>-0.22145676909977552</v>
      </c>
      <c r="G89" s="25">
        <v>-7.3374428315768569E-2</v>
      </c>
      <c r="H89" s="25">
        <v>-5.5793991416308586E-3</v>
      </c>
      <c r="I89" s="25">
        <v>5.8264997842037092E-2</v>
      </c>
      <c r="J89" s="25">
        <v>-0.31300978792822187</v>
      </c>
      <c r="K89" s="25">
        <v>-0.22098545562481453</v>
      </c>
      <c r="L89" s="25">
        <v>-0.34806629834254144</v>
      </c>
      <c r="M89" s="25">
        <f t="shared" si="20"/>
        <v>-0.13097595473833101</v>
      </c>
      <c r="N89" s="25">
        <f t="shared" si="20"/>
        <v>0.15364583333333326</v>
      </c>
      <c r="O89" s="25">
        <f t="shared" si="20"/>
        <v>8.8600451467268693E-2</v>
      </c>
      <c r="P89" s="25">
        <f t="shared" si="20"/>
        <v>0.33203732503888017</v>
      </c>
      <c r="Q89" s="25">
        <f t="shared" si="20"/>
        <v>0.15294804436660825</v>
      </c>
      <c r="R89" s="25">
        <f t="shared" si="20"/>
        <v>-0.2335864978902954</v>
      </c>
      <c r="S89" s="25">
        <f t="shared" si="20"/>
        <v>-0.25500990971151727</v>
      </c>
      <c r="T89" s="25">
        <f t="shared" si="20"/>
        <v>-8.0402010050251271E-2</v>
      </c>
      <c r="U89" s="25">
        <f t="shared" si="20"/>
        <v>8.0681452909032503E-2</v>
      </c>
      <c r="V89" s="25">
        <f t="shared" si="20"/>
        <v>1.87388459250446E-2</v>
      </c>
      <c r="W89" s="25">
        <f t="shared" si="20"/>
        <v>-0.1278832116788321</v>
      </c>
      <c r="X89" s="25">
        <f t="shared" si="20"/>
        <v>0.13257448945430195</v>
      </c>
      <c r="Y89" s="25">
        <f t="shared" si="20"/>
        <v>8.2766775051729136E-2</v>
      </c>
      <c r="Z89" s="25">
        <f t="shared" si="20"/>
        <v>2.4024024024023927E-2</v>
      </c>
      <c r="AA89" s="25">
        <f t="shared" si="20"/>
        <v>0.14422820581178342</v>
      </c>
      <c r="AB89" s="25">
        <f t="shared" si="20"/>
        <v>6.4305684995340062E-2</v>
      </c>
      <c r="AC89" s="25">
        <f t="shared" si="20"/>
        <v>-4.2469352014010475E-2</v>
      </c>
      <c r="AD89" s="25">
        <f t="shared" si="20"/>
        <v>2.4919981710105121E-2</v>
      </c>
      <c r="AE89" s="25">
        <f t="shared" si="20"/>
        <v>-9.0564354227080091E-2</v>
      </c>
      <c r="AF89" s="25">
        <f t="shared" si="20"/>
        <v>8.4130488103998147E-2</v>
      </c>
      <c r="AG89" s="25">
        <f t="shared" si="20"/>
        <v>0.21945701357466074</v>
      </c>
      <c r="AH89" s="25">
        <f t="shared" si="20"/>
        <v>-0.2795918367346939</v>
      </c>
      <c r="AI89" s="25">
        <f t="shared" si="20"/>
        <v>0.14885397888230756</v>
      </c>
      <c r="AJ89" s="25">
        <f t="shared" si="20"/>
        <v>-0.15938130464021516</v>
      </c>
      <c r="AK89" s="25">
        <f t="shared" si="20"/>
        <v>1.8933333333333247E-2</v>
      </c>
      <c r="AL89" s="25">
        <f t="shared" si="20"/>
        <v>4.710808688824919E-2</v>
      </c>
      <c r="AM89" s="25">
        <f t="shared" si="20"/>
        <v>2.9242689327668048E-2</v>
      </c>
      <c r="AN89" s="25">
        <f t="shared" si="20"/>
        <v>-2.7440505099562862E-2</v>
      </c>
      <c r="AO89" s="25">
        <f t="shared" si="20"/>
        <v>5.293383270911356E-2</v>
      </c>
      <c r="AP89" s="25">
        <f t="shared" si="20"/>
        <v>8.679155797960636E-2</v>
      </c>
      <c r="AQ89" s="25">
        <f t="shared" si="20"/>
        <v>-3.3166048439886575E-2</v>
      </c>
      <c r="AR89" s="25">
        <f t="shared" si="20"/>
        <v>2.6179192055969303E-2</v>
      </c>
      <c r="AS89" s="25">
        <f t="shared" si="20"/>
        <v>-2.4411700021992555E-2</v>
      </c>
      <c r="AT89" s="25">
        <f t="shared" si="20"/>
        <v>-8.9269612263300324E-2</v>
      </c>
      <c r="AU89" s="25">
        <f t="shared" si="20"/>
        <v>-0.18861386138613856</v>
      </c>
      <c r="AV89" s="25">
        <f t="shared" si="20"/>
        <v>3.5997559487492392E-2</v>
      </c>
      <c r="AW89" s="25">
        <f t="shared" si="20"/>
        <v>0.24411071849234389</v>
      </c>
      <c r="AX89" s="25">
        <f t="shared" si="20"/>
        <v>3.5502958579882726E-3</v>
      </c>
      <c r="AY89" s="25">
        <f t="shared" si="20"/>
        <v>7.1698113207547154E-2</v>
      </c>
      <c r="AZ89" s="25">
        <f t="shared" si="20"/>
        <v>0.10035211267605626</v>
      </c>
      <c r="BA89" s="25">
        <f t="shared" si="20"/>
        <v>1.6999999999999904E-2</v>
      </c>
      <c r="BB89" s="25">
        <f t="shared" si="20"/>
        <v>7.5516224188790559E-2</v>
      </c>
      <c r="BC89" s="25">
        <f t="shared" si="20"/>
        <v>-5.0283415615286153E-2</v>
      </c>
      <c r="BD89" s="25">
        <f t="shared" si="20"/>
        <v>4.1008856372737768E-2</v>
      </c>
      <c r="BE89" s="25">
        <f t="shared" si="20"/>
        <v>-1.738487146291845E-2</v>
      </c>
      <c r="BF89" s="25">
        <f t="shared" si="20"/>
        <v>-7.284020327498586E-2</v>
      </c>
      <c r="BG89" s="25">
        <f t="shared" si="20"/>
        <v>-9.3179049939098646E-2</v>
      </c>
      <c r="BH89" s="25">
        <f t="shared" si="20"/>
        <v>2.1938661293933182E-2</v>
      </c>
      <c r="BI89" s="25">
        <f t="shared" si="20"/>
        <v>7.8203723986856488E-2</v>
      </c>
      <c r="BJ89" s="25">
        <f t="shared" si="20"/>
        <v>4.5509955302722505E-2</v>
      </c>
      <c r="BK89" s="25">
        <f t="shared" si="20"/>
        <v>6.4127477652545561E-2</v>
      </c>
      <c r="BL89" s="25">
        <f t="shared" si="20"/>
        <v>-4.6932067202337446E-2</v>
      </c>
      <c r="BO89" s="207">
        <f t="shared" si="21"/>
        <v>-0.11105954485488301</v>
      </c>
      <c r="BP89" s="208"/>
      <c r="BQ89" s="208"/>
    </row>
    <row r="90" spans="1:69" ht="16.5" x14ac:dyDescent="0.25">
      <c r="A90" s="24" t="s">
        <v>9</v>
      </c>
      <c r="B90" s="25">
        <v>1</v>
      </c>
      <c r="C90" s="25">
        <v>0.90829366073665752</v>
      </c>
      <c r="D90" s="25">
        <v>0.55442670537010164</v>
      </c>
      <c r="E90" s="25">
        <v>0.59055586030352902</v>
      </c>
      <c r="F90" s="25">
        <v>0.31496210935053548</v>
      </c>
      <c r="G90" s="25">
        <v>0.22591748678915985</v>
      </c>
      <c r="H90" s="25">
        <v>0.18344483591306757</v>
      </c>
      <c r="I90" s="25">
        <v>0.16257251781866403</v>
      </c>
      <c r="J90" s="25">
        <v>0.10046519949901593</v>
      </c>
      <c r="K90" s="25">
        <v>7.2583210033602061E-2</v>
      </c>
      <c r="L90" s="25">
        <v>4.5181478498527841E-2</v>
      </c>
      <c r="M90" s="25">
        <f t="shared" ref="M90:BL90" si="22">M87/M86</f>
        <v>3.0708944779879243E-2</v>
      </c>
      <c r="N90" s="25">
        <f t="shared" si="22"/>
        <v>3.4215099440046338E-2</v>
      </c>
      <c r="O90" s="25">
        <f t="shared" si="22"/>
        <v>3.5909082447551144E-2</v>
      </c>
      <c r="P90" s="25">
        <f t="shared" si="22"/>
        <v>4.5648755962585608E-2</v>
      </c>
      <c r="Q90" s="25">
        <f t="shared" si="22"/>
        <v>4.9999156132385952E-2</v>
      </c>
      <c r="R90" s="25">
        <f t="shared" si="22"/>
        <v>3.690579716034232E-2</v>
      </c>
      <c r="S90" s="25">
        <f t="shared" si="22"/>
        <v>2.6758736335880277E-2</v>
      </c>
      <c r="T90" s="25">
        <f t="shared" si="22"/>
        <v>2.4016304221959748E-2</v>
      </c>
      <c r="U90" s="25">
        <f t="shared" si="22"/>
        <v>2.5297406301025591E-2</v>
      </c>
      <c r="V90" s="25">
        <f t="shared" si="22"/>
        <v>2.5123969367096037E-2</v>
      </c>
      <c r="W90" s="25">
        <f t="shared" si="22"/>
        <v>2.1441235796168287E-2</v>
      </c>
      <c r="X90" s="25">
        <f t="shared" si="22"/>
        <v>2.3708074621217431E-2</v>
      </c>
      <c r="Y90" s="25">
        <f t="shared" si="22"/>
        <v>2.5027842877347856E-2</v>
      </c>
      <c r="Z90" s="25">
        <f t="shared" si="22"/>
        <v>2.4988674820795694E-2</v>
      </c>
      <c r="AA90" s="25">
        <f t="shared" si="22"/>
        <v>2.7797927461139897E-2</v>
      </c>
      <c r="AB90" s="25">
        <f t="shared" si="22"/>
        <v>2.873534296210558E-2</v>
      </c>
      <c r="AC90" s="25">
        <f t="shared" si="22"/>
        <v>2.6778170954194266E-2</v>
      </c>
      <c r="AD90" s="25">
        <f t="shared" si="22"/>
        <v>2.6712349173245942E-2</v>
      </c>
      <c r="AE90" s="25">
        <f t="shared" si="22"/>
        <v>2.3717001547393281E-2</v>
      </c>
      <c r="AF90" s="25">
        <f t="shared" si="22"/>
        <v>2.5067773732149135E-2</v>
      </c>
      <c r="AG90" s="25">
        <f t="shared" si="22"/>
        <v>2.9662322796513162E-2</v>
      </c>
      <c r="AH90" s="25">
        <f t="shared" si="22"/>
        <v>2.0921899835663678E-2</v>
      </c>
      <c r="AI90" s="25">
        <f t="shared" si="22"/>
        <v>2.3472029296628363E-2</v>
      </c>
      <c r="AJ90" s="25">
        <f t="shared" si="22"/>
        <v>1.9349246153369866E-2</v>
      </c>
      <c r="AK90" s="25">
        <f t="shared" si="22"/>
        <v>1.9334402687891838E-2</v>
      </c>
      <c r="AL90" s="25">
        <f t="shared" si="22"/>
        <v>1.9843474120657845E-2</v>
      </c>
      <c r="AM90" s="25">
        <f t="shared" si="22"/>
        <v>2.0014969914360425E-2</v>
      </c>
      <c r="AN90" s="25">
        <f t="shared" si="22"/>
        <v>1.9094068681436562E-2</v>
      </c>
      <c r="AO90" s="25">
        <f t="shared" si="22"/>
        <v>1.9708554550213114E-2</v>
      </c>
      <c r="AP90" s="25">
        <f t="shared" si="22"/>
        <v>2.0969933791197479E-2</v>
      </c>
      <c r="AQ90" s="25">
        <f t="shared" si="22"/>
        <v>1.9871559139302723E-2</v>
      </c>
      <c r="AR90" s="25">
        <f t="shared" si="22"/>
        <v>1.9984265741949378E-2</v>
      </c>
      <c r="AS90" s="25">
        <f t="shared" si="22"/>
        <v>1.9123574677214233E-2</v>
      </c>
      <c r="AT90" s="25">
        <f t="shared" si="22"/>
        <v>1.7118281392343383E-2</v>
      </c>
      <c r="AU90" s="25">
        <f t="shared" si="22"/>
        <v>1.3699259872201535E-2</v>
      </c>
      <c r="AV90" s="25">
        <f t="shared" si="22"/>
        <v>1.3993794271444995E-2</v>
      </c>
      <c r="AW90" s="25">
        <f t="shared" si="22"/>
        <v>1.711191394226096E-2</v>
      </c>
      <c r="AX90" s="25">
        <f t="shared" si="22"/>
        <v>1.6882744560889371E-2</v>
      </c>
      <c r="AY90" s="25">
        <f t="shared" si="22"/>
        <v>1.7771659209661776E-2</v>
      </c>
      <c r="AZ90" s="25">
        <f t="shared" si="22"/>
        <v>1.9180015957773276E-2</v>
      </c>
      <c r="BA90" s="25">
        <f t="shared" si="22"/>
        <v>1.9132869027327831E-2</v>
      </c>
      <c r="BB90" s="25">
        <f t="shared" si="22"/>
        <v>2.016280664498861E-2</v>
      </c>
      <c r="BC90" s="25">
        <f t="shared" si="22"/>
        <v>1.8789159154379315E-2</v>
      </c>
      <c r="BD90" s="25">
        <f t="shared" si="22"/>
        <v>1.9184439563870666E-2</v>
      </c>
      <c r="BE90" s="25">
        <f t="shared" si="22"/>
        <v>1.8502138210589367E-2</v>
      </c>
      <c r="BF90" s="25">
        <f t="shared" si="22"/>
        <v>1.6865126916413883E-2</v>
      </c>
      <c r="BG90" s="25">
        <f t="shared" si="22"/>
        <v>1.5063277906855192E-2</v>
      </c>
      <c r="BH90" s="25">
        <f t="shared" si="22"/>
        <v>1.5160371155110689E-2</v>
      </c>
      <c r="BI90" s="25">
        <f t="shared" si="22"/>
        <v>1.6083075193768052E-2</v>
      </c>
      <c r="BJ90" s="25">
        <f t="shared" si="22"/>
        <v>1.6536946224396012E-2</v>
      </c>
      <c r="BK90" s="25">
        <f t="shared" si="22"/>
        <v>1.729310486392259E-2</v>
      </c>
      <c r="BL90" s="25">
        <f t="shared" si="22"/>
        <v>1.621426818318799E-2</v>
      </c>
      <c r="BO90" s="207">
        <f t="shared" si="21"/>
        <v>-1.0788366807346003E-3</v>
      </c>
      <c r="BP90" s="208"/>
      <c r="BQ90" s="208"/>
    </row>
    <row r="91" spans="1:69" ht="16.5" x14ac:dyDescent="0.25">
      <c r="A91" s="24" t="s">
        <v>13</v>
      </c>
      <c r="B91" s="25"/>
      <c r="C91" s="25"/>
      <c r="D91" s="25"/>
      <c r="E91" s="25"/>
      <c r="F91" s="25"/>
      <c r="G91" s="25">
        <v>0.22859523199179699</v>
      </c>
      <c r="H91" s="25">
        <v>0.14659949622166246</v>
      </c>
      <c r="I91" s="25">
        <v>0.12834520782457642</v>
      </c>
      <c r="J91" s="25">
        <v>9.5137914913510993E-2</v>
      </c>
      <c r="K91" s="25">
        <v>7.5837917540974312E-2</v>
      </c>
      <c r="L91" s="25">
        <v>5.1389030222855396E-2</v>
      </c>
      <c r="M91" s="25">
        <v>4.5404830175293384E-2</v>
      </c>
      <c r="N91" s="25">
        <v>5.0299469187317265E-2</v>
      </c>
      <c r="O91" s="25">
        <v>5.0390533162665549E-2</v>
      </c>
      <c r="P91" s="25">
        <v>5.750830899385638E-2</v>
      </c>
      <c r="Q91" s="25">
        <v>6.1755417279009413E-2</v>
      </c>
      <c r="R91" s="25">
        <v>4.6853074700784154E-2</v>
      </c>
      <c r="S91" s="25">
        <v>3.8339925428108393E-2</v>
      </c>
      <c r="T91" s="25">
        <v>3.5055496084286437E-2</v>
      </c>
      <c r="U91" s="25">
        <v>3.535337602658338E-2</v>
      </c>
      <c r="V91" s="25">
        <v>3.5988231585583695E-2</v>
      </c>
      <c r="W91" s="25">
        <v>3.3223589081930016E-2</v>
      </c>
      <c r="X91" s="25">
        <v>3.7214265285019692E-2</v>
      </c>
      <c r="Y91" s="25">
        <v>3.9812188203071502E-2</v>
      </c>
      <c r="Z91" s="25">
        <v>3.9627704530087897E-2</v>
      </c>
      <c r="AA91" s="25">
        <v>4.1724889336212712E-2</v>
      </c>
      <c r="AB91" s="25">
        <f>AB87/'АКТИВНОСТЬ БАЗЫ'!AB177</f>
        <v>4.1313942551190218E-2</v>
      </c>
      <c r="AC91" s="25">
        <f>AC87/'АКТИВНОСТЬ БАЗЫ'!AC177</f>
        <v>3.9599120019555123E-2</v>
      </c>
      <c r="AD91" s="25">
        <f>AD87/'АКТИВНОСТЬ БАЗЫ'!AD177</f>
        <v>3.8552496925603912E-2</v>
      </c>
      <c r="AE91" s="25">
        <f>AE87/'АКТИВНОСТЬ БАЗЫ'!AE177</f>
        <v>3.4400128251643222E-2</v>
      </c>
      <c r="AF91" s="25">
        <f>AF87/'АКТИВНОСТЬ БАЗЫ'!AF177</f>
        <v>3.5830962166719361E-2</v>
      </c>
      <c r="AG91" s="25">
        <f>AG87/'АКТИВНОСТЬ БАЗЫ'!AG177</f>
        <v>4.1043213401865598E-2</v>
      </c>
      <c r="AH91" s="25">
        <f>AH87/'АКТИВНОСТЬ БАЗЫ'!AH177</f>
        <v>3.1667196763959911E-2</v>
      </c>
      <c r="AI91" s="25">
        <f>AI87/'АКТИВНОСТЬ БАЗЫ'!AI177</f>
        <v>3.5876855768766786E-2</v>
      </c>
      <c r="AJ91" s="25">
        <f>AJ87/'АКТИВНОСТЬ БАЗЫ'!AJ177</f>
        <v>3.1107166261582234E-2</v>
      </c>
      <c r="AK91" s="25">
        <f>AK87/'АКТИВНОСТЬ БАЗЫ'!AK177</f>
        <v>3.1872742590692595E-2</v>
      </c>
      <c r="AL91" s="25">
        <f>AL87/'АКТИВНОСТЬ БАЗЫ'!AL177</f>
        <v>3.1611715534064964E-2</v>
      </c>
      <c r="AM91" s="25">
        <f>AM87/'АКТИВНОСТЬ БАЗЫ'!AM177</f>
        <v>3.0625753000847824E-2</v>
      </c>
      <c r="AN91" s="25">
        <f>AN87/'АКТИВНОСТЬ БАЗЫ'!AN177</f>
        <v>2.8514064802751021E-2</v>
      </c>
      <c r="AO91" s="25">
        <f>AO87/'АКТИВНОСТЬ БАЗЫ'!AO177</f>
        <v>2.9218372168755672E-2</v>
      </c>
      <c r="AP91" s="25">
        <f>AP87/'АКТИВНОСТЬ БАЗЫ'!AP177</f>
        <v>2.9401198373086645E-2</v>
      </c>
      <c r="AQ91" s="25">
        <f>AQ87/'АКТИВНОСТЬ БАЗЫ'!AQ177</f>
        <v>3.0036605206073753E-2</v>
      </c>
      <c r="AR91" s="25">
        <f>AR87/'АКТИВНОСТЬ БАЗЫ'!AR177</f>
        <v>3.009524313805953E-2</v>
      </c>
      <c r="AS91" s="25">
        <f>AS87/'АКТИВНОСТЬ БАЗЫ'!AS177</f>
        <v>2.8280535774622747E-2</v>
      </c>
      <c r="AT91" s="25">
        <f>AT87/'АКТИВНОСТЬ БАЗЫ'!AT177</f>
        <v>2.6490066225165563E-2</v>
      </c>
      <c r="AU91" s="25">
        <f>AU87/'АКТИВНОСТЬ БАЗЫ'!AU177</f>
        <v>2.2055360434917175E-2</v>
      </c>
      <c r="AV91" s="25">
        <f>AV87/'АКТИВНОСТЬ БАЗЫ'!AV177</f>
        <v>2.3797177413703699E-2</v>
      </c>
      <c r="AW91" s="25">
        <f>AW87/'АКТИВНОСТЬ БАЗЫ'!AW177</f>
        <v>2.9781205063862181E-2</v>
      </c>
      <c r="AX91" s="25">
        <f>AX87/'АКТИВНОСТЬ БАЗЫ'!AX177</f>
        <v>2.8505351476362073E-2</v>
      </c>
      <c r="AY91" s="25">
        <f>AY87/'АКТИВНОСТЬ БАЗЫ'!AY177</f>
        <v>2.85613717503897E-2</v>
      </c>
      <c r="AZ91" s="25">
        <f>AZ87/'АКТИВНОСТЬ БАЗЫ'!AZ177</f>
        <v>2.9251055963120269E-2</v>
      </c>
      <c r="BA91" s="25">
        <f>BA87/'АКТИВНОСТЬ БАЗЫ'!BA177</f>
        <v>2.8933143669985777E-2</v>
      </c>
      <c r="BB91" s="25">
        <f>BB87/'АКТИВНОСТЬ БАЗЫ'!BB177</f>
        <v>2.8553677153925674E-2</v>
      </c>
      <c r="BC91" s="25">
        <f>BC87/'АКТИВНОСТЬ БАЗЫ'!BC177</f>
        <v>2.7199271055346381E-2</v>
      </c>
      <c r="BD91" s="25">
        <f>BD87/'АКТИВНОСТЬ БАЗЫ'!BD177</f>
        <v>2.7336383629515407E-2</v>
      </c>
      <c r="BE91" s="25">
        <f>BE87/'АКТИВНОСТЬ БАЗЫ'!BE177</f>
        <v>2.6165968973159322E-2</v>
      </c>
      <c r="BF91" s="25">
        <f>BF87/'АКТИВНОСТЬ БАЗЫ'!BF177</f>
        <v>2.4237235597148212E-2</v>
      </c>
      <c r="BG91" s="25">
        <f>BG87/'АКТИВНОСТЬ БАЗЫ'!BG177</f>
        <v>2.2410411033126472E-2</v>
      </c>
      <c r="BH91" s="25">
        <f>BH87/'АКТИВНОСТЬ БАЗЫ'!BH177</f>
        <v>2.3316631168181098E-2</v>
      </c>
      <c r="BI91" s="25">
        <f>BI87/'АКТИВНОСТЬ БАЗЫ'!BI177</f>
        <v>2.4679101484155634E-2</v>
      </c>
      <c r="BJ91" s="25">
        <f>BJ87/'АКТИВНОСТЬ БАЗЫ'!BJ177</f>
        <v>2.5105255711616425E-2</v>
      </c>
      <c r="BK91" s="25">
        <f>BK87/'АКТИВНОСТЬ БАЗЫ'!BK177</f>
        <v>2.5076130509444763E-2</v>
      </c>
      <c r="BL91" s="25">
        <f>BL87/'АКТИВНОСТЬ БАЗЫ'!BL177</f>
        <v>2.3088118842541597E-2</v>
      </c>
      <c r="BO91" s="207">
        <f t="shared" si="21"/>
        <v>-1.988011666903166E-3</v>
      </c>
      <c r="BP91" s="208"/>
      <c r="BQ91" s="208"/>
    </row>
    <row r="92" spans="1:69" x14ac:dyDescent="0.25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2"/>
      <c r="N92" s="32"/>
      <c r="O92" s="32"/>
      <c r="P92" s="32"/>
      <c r="Q92" s="32"/>
      <c r="R92" s="32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P92" s="208"/>
      <c r="BQ92" s="208"/>
    </row>
    <row r="93" spans="1:69" ht="16.5" x14ac:dyDescent="0.25">
      <c r="A93" s="16" t="s">
        <v>25</v>
      </c>
      <c r="B93" s="230">
        <v>2019</v>
      </c>
      <c r="C93" s="230"/>
      <c r="D93" s="230"/>
      <c r="E93" s="230"/>
      <c r="F93" s="230"/>
      <c r="G93" s="229">
        <v>2020</v>
      </c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>
        <v>2021</v>
      </c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>
        <v>2022</v>
      </c>
      <c r="AF93" s="229"/>
      <c r="AG93" s="229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>
        <v>2023</v>
      </c>
      <c r="AR93" s="229"/>
      <c r="AS93" s="229"/>
      <c r="AT93" s="229"/>
      <c r="AU93" s="229"/>
      <c r="AV93" s="229"/>
      <c r="AW93" s="229"/>
      <c r="AX93" s="229"/>
      <c r="AY93" s="229"/>
      <c r="AZ93" s="229"/>
      <c r="BA93" s="229"/>
      <c r="BB93" s="229"/>
      <c r="BC93" s="229">
        <v>2024</v>
      </c>
      <c r="BD93" s="229"/>
      <c r="BE93" s="229"/>
      <c r="BF93" s="229"/>
      <c r="BG93" s="229"/>
      <c r="BH93" s="229"/>
      <c r="BI93" s="229"/>
      <c r="BJ93" s="229"/>
      <c r="BK93" s="229"/>
      <c r="BL93" s="229"/>
      <c r="BM93" s="229"/>
      <c r="BN93" s="229"/>
      <c r="BO93" s="231" t="s">
        <v>931</v>
      </c>
      <c r="BP93" s="208"/>
      <c r="BQ93" s="208"/>
    </row>
    <row r="94" spans="1:69" ht="16.5" x14ac:dyDescent="0.3">
      <c r="A94" s="17" t="s">
        <v>26</v>
      </c>
      <c r="B94" s="18">
        <v>43678</v>
      </c>
      <c r="C94" s="18">
        <v>43709</v>
      </c>
      <c r="D94" s="18">
        <v>43739</v>
      </c>
      <c r="E94" s="18">
        <v>43770</v>
      </c>
      <c r="F94" s="18">
        <v>43800</v>
      </c>
      <c r="G94" s="18">
        <v>43831</v>
      </c>
      <c r="H94" s="18">
        <v>43862</v>
      </c>
      <c r="I94" s="18">
        <v>43891</v>
      </c>
      <c r="J94" s="18">
        <v>43922</v>
      </c>
      <c r="K94" s="18">
        <v>43952</v>
      </c>
      <c r="L94" s="18">
        <v>43983</v>
      </c>
      <c r="M94" s="18">
        <v>44013</v>
      </c>
      <c r="N94" s="18">
        <v>44044</v>
      </c>
      <c r="O94" s="18">
        <v>44075</v>
      </c>
      <c r="P94" s="18">
        <v>44105</v>
      </c>
      <c r="Q94" s="18">
        <v>44136</v>
      </c>
      <c r="R94" s="18">
        <v>44166</v>
      </c>
      <c r="S94" s="18">
        <v>44197</v>
      </c>
      <c r="T94" s="18">
        <v>44228</v>
      </c>
      <c r="U94" s="18">
        <v>44256</v>
      </c>
      <c r="V94" s="18">
        <v>44287</v>
      </c>
      <c r="W94" s="18">
        <v>44317</v>
      </c>
      <c r="X94" s="18">
        <v>44348</v>
      </c>
      <c r="Y94" s="18">
        <v>44378</v>
      </c>
      <c r="Z94" s="18">
        <v>44409</v>
      </c>
      <c r="AA94" s="18">
        <v>44440</v>
      </c>
      <c r="AB94" s="18">
        <v>44470</v>
      </c>
      <c r="AC94" s="18">
        <v>44501</v>
      </c>
      <c r="AD94" s="18">
        <v>44531</v>
      </c>
      <c r="AE94" s="18">
        <v>44562</v>
      </c>
      <c r="AF94" s="18">
        <v>44593</v>
      </c>
      <c r="AG94" s="18">
        <v>44621</v>
      </c>
      <c r="AH94" s="18">
        <v>44652</v>
      </c>
      <c r="AI94" s="18">
        <v>44682</v>
      </c>
      <c r="AJ94" s="18">
        <v>44713</v>
      </c>
      <c r="AK94" s="18">
        <v>44743</v>
      </c>
      <c r="AL94" s="18">
        <v>44774</v>
      </c>
      <c r="AM94" s="18">
        <v>44805</v>
      </c>
      <c r="AN94" s="18">
        <v>44835</v>
      </c>
      <c r="AO94" s="18">
        <v>44866</v>
      </c>
      <c r="AP94" s="18">
        <v>44896</v>
      </c>
      <c r="AQ94" s="18">
        <v>44927</v>
      </c>
      <c r="AR94" s="18">
        <v>44958</v>
      </c>
      <c r="AS94" s="18">
        <v>44986</v>
      </c>
      <c r="AT94" s="18">
        <v>45017</v>
      </c>
      <c r="AU94" s="18">
        <v>45047</v>
      </c>
      <c r="AV94" s="18">
        <v>45078</v>
      </c>
      <c r="AW94" s="18">
        <v>45108</v>
      </c>
      <c r="AX94" s="18">
        <v>45139</v>
      </c>
      <c r="AY94" s="18">
        <v>45170</v>
      </c>
      <c r="AZ94" s="18">
        <v>45200</v>
      </c>
      <c r="BA94" s="18">
        <v>45231</v>
      </c>
      <c r="BB94" s="18">
        <v>45261</v>
      </c>
      <c r="BC94" s="18">
        <v>45292</v>
      </c>
      <c r="BD94" s="18">
        <v>45323</v>
      </c>
      <c r="BE94" s="18">
        <v>45352</v>
      </c>
      <c r="BF94" s="18">
        <v>45383</v>
      </c>
      <c r="BG94" s="18">
        <v>45413</v>
      </c>
      <c r="BH94" s="18">
        <v>45444</v>
      </c>
      <c r="BI94" s="18">
        <v>45474</v>
      </c>
      <c r="BJ94" s="18">
        <v>45505</v>
      </c>
      <c r="BK94" s="18">
        <v>45536</v>
      </c>
      <c r="BL94" s="18">
        <v>45566</v>
      </c>
      <c r="BM94" s="18">
        <v>45597</v>
      </c>
      <c r="BN94" s="18">
        <v>45627</v>
      </c>
      <c r="BO94" s="232"/>
      <c r="BP94" s="208"/>
      <c r="BQ94" s="208"/>
    </row>
    <row r="95" spans="1:69" ht="16.5" x14ac:dyDescent="0.25">
      <c r="A95" s="21" t="s">
        <v>27</v>
      </c>
      <c r="B95" s="22">
        <v>2678</v>
      </c>
      <c r="C95" s="22">
        <v>32948</v>
      </c>
      <c r="D95" s="22">
        <v>27940</v>
      </c>
      <c r="E95" s="22">
        <v>16962</v>
      </c>
      <c r="F95" s="22">
        <v>11637</v>
      </c>
      <c r="G95" s="22">
        <v>8503</v>
      </c>
      <c r="H95" s="22">
        <v>6721</v>
      </c>
      <c r="I95" s="22">
        <v>6449</v>
      </c>
      <c r="J95" s="22">
        <v>3921</v>
      </c>
      <c r="K95" s="22">
        <v>3355</v>
      </c>
      <c r="L95" s="22">
        <v>4374</v>
      </c>
      <c r="M95" s="22">
        <v>6438</v>
      </c>
      <c r="N95" s="22">
        <v>5547</v>
      </c>
      <c r="O95" s="22">
        <v>5305</v>
      </c>
      <c r="P95" s="22">
        <v>7497</v>
      </c>
      <c r="Q95" s="22">
        <v>10440</v>
      </c>
      <c r="R95" s="22">
        <v>7449</v>
      </c>
      <c r="S95" s="22">
        <v>5477</v>
      </c>
      <c r="T95" s="22">
        <v>4713</v>
      </c>
      <c r="U95" s="22">
        <v>5713</v>
      </c>
      <c r="V95" s="22">
        <v>5323</v>
      </c>
      <c r="W95" s="22">
        <v>4045</v>
      </c>
      <c r="X95" s="22">
        <v>4074</v>
      </c>
      <c r="Y95" s="22">
        <v>3709</v>
      </c>
      <c r="Z95" s="22">
        <v>2920</v>
      </c>
      <c r="AA95" s="22">
        <v>3681</v>
      </c>
      <c r="AB95" s="22">
        <v>3970</v>
      </c>
      <c r="AC95" s="22">
        <v>3361</v>
      </c>
      <c r="AD95" s="22">
        <v>3370</v>
      </c>
      <c r="AE95" s="22">
        <v>3287</v>
      </c>
      <c r="AF95" s="22">
        <v>3542</v>
      </c>
      <c r="AG95" s="22">
        <v>4877</v>
      </c>
      <c r="AH95" s="22">
        <v>3266</v>
      </c>
      <c r="AI95" s="22">
        <v>3688</v>
      </c>
      <c r="AJ95" s="22">
        <v>3154</v>
      </c>
      <c r="AK95" s="22">
        <v>3015</v>
      </c>
      <c r="AL95" s="22">
        <v>3100</v>
      </c>
      <c r="AM95" s="22">
        <v>2865</v>
      </c>
      <c r="AN95" s="22">
        <v>2807</v>
      </c>
      <c r="AO95" s="22">
        <v>2887</v>
      </c>
      <c r="AP95" s="22">
        <v>3501</v>
      </c>
      <c r="AQ95" s="22">
        <v>2669</v>
      </c>
      <c r="AR95" s="22">
        <v>2505</v>
      </c>
      <c r="AS95" s="23">
        <v>2565</v>
      </c>
      <c r="AT95" s="23">
        <v>2426</v>
      </c>
      <c r="AU95" s="23">
        <v>1767</v>
      </c>
      <c r="AV95" s="23">
        <v>1801</v>
      </c>
      <c r="AW95" s="23">
        <v>2182</v>
      </c>
      <c r="AX95" s="23">
        <v>2205</v>
      </c>
      <c r="AY95" s="23">
        <v>2337</v>
      </c>
      <c r="AZ95" s="23">
        <v>2653</v>
      </c>
      <c r="BA95" s="23">
        <v>2673</v>
      </c>
      <c r="BB95" s="23">
        <v>3027</v>
      </c>
      <c r="BC95" s="23">
        <v>2694</v>
      </c>
      <c r="BD95" s="23">
        <v>2706</v>
      </c>
      <c r="BE95" s="23">
        <v>2923</v>
      </c>
      <c r="BF95" s="23">
        <v>2577</v>
      </c>
      <c r="BG95" s="23">
        <v>2437</v>
      </c>
      <c r="BH95" s="23">
        <v>2642</v>
      </c>
      <c r="BI95" s="23">
        <v>3143</v>
      </c>
      <c r="BJ95" s="23">
        <v>3153</v>
      </c>
      <c r="BK95" s="23">
        <v>3161</v>
      </c>
      <c r="BL95" s="23">
        <v>2839</v>
      </c>
      <c r="BO95" s="207">
        <f>BL95/BK95-1</f>
        <v>-0.10186649794368874</v>
      </c>
      <c r="BP95" s="208"/>
      <c r="BQ95" s="208"/>
    </row>
    <row r="96" spans="1:69" ht="16.5" x14ac:dyDescent="0.25">
      <c r="A96" s="21" t="s">
        <v>28</v>
      </c>
      <c r="B96" s="22">
        <v>1653</v>
      </c>
      <c r="C96" s="22">
        <v>18124</v>
      </c>
      <c r="D96" s="22">
        <v>15713</v>
      </c>
      <c r="E96" s="22">
        <v>9761</v>
      </c>
      <c r="F96" s="22">
        <v>6139</v>
      </c>
      <c r="G96" s="22">
        <v>4442</v>
      </c>
      <c r="H96" s="22">
        <v>3486</v>
      </c>
      <c r="I96" s="22">
        <v>3472</v>
      </c>
      <c r="J96" s="22">
        <v>1961</v>
      </c>
      <c r="K96" s="22">
        <v>1703</v>
      </c>
      <c r="L96" s="22">
        <v>1789</v>
      </c>
      <c r="M96" s="22">
        <v>2352</v>
      </c>
      <c r="N96" s="22">
        <v>2232</v>
      </c>
      <c r="O96" s="22">
        <v>2406</v>
      </c>
      <c r="P96" s="22">
        <v>3456</v>
      </c>
      <c r="Q96" s="22">
        <v>4194</v>
      </c>
      <c r="R96" s="22">
        <v>2742</v>
      </c>
      <c r="S96" s="22">
        <v>1697</v>
      </c>
      <c r="T96" s="22">
        <v>1491</v>
      </c>
      <c r="U96" s="22">
        <v>1965</v>
      </c>
      <c r="V96" s="22">
        <v>1735</v>
      </c>
      <c r="W96" s="22">
        <v>1297</v>
      </c>
      <c r="X96" s="22">
        <v>1388</v>
      </c>
      <c r="Y96" s="22">
        <v>1206</v>
      </c>
      <c r="Z96" s="22">
        <v>968</v>
      </c>
      <c r="AA96" s="22">
        <v>1273</v>
      </c>
      <c r="AB96" s="22">
        <v>1437</v>
      </c>
      <c r="AC96" s="22">
        <v>1237</v>
      </c>
      <c r="AD96" s="22">
        <v>1180</v>
      </c>
      <c r="AE96" s="22">
        <v>1161</v>
      </c>
      <c r="AF96" s="22">
        <v>1246</v>
      </c>
      <c r="AG96" s="22">
        <v>2053</v>
      </c>
      <c r="AH96" s="22">
        <v>1229</v>
      </c>
      <c r="AI96" s="22">
        <v>1249</v>
      </c>
      <c r="AJ96" s="22">
        <v>1051</v>
      </c>
      <c r="AK96" s="22">
        <v>964</v>
      </c>
      <c r="AL96" s="22">
        <v>859</v>
      </c>
      <c r="AM96" s="22">
        <v>838</v>
      </c>
      <c r="AN96" s="22">
        <v>855</v>
      </c>
      <c r="AO96" s="22">
        <v>946</v>
      </c>
      <c r="AP96" s="22">
        <v>1142</v>
      </c>
      <c r="AQ96" s="22">
        <v>718</v>
      </c>
      <c r="AR96" s="22">
        <v>791</v>
      </c>
      <c r="AS96" s="23">
        <v>743</v>
      </c>
      <c r="AT96" s="23">
        <v>758</v>
      </c>
      <c r="AU96" s="23">
        <v>557</v>
      </c>
      <c r="AV96" s="23">
        <v>507</v>
      </c>
      <c r="AW96" s="23">
        <v>631</v>
      </c>
      <c r="AX96" s="23">
        <v>621</v>
      </c>
      <c r="AY96" s="23">
        <v>712</v>
      </c>
      <c r="AZ96" s="23">
        <v>884</v>
      </c>
      <c r="BA96" s="23">
        <v>947</v>
      </c>
      <c r="BB96" s="23">
        <v>996</v>
      </c>
      <c r="BC96" s="23">
        <v>887</v>
      </c>
      <c r="BD96" s="23">
        <v>890</v>
      </c>
      <c r="BE96" s="23">
        <v>837</v>
      </c>
      <c r="BF96" s="23">
        <v>791</v>
      </c>
      <c r="BG96" s="23">
        <v>740</v>
      </c>
      <c r="BH96" s="23">
        <v>786</v>
      </c>
      <c r="BI96" s="23">
        <v>898</v>
      </c>
      <c r="BJ96" s="23">
        <v>909</v>
      </c>
      <c r="BK96" s="23">
        <v>885</v>
      </c>
      <c r="BL96" s="23">
        <v>808</v>
      </c>
      <c r="BO96" s="207">
        <f t="shared" ref="BO96:BO100" si="23">BL96/BK96-1</f>
        <v>-8.7005649717514122E-2</v>
      </c>
      <c r="BP96" s="208"/>
      <c r="BQ96" s="208"/>
    </row>
    <row r="97" spans="1:69" ht="16.5" x14ac:dyDescent="0.25">
      <c r="A97" s="21" t="s">
        <v>29</v>
      </c>
      <c r="B97" s="22">
        <v>224</v>
      </c>
      <c r="C97" s="22">
        <v>2602</v>
      </c>
      <c r="D97" s="22">
        <v>2080</v>
      </c>
      <c r="E97" s="22">
        <v>1175</v>
      </c>
      <c r="F97" s="22">
        <v>791</v>
      </c>
      <c r="G97" s="22">
        <v>474</v>
      </c>
      <c r="H97" s="22">
        <v>380</v>
      </c>
      <c r="I97" s="22">
        <v>336</v>
      </c>
      <c r="J97" s="22">
        <v>213</v>
      </c>
      <c r="K97" s="22">
        <v>189</v>
      </c>
      <c r="L97" s="22">
        <v>177</v>
      </c>
      <c r="M97" s="22">
        <v>238</v>
      </c>
      <c r="N97" s="22">
        <v>218</v>
      </c>
      <c r="O97" s="22">
        <v>205</v>
      </c>
      <c r="P97" s="22">
        <v>345</v>
      </c>
      <c r="Q97" s="22">
        <v>347</v>
      </c>
      <c r="R97" s="22">
        <v>228</v>
      </c>
      <c r="S97" s="22">
        <v>138</v>
      </c>
      <c r="T97" s="22">
        <v>138</v>
      </c>
      <c r="U97" s="22">
        <v>176</v>
      </c>
      <c r="V97" s="22">
        <v>147</v>
      </c>
      <c r="W97" s="22">
        <v>108</v>
      </c>
      <c r="X97" s="22">
        <v>105</v>
      </c>
      <c r="Y97" s="22">
        <v>82</v>
      </c>
      <c r="Z97" s="22">
        <v>54</v>
      </c>
      <c r="AA97" s="22">
        <v>80</v>
      </c>
      <c r="AB97" s="22">
        <v>106</v>
      </c>
      <c r="AC97" s="22">
        <v>92</v>
      </c>
      <c r="AD97" s="22">
        <v>88</v>
      </c>
      <c r="AE97" s="22">
        <v>80</v>
      </c>
      <c r="AF97" s="22">
        <v>97</v>
      </c>
      <c r="AG97" s="22">
        <v>144</v>
      </c>
      <c r="AH97" s="22">
        <v>100</v>
      </c>
      <c r="AI97" s="22">
        <v>81</v>
      </c>
      <c r="AJ97" s="22">
        <v>64</v>
      </c>
      <c r="AK97" s="22">
        <v>69</v>
      </c>
      <c r="AL97" s="22">
        <v>54</v>
      </c>
      <c r="AM97" s="22">
        <v>43</v>
      </c>
      <c r="AN97" s="22">
        <v>41</v>
      </c>
      <c r="AO97" s="22">
        <v>48</v>
      </c>
      <c r="AP97" s="22">
        <v>58</v>
      </c>
      <c r="AQ97" s="22">
        <v>54</v>
      </c>
      <c r="AR97" s="22">
        <v>35</v>
      </c>
      <c r="AS97" s="23">
        <v>41</v>
      </c>
      <c r="AT97" s="23">
        <v>41</v>
      </c>
      <c r="AU97" s="23">
        <v>30</v>
      </c>
      <c r="AV97" s="23">
        <v>25</v>
      </c>
      <c r="AW97" s="23">
        <v>34</v>
      </c>
      <c r="AX97" s="23">
        <v>37</v>
      </c>
      <c r="AY97" s="23">
        <v>30</v>
      </c>
      <c r="AZ97" s="23">
        <v>44</v>
      </c>
      <c r="BA97" s="23">
        <v>55</v>
      </c>
      <c r="BB97" s="23">
        <v>58</v>
      </c>
      <c r="BC97" s="23">
        <v>57</v>
      </c>
      <c r="BD97" s="23">
        <v>47</v>
      </c>
      <c r="BE97" s="23">
        <v>43</v>
      </c>
      <c r="BF97" s="23">
        <v>48</v>
      </c>
      <c r="BG97" s="23">
        <v>35</v>
      </c>
      <c r="BH97" s="23">
        <v>43</v>
      </c>
      <c r="BI97" s="23">
        <v>54</v>
      </c>
      <c r="BJ97" s="23">
        <v>41</v>
      </c>
      <c r="BK97" s="23">
        <v>60</v>
      </c>
      <c r="BL97" s="23">
        <v>32</v>
      </c>
      <c r="BO97" s="207">
        <f t="shared" si="23"/>
        <v>-0.46666666666666667</v>
      </c>
      <c r="BP97" s="208"/>
      <c r="BQ97" s="208"/>
    </row>
    <row r="98" spans="1:69" ht="16.5" x14ac:dyDescent="0.25">
      <c r="A98" s="21" t="s">
        <v>30</v>
      </c>
      <c r="B98" s="22">
        <v>111</v>
      </c>
      <c r="C98" s="22">
        <v>1334</v>
      </c>
      <c r="D98" s="22">
        <v>1083</v>
      </c>
      <c r="E98" s="22">
        <v>657</v>
      </c>
      <c r="F98" s="22">
        <v>350</v>
      </c>
      <c r="G98" s="22">
        <v>249</v>
      </c>
      <c r="H98" s="22">
        <v>190</v>
      </c>
      <c r="I98" s="22">
        <v>165</v>
      </c>
      <c r="J98" s="22">
        <v>125</v>
      </c>
      <c r="K98" s="22">
        <v>84</v>
      </c>
      <c r="L98" s="22">
        <v>103</v>
      </c>
      <c r="M98" s="22">
        <v>133</v>
      </c>
      <c r="N98" s="22">
        <v>142</v>
      </c>
      <c r="O98" s="22">
        <v>127</v>
      </c>
      <c r="P98" s="22">
        <v>171</v>
      </c>
      <c r="Q98" s="22">
        <v>176</v>
      </c>
      <c r="R98" s="22">
        <v>113</v>
      </c>
      <c r="S98" s="22">
        <v>106</v>
      </c>
      <c r="T98" s="22">
        <v>46</v>
      </c>
      <c r="U98" s="22">
        <v>70</v>
      </c>
      <c r="V98" s="22">
        <v>82</v>
      </c>
      <c r="W98" s="22">
        <v>49</v>
      </c>
      <c r="X98" s="22">
        <v>40</v>
      </c>
      <c r="Y98" s="22">
        <v>40</v>
      </c>
      <c r="Z98" s="22">
        <v>38</v>
      </c>
      <c r="AA98" s="22">
        <v>41</v>
      </c>
      <c r="AB98" s="22">
        <v>51</v>
      </c>
      <c r="AC98" s="22">
        <v>56</v>
      </c>
      <c r="AD98" s="22">
        <v>43</v>
      </c>
      <c r="AE98" s="22">
        <v>58</v>
      </c>
      <c r="AF98" s="22">
        <v>43</v>
      </c>
      <c r="AG98" s="22">
        <v>78</v>
      </c>
      <c r="AH98" s="22">
        <v>41</v>
      </c>
      <c r="AI98" s="22">
        <v>50</v>
      </c>
      <c r="AJ98" s="22">
        <v>37</v>
      </c>
      <c r="AK98" s="22">
        <v>32</v>
      </c>
      <c r="AL98" s="22">
        <v>23</v>
      </c>
      <c r="AM98" s="22">
        <v>27</v>
      </c>
      <c r="AN98" s="22">
        <v>28</v>
      </c>
      <c r="AO98" s="22">
        <v>26</v>
      </c>
      <c r="AP98" s="22">
        <v>39</v>
      </c>
      <c r="AQ98" s="22">
        <v>25</v>
      </c>
      <c r="AR98" s="22">
        <v>18</v>
      </c>
      <c r="AS98" s="23">
        <v>27</v>
      </c>
      <c r="AT98" s="23">
        <v>22</v>
      </c>
      <c r="AU98" s="23">
        <v>18</v>
      </c>
      <c r="AV98" s="23">
        <v>19</v>
      </c>
      <c r="AW98" s="23">
        <v>16</v>
      </c>
      <c r="AX98" s="23">
        <v>27</v>
      </c>
      <c r="AY98" s="23">
        <v>21</v>
      </c>
      <c r="AZ98" s="23">
        <v>22</v>
      </c>
      <c r="BA98" s="23">
        <v>21</v>
      </c>
      <c r="BB98" s="23">
        <v>21</v>
      </c>
      <c r="BC98" s="23">
        <v>27</v>
      </c>
      <c r="BD98" s="23">
        <v>24</v>
      </c>
      <c r="BE98" s="23">
        <v>24</v>
      </c>
      <c r="BF98" s="23">
        <v>27</v>
      </c>
      <c r="BG98" s="23">
        <v>24</v>
      </c>
      <c r="BH98" s="23">
        <v>24</v>
      </c>
      <c r="BI98" s="23">
        <v>24</v>
      </c>
      <c r="BJ98" s="23">
        <v>21</v>
      </c>
      <c r="BK98" s="23">
        <v>20</v>
      </c>
      <c r="BL98" s="23">
        <v>17</v>
      </c>
      <c r="BO98" s="207">
        <f t="shared" si="23"/>
        <v>-0.15000000000000002</v>
      </c>
      <c r="BP98" s="208"/>
      <c r="BQ98" s="208"/>
    </row>
    <row r="99" spans="1:69" ht="16.5" x14ac:dyDescent="0.25">
      <c r="A99" s="21" t="s">
        <v>31</v>
      </c>
      <c r="B99" s="22">
        <v>1963</v>
      </c>
      <c r="C99" s="22">
        <v>26878</v>
      </c>
      <c r="D99" s="22">
        <v>22545</v>
      </c>
      <c r="E99" s="22">
        <v>15667</v>
      </c>
      <c r="F99" s="22">
        <v>11617</v>
      </c>
      <c r="G99" s="22">
        <v>9064</v>
      </c>
      <c r="H99" s="22">
        <v>7773</v>
      </c>
      <c r="I99" s="22">
        <v>7239</v>
      </c>
      <c r="J99" s="22">
        <v>4622</v>
      </c>
      <c r="K99" s="22">
        <v>3585</v>
      </c>
      <c r="L99" s="22">
        <v>3197</v>
      </c>
      <c r="M99" s="22">
        <v>3380</v>
      </c>
      <c r="N99" s="22">
        <v>3672</v>
      </c>
      <c r="O99" s="22">
        <v>3829</v>
      </c>
      <c r="P99" s="22">
        <v>4776</v>
      </c>
      <c r="Q99" s="22">
        <v>5101</v>
      </c>
      <c r="R99" s="22">
        <v>4013</v>
      </c>
      <c r="S99" s="22">
        <v>2756</v>
      </c>
      <c r="T99" s="22">
        <v>2377</v>
      </c>
      <c r="U99" s="22">
        <v>3201</v>
      </c>
      <c r="V99" s="22">
        <v>3227</v>
      </c>
      <c r="W99" s="22">
        <v>2578</v>
      </c>
      <c r="X99" s="22">
        <v>2809</v>
      </c>
      <c r="Y99" s="22">
        <v>2946</v>
      </c>
      <c r="Z99" s="22">
        <v>2773</v>
      </c>
      <c r="AA99" s="22">
        <v>5058</v>
      </c>
      <c r="AB99" s="22">
        <v>4829</v>
      </c>
      <c r="AC99" s="22">
        <v>4105</v>
      </c>
      <c r="AD99" s="22">
        <v>4260</v>
      </c>
      <c r="AE99" s="22">
        <v>3712</v>
      </c>
      <c r="AF99" s="22">
        <v>4037</v>
      </c>
      <c r="AG99" s="22">
        <v>4690</v>
      </c>
      <c r="AH99" s="22">
        <v>3216</v>
      </c>
      <c r="AI99" s="22">
        <v>3695</v>
      </c>
      <c r="AJ99" s="22">
        <v>2978</v>
      </c>
      <c r="AK99" s="22">
        <v>2944</v>
      </c>
      <c r="AL99" s="22">
        <v>3026</v>
      </c>
      <c r="AM99" s="22">
        <v>2828</v>
      </c>
      <c r="AN99" s="22">
        <v>2798</v>
      </c>
      <c r="AO99" s="22">
        <v>2723</v>
      </c>
      <c r="AP99" s="22">
        <v>3376</v>
      </c>
      <c r="AQ99" s="22">
        <v>2409</v>
      </c>
      <c r="AR99" s="22">
        <v>2914</v>
      </c>
      <c r="AS99" s="23">
        <v>2784</v>
      </c>
      <c r="AT99" s="23">
        <v>2474</v>
      </c>
      <c r="AU99" s="23">
        <v>1920</v>
      </c>
      <c r="AV99" s="23">
        <v>1978</v>
      </c>
      <c r="AW99" s="23">
        <v>2557</v>
      </c>
      <c r="AX99" s="23">
        <v>2578</v>
      </c>
      <c r="AY99" s="23">
        <v>2711</v>
      </c>
      <c r="AZ99" s="23">
        <v>3024</v>
      </c>
      <c r="BA99" s="23">
        <v>3192</v>
      </c>
      <c r="BB99" s="23">
        <v>3948</v>
      </c>
      <c r="BC99" s="23">
        <v>3320</v>
      </c>
      <c r="BD99" s="23">
        <v>3686</v>
      </c>
      <c r="BE99" s="23">
        <v>3446</v>
      </c>
      <c r="BF99" s="23">
        <v>3131</v>
      </c>
      <c r="BG99" s="23">
        <v>2769</v>
      </c>
      <c r="BH99" s="23">
        <v>2869</v>
      </c>
      <c r="BI99" s="23">
        <v>3093</v>
      </c>
      <c r="BJ99" s="23">
        <v>3088</v>
      </c>
      <c r="BK99" s="23">
        <v>3318</v>
      </c>
      <c r="BL99" s="23">
        <v>3260</v>
      </c>
      <c r="BO99" s="207">
        <f t="shared" si="23"/>
        <v>-1.7480409885473169E-2</v>
      </c>
      <c r="BP99" s="208"/>
      <c r="BQ99" s="208"/>
    </row>
    <row r="100" spans="1:69" ht="16.5" x14ac:dyDescent="0.25">
      <c r="A100" s="21" t="s">
        <v>32</v>
      </c>
      <c r="B100" s="22">
        <v>770</v>
      </c>
      <c r="C100" s="22">
        <v>9829</v>
      </c>
      <c r="D100" s="22">
        <v>8567</v>
      </c>
      <c r="E100" s="22">
        <v>6503</v>
      </c>
      <c r="F100" s="22">
        <v>4783</v>
      </c>
      <c r="G100" s="22">
        <v>3812</v>
      </c>
      <c r="H100" s="22">
        <v>3198</v>
      </c>
      <c r="I100" s="22">
        <v>3182</v>
      </c>
      <c r="J100" s="22">
        <v>2052</v>
      </c>
      <c r="K100" s="22">
        <v>1650</v>
      </c>
      <c r="L100" s="22">
        <v>1446</v>
      </c>
      <c r="M100" s="22">
        <v>1479</v>
      </c>
      <c r="N100" s="22">
        <v>1593</v>
      </c>
      <c r="O100" s="22">
        <v>1669</v>
      </c>
      <c r="P100" s="22">
        <v>2218</v>
      </c>
      <c r="Q100" s="22">
        <v>2375</v>
      </c>
      <c r="R100" s="22">
        <v>1514</v>
      </c>
      <c r="S100" s="22">
        <v>1138</v>
      </c>
      <c r="T100" s="22">
        <v>948</v>
      </c>
      <c r="U100" s="22">
        <v>1456</v>
      </c>
      <c r="V100" s="22">
        <v>1382</v>
      </c>
      <c r="W100" s="22">
        <v>1221</v>
      </c>
      <c r="X100" s="22">
        <v>1298</v>
      </c>
      <c r="Y100" s="22">
        <v>1309</v>
      </c>
      <c r="Z100" s="22">
        <v>1228</v>
      </c>
      <c r="AA100" s="22">
        <v>2547</v>
      </c>
      <c r="AB100" s="22">
        <v>1952</v>
      </c>
      <c r="AC100" s="22">
        <v>1843</v>
      </c>
      <c r="AD100" s="22">
        <v>1799</v>
      </c>
      <c r="AE100" s="22">
        <v>1645</v>
      </c>
      <c r="AF100" s="22">
        <v>1584</v>
      </c>
      <c r="AG100" s="22">
        <v>2127</v>
      </c>
      <c r="AH100" s="22">
        <v>1553</v>
      </c>
      <c r="AI100" s="22">
        <v>1748</v>
      </c>
      <c r="AJ100" s="22">
        <v>1355</v>
      </c>
      <c r="AK100" s="22">
        <v>1346</v>
      </c>
      <c r="AL100" s="22">
        <v>1338</v>
      </c>
      <c r="AM100" s="22">
        <v>1346</v>
      </c>
      <c r="AN100" s="22">
        <v>1255</v>
      </c>
      <c r="AO100" s="22">
        <v>1335</v>
      </c>
      <c r="AP100" s="22">
        <v>1582</v>
      </c>
      <c r="AQ100" s="22">
        <v>1234</v>
      </c>
      <c r="AR100" s="22">
        <v>1253</v>
      </c>
      <c r="AS100" s="23">
        <v>1282</v>
      </c>
      <c r="AT100" s="23">
        <v>1166</v>
      </c>
      <c r="AU100" s="23">
        <v>906</v>
      </c>
      <c r="AV100" s="23">
        <v>978</v>
      </c>
      <c r="AW100" s="23">
        <v>1312</v>
      </c>
      <c r="AX100" s="23">
        <v>1376</v>
      </c>
      <c r="AY100" s="23">
        <v>1509</v>
      </c>
      <c r="AZ100" s="23">
        <v>1576</v>
      </c>
      <c r="BA100" s="23">
        <v>1740</v>
      </c>
      <c r="BB100" s="23">
        <v>1940</v>
      </c>
      <c r="BC100" s="23">
        <v>1743</v>
      </c>
      <c r="BD100" s="23">
        <v>1871</v>
      </c>
      <c r="BE100" s="23">
        <v>1693</v>
      </c>
      <c r="BF100" s="23">
        <v>1563</v>
      </c>
      <c r="BG100" s="23">
        <v>1454</v>
      </c>
      <c r="BH100" s="23">
        <v>1509</v>
      </c>
      <c r="BI100" s="23">
        <v>1808</v>
      </c>
      <c r="BJ100" s="23">
        <v>1901</v>
      </c>
      <c r="BK100" s="23">
        <v>1987</v>
      </c>
      <c r="BL100" s="23">
        <v>1902</v>
      </c>
      <c r="BO100" s="207">
        <f t="shared" si="23"/>
        <v>-4.2778057372924061E-2</v>
      </c>
      <c r="BP100" s="208"/>
      <c r="BQ100" s="208"/>
    </row>
    <row r="101" spans="1:69" x14ac:dyDescent="0.25">
      <c r="A101" s="33">
        <v>1</v>
      </c>
      <c r="B101" s="33">
        <v>1</v>
      </c>
      <c r="C101" s="33">
        <v>1</v>
      </c>
      <c r="D101" s="33">
        <v>1</v>
      </c>
      <c r="E101" s="33">
        <v>1</v>
      </c>
      <c r="F101" s="33">
        <v>1</v>
      </c>
      <c r="G101" s="33">
        <v>1</v>
      </c>
      <c r="H101" s="33">
        <v>1</v>
      </c>
      <c r="I101" s="33">
        <v>1</v>
      </c>
      <c r="J101" s="33">
        <v>1</v>
      </c>
      <c r="K101" s="33">
        <v>1</v>
      </c>
      <c r="L101" s="33">
        <v>1</v>
      </c>
      <c r="M101" s="33">
        <v>1</v>
      </c>
      <c r="N101" s="33">
        <v>1</v>
      </c>
      <c r="O101" s="33">
        <v>1</v>
      </c>
      <c r="P101" s="33">
        <v>1</v>
      </c>
      <c r="Q101" s="33">
        <v>1</v>
      </c>
      <c r="R101" s="33">
        <v>1</v>
      </c>
      <c r="S101" s="33">
        <v>1</v>
      </c>
      <c r="T101" s="33">
        <v>1</v>
      </c>
      <c r="U101" s="33">
        <v>1</v>
      </c>
      <c r="V101" s="33">
        <v>1</v>
      </c>
      <c r="W101" s="33">
        <v>1</v>
      </c>
      <c r="X101" s="33">
        <v>1</v>
      </c>
      <c r="Y101" s="33">
        <v>1</v>
      </c>
      <c r="Z101" s="33">
        <v>1</v>
      </c>
      <c r="AA101" s="33">
        <v>1</v>
      </c>
      <c r="AB101" s="33">
        <v>1</v>
      </c>
      <c r="AC101" s="33">
        <v>1</v>
      </c>
      <c r="AD101" s="33">
        <v>1</v>
      </c>
      <c r="AE101" s="33">
        <v>1</v>
      </c>
      <c r="AF101" s="33">
        <v>1</v>
      </c>
      <c r="AG101" s="33">
        <v>1</v>
      </c>
      <c r="AH101" s="33">
        <v>1</v>
      </c>
      <c r="AI101" s="33">
        <v>1</v>
      </c>
      <c r="AJ101" s="33">
        <v>1</v>
      </c>
      <c r="AK101" s="33">
        <v>1</v>
      </c>
      <c r="AL101" s="33">
        <v>1</v>
      </c>
      <c r="AM101" s="33">
        <v>1</v>
      </c>
      <c r="AN101" s="33">
        <v>1</v>
      </c>
      <c r="AO101" s="33">
        <v>1</v>
      </c>
      <c r="AP101" s="33">
        <v>1</v>
      </c>
      <c r="AQ101" s="33">
        <v>1</v>
      </c>
      <c r="AR101" s="33">
        <v>1</v>
      </c>
      <c r="AS101" s="33">
        <v>1</v>
      </c>
      <c r="AT101" s="33">
        <v>1</v>
      </c>
      <c r="AU101" s="33">
        <v>1</v>
      </c>
      <c r="AV101" s="33">
        <v>1</v>
      </c>
      <c r="AW101" s="33">
        <v>1</v>
      </c>
      <c r="AX101" s="33">
        <v>1</v>
      </c>
      <c r="AY101" s="33">
        <v>1</v>
      </c>
      <c r="AZ101" s="33">
        <v>1</v>
      </c>
      <c r="BA101" s="33">
        <v>1</v>
      </c>
      <c r="BB101" s="33">
        <v>1</v>
      </c>
      <c r="BC101" s="33">
        <v>1</v>
      </c>
      <c r="BD101" s="33">
        <v>1</v>
      </c>
      <c r="BE101" s="33">
        <v>1</v>
      </c>
      <c r="BF101" s="33">
        <v>1</v>
      </c>
      <c r="BG101" s="33">
        <v>1</v>
      </c>
      <c r="BH101" s="33">
        <v>1</v>
      </c>
      <c r="BI101" s="33">
        <v>1</v>
      </c>
      <c r="BJ101" s="33">
        <v>1</v>
      </c>
      <c r="BK101" s="33">
        <v>1</v>
      </c>
      <c r="BL101" s="33">
        <v>1</v>
      </c>
      <c r="BP101" s="208"/>
      <c r="BQ101" s="208"/>
    </row>
    <row r="102" spans="1:69" ht="115.5" x14ac:dyDescent="0.25">
      <c r="A102" s="21" t="s">
        <v>33</v>
      </c>
      <c r="B102" s="31"/>
      <c r="C102" s="31"/>
      <c r="D102" s="31"/>
      <c r="E102" s="31"/>
      <c r="F102" s="31"/>
      <c r="G102" s="31"/>
      <c r="H102" s="31"/>
      <c r="I102" s="33">
        <f t="shared" ref="I102:T102" si="24">SUM(I95:I100)</f>
        <v>20843</v>
      </c>
      <c r="J102" s="33">
        <f t="shared" si="24"/>
        <v>12894</v>
      </c>
      <c r="K102" s="33">
        <f t="shared" si="24"/>
        <v>10566</v>
      </c>
      <c r="L102" s="33">
        <f t="shared" si="24"/>
        <v>11086</v>
      </c>
      <c r="M102" s="33">
        <f t="shared" si="24"/>
        <v>14020</v>
      </c>
      <c r="N102" s="33">
        <f t="shared" si="24"/>
        <v>13404</v>
      </c>
      <c r="O102" s="33">
        <f t="shared" si="24"/>
        <v>13541</v>
      </c>
      <c r="P102" s="33">
        <f t="shared" si="24"/>
        <v>18463</v>
      </c>
      <c r="Q102" s="33">
        <f t="shared" si="24"/>
        <v>22633</v>
      </c>
      <c r="R102" s="33">
        <f t="shared" si="24"/>
        <v>16059</v>
      </c>
      <c r="S102" s="33">
        <f t="shared" si="24"/>
        <v>11312</v>
      </c>
      <c r="T102" s="33">
        <f t="shared" si="24"/>
        <v>9713</v>
      </c>
      <c r="U102" s="33">
        <f t="shared" ref="U102:BK102" si="25">SUM(U95:U100)</f>
        <v>12581</v>
      </c>
      <c r="V102" s="33">
        <f t="shared" si="25"/>
        <v>11896</v>
      </c>
      <c r="W102" s="33">
        <f t="shared" si="25"/>
        <v>9298</v>
      </c>
      <c r="X102" s="33">
        <f t="shared" si="25"/>
        <v>9714</v>
      </c>
      <c r="Y102" s="33">
        <f t="shared" si="25"/>
        <v>9292</v>
      </c>
      <c r="Z102" s="33">
        <f t="shared" si="25"/>
        <v>7981</v>
      </c>
      <c r="AA102" s="33">
        <f t="shared" si="25"/>
        <v>12680</v>
      </c>
      <c r="AB102" s="33">
        <f t="shared" si="25"/>
        <v>12345</v>
      </c>
      <c r="AC102" s="33">
        <f t="shared" si="25"/>
        <v>10694</v>
      </c>
      <c r="AD102" s="33">
        <f t="shared" si="25"/>
        <v>10740</v>
      </c>
      <c r="AE102" s="33">
        <f t="shared" si="25"/>
        <v>9943</v>
      </c>
      <c r="AF102" s="33">
        <f t="shared" si="25"/>
        <v>10549</v>
      </c>
      <c r="AG102" s="33">
        <f t="shared" si="25"/>
        <v>13969</v>
      </c>
      <c r="AH102" s="33">
        <f t="shared" si="25"/>
        <v>9405</v>
      </c>
      <c r="AI102" s="33">
        <f t="shared" si="25"/>
        <v>10511</v>
      </c>
      <c r="AJ102" s="33">
        <f t="shared" si="25"/>
        <v>8639</v>
      </c>
      <c r="AK102" s="33">
        <f t="shared" si="25"/>
        <v>8370</v>
      </c>
      <c r="AL102" s="33">
        <f t="shared" si="25"/>
        <v>8400</v>
      </c>
      <c r="AM102" s="33">
        <f t="shared" si="25"/>
        <v>7947</v>
      </c>
      <c r="AN102" s="33">
        <f t="shared" si="25"/>
        <v>7784</v>
      </c>
      <c r="AO102" s="33">
        <f t="shared" si="25"/>
        <v>7965</v>
      </c>
      <c r="AP102" s="33">
        <f t="shared" si="25"/>
        <v>9698</v>
      </c>
      <c r="AQ102" s="33">
        <f t="shared" si="25"/>
        <v>7109</v>
      </c>
      <c r="AR102" s="33">
        <f t="shared" si="25"/>
        <v>7516</v>
      </c>
      <c r="AS102" s="33">
        <f t="shared" si="25"/>
        <v>7442</v>
      </c>
      <c r="AT102" s="33">
        <f t="shared" si="25"/>
        <v>6887</v>
      </c>
      <c r="AU102" s="33">
        <f t="shared" si="25"/>
        <v>5198</v>
      </c>
      <c r="AV102" s="33">
        <f t="shared" si="25"/>
        <v>5308</v>
      </c>
      <c r="AW102" s="33">
        <f t="shared" si="25"/>
        <v>6732</v>
      </c>
      <c r="AX102" s="33">
        <f t="shared" si="25"/>
        <v>6844</v>
      </c>
      <c r="AY102" s="33">
        <f t="shared" si="25"/>
        <v>7320</v>
      </c>
      <c r="AZ102" s="33">
        <f t="shared" si="25"/>
        <v>8203</v>
      </c>
      <c r="BA102" s="33">
        <f t="shared" si="25"/>
        <v>8628</v>
      </c>
      <c r="BB102" s="33">
        <f t="shared" si="25"/>
        <v>9990</v>
      </c>
      <c r="BC102" s="33">
        <f t="shared" si="25"/>
        <v>8728</v>
      </c>
      <c r="BD102" s="33">
        <f t="shared" si="25"/>
        <v>9224</v>
      </c>
      <c r="BE102" s="33">
        <f t="shared" si="25"/>
        <v>8966</v>
      </c>
      <c r="BF102" s="33">
        <f t="shared" si="25"/>
        <v>8137</v>
      </c>
      <c r="BG102" s="33">
        <f t="shared" si="25"/>
        <v>7459</v>
      </c>
      <c r="BH102" s="33">
        <f t="shared" si="25"/>
        <v>7873</v>
      </c>
      <c r="BI102" s="33">
        <f t="shared" si="25"/>
        <v>9020</v>
      </c>
      <c r="BJ102" s="33">
        <f t="shared" si="25"/>
        <v>9113</v>
      </c>
      <c r="BK102" s="33">
        <f t="shared" si="25"/>
        <v>9431</v>
      </c>
      <c r="BL102" s="33">
        <f>SUM(BL95:BL100)</f>
        <v>8858</v>
      </c>
      <c r="BP102" s="208"/>
      <c r="BQ102" s="208"/>
    </row>
    <row r="103" spans="1:69" x14ac:dyDescent="0.25">
      <c r="A103" s="31"/>
      <c r="B103" s="31"/>
      <c r="C103" s="31"/>
      <c r="D103" s="31"/>
      <c r="E103" s="31"/>
      <c r="F103" s="31"/>
      <c r="G103" s="31"/>
      <c r="H103" s="31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BP103" s="208"/>
      <c r="BQ103" s="208"/>
    </row>
    <row r="104" spans="1:69" ht="16.5" x14ac:dyDescent="0.25">
      <c r="A104" s="16" t="s">
        <v>34</v>
      </c>
      <c r="B104" s="230"/>
      <c r="C104" s="230"/>
      <c r="D104" s="230"/>
      <c r="E104" s="230"/>
      <c r="F104" s="230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>
        <v>2021</v>
      </c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>
        <v>2022</v>
      </c>
      <c r="AF104" s="229"/>
      <c r="AG104" s="229"/>
      <c r="AH104" s="229"/>
      <c r="AI104" s="229"/>
      <c r="AJ104" s="229"/>
      <c r="AK104" s="229"/>
      <c r="AL104" s="229"/>
      <c r="AM104" s="229"/>
      <c r="AN104" s="229"/>
      <c r="AO104" s="229"/>
      <c r="AP104" s="229"/>
      <c r="AQ104" s="229">
        <v>2023</v>
      </c>
      <c r="AR104" s="229"/>
      <c r="AS104" s="229"/>
      <c r="AT104" s="229"/>
      <c r="AU104" s="229"/>
      <c r="AV104" s="229"/>
      <c r="AW104" s="229"/>
      <c r="AX104" s="229"/>
      <c r="AY104" s="229"/>
      <c r="AZ104" s="229"/>
      <c r="BA104" s="229"/>
      <c r="BB104" s="229"/>
      <c r="BC104" s="229">
        <v>2024</v>
      </c>
      <c r="BD104" s="229"/>
      <c r="BE104" s="229"/>
      <c r="BF104" s="229"/>
      <c r="BG104" s="229"/>
      <c r="BH104" s="229"/>
      <c r="BI104" s="229"/>
      <c r="BJ104" s="229"/>
      <c r="BK104" s="229"/>
      <c r="BL104" s="229"/>
      <c r="BM104" s="229"/>
      <c r="BN104" s="229"/>
      <c r="BO104" s="231" t="s">
        <v>931</v>
      </c>
      <c r="BP104" s="208"/>
      <c r="BQ104" s="208"/>
    </row>
    <row r="105" spans="1:69" ht="16.5" x14ac:dyDescent="0.3">
      <c r="A105" s="17" t="s">
        <v>35</v>
      </c>
      <c r="B105" s="18">
        <v>43678</v>
      </c>
      <c r="C105" s="18">
        <v>43709</v>
      </c>
      <c r="D105" s="18">
        <v>43739</v>
      </c>
      <c r="E105" s="18">
        <v>43770</v>
      </c>
      <c r="F105" s="18">
        <v>43800</v>
      </c>
      <c r="G105" s="18">
        <v>43831</v>
      </c>
      <c r="H105" s="18">
        <v>43862</v>
      </c>
      <c r="I105" s="18">
        <v>43891</v>
      </c>
      <c r="J105" s="18">
        <v>43922</v>
      </c>
      <c r="K105" s="18">
        <v>43952</v>
      </c>
      <c r="L105" s="18">
        <v>43983</v>
      </c>
      <c r="M105" s="18">
        <v>44013</v>
      </c>
      <c r="N105" s="18">
        <v>44044</v>
      </c>
      <c r="O105" s="18">
        <v>44075</v>
      </c>
      <c r="P105" s="18">
        <v>44105</v>
      </c>
      <c r="Q105" s="18">
        <v>44136</v>
      </c>
      <c r="R105" s="18">
        <v>44166</v>
      </c>
      <c r="S105" s="18">
        <v>44197</v>
      </c>
      <c r="T105" s="18">
        <v>44228</v>
      </c>
      <c r="U105" s="18">
        <v>44256</v>
      </c>
      <c r="V105" s="18">
        <v>44287</v>
      </c>
      <c r="W105" s="18">
        <v>44317</v>
      </c>
      <c r="X105" s="18">
        <v>44348</v>
      </c>
      <c r="Y105" s="18">
        <v>44378</v>
      </c>
      <c r="Z105" s="18">
        <v>44409</v>
      </c>
      <c r="AA105" s="18">
        <v>44440</v>
      </c>
      <c r="AB105" s="18">
        <v>44470</v>
      </c>
      <c r="AC105" s="18">
        <v>44501</v>
      </c>
      <c r="AD105" s="18">
        <v>44531</v>
      </c>
      <c r="AE105" s="18">
        <v>44562</v>
      </c>
      <c r="AF105" s="18">
        <v>44593</v>
      </c>
      <c r="AG105" s="18">
        <v>44621</v>
      </c>
      <c r="AH105" s="18">
        <v>44652</v>
      </c>
      <c r="AI105" s="18">
        <v>44682</v>
      </c>
      <c r="AJ105" s="18">
        <v>44713</v>
      </c>
      <c r="AK105" s="18">
        <v>44743</v>
      </c>
      <c r="AL105" s="18">
        <v>44774</v>
      </c>
      <c r="AM105" s="18">
        <v>44805</v>
      </c>
      <c r="AN105" s="18">
        <v>44835</v>
      </c>
      <c r="AO105" s="18">
        <v>44866</v>
      </c>
      <c r="AP105" s="18">
        <v>44896</v>
      </c>
      <c r="AQ105" s="18">
        <v>44927</v>
      </c>
      <c r="AR105" s="18">
        <v>44958</v>
      </c>
      <c r="AS105" s="18">
        <v>44986</v>
      </c>
      <c r="AT105" s="18">
        <v>45017</v>
      </c>
      <c r="AU105" s="18">
        <v>45047</v>
      </c>
      <c r="AV105" s="18">
        <v>45078</v>
      </c>
      <c r="AW105" s="18">
        <v>45108</v>
      </c>
      <c r="AX105" s="18">
        <v>45139</v>
      </c>
      <c r="AY105" s="18">
        <v>45170</v>
      </c>
      <c r="AZ105" s="18">
        <v>45200</v>
      </c>
      <c r="BA105" s="18">
        <v>45231</v>
      </c>
      <c r="BB105" s="18">
        <v>45261</v>
      </c>
      <c r="BC105" s="18">
        <v>45292</v>
      </c>
      <c r="BD105" s="18">
        <v>45323</v>
      </c>
      <c r="BE105" s="18">
        <v>45352</v>
      </c>
      <c r="BF105" s="18">
        <v>45383</v>
      </c>
      <c r="BG105" s="18">
        <v>45413</v>
      </c>
      <c r="BH105" s="18">
        <v>45444</v>
      </c>
      <c r="BI105" s="18">
        <v>45474</v>
      </c>
      <c r="BJ105" s="18">
        <v>45505</v>
      </c>
      <c r="BK105" s="18">
        <v>45536</v>
      </c>
      <c r="BL105" s="18">
        <v>45566</v>
      </c>
      <c r="BM105" s="18">
        <v>45597</v>
      </c>
      <c r="BN105" s="18">
        <v>45627</v>
      </c>
      <c r="BO105" s="232"/>
      <c r="BP105" s="208"/>
      <c r="BQ105" s="208"/>
    </row>
    <row r="106" spans="1:69" ht="16.5" x14ac:dyDescent="0.25">
      <c r="A106" s="24" t="s">
        <v>36</v>
      </c>
      <c r="B106" s="25">
        <f t="shared" ref="B106:BL106" si="26">B66/B52</f>
        <v>0.62424523920111474</v>
      </c>
      <c r="C106" s="25">
        <f t="shared" si="26"/>
        <v>0.74392140231834891</v>
      </c>
      <c r="D106" s="25">
        <f t="shared" si="26"/>
        <v>0.6586499360985244</v>
      </c>
      <c r="E106" s="25">
        <f t="shared" si="26"/>
        <v>0.61338146857784293</v>
      </c>
      <c r="F106" s="25">
        <f t="shared" si="26"/>
        <v>0.61012763654882651</v>
      </c>
      <c r="G106" s="25">
        <f t="shared" si="26"/>
        <v>0.6069480113833553</v>
      </c>
      <c r="H106" s="25">
        <f t="shared" si="26"/>
        <v>0.60347812664269207</v>
      </c>
      <c r="I106" s="25">
        <f t="shared" si="26"/>
        <v>0.59719781814848205</v>
      </c>
      <c r="J106" s="25">
        <f t="shared" si="26"/>
        <v>0.59166636380156279</v>
      </c>
      <c r="K106" s="25">
        <f t="shared" si="26"/>
        <v>0.58929296980582613</v>
      </c>
      <c r="L106" s="25">
        <f t="shared" si="26"/>
        <v>0.59073571480965303</v>
      </c>
      <c r="M106" s="25">
        <f t="shared" si="26"/>
        <v>0.59275859810650777</v>
      </c>
      <c r="N106" s="25">
        <f t="shared" si="26"/>
        <v>0.59383518074066333</v>
      </c>
      <c r="O106" s="25">
        <f t="shared" si="26"/>
        <v>0.59547178278255963</v>
      </c>
      <c r="P106" s="25">
        <f t="shared" si="26"/>
        <v>0.59339463372217771</v>
      </c>
      <c r="Q106" s="25">
        <f t="shared" si="26"/>
        <v>0.5858339854818253</v>
      </c>
      <c r="R106" s="25">
        <f t="shared" si="26"/>
        <v>0.58246406880878432</v>
      </c>
      <c r="S106" s="25">
        <f t="shared" si="26"/>
        <v>0.58114524644768084</v>
      </c>
      <c r="T106" s="25">
        <f t="shared" si="26"/>
        <v>0.58140430816646294</v>
      </c>
      <c r="U106" s="25">
        <f t="shared" si="26"/>
        <v>0.58166305234038584</v>
      </c>
      <c r="V106" s="25">
        <f t="shared" si="26"/>
        <v>0.5826955816875663</v>
      </c>
      <c r="W106" s="25">
        <f t="shared" si="26"/>
        <v>0.58315419878881203</v>
      </c>
      <c r="X106" s="25">
        <f t="shared" si="26"/>
        <v>0.58271702348737842</v>
      </c>
      <c r="Y106" s="25">
        <f t="shared" si="26"/>
        <v>0.58260847814123851</v>
      </c>
      <c r="Z106" s="25">
        <f t="shared" si="26"/>
        <v>0.58242646847033297</v>
      </c>
      <c r="AA106" s="25">
        <f t="shared" si="26"/>
        <v>0.58261931987280902</v>
      </c>
      <c r="AB106" s="25">
        <f t="shared" si="26"/>
        <v>0.58326520071817389</v>
      </c>
      <c r="AC106" s="25">
        <f t="shared" si="26"/>
        <v>0.58291459300443971</v>
      </c>
      <c r="AD106" s="25">
        <f t="shared" si="26"/>
        <v>0.58312070213980505</v>
      </c>
      <c r="AE106" s="25">
        <f t="shared" si="26"/>
        <v>0.58273815501803883</v>
      </c>
      <c r="AF106" s="25">
        <f t="shared" si="26"/>
        <v>0.58212369772894557</v>
      </c>
      <c r="AG106" s="25">
        <f t="shared" si="26"/>
        <v>0.57962245413183144</v>
      </c>
      <c r="AH106" s="25">
        <f t="shared" si="26"/>
        <v>0.5781744514174143</v>
      </c>
      <c r="AI106" s="25">
        <f t="shared" si="26"/>
        <v>0.57759237401904695</v>
      </c>
      <c r="AJ106" s="25">
        <f t="shared" si="26"/>
        <v>0.57722034271254508</v>
      </c>
      <c r="AK106" s="25">
        <f t="shared" si="26"/>
        <v>0.57758120434532578</v>
      </c>
      <c r="AL106" s="25">
        <f t="shared" si="26"/>
        <v>0.57890906849441726</v>
      </c>
      <c r="AM106" s="25">
        <f t="shared" si="26"/>
        <v>0.57995533076167183</v>
      </c>
      <c r="AN106" s="25">
        <f t="shared" si="26"/>
        <v>0.58303051472435752</v>
      </c>
      <c r="AO106" s="25">
        <f t="shared" si="26"/>
        <v>0.5862027806386001</v>
      </c>
      <c r="AP106" s="25">
        <f t="shared" si="26"/>
        <v>0.58900765962015289</v>
      </c>
      <c r="AQ106" s="25">
        <f t="shared" si="26"/>
        <v>0.58783654327231494</v>
      </c>
      <c r="AR106" s="25">
        <f t="shared" si="26"/>
        <v>0.58693911478510208</v>
      </c>
      <c r="AS106" s="25">
        <f t="shared" si="26"/>
        <v>0.58610749920888094</v>
      </c>
      <c r="AT106" s="25">
        <f t="shared" si="26"/>
        <v>0.58523632109058998</v>
      </c>
      <c r="AU106" s="25">
        <f t="shared" si="26"/>
        <v>0.5844008402398726</v>
      </c>
      <c r="AV106" s="25">
        <f t="shared" si="26"/>
        <v>0.58364966660659579</v>
      </c>
      <c r="AW106" s="25">
        <f t="shared" si="26"/>
        <v>0.58279453090954592</v>
      </c>
      <c r="AX106" s="25">
        <f t="shared" si="26"/>
        <v>0.58207135896722773</v>
      </c>
      <c r="AY106" s="25">
        <f t="shared" si="26"/>
        <v>0.58132502696901389</v>
      </c>
      <c r="AZ106" s="25">
        <f t="shared" si="26"/>
        <v>0.58074358171359464</v>
      </c>
      <c r="BA106" s="25">
        <f t="shared" si="26"/>
        <v>0.57995070030102414</v>
      </c>
      <c r="BB106" s="25">
        <f t="shared" si="26"/>
        <v>0.57912679543355672</v>
      </c>
      <c r="BC106" s="25">
        <f t="shared" si="26"/>
        <v>0.57822085691772196</v>
      </c>
      <c r="BD106" s="25">
        <f t="shared" si="26"/>
        <v>0.57729900784907828</v>
      </c>
      <c r="BE106" s="25">
        <f t="shared" si="26"/>
        <v>0.57644334929796859</v>
      </c>
      <c r="BF106" s="25">
        <f t="shared" si="26"/>
        <v>0.57567514769963257</v>
      </c>
      <c r="BG106" s="25">
        <f t="shared" si="26"/>
        <v>0.57478921644987924</v>
      </c>
      <c r="BH106" s="25">
        <f t="shared" si="26"/>
        <v>0.57389895921697354</v>
      </c>
      <c r="BI106" s="25">
        <f t="shared" si="26"/>
        <v>0.57277344835946098</v>
      </c>
      <c r="BJ106" s="25">
        <f t="shared" si="26"/>
        <v>0.57168778087982908</v>
      </c>
      <c r="BK106" s="25">
        <f t="shared" si="26"/>
        <v>0.57091943079920682</v>
      </c>
      <c r="BL106" s="25">
        <f t="shared" si="26"/>
        <v>0.57007382772696868</v>
      </c>
      <c r="BO106" s="207">
        <f t="shared" ref="BO106:BO108" si="27">BL106-BK106</f>
        <v>-8.4560307223813247E-4</v>
      </c>
      <c r="BP106" s="208"/>
      <c r="BQ106" s="208"/>
    </row>
    <row r="107" spans="1:69" ht="16.5" x14ac:dyDescent="0.25">
      <c r="A107" s="24" t="s">
        <v>37</v>
      </c>
      <c r="B107" s="25">
        <f t="shared" ref="B107:BL107" si="28">B77/B52</f>
        <v>0.30492336274965165</v>
      </c>
      <c r="C107" s="25">
        <f t="shared" si="28"/>
        <v>0.19439732353218359</v>
      </c>
      <c r="D107" s="25">
        <f t="shared" si="28"/>
        <v>0.24876392600338226</v>
      </c>
      <c r="E107" s="25">
        <f t="shared" si="28"/>
        <v>0.26313286686140736</v>
      </c>
      <c r="F107" s="25">
        <f t="shared" si="28"/>
        <v>0.25626777150617491</v>
      </c>
      <c r="G107" s="25">
        <f t="shared" si="28"/>
        <v>0.25175262025404316</v>
      </c>
      <c r="H107" s="25">
        <f t="shared" si="28"/>
        <v>0.24849185224741133</v>
      </c>
      <c r="I107" s="25">
        <f t="shared" si="28"/>
        <v>0.24779408394322297</v>
      </c>
      <c r="J107" s="25">
        <f t="shared" si="28"/>
        <v>0.24827548609849173</v>
      </c>
      <c r="K107" s="25">
        <f t="shared" si="28"/>
        <v>0.24778404582748428</v>
      </c>
      <c r="L107" s="25">
        <f t="shared" si="28"/>
        <v>0.24761774571060863</v>
      </c>
      <c r="M107" s="25">
        <f t="shared" si="28"/>
        <v>0.24744944005085945</v>
      </c>
      <c r="N107" s="25">
        <f t="shared" si="28"/>
        <v>0.24701223990584215</v>
      </c>
      <c r="O107" s="25">
        <f t="shared" si="28"/>
        <v>0.24593433228871592</v>
      </c>
      <c r="P107" s="25">
        <f t="shared" si="28"/>
        <v>0.24769347170620984</v>
      </c>
      <c r="Q107" s="25">
        <f t="shared" si="28"/>
        <v>0.25427449604663088</v>
      </c>
      <c r="R107" s="25">
        <f t="shared" si="28"/>
        <v>0.25738083027669817</v>
      </c>
      <c r="S107" s="25">
        <f t="shared" si="28"/>
        <v>0.25885991688053983</v>
      </c>
      <c r="T107" s="25">
        <f t="shared" si="28"/>
        <v>0.25915710000652342</v>
      </c>
      <c r="U107" s="25">
        <f t="shared" si="28"/>
        <v>0.25945921390196608</v>
      </c>
      <c r="V107" s="25">
        <f t="shared" si="28"/>
        <v>0.25899026591630686</v>
      </c>
      <c r="W107" s="25">
        <f t="shared" si="28"/>
        <v>0.25864984221397808</v>
      </c>
      <c r="X107" s="25">
        <f t="shared" si="28"/>
        <v>0.25870677727830904</v>
      </c>
      <c r="Y107" s="25">
        <f t="shared" si="28"/>
        <v>0.25822028202467878</v>
      </c>
      <c r="Z107" s="25">
        <f t="shared" si="28"/>
        <v>0.25743902998441415</v>
      </c>
      <c r="AA107" s="25">
        <f t="shared" si="28"/>
        <v>0.25614678132652474</v>
      </c>
      <c r="AB107" s="25">
        <f t="shared" si="28"/>
        <v>0.25447404172880261</v>
      </c>
      <c r="AC107" s="25">
        <f t="shared" si="28"/>
        <v>0.25342148005126081</v>
      </c>
      <c r="AD107" s="25">
        <f t="shared" si="28"/>
        <v>0.25198982514297952</v>
      </c>
      <c r="AE107" s="25">
        <f t="shared" si="28"/>
        <v>0.25126020719544512</v>
      </c>
      <c r="AF107" s="25">
        <f t="shared" si="28"/>
        <v>0.25063738248260475</v>
      </c>
      <c r="AG107" s="25">
        <f t="shared" si="28"/>
        <v>0.25140898570696629</v>
      </c>
      <c r="AH107" s="25">
        <f t="shared" si="28"/>
        <v>0.25161752419522726</v>
      </c>
      <c r="AI107" s="25">
        <f t="shared" si="28"/>
        <v>0.25116903476921137</v>
      </c>
      <c r="AJ107" s="25">
        <f t="shared" si="28"/>
        <v>0.25082359788725961</v>
      </c>
      <c r="AK107" s="25">
        <f t="shared" si="28"/>
        <v>0.2499644405118123</v>
      </c>
      <c r="AL107" s="25">
        <f t="shared" si="28"/>
        <v>0.24847397321726683</v>
      </c>
      <c r="AM107" s="25">
        <f t="shared" si="28"/>
        <v>0.24709553282398858</v>
      </c>
      <c r="AN107" s="25">
        <f t="shared" si="28"/>
        <v>0.24516073757304099</v>
      </c>
      <c r="AO107" s="25">
        <f t="shared" si="28"/>
        <v>0.243205468691403</v>
      </c>
      <c r="AP107" s="25">
        <f t="shared" si="28"/>
        <v>0.24151604115338737</v>
      </c>
      <c r="AQ107" s="25">
        <f t="shared" si="28"/>
        <v>0.24216920459860702</v>
      </c>
      <c r="AR107" s="25">
        <f t="shared" si="28"/>
        <v>0.24244272946344142</v>
      </c>
      <c r="AS107" s="25">
        <f t="shared" si="28"/>
        <v>0.24277307105674012</v>
      </c>
      <c r="AT107" s="25">
        <f t="shared" si="28"/>
        <v>0.24319932399492997</v>
      </c>
      <c r="AU107" s="25">
        <f t="shared" si="28"/>
        <v>0.24371188148502693</v>
      </c>
      <c r="AV107" s="25">
        <f t="shared" si="28"/>
        <v>0.24406055145071184</v>
      </c>
      <c r="AW107" s="25">
        <f t="shared" si="28"/>
        <v>0.24427068485905354</v>
      </c>
      <c r="AX107" s="25">
        <f t="shared" si="28"/>
        <v>0.24450369502731778</v>
      </c>
      <c r="AY107" s="25">
        <f t="shared" si="28"/>
        <v>0.24474483588216955</v>
      </c>
      <c r="AZ107" s="25">
        <f t="shared" si="28"/>
        <v>0.24490014492576792</v>
      </c>
      <c r="BA107" s="25">
        <f t="shared" si="28"/>
        <v>0.24516934939861834</v>
      </c>
      <c r="BB107" s="25">
        <f t="shared" si="28"/>
        <v>0.24542995434866616</v>
      </c>
      <c r="BC107" s="25">
        <f t="shared" si="28"/>
        <v>0.24570064495161895</v>
      </c>
      <c r="BD107" s="25">
        <f t="shared" si="28"/>
        <v>0.24588212287026609</v>
      </c>
      <c r="BE107" s="25">
        <f t="shared" si="28"/>
        <v>0.24615229786984008</v>
      </c>
      <c r="BF107" s="25">
        <f t="shared" si="28"/>
        <v>0.24638831492082117</v>
      </c>
      <c r="BG107" s="25">
        <f t="shared" si="28"/>
        <v>0.24678713295427993</v>
      </c>
      <c r="BH107" s="25">
        <f t="shared" si="28"/>
        <v>0.24719377885223093</v>
      </c>
      <c r="BI107" s="25">
        <f t="shared" si="28"/>
        <v>0.24778591103811001</v>
      </c>
      <c r="BJ107" s="25">
        <f t="shared" si="28"/>
        <v>0.24831530558322459</v>
      </c>
      <c r="BK107" s="25">
        <f t="shared" si="28"/>
        <v>0.24857639326851583</v>
      </c>
      <c r="BL107" s="25">
        <f t="shared" si="28"/>
        <v>0.24884962068881253</v>
      </c>
      <c r="BO107" s="207">
        <f t="shared" si="27"/>
        <v>2.7322742029670111E-4</v>
      </c>
      <c r="BP107" s="208"/>
      <c r="BQ107" s="208"/>
    </row>
    <row r="108" spans="1:69" ht="16.5" x14ac:dyDescent="0.25">
      <c r="A108" s="24" t="s">
        <v>38</v>
      </c>
      <c r="B108" s="25">
        <f t="shared" ref="B108:BL108" si="29">B86/B52</f>
        <v>7.0831398049233621E-2</v>
      </c>
      <c r="C108" s="25">
        <f t="shared" si="29"/>
        <v>6.1681274149467537E-2</v>
      </c>
      <c r="D108" s="25">
        <f t="shared" si="29"/>
        <v>9.2586137898093279E-2</v>
      </c>
      <c r="E108" s="25">
        <f t="shared" si="29"/>
        <v>0.12348566456074972</v>
      </c>
      <c r="F108" s="25">
        <f t="shared" si="29"/>
        <v>0.13360459194499852</v>
      </c>
      <c r="G108" s="25">
        <f t="shared" si="29"/>
        <v>0.14129936836260151</v>
      </c>
      <c r="H108" s="25">
        <f t="shared" si="29"/>
        <v>0.14803002110989663</v>
      </c>
      <c r="I108" s="25">
        <f t="shared" si="29"/>
        <v>0.15500809790829501</v>
      </c>
      <c r="J108" s="25">
        <f t="shared" si="29"/>
        <v>0.16005815009994548</v>
      </c>
      <c r="K108" s="25">
        <f t="shared" si="29"/>
        <v>0.16292298436668962</v>
      </c>
      <c r="L108" s="25">
        <f t="shared" si="29"/>
        <v>0.16164653947973834</v>
      </c>
      <c r="M108" s="25">
        <f t="shared" si="29"/>
        <v>0.15979196184263281</v>
      </c>
      <c r="N108" s="25">
        <f t="shared" si="29"/>
        <v>0.1591525793534945</v>
      </c>
      <c r="O108" s="25">
        <f t="shared" si="29"/>
        <v>0.15859388492872442</v>
      </c>
      <c r="P108" s="25">
        <f t="shared" si="29"/>
        <v>0.15891189457161248</v>
      </c>
      <c r="Q108" s="25">
        <f t="shared" si="29"/>
        <v>0.15989151847154384</v>
      </c>
      <c r="R108" s="25">
        <f t="shared" si="29"/>
        <v>0.16015510091451748</v>
      </c>
      <c r="S108" s="25">
        <f t="shared" si="29"/>
        <v>0.15999483667177938</v>
      </c>
      <c r="T108" s="25">
        <f t="shared" si="29"/>
        <v>0.15943859182701361</v>
      </c>
      <c r="U108" s="25">
        <f t="shared" si="29"/>
        <v>0.15887773375764808</v>
      </c>
      <c r="V108" s="25">
        <f t="shared" si="29"/>
        <v>0.15831415239612681</v>
      </c>
      <c r="W108" s="25">
        <f t="shared" si="29"/>
        <v>0.15819595899720992</v>
      </c>
      <c r="X108" s="25">
        <f t="shared" si="29"/>
        <v>0.15857619923431257</v>
      </c>
      <c r="Y108" s="25">
        <f t="shared" si="29"/>
        <v>0.15917123983408266</v>
      </c>
      <c r="Z108" s="25">
        <f t="shared" si="29"/>
        <v>0.16013450154525291</v>
      </c>
      <c r="AA108" s="25">
        <f t="shared" si="29"/>
        <v>0.16123389880066624</v>
      </c>
      <c r="AB108" s="25">
        <f t="shared" si="29"/>
        <v>0.16226075755302349</v>
      </c>
      <c r="AC108" s="25">
        <f t="shared" si="29"/>
        <v>0.16366392694429943</v>
      </c>
      <c r="AD108" s="25">
        <f t="shared" si="29"/>
        <v>0.16488947271721541</v>
      </c>
      <c r="AE108" s="25">
        <f t="shared" si="29"/>
        <v>0.16600163778651608</v>
      </c>
      <c r="AF108" s="25">
        <f t="shared" si="29"/>
        <v>0.16723891978844971</v>
      </c>
      <c r="AG108" s="25">
        <f t="shared" si="29"/>
        <v>0.16896856016120229</v>
      </c>
      <c r="AH108" s="25">
        <f t="shared" si="29"/>
        <v>0.17020802438735841</v>
      </c>
      <c r="AI108" s="25">
        <f t="shared" si="29"/>
        <v>0.1712385912117417</v>
      </c>
      <c r="AJ108" s="25">
        <f t="shared" si="29"/>
        <v>0.17195605940019537</v>
      </c>
      <c r="AK108" s="25">
        <f t="shared" si="29"/>
        <v>0.17245435514286189</v>
      </c>
      <c r="AL108" s="25">
        <f t="shared" si="29"/>
        <v>0.17261695828831591</v>
      </c>
      <c r="AM108" s="25">
        <f t="shared" si="29"/>
        <v>0.17294913641433954</v>
      </c>
      <c r="AN108" s="25">
        <f t="shared" si="29"/>
        <v>0.17279484756642582</v>
      </c>
      <c r="AO108" s="25">
        <f t="shared" si="29"/>
        <v>0.1725644410858346</v>
      </c>
      <c r="AP108" s="25">
        <f t="shared" si="29"/>
        <v>0.17252578007267286</v>
      </c>
      <c r="AQ108" s="25">
        <f t="shared" si="29"/>
        <v>0.17296514897535087</v>
      </c>
      <c r="AR108" s="25">
        <f t="shared" si="29"/>
        <v>0.17351142360369703</v>
      </c>
      <c r="AS108" s="25">
        <f t="shared" si="29"/>
        <v>0.173944962108771</v>
      </c>
      <c r="AT108" s="25">
        <f t="shared" si="29"/>
        <v>0.17432318242386818</v>
      </c>
      <c r="AU108" s="25">
        <f t="shared" si="29"/>
        <v>0.17458763236368174</v>
      </c>
      <c r="AV108" s="25">
        <f t="shared" si="29"/>
        <v>0.1749353036583168</v>
      </c>
      <c r="AW108" s="25">
        <f t="shared" si="29"/>
        <v>0.17552387946275919</v>
      </c>
      <c r="AX108" s="25">
        <f t="shared" si="29"/>
        <v>0.17593780276701468</v>
      </c>
      <c r="AY108" s="25">
        <f t="shared" si="29"/>
        <v>0.17635941763483817</v>
      </c>
      <c r="AZ108" s="25">
        <f t="shared" si="29"/>
        <v>0.17670911405481693</v>
      </c>
      <c r="BA108" s="25">
        <f t="shared" si="29"/>
        <v>0.17715696181606333</v>
      </c>
      <c r="BB108" s="25">
        <f t="shared" si="29"/>
        <v>0.17765508026644136</v>
      </c>
      <c r="BC108" s="25">
        <f t="shared" si="29"/>
        <v>0.17825219529872699</v>
      </c>
      <c r="BD108" s="25">
        <f t="shared" si="29"/>
        <v>0.17895225408613033</v>
      </c>
      <c r="BE108" s="25">
        <f t="shared" si="29"/>
        <v>0.17949650765789923</v>
      </c>
      <c r="BF108" s="25">
        <f t="shared" si="29"/>
        <v>0.17999542742766925</v>
      </c>
      <c r="BG108" s="25">
        <f t="shared" si="29"/>
        <v>0.18044933892826545</v>
      </c>
      <c r="BH108" s="25">
        <f t="shared" si="29"/>
        <v>0.18090183572882448</v>
      </c>
      <c r="BI108" s="25">
        <f t="shared" si="29"/>
        <v>0.1814044386696913</v>
      </c>
      <c r="BJ108" s="25">
        <f t="shared" si="29"/>
        <v>0.1819037397644</v>
      </c>
      <c r="BK108" s="25">
        <f t="shared" si="29"/>
        <v>0.18237947218704123</v>
      </c>
      <c r="BL108" s="25">
        <f t="shared" si="29"/>
        <v>0.18292238683319342</v>
      </c>
      <c r="BO108" s="207">
        <f t="shared" si="27"/>
        <v>5.4291464615219276E-4</v>
      </c>
      <c r="BP108" s="208"/>
      <c r="BQ108" s="208"/>
    </row>
    <row r="109" spans="1:69" ht="33" x14ac:dyDescent="0.25">
      <c r="A109" s="21" t="s">
        <v>39</v>
      </c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>
        <v>1166</v>
      </c>
      <c r="AO109" s="22">
        <v>1223</v>
      </c>
      <c r="AP109" s="22">
        <v>1384</v>
      </c>
      <c r="AQ109" s="22">
        <v>1053</v>
      </c>
      <c r="AR109" s="22">
        <v>1018</v>
      </c>
      <c r="AS109" s="23">
        <v>1073</v>
      </c>
      <c r="AT109" s="23">
        <v>950</v>
      </c>
      <c r="AU109" s="23">
        <v>735</v>
      </c>
      <c r="AV109" s="23">
        <v>632</v>
      </c>
      <c r="AW109" s="23">
        <v>940</v>
      </c>
      <c r="AX109" s="23">
        <v>997</v>
      </c>
      <c r="AY109" s="23">
        <v>1135</v>
      </c>
      <c r="AZ109" s="23">
        <v>1333</v>
      </c>
      <c r="BA109" s="23">
        <v>1336</v>
      </c>
      <c r="BB109" s="23">
        <v>1220</v>
      </c>
      <c r="BC109" s="23">
        <v>1298</v>
      </c>
      <c r="BD109" s="23">
        <v>1314</v>
      </c>
      <c r="BE109" s="23">
        <v>1362</v>
      </c>
      <c r="BF109" s="23">
        <v>1206</v>
      </c>
      <c r="BG109" s="23">
        <v>1044</v>
      </c>
      <c r="BH109" s="23">
        <v>1052</v>
      </c>
      <c r="BI109" s="23">
        <v>1262</v>
      </c>
      <c r="BJ109" s="23">
        <v>1392</v>
      </c>
      <c r="BK109" s="23">
        <v>1633</v>
      </c>
      <c r="BL109" s="23">
        <v>1387</v>
      </c>
      <c r="BO109" s="207">
        <f t="shared" ref="BO109" si="30">BL109/BK109-1</f>
        <v>-0.15064298836497247</v>
      </c>
      <c r="BP109" s="208"/>
      <c r="BQ109" s="208"/>
    </row>
    <row r="110" spans="1:69" ht="16.5" x14ac:dyDescent="0.25">
      <c r="A110" s="24" t="s">
        <v>40</v>
      </c>
      <c r="B110" s="25">
        <f t="shared" ref="B110:AP110" si="31">+B67/B$53</f>
        <v>0.62424523920111474</v>
      </c>
      <c r="C110" s="25">
        <f t="shared" si="31"/>
        <v>0.75260276280323446</v>
      </c>
      <c r="D110" s="25">
        <f t="shared" si="31"/>
        <v>0.55529855221451208</v>
      </c>
      <c r="E110" s="25">
        <f t="shared" si="31"/>
        <v>0.47629658587438101</v>
      </c>
      <c r="F110" s="25">
        <f t="shared" si="31"/>
        <v>0.59530930037272201</v>
      </c>
      <c r="G110" s="25">
        <f t="shared" si="31"/>
        <v>0.58523241911524948</v>
      </c>
      <c r="H110" s="25">
        <f t="shared" si="31"/>
        <v>0.57169499427796377</v>
      </c>
      <c r="I110" s="25">
        <f t="shared" si="31"/>
        <v>0.52907502941442663</v>
      </c>
      <c r="J110" s="25">
        <f t="shared" si="31"/>
        <v>0.48322599970046426</v>
      </c>
      <c r="K110" s="25">
        <f t="shared" si="31"/>
        <v>0.53288706542863318</v>
      </c>
      <c r="L110" s="25">
        <f t="shared" si="31"/>
        <v>0.62207826646967457</v>
      </c>
      <c r="M110" s="25">
        <f t="shared" si="31"/>
        <v>0.6390957345247642</v>
      </c>
      <c r="N110" s="25">
        <f t="shared" si="31"/>
        <v>0.62103054513174349</v>
      </c>
      <c r="O110" s="25">
        <f t="shared" si="31"/>
        <v>0.63548593110184459</v>
      </c>
      <c r="P110" s="25">
        <f t="shared" si="31"/>
        <v>0.54797792337733597</v>
      </c>
      <c r="Q110" s="25">
        <f t="shared" si="31"/>
        <v>0.42211761829074457</v>
      </c>
      <c r="R110" s="25">
        <f t="shared" si="31"/>
        <v>0.49041792584948773</v>
      </c>
      <c r="S110" s="25">
        <f t="shared" si="31"/>
        <v>0.53490919047184449</v>
      </c>
      <c r="T110" s="25">
        <f t="shared" si="31"/>
        <v>0.59059679374915808</v>
      </c>
      <c r="U110" s="25">
        <f t="shared" si="31"/>
        <v>0.59041158600024968</v>
      </c>
      <c r="V110" s="25">
        <f t="shared" si="31"/>
        <v>0.61778807085974319</v>
      </c>
      <c r="W110" s="25">
        <f t="shared" si="31"/>
        <v>0.6033802816901408</v>
      </c>
      <c r="X110" s="25">
        <f t="shared" si="31"/>
        <v>0.56268858599521376</v>
      </c>
      <c r="Y110" s="25">
        <f t="shared" si="31"/>
        <v>0.57763753880604607</v>
      </c>
      <c r="Z110" s="25">
        <f t="shared" si="31"/>
        <v>0.57307326887609678</v>
      </c>
      <c r="AA110" s="25">
        <f t="shared" si="31"/>
        <v>0.59155625865137429</v>
      </c>
      <c r="AB110" s="25">
        <f t="shared" si="31"/>
        <v>0.61126199529241354</v>
      </c>
      <c r="AC110" s="25">
        <f t="shared" si="31"/>
        <v>0.56417112299465244</v>
      </c>
      <c r="AD110" s="25">
        <f t="shared" si="31"/>
        <v>0.59352554375316136</v>
      </c>
      <c r="AE110" s="25">
        <f t="shared" si="31"/>
        <v>0.5607913871822332</v>
      </c>
      <c r="AF110" s="25">
        <f t="shared" si="31"/>
        <v>0.54822037510656441</v>
      </c>
      <c r="AG110" s="25">
        <f t="shared" si="31"/>
        <v>0.45468328042829392</v>
      </c>
      <c r="AH110" s="25">
        <f t="shared" si="31"/>
        <v>0.47423574956614606</v>
      </c>
      <c r="AI110" s="25">
        <f t="shared" si="31"/>
        <v>0.54502539894299351</v>
      </c>
      <c r="AJ110" s="25">
        <f t="shared" si="31"/>
        <v>0.55318158001979389</v>
      </c>
      <c r="AK110" s="25">
        <f t="shared" si="31"/>
        <v>0.59910052910052913</v>
      </c>
      <c r="AL110" s="25">
        <f t="shared" si="31"/>
        <v>0.64776686727906241</v>
      </c>
      <c r="AM110" s="25">
        <f t="shared" si="31"/>
        <v>0.63662076320304173</v>
      </c>
      <c r="AN110" s="25">
        <f t="shared" si="31"/>
        <v>0.73395214521452146</v>
      </c>
      <c r="AO110" s="25">
        <f t="shared" si="31"/>
        <v>0.73397804896768748</v>
      </c>
      <c r="AP110" s="25">
        <f t="shared" si="31"/>
        <v>0.71857536696222335</v>
      </c>
      <c r="AQ110" s="25">
        <f t="shared" ref="AQ110:BL110" si="32">+AQ67/(AQ67+AQ78+AQ87)</f>
        <v>0.52237671569723254</v>
      </c>
      <c r="AR110" s="25">
        <f t="shared" si="32"/>
        <v>0.53557053050517844</v>
      </c>
      <c r="AS110" s="25">
        <f t="shared" si="32"/>
        <v>0.53768912103746402</v>
      </c>
      <c r="AT110" s="25">
        <f t="shared" si="32"/>
        <v>0.52881623783890563</v>
      </c>
      <c r="AU110" s="25">
        <f t="shared" si="32"/>
        <v>0.5178239769935894</v>
      </c>
      <c r="AV110" s="25">
        <f t="shared" si="32"/>
        <v>0.52293192460079241</v>
      </c>
      <c r="AW110" s="25">
        <f t="shared" si="32"/>
        <v>0.52245887267288948</v>
      </c>
      <c r="AX110" s="25">
        <f t="shared" si="32"/>
        <v>0.53455510007234142</v>
      </c>
      <c r="AY110" s="25">
        <f t="shared" si="32"/>
        <v>0.53522074659009333</v>
      </c>
      <c r="AZ110" s="25">
        <f t="shared" si="32"/>
        <v>0.54868965517241375</v>
      </c>
      <c r="BA110" s="25">
        <f t="shared" si="32"/>
        <v>0.53429110317428463</v>
      </c>
      <c r="BB110" s="25">
        <f t="shared" si="32"/>
        <v>0.5334036700704623</v>
      </c>
      <c r="BC110" s="25">
        <f t="shared" si="32"/>
        <v>0.52077608460321423</v>
      </c>
      <c r="BD110" s="25">
        <f t="shared" si="32"/>
        <v>0.51833284998135642</v>
      </c>
      <c r="BE110" s="25">
        <f t="shared" si="32"/>
        <v>0.52242956753053083</v>
      </c>
      <c r="BF110" s="25">
        <f t="shared" si="32"/>
        <v>0.52222270685218297</v>
      </c>
      <c r="BG110" s="25">
        <f t="shared" si="32"/>
        <v>0.50554184211800013</v>
      </c>
      <c r="BH110" s="25">
        <f t="shared" si="32"/>
        <v>0.50485436893203883</v>
      </c>
      <c r="BI110" s="25">
        <f t="shared" si="32"/>
        <v>0.48973971750910544</v>
      </c>
      <c r="BJ110" s="25">
        <f t="shared" si="32"/>
        <v>0.49534056252117925</v>
      </c>
      <c r="BK110" s="25">
        <f t="shared" si="32"/>
        <v>0.5196228039284736</v>
      </c>
      <c r="BL110" s="25">
        <f t="shared" si="32"/>
        <v>0.50744544287548143</v>
      </c>
      <c r="BO110" s="207">
        <f t="shared" ref="BO110:BO116" si="33">BL110-BK110</f>
        <v>-1.2177361052992164E-2</v>
      </c>
      <c r="BP110" s="208"/>
      <c r="BQ110" s="208"/>
    </row>
    <row r="111" spans="1:69" ht="16.5" x14ac:dyDescent="0.25">
      <c r="A111" s="24" t="s">
        <v>41</v>
      </c>
      <c r="B111" s="25">
        <f t="shared" ref="B111:AP111" si="34">+B78/B$53</f>
        <v>0.30492336274965165</v>
      </c>
      <c r="C111" s="25">
        <f t="shared" si="34"/>
        <v>0.18637971698113207</v>
      </c>
      <c r="D111" s="25">
        <f t="shared" si="34"/>
        <v>0.31465775721751049</v>
      </c>
      <c r="E111" s="25">
        <f t="shared" si="34"/>
        <v>0.30664581704456606</v>
      </c>
      <c r="F111" s="25">
        <f t="shared" si="34"/>
        <v>0.22500331472178436</v>
      </c>
      <c r="G111" s="25">
        <f t="shared" si="34"/>
        <v>0.22091590884388246</v>
      </c>
      <c r="H111" s="25">
        <f t="shared" si="34"/>
        <v>0.21862416818547875</v>
      </c>
      <c r="I111" s="25">
        <f t="shared" si="34"/>
        <v>0.24022535976106435</v>
      </c>
      <c r="J111" s="25">
        <f t="shared" si="34"/>
        <v>0.25771304478059009</v>
      </c>
      <c r="K111" s="25">
        <f t="shared" si="34"/>
        <v>0.23610451306413302</v>
      </c>
      <c r="L111" s="25">
        <f t="shared" si="34"/>
        <v>0.24400500056824639</v>
      </c>
      <c r="M111" s="25">
        <f t="shared" si="34"/>
        <v>0.24359414976896934</v>
      </c>
      <c r="N111" s="25">
        <f t="shared" si="34"/>
        <v>0.23596820401081386</v>
      </c>
      <c r="O111" s="25">
        <f t="shared" si="34"/>
        <v>0.21957999924865698</v>
      </c>
      <c r="P111" s="25">
        <f t="shared" si="34"/>
        <v>0.28615692476519383</v>
      </c>
      <c r="Q111" s="25">
        <f t="shared" si="34"/>
        <v>0.39677833475975061</v>
      </c>
      <c r="R111" s="25">
        <f t="shared" si="34"/>
        <v>0.34222746369868062</v>
      </c>
      <c r="S111" s="25">
        <f t="shared" si="34"/>
        <v>0.31071461166377656</v>
      </c>
      <c r="T111" s="25">
        <f t="shared" si="34"/>
        <v>0.26970227670753066</v>
      </c>
      <c r="U111" s="25">
        <f t="shared" si="34"/>
        <v>0.26967414374297721</v>
      </c>
      <c r="V111" s="25">
        <f t="shared" si="34"/>
        <v>0.24305216967333007</v>
      </c>
      <c r="W111" s="25">
        <f t="shared" si="34"/>
        <v>0.24363636363636362</v>
      </c>
      <c r="X111" s="25">
        <f t="shared" si="34"/>
        <v>0.26131515971282904</v>
      </c>
      <c r="Y111" s="25">
        <f t="shared" si="34"/>
        <v>0.23594076034403785</v>
      </c>
      <c r="Z111" s="25">
        <f t="shared" si="34"/>
        <v>0.21729167830995361</v>
      </c>
      <c r="AA111" s="25">
        <f t="shared" si="34"/>
        <v>0.19626260628831324</v>
      </c>
      <c r="AB111" s="25">
        <f t="shared" si="34"/>
        <v>0.18196632265073329</v>
      </c>
      <c r="AC111" s="25">
        <f t="shared" si="34"/>
        <v>0.19715158790789042</v>
      </c>
      <c r="AD111" s="25">
        <f t="shared" si="34"/>
        <v>0.17971674253920081</v>
      </c>
      <c r="AE111" s="25">
        <f t="shared" si="34"/>
        <v>0.20940195028465136</v>
      </c>
      <c r="AF111" s="25">
        <f t="shared" si="34"/>
        <v>0.21627237851662404</v>
      </c>
      <c r="AG111" s="25">
        <f t="shared" si="34"/>
        <v>0.2899512010233572</v>
      </c>
      <c r="AH111" s="25">
        <f t="shared" si="34"/>
        <v>0.26658657055132828</v>
      </c>
      <c r="AI111" s="25">
        <f t="shared" si="34"/>
        <v>0.2260762481399764</v>
      </c>
      <c r="AJ111" s="25">
        <f t="shared" si="34"/>
        <v>0.22850323106479595</v>
      </c>
      <c r="AK111" s="25">
        <f t="shared" si="34"/>
        <v>0.19873015873015873</v>
      </c>
      <c r="AL111" s="25">
        <f t="shared" si="34"/>
        <v>0.17118421648038373</v>
      </c>
      <c r="AM111" s="25">
        <f t="shared" si="34"/>
        <v>0.17243937497102055</v>
      </c>
      <c r="AN111" s="25">
        <f t="shared" si="34"/>
        <v>0.15020627062706271</v>
      </c>
      <c r="AO111" s="25">
        <f t="shared" si="34"/>
        <v>0.15212218896308236</v>
      </c>
      <c r="AP111" s="25">
        <f t="shared" si="34"/>
        <v>0.16347515088294465</v>
      </c>
      <c r="AQ111" s="25">
        <f t="shared" ref="AQ111:BL111" si="35">+AQ78/(AQ67+AQ78+AQ87)</f>
        <v>0.27951893414405149</v>
      </c>
      <c r="AR111" s="25">
        <f t="shared" si="35"/>
        <v>0.25878522002623128</v>
      </c>
      <c r="AS111" s="25">
        <f t="shared" si="35"/>
        <v>0.26256304034582134</v>
      </c>
      <c r="AT111" s="25">
        <f t="shared" si="35"/>
        <v>0.27166773667835448</v>
      </c>
      <c r="AU111" s="25">
        <f t="shared" si="35"/>
        <v>0.28578275717452517</v>
      </c>
      <c r="AV111" s="25">
        <f t="shared" si="35"/>
        <v>0.27320206507383837</v>
      </c>
      <c r="AW111" s="25">
        <f t="shared" si="35"/>
        <v>0.25965654169460056</v>
      </c>
      <c r="AX111" s="25">
        <f t="shared" si="35"/>
        <v>0.26095972992524719</v>
      </c>
      <c r="AY111" s="25">
        <f t="shared" si="35"/>
        <v>0.26090272792534097</v>
      </c>
      <c r="AZ111" s="25">
        <f t="shared" si="35"/>
        <v>0.25426600985221676</v>
      </c>
      <c r="BA111" s="25">
        <f t="shared" si="35"/>
        <v>0.26164773867330149</v>
      </c>
      <c r="BB111" s="25">
        <f t="shared" si="35"/>
        <v>0.26052225027318288</v>
      </c>
      <c r="BC111" s="25">
        <f t="shared" si="35"/>
        <v>0.26296943958697644</v>
      </c>
      <c r="BD111" s="25">
        <f t="shared" si="35"/>
        <v>0.25765422380577535</v>
      </c>
      <c r="BE111" s="25">
        <f t="shared" si="35"/>
        <v>0.2634315424610052</v>
      </c>
      <c r="BF111" s="25">
        <f t="shared" si="35"/>
        <v>0.26292144632965497</v>
      </c>
      <c r="BG111" s="25">
        <f t="shared" si="35"/>
        <v>0.27825371472823196</v>
      </c>
      <c r="BH111" s="25">
        <f t="shared" si="35"/>
        <v>0.27894861472886573</v>
      </c>
      <c r="BI111" s="25">
        <f t="shared" si="35"/>
        <v>0.29164075686239671</v>
      </c>
      <c r="BJ111" s="25">
        <f t="shared" si="35"/>
        <v>0.28668248051507961</v>
      </c>
      <c r="BK111" s="25">
        <f t="shared" si="35"/>
        <v>0.26611104589740581</v>
      </c>
      <c r="BL111" s="25">
        <f t="shared" si="35"/>
        <v>0.26923406076166023</v>
      </c>
      <c r="BO111" s="207">
        <f t="shared" si="33"/>
        <v>3.1230148642544253E-3</v>
      </c>
      <c r="BP111" s="208"/>
      <c r="BQ111" s="208"/>
    </row>
    <row r="112" spans="1:69" ht="16.5" x14ac:dyDescent="0.25">
      <c r="A112" s="24" t="s">
        <v>42</v>
      </c>
      <c r="B112" s="25">
        <f t="shared" ref="B112:AP112" si="36">+B87/B$53</f>
        <v>7.0831398049233621E-2</v>
      </c>
      <c r="C112" s="25">
        <f t="shared" si="36"/>
        <v>6.1017520215633426E-2</v>
      </c>
      <c r="D112" s="25">
        <f t="shared" si="36"/>
        <v>0.13004369056797738</v>
      </c>
      <c r="E112" s="25">
        <f t="shared" si="36"/>
        <v>0.21705759708105291</v>
      </c>
      <c r="F112" s="25">
        <f t="shared" si="36"/>
        <v>0.1796873849054936</v>
      </c>
      <c r="G112" s="25">
        <f t="shared" si="36"/>
        <v>0.19385167204086809</v>
      </c>
      <c r="H112" s="25">
        <f t="shared" si="36"/>
        <v>0.20968083753655745</v>
      </c>
      <c r="I112" s="25">
        <f t="shared" si="36"/>
        <v>0.23069961082450902</v>
      </c>
      <c r="J112" s="25">
        <f t="shared" si="36"/>
        <v>0.25906095551894565</v>
      </c>
      <c r="K112" s="25">
        <f t="shared" si="36"/>
        <v>0.23100842150723386</v>
      </c>
      <c r="L112" s="25">
        <f t="shared" si="36"/>
        <v>0.13391673296207901</v>
      </c>
      <c r="M112" s="25">
        <f t="shared" si="36"/>
        <v>0.11731011570626647</v>
      </c>
      <c r="N112" s="25">
        <f t="shared" si="36"/>
        <v>0.14300125085744261</v>
      </c>
      <c r="O112" s="25">
        <f t="shared" si="36"/>
        <v>0.14493406964949848</v>
      </c>
      <c r="P112" s="25">
        <f t="shared" si="36"/>
        <v>0.16586515185747022</v>
      </c>
      <c r="Q112" s="25">
        <f t="shared" si="36"/>
        <v>0.18110404694950483</v>
      </c>
      <c r="R112" s="25">
        <f t="shared" si="36"/>
        <v>0.16735461045183164</v>
      </c>
      <c r="S112" s="25">
        <f t="shared" si="36"/>
        <v>0.15437619786437892</v>
      </c>
      <c r="T112" s="25">
        <f t="shared" si="36"/>
        <v>0.13970092954331134</v>
      </c>
      <c r="U112" s="25">
        <f t="shared" si="36"/>
        <v>0.13991427025677305</v>
      </c>
      <c r="V112" s="25">
        <f t="shared" si="36"/>
        <v>0.13915975946692671</v>
      </c>
      <c r="W112" s="25">
        <f t="shared" si="36"/>
        <v>0.15298335467349553</v>
      </c>
      <c r="X112" s="25">
        <f t="shared" si="36"/>
        <v>0.17599625429195714</v>
      </c>
      <c r="Y112" s="25">
        <f t="shared" si="36"/>
        <v>0.18642170084991602</v>
      </c>
      <c r="Z112" s="25">
        <f t="shared" si="36"/>
        <v>0.20963505281394959</v>
      </c>
      <c r="AA112" s="25">
        <f t="shared" si="36"/>
        <v>0.21218113506031244</v>
      </c>
      <c r="AB112" s="25">
        <f t="shared" si="36"/>
        <v>0.20677168205685317</v>
      </c>
      <c r="AC112" s="25">
        <f t="shared" si="36"/>
        <v>0.23867728909745717</v>
      </c>
      <c r="AD112" s="25">
        <f t="shared" si="36"/>
        <v>0.22675771370763784</v>
      </c>
      <c r="AE112" s="25">
        <f t="shared" si="36"/>
        <v>0.22980666253311538</v>
      </c>
      <c r="AF112" s="25">
        <f t="shared" si="36"/>
        <v>0.23550724637681159</v>
      </c>
      <c r="AG112" s="25">
        <f t="shared" si="36"/>
        <v>0.25536551854834888</v>
      </c>
      <c r="AH112" s="25">
        <f t="shared" si="36"/>
        <v>0.25917767988252571</v>
      </c>
      <c r="AI112" s="25">
        <f t="shared" si="36"/>
        <v>0.22889835291703012</v>
      </c>
      <c r="AJ112" s="25">
        <f t="shared" si="36"/>
        <v>0.21831518891541013</v>
      </c>
      <c r="AK112" s="25">
        <f t="shared" si="36"/>
        <v>0.20216931216931217</v>
      </c>
      <c r="AL112" s="25">
        <f t="shared" si="36"/>
        <v>0.18104891624055386</v>
      </c>
      <c r="AM112" s="25">
        <f t="shared" si="36"/>
        <v>0.19093986182593778</v>
      </c>
      <c r="AN112" s="25">
        <f t="shared" si="36"/>
        <v>0.16522277227722773</v>
      </c>
      <c r="AO112" s="25">
        <f t="shared" si="36"/>
        <v>0.16183129940901067</v>
      </c>
      <c r="AP112" s="25">
        <f t="shared" si="36"/>
        <v>0.17073988525445197</v>
      </c>
      <c r="AQ112" s="25">
        <f t="shared" ref="AQ112:BL112" si="37">+AQ87/(AQ67+AQ78+AQ87)</f>
        <v>0.19810435015871597</v>
      </c>
      <c r="AR112" s="25">
        <f t="shared" si="37"/>
        <v>0.20564424946859031</v>
      </c>
      <c r="AS112" s="25">
        <f t="shared" si="37"/>
        <v>0.19974783861671469</v>
      </c>
      <c r="AT112" s="25">
        <f t="shared" si="37"/>
        <v>0.19951602548273989</v>
      </c>
      <c r="AU112" s="25">
        <f t="shared" si="37"/>
        <v>0.19639326583188546</v>
      </c>
      <c r="AV112" s="25">
        <f t="shared" si="37"/>
        <v>0.20386601032536919</v>
      </c>
      <c r="AW112" s="25">
        <f t="shared" si="37"/>
        <v>0.21788458563250993</v>
      </c>
      <c r="AX112" s="25">
        <f t="shared" si="37"/>
        <v>0.20448517000241137</v>
      </c>
      <c r="AY112" s="25">
        <f t="shared" si="37"/>
        <v>0.2038765254845657</v>
      </c>
      <c r="AZ112" s="25">
        <f t="shared" si="37"/>
        <v>0.19704433497536947</v>
      </c>
      <c r="BA112" s="25">
        <f t="shared" si="37"/>
        <v>0.20406115815241382</v>
      </c>
      <c r="BB112" s="25">
        <f t="shared" si="37"/>
        <v>0.2060740796563548</v>
      </c>
      <c r="BC112" s="25">
        <f t="shared" si="37"/>
        <v>0.2162544758098093</v>
      </c>
      <c r="BD112" s="25">
        <f t="shared" si="37"/>
        <v>0.22401292621286822</v>
      </c>
      <c r="BE112" s="25">
        <f t="shared" si="37"/>
        <v>0.21413889000846398</v>
      </c>
      <c r="BF112" s="25">
        <f t="shared" si="37"/>
        <v>0.214855846818162</v>
      </c>
      <c r="BG112" s="25">
        <f t="shared" si="37"/>
        <v>0.21620444315376797</v>
      </c>
      <c r="BH112" s="25">
        <f t="shared" si="37"/>
        <v>0.21619701633909544</v>
      </c>
      <c r="BI112" s="25">
        <f t="shared" si="37"/>
        <v>0.21861952562849782</v>
      </c>
      <c r="BJ112" s="25">
        <f t="shared" si="37"/>
        <v>0.21797695696374111</v>
      </c>
      <c r="BK112" s="25">
        <f t="shared" si="37"/>
        <v>0.2142661501741206</v>
      </c>
      <c r="BL112" s="25">
        <f t="shared" si="37"/>
        <v>0.22332049636285836</v>
      </c>
      <c r="BO112" s="207">
        <f t="shared" si="33"/>
        <v>9.0543461887377663E-3</v>
      </c>
      <c r="BP112" s="208"/>
      <c r="BQ112" s="208"/>
    </row>
    <row r="113" spans="1:69" ht="33" x14ac:dyDescent="0.25">
      <c r="A113" s="24" t="s">
        <v>43</v>
      </c>
      <c r="B113" s="25">
        <f t="shared" ref="B113:H113" si="38">+B95/B$53</f>
        <v>0.31096144914073387</v>
      </c>
      <c r="C113" s="25">
        <f t="shared" si="38"/>
        <v>0.27752695417789758</v>
      </c>
      <c r="D113" s="25">
        <f t="shared" si="38"/>
        <v>0.26595086476864938</v>
      </c>
      <c r="E113" s="25">
        <f t="shared" si="38"/>
        <v>0.22103205629397968</v>
      </c>
      <c r="F113" s="25">
        <f t="shared" si="38"/>
        <v>0.17143741068666304</v>
      </c>
      <c r="G113" s="25">
        <f t="shared" si="38"/>
        <v>0.15403427412050288</v>
      </c>
      <c r="H113" s="25">
        <f t="shared" si="38"/>
        <v>0.14243631585639807</v>
      </c>
      <c r="I113" s="25">
        <f t="shared" ref="I113:T113" si="39">+I95/I102</f>
        <v>0.30940843448639832</v>
      </c>
      <c r="J113" s="25">
        <f t="shared" si="39"/>
        <v>0.30409492787342951</v>
      </c>
      <c r="K113" s="25">
        <f t="shared" si="39"/>
        <v>0.3175279197425705</v>
      </c>
      <c r="L113" s="25">
        <f t="shared" si="39"/>
        <v>0.39455168681219555</v>
      </c>
      <c r="M113" s="25">
        <f t="shared" si="39"/>
        <v>0.45920114122681882</v>
      </c>
      <c r="N113" s="25">
        <f t="shared" si="39"/>
        <v>0.41383169203222919</v>
      </c>
      <c r="O113" s="25">
        <f t="shared" si="39"/>
        <v>0.39177313344656967</v>
      </c>
      <c r="P113" s="25">
        <f t="shared" si="39"/>
        <v>0.40605535395114556</v>
      </c>
      <c r="Q113" s="25">
        <f t="shared" si="39"/>
        <v>0.4612733619051827</v>
      </c>
      <c r="R113" s="25">
        <f t="shared" si="39"/>
        <v>0.46385204558191667</v>
      </c>
      <c r="S113" s="25">
        <f t="shared" si="39"/>
        <v>0.48417609618104668</v>
      </c>
      <c r="T113" s="25">
        <f t="shared" si="39"/>
        <v>0.48522598579223719</v>
      </c>
      <c r="U113" s="25">
        <f>+U95/$U$102</f>
        <v>0.45409744853350292</v>
      </c>
      <c r="V113" s="25">
        <f>+V95/$V$102</f>
        <v>0.44746133154001344</v>
      </c>
      <c r="W113" s="25">
        <f>+W95/$W$102</f>
        <v>0.43503979350397937</v>
      </c>
      <c r="X113" s="25">
        <f>+X95/$X$102</f>
        <v>0.41939468807906116</v>
      </c>
      <c r="Y113" s="25">
        <f>+Y95/$Y$102</f>
        <v>0.39916056823073609</v>
      </c>
      <c r="Z113" s="25">
        <f>+Z95/$Z$102</f>
        <v>0.36586893872948251</v>
      </c>
      <c r="AA113" s="25">
        <f>+AA95/$AA$102</f>
        <v>0.29029968454258676</v>
      </c>
      <c r="AB113" s="25">
        <f t="shared" ref="AB113:BL113" si="40">+AB95/AB$102</f>
        <v>0.32158768732280274</v>
      </c>
      <c r="AC113" s="25">
        <f t="shared" si="40"/>
        <v>0.31428838601084719</v>
      </c>
      <c r="AD113" s="25">
        <f t="shared" si="40"/>
        <v>0.31378026070763498</v>
      </c>
      <c r="AE113" s="25">
        <f t="shared" si="40"/>
        <v>0.33058433068490395</v>
      </c>
      <c r="AF113" s="25">
        <f t="shared" si="40"/>
        <v>0.33576642335766421</v>
      </c>
      <c r="AG113" s="25">
        <f t="shared" si="40"/>
        <v>0.34913021690886964</v>
      </c>
      <c r="AH113" s="25">
        <f t="shared" si="40"/>
        <v>0.34726209463051566</v>
      </c>
      <c r="AI113" s="25">
        <f t="shared" si="40"/>
        <v>0.35087051660165541</v>
      </c>
      <c r="AJ113" s="25">
        <f t="shared" si="40"/>
        <v>0.36508855191573097</v>
      </c>
      <c r="AK113" s="25">
        <f t="shared" si="40"/>
        <v>0.36021505376344087</v>
      </c>
      <c r="AL113" s="25">
        <f t="shared" si="40"/>
        <v>0.36904761904761907</v>
      </c>
      <c r="AM113" s="25">
        <f t="shared" si="40"/>
        <v>0.36051340128350323</v>
      </c>
      <c r="AN113" s="25">
        <f t="shared" si="40"/>
        <v>0.36061151079136688</v>
      </c>
      <c r="AO113" s="25">
        <f t="shared" si="40"/>
        <v>0.36246076585059633</v>
      </c>
      <c r="AP113" s="25">
        <f t="shared" si="40"/>
        <v>0.36100226850897094</v>
      </c>
      <c r="AQ113" s="25">
        <f t="shared" si="40"/>
        <v>0.37543958362638907</v>
      </c>
      <c r="AR113" s="25">
        <f t="shared" si="40"/>
        <v>0.3332889835018627</v>
      </c>
      <c r="AS113" s="25">
        <f t="shared" si="40"/>
        <v>0.34466541252351518</v>
      </c>
      <c r="AT113" s="25">
        <f t="shared" si="40"/>
        <v>0.35225787715986639</v>
      </c>
      <c r="AU113" s="25">
        <f t="shared" si="40"/>
        <v>0.33993843786071565</v>
      </c>
      <c r="AV113" s="25">
        <f t="shared" si="40"/>
        <v>0.33929917106254709</v>
      </c>
      <c r="AW113" s="25">
        <f t="shared" si="40"/>
        <v>0.32412358882947118</v>
      </c>
      <c r="AX113" s="25">
        <f t="shared" si="40"/>
        <v>0.32218001168907073</v>
      </c>
      <c r="AY113" s="25">
        <f t="shared" si="40"/>
        <v>0.31926229508196724</v>
      </c>
      <c r="AZ113" s="25">
        <f t="shared" si="40"/>
        <v>0.32341826161160553</v>
      </c>
      <c r="BA113" s="25">
        <f t="shared" si="40"/>
        <v>0.30980528511821975</v>
      </c>
      <c r="BB113" s="25">
        <f t="shared" si="40"/>
        <v>0.30300300300300298</v>
      </c>
      <c r="BC113" s="25">
        <f t="shared" si="40"/>
        <v>0.30866177818515123</v>
      </c>
      <c r="BD113" s="25">
        <f t="shared" si="40"/>
        <v>0.29336513443191675</v>
      </c>
      <c r="BE113" s="25">
        <f t="shared" si="40"/>
        <v>0.32600936872629938</v>
      </c>
      <c r="BF113" s="25">
        <f t="shared" si="40"/>
        <v>0.3167014870345336</v>
      </c>
      <c r="BG113" s="25">
        <f t="shared" si="40"/>
        <v>0.32671939938329536</v>
      </c>
      <c r="BH113" s="25">
        <f t="shared" si="40"/>
        <v>0.33557728947034166</v>
      </c>
      <c r="BI113" s="25">
        <f t="shared" si="40"/>
        <v>0.34844789356984479</v>
      </c>
      <c r="BJ113" s="25">
        <f t="shared" si="40"/>
        <v>0.34598924613189946</v>
      </c>
      <c r="BK113" s="25">
        <f t="shared" si="40"/>
        <v>0.33517124377054397</v>
      </c>
      <c r="BL113" s="25">
        <f t="shared" si="40"/>
        <v>0.3205012418153082</v>
      </c>
      <c r="BO113" s="207">
        <f t="shared" si="33"/>
        <v>-1.4670001955235767E-2</v>
      </c>
      <c r="BP113" s="208"/>
      <c r="BQ113" s="208"/>
    </row>
    <row r="114" spans="1:69" ht="33" x14ac:dyDescent="0.25">
      <c r="A114" s="24" t="s">
        <v>44</v>
      </c>
      <c r="B114" s="25">
        <f t="shared" ref="B114:H114" si="41">+(B96+B97+B98)/B$53</f>
        <v>0.23084068741291222</v>
      </c>
      <c r="C114" s="25">
        <f t="shared" si="41"/>
        <v>0.18581536388140163</v>
      </c>
      <c r="D114" s="25">
        <f t="shared" si="41"/>
        <v>0.17967389131614267</v>
      </c>
      <c r="E114" s="25">
        <f t="shared" si="41"/>
        <v>0.15106854313265572</v>
      </c>
      <c r="F114" s="25">
        <f t="shared" si="41"/>
        <v>0.10724966484479737</v>
      </c>
      <c r="G114" s="25">
        <f t="shared" si="41"/>
        <v>9.3565450527154814E-2</v>
      </c>
      <c r="H114" s="25">
        <f t="shared" si="41"/>
        <v>8.5957699317594199E-2</v>
      </c>
      <c r="I114" s="25">
        <f t="shared" ref="I114:BL114" si="42">+(I96+I97+I98)/I102</f>
        <v>0.19061555438276639</v>
      </c>
      <c r="J114" s="25">
        <f t="shared" si="42"/>
        <v>0.17829998448890957</v>
      </c>
      <c r="K114" s="25">
        <f t="shared" si="42"/>
        <v>0.18701495362483436</v>
      </c>
      <c r="L114" s="25">
        <f t="shared" si="42"/>
        <v>0.18663178784051956</v>
      </c>
      <c r="M114" s="25">
        <f t="shared" si="42"/>
        <v>0.19422253922967189</v>
      </c>
      <c r="N114" s="25">
        <f t="shared" si="42"/>
        <v>0.19337511190689347</v>
      </c>
      <c r="O114" s="25">
        <f t="shared" si="42"/>
        <v>0.20220072372793738</v>
      </c>
      <c r="P114" s="25">
        <f t="shared" si="42"/>
        <v>0.21513296863998266</v>
      </c>
      <c r="Q114" s="25">
        <f t="shared" si="42"/>
        <v>0.20841249502938189</v>
      </c>
      <c r="R114" s="25">
        <f t="shared" si="42"/>
        <v>0.19197957531602217</v>
      </c>
      <c r="S114" s="25">
        <f t="shared" si="42"/>
        <v>0.17158769448373409</v>
      </c>
      <c r="T114" s="25">
        <f t="shared" si="42"/>
        <v>0.17244929475960052</v>
      </c>
      <c r="U114" s="25">
        <f t="shared" si="42"/>
        <v>0.17574119704316032</v>
      </c>
      <c r="V114" s="25">
        <f t="shared" si="42"/>
        <v>0.16509751176866175</v>
      </c>
      <c r="W114" s="25">
        <f t="shared" si="42"/>
        <v>0.15637771563777156</v>
      </c>
      <c r="X114" s="25">
        <f t="shared" si="42"/>
        <v>0.15781346510191477</v>
      </c>
      <c r="Y114" s="25">
        <f t="shared" si="42"/>
        <v>0.14291863969005597</v>
      </c>
      <c r="Z114" s="25">
        <f t="shared" si="42"/>
        <v>0.13281543666207243</v>
      </c>
      <c r="AA114" s="25">
        <f t="shared" si="42"/>
        <v>0.10993690851735016</v>
      </c>
      <c r="AB114" s="25">
        <f t="shared" si="42"/>
        <v>0.12912110166059132</v>
      </c>
      <c r="AC114" s="25">
        <f t="shared" si="42"/>
        <v>0.12951187581821583</v>
      </c>
      <c r="AD114" s="25">
        <f t="shared" si="42"/>
        <v>0.12206703910614525</v>
      </c>
      <c r="AE114" s="25">
        <f t="shared" si="42"/>
        <v>0.13064467464547924</v>
      </c>
      <c r="AF114" s="25">
        <f t="shared" si="42"/>
        <v>0.13138686131386862</v>
      </c>
      <c r="AG114" s="25">
        <f t="shared" si="42"/>
        <v>0.16286061994416207</v>
      </c>
      <c r="AH114" s="25">
        <f t="shared" si="42"/>
        <v>0.14566719829877725</v>
      </c>
      <c r="AI114" s="25">
        <f t="shared" si="42"/>
        <v>0.13129102844638948</v>
      </c>
      <c r="AJ114" s="25">
        <f t="shared" si="42"/>
        <v>0.13334876721842806</v>
      </c>
      <c r="AK114" s="25">
        <f t="shared" si="42"/>
        <v>0.12724014336917563</v>
      </c>
      <c r="AL114" s="25">
        <f t="shared" si="42"/>
        <v>0.11142857142857143</v>
      </c>
      <c r="AM114" s="25">
        <f t="shared" si="42"/>
        <v>0.11425695230904744</v>
      </c>
      <c r="AN114" s="25">
        <f t="shared" si="42"/>
        <v>0.11870503597122302</v>
      </c>
      <c r="AO114" s="25">
        <f t="shared" si="42"/>
        <v>0.128060263653484</v>
      </c>
      <c r="AP114" s="25">
        <f t="shared" si="42"/>
        <v>0.12775830068055269</v>
      </c>
      <c r="AQ114" s="25">
        <f t="shared" si="42"/>
        <v>0.11211140807427206</v>
      </c>
      <c r="AR114" s="25">
        <f t="shared" si="42"/>
        <v>0.11229377328366152</v>
      </c>
      <c r="AS114" s="25">
        <f t="shared" si="42"/>
        <v>0.10897608169846815</v>
      </c>
      <c r="AT114" s="25">
        <f t="shared" si="42"/>
        <v>0.11921010599680558</v>
      </c>
      <c r="AU114" s="25">
        <f t="shared" si="42"/>
        <v>0.11639091958445556</v>
      </c>
      <c r="AV114" s="25">
        <f t="shared" si="42"/>
        <v>0.10380557648831952</v>
      </c>
      <c r="AW114" s="25">
        <f t="shared" si="42"/>
        <v>0.10115864527629234</v>
      </c>
      <c r="AX114" s="25">
        <f t="shared" si="42"/>
        <v>0.10008766803039158</v>
      </c>
      <c r="AY114" s="25">
        <f t="shared" si="42"/>
        <v>0.10423497267759563</v>
      </c>
      <c r="AZ114" s="25">
        <f t="shared" si="42"/>
        <v>0.11581128855296842</v>
      </c>
      <c r="BA114" s="25">
        <f t="shared" si="42"/>
        <v>0.11856745479833102</v>
      </c>
      <c r="BB114" s="25">
        <f t="shared" si="42"/>
        <v>0.10760760760760761</v>
      </c>
      <c r="BC114" s="25">
        <f t="shared" si="42"/>
        <v>0.11125114573785518</v>
      </c>
      <c r="BD114" s="25">
        <f t="shared" si="42"/>
        <v>0.10418473547267997</v>
      </c>
      <c r="BE114" s="25">
        <f t="shared" si="42"/>
        <v>0.10082534017399063</v>
      </c>
      <c r="BF114" s="25">
        <f t="shared" si="42"/>
        <v>0.10642743025685142</v>
      </c>
      <c r="BG114" s="25">
        <f t="shared" si="42"/>
        <v>0.10711891674487196</v>
      </c>
      <c r="BH114" s="25">
        <f t="shared" si="42"/>
        <v>0.10834497650196875</v>
      </c>
      <c r="BI114" s="25">
        <f t="shared" si="42"/>
        <v>0.1082039911308204</v>
      </c>
      <c r="BJ114" s="25">
        <f t="shared" si="42"/>
        <v>0.10655108087347745</v>
      </c>
      <c r="BK114" s="25">
        <f t="shared" si="42"/>
        <v>0.10232212914855264</v>
      </c>
      <c r="BL114" s="25">
        <f t="shared" si="42"/>
        <v>9.6748701738541429E-2</v>
      </c>
      <c r="BO114" s="207">
        <f t="shared" si="33"/>
        <v>-5.5734274100112113E-3</v>
      </c>
      <c r="BP114" s="208"/>
      <c r="BQ114" s="208"/>
    </row>
    <row r="115" spans="1:69" ht="33" x14ac:dyDescent="0.25">
      <c r="A115" s="24" t="s">
        <v>45</v>
      </c>
      <c r="B115" s="25">
        <f t="shared" ref="B115:H116" si="43">+B99/B$53</f>
        <v>0.22793776126335347</v>
      </c>
      <c r="C115" s="25">
        <f t="shared" si="43"/>
        <v>0.22639824797843666</v>
      </c>
      <c r="D115" s="25">
        <f t="shared" si="43"/>
        <v>0.21459778977126703</v>
      </c>
      <c r="E115" s="25">
        <f t="shared" si="43"/>
        <v>0.20415689340630702</v>
      </c>
      <c r="F115" s="25">
        <f t="shared" si="43"/>
        <v>0.17114276875027623</v>
      </c>
      <c r="G115" s="25">
        <f t="shared" si="43"/>
        <v>0.16419694938589183</v>
      </c>
      <c r="H115" s="25">
        <f t="shared" si="43"/>
        <v>0.16473106429873269</v>
      </c>
      <c r="I115" s="25">
        <f t="shared" ref="I115:BL115" si="44">+(I99)/I102</f>
        <v>0.34731084776663629</v>
      </c>
      <c r="J115" s="25">
        <f t="shared" si="44"/>
        <v>0.35846129982937802</v>
      </c>
      <c r="K115" s="25">
        <f t="shared" si="44"/>
        <v>0.33929585462805223</v>
      </c>
      <c r="L115" s="25">
        <f t="shared" si="44"/>
        <v>0.28838174273858919</v>
      </c>
      <c r="M115" s="25">
        <f t="shared" si="44"/>
        <v>0.24108416547788872</v>
      </c>
      <c r="N115" s="25">
        <f t="shared" si="44"/>
        <v>0.27394807520143238</v>
      </c>
      <c r="O115" s="25">
        <f t="shared" si="44"/>
        <v>0.28277084410309433</v>
      </c>
      <c r="P115" s="25">
        <f t="shared" si="44"/>
        <v>0.25867952120457133</v>
      </c>
      <c r="Q115" s="25">
        <f t="shared" si="44"/>
        <v>0.22537887155922767</v>
      </c>
      <c r="R115" s="25">
        <f t="shared" si="44"/>
        <v>0.2498910268385329</v>
      </c>
      <c r="S115" s="25">
        <f t="shared" si="44"/>
        <v>0.24363507779349364</v>
      </c>
      <c r="T115" s="25">
        <f t="shared" si="44"/>
        <v>0.24472356635437043</v>
      </c>
      <c r="U115" s="25">
        <f t="shared" si="44"/>
        <v>0.25443128527144104</v>
      </c>
      <c r="V115" s="25">
        <f t="shared" si="44"/>
        <v>0.27126765299260258</v>
      </c>
      <c r="W115" s="25">
        <f t="shared" si="44"/>
        <v>0.2772639277263928</v>
      </c>
      <c r="X115" s="25">
        <f t="shared" si="44"/>
        <v>0.2891702697138151</v>
      </c>
      <c r="Y115" s="25">
        <f t="shared" si="44"/>
        <v>0.31704692208351271</v>
      </c>
      <c r="Z115" s="25">
        <f t="shared" si="44"/>
        <v>0.34745019421125173</v>
      </c>
      <c r="AA115" s="25">
        <f t="shared" si="44"/>
        <v>0.39889589905362777</v>
      </c>
      <c r="AB115" s="25">
        <f t="shared" si="44"/>
        <v>0.39117051437829081</v>
      </c>
      <c r="AC115" s="25">
        <f t="shared" si="44"/>
        <v>0.38386010847204038</v>
      </c>
      <c r="AD115" s="25">
        <f t="shared" si="44"/>
        <v>0.39664804469273746</v>
      </c>
      <c r="AE115" s="25">
        <f t="shared" si="44"/>
        <v>0.37332796942572666</v>
      </c>
      <c r="AF115" s="25">
        <f t="shared" si="44"/>
        <v>0.38269030239833157</v>
      </c>
      <c r="AG115" s="25">
        <f t="shared" si="44"/>
        <v>0.33574343188488798</v>
      </c>
      <c r="AH115" s="25">
        <f t="shared" si="44"/>
        <v>0.34194577352472089</v>
      </c>
      <c r="AI115" s="25">
        <f t="shared" si="44"/>
        <v>0.35153648558652839</v>
      </c>
      <c r="AJ115" s="25">
        <f t="shared" si="44"/>
        <v>0.34471582359069336</v>
      </c>
      <c r="AK115" s="25">
        <f t="shared" si="44"/>
        <v>0.35173237753882913</v>
      </c>
      <c r="AL115" s="25">
        <f t="shared" si="44"/>
        <v>0.36023809523809525</v>
      </c>
      <c r="AM115" s="25">
        <f t="shared" si="44"/>
        <v>0.35585755631055743</v>
      </c>
      <c r="AN115" s="25">
        <f t="shared" si="44"/>
        <v>0.35945529290853034</v>
      </c>
      <c r="AO115" s="25">
        <f t="shared" si="44"/>
        <v>0.34187068424356559</v>
      </c>
      <c r="AP115" s="25">
        <f t="shared" si="44"/>
        <v>0.34811301299236957</v>
      </c>
      <c r="AQ115" s="25">
        <f t="shared" si="44"/>
        <v>0.33886622591081728</v>
      </c>
      <c r="AR115" s="25">
        <f t="shared" si="44"/>
        <v>0.38770622671633848</v>
      </c>
      <c r="AS115" s="25">
        <f t="shared" si="44"/>
        <v>0.37409298575651706</v>
      </c>
      <c r="AT115" s="25">
        <f t="shared" si="44"/>
        <v>0.35922753012922898</v>
      </c>
      <c r="AU115" s="25">
        <f t="shared" si="44"/>
        <v>0.36937283570604079</v>
      </c>
      <c r="AV115" s="25">
        <f t="shared" si="44"/>
        <v>0.37264506405425774</v>
      </c>
      <c r="AW115" s="25">
        <f t="shared" si="44"/>
        <v>0.37982768865121808</v>
      </c>
      <c r="AX115" s="25">
        <f t="shared" si="44"/>
        <v>0.37668030391583868</v>
      </c>
      <c r="AY115" s="25">
        <f t="shared" si="44"/>
        <v>0.37035519125683058</v>
      </c>
      <c r="AZ115" s="25">
        <f t="shared" si="44"/>
        <v>0.3686456174570279</v>
      </c>
      <c r="BA115" s="25">
        <f t="shared" si="44"/>
        <v>0.36995827538247567</v>
      </c>
      <c r="BB115" s="25">
        <f t="shared" si="44"/>
        <v>0.39519519519519519</v>
      </c>
      <c r="BC115" s="25">
        <f t="shared" si="44"/>
        <v>0.38038496791934007</v>
      </c>
      <c r="BD115" s="25">
        <f t="shared" si="44"/>
        <v>0.39960971379011273</v>
      </c>
      <c r="BE115" s="25">
        <f t="shared" si="44"/>
        <v>0.38434084318536693</v>
      </c>
      <c r="BF115" s="25">
        <f t="shared" si="44"/>
        <v>0.38478554749907828</v>
      </c>
      <c r="BG115" s="25">
        <f t="shared" si="44"/>
        <v>0.37122938731733474</v>
      </c>
      <c r="BH115" s="25">
        <f t="shared" si="44"/>
        <v>0.36441000889114694</v>
      </c>
      <c r="BI115" s="25">
        <f t="shared" si="44"/>
        <v>0.34290465631929046</v>
      </c>
      <c r="BJ115" s="25">
        <f t="shared" si="44"/>
        <v>0.33885657851421047</v>
      </c>
      <c r="BK115" s="25">
        <f t="shared" si="44"/>
        <v>0.35181847099989394</v>
      </c>
      <c r="BL115" s="25">
        <f t="shared" si="44"/>
        <v>0.36802890042899072</v>
      </c>
      <c r="BO115" s="207">
        <f t="shared" si="33"/>
        <v>1.6210429429096784E-2</v>
      </c>
      <c r="BP115" s="208"/>
      <c r="BQ115" s="208"/>
    </row>
    <row r="116" spans="1:69" ht="33" x14ac:dyDescent="0.25">
      <c r="A116" s="24" t="s">
        <v>46</v>
      </c>
      <c r="B116" s="25">
        <f t="shared" si="43"/>
        <v>8.9410125406409663E-2</v>
      </c>
      <c r="C116" s="25">
        <f t="shared" si="43"/>
        <v>8.2791442048517516E-2</v>
      </c>
      <c r="D116" s="25">
        <f t="shared" si="43"/>
        <v>8.154620824885539E-2</v>
      </c>
      <c r="E116" s="25">
        <f t="shared" si="43"/>
        <v>8.47406828251238E-2</v>
      </c>
      <c r="F116" s="25">
        <f t="shared" si="43"/>
        <v>7.0463619086904641E-2</v>
      </c>
      <c r="G116" s="25">
        <f t="shared" si="43"/>
        <v>6.9055469004746212E-2</v>
      </c>
      <c r="H116" s="25">
        <f t="shared" si="43"/>
        <v>6.7774339846564655E-2</v>
      </c>
      <c r="I116" s="25">
        <f t="shared" ref="I116:BL116" si="45">+(I100)/I102</f>
        <v>0.15266516336419902</v>
      </c>
      <c r="J116" s="25">
        <f t="shared" si="45"/>
        <v>0.15914378780828292</v>
      </c>
      <c r="K116" s="25">
        <f t="shared" si="45"/>
        <v>0.15616127200454288</v>
      </c>
      <c r="L116" s="25">
        <f t="shared" si="45"/>
        <v>0.13043478260869565</v>
      </c>
      <c r="M116" s="25">
        <f t="shared" si="45"/>
        <v>0.10549215406562054</v>
      </c>
      <c r="N116" s="25">
        <f t="shared" si="45"/>
        <v>0.11884512085944494</v>
      </c>
      <c r="O116" s="25">
        <f t="shared" si="45"/>
        <v>0.12325529872239864</v>
      </c>
      <c r="P116" s="25">
        <f t="shared" si="45"/>
        <v>0.1201321562043005</v>
      </c>
      <c r="Q116" s="25">
        <f t="shared" si="45"/>
        <v>0.10493527150620775</v>
      </c>
      <c r="R116" s="25">
        <f t="shared" si="45"/>
        <v>9.4277352263528236E-2</v>
      </c>
      <c r="S116" s="25">
        <f t="shared" si="45"/>
        <v>0.10060113154172561</v>
      </c>
      <c r="T116" s="25">
        <f t="shared" si="45"/>
        <v>9.7601153093791831E-2</v>
      </c>
      <c r="U116" s="25">
        <f t="shared" si="45"/>
        <v>0.11573006915189571</v>
      </c>
      <c r="V116" s="25">
        <f t="shared" si="45"/>
        <v>0.11617350369872226</v>
      </c>
      <c r="W116" s="25">
        <f t="shared" si="45"/>
        <v>0.1313185631318563</v>
      </c>
      <c r="X116" s="25">
        <f t="shared" si="45"/>
        <v>0.13362157710520897</v>
      </c>
      <c r="Y116" s="25">
        <f t="shared" si="45"/>
        <v>0.14087386999569523</v>
      </c>
      <c r="Z116" s="25">
        <f t="shared" si="45"/>
        <v>0.15386543039719333</v>
      </c>
      <c r="AA116" s="25">
        <f t="shared" si="45"/>
        <v>0.20086750788643534</v>
      </c>
      <c r="AB116" s="25">
        <f t="shared" si="45"/>
        <v>0.1581206966383151</v>
      </c>
      <c r="AC116" s="25">
        <f t="shared" si="45"/>
        <v>0.17233962969889657</v>
      </c>
      <c r="AD116" s="25">
        <f t="shared" si="45"/>
        <v>0.16750465549348231</v>
      </c>
      <c r="AE116" s="25">
        <f t="shared" si="45"/>
        <v>0.16544302524389018</v>
      </c>
      <c r="AF116" s="25">
        <f t="shared" si="45"/>
        <v>0.15015641293013557</v>
      </c>
      <c r="AG116" s="25">
        <f t="shared" si="45"/>
        <v>0.15226573126208032</v>
      </c>
      <c r="AH116" s="25">
        <f t="shared" si="45"/>
        <v>0.16512493354598617</v>
      </c>
      <c r="AI116" s="25">
        <f t="shared" si="45"/>
        <v>0.16630196936542668</v>
      </c>
      <c r="AJ116" s="25">
        <f t="shared" si="45"/>
        <v>0.15684685727514758</v>
      </c>
      <c r="AK116" s="25">
        <f t="shared" si="45"/>
        <v>0.16081242532855436</v>
      </c>
      <c r="AL116" s="25">
        <f t="shared" si="45"/>
        <v>0.15928571428571428</v>
      </c>
      <c r="AM116" s="25">
        <f t="shared" si="45"/>
        <v>0.16937209009689191</v>
      </c>
      <c r="AN116" s="25">
        <f t="shared" si="45"/>
        <v>0.16122816032887977</v>
      </c>
      <c r="AO116" s="25">
        <f t="shared" si="45"/>
        <v>0.16760828625235405</v>
      </c>
      <c r="AP116" s="25">
        <f t="shared" si="45"/>
        <v>0.16312641781810683</v>
      </c>
      <c r="AQ116" s="25">
        <f t="shared" si="45"/>
        <v>0.17358278238852159</v>
      </c>
      <c r="AR116" s="25">
        <f t="shared" si="45"/>
        <v>0.1667110164981373</v>
      </c>
      <c r="AS116" s="25">
        <f t="shared" si="45"/>
        <v>0.17226552002149959</v>
      </c>
      <c r="AT116" s="25">
        <f t="shared" si="45"/>
        <v>0.16930448671409903</v>
      </c>
      <c r="AU116" s="25">
        <f t="shared" si="45"/>
        <v>0.17429780684878798</v>
      </c>
      <c r="AV116" s="25">
        <f t="shared" si="45"/>
        <v>0.18425018839487567</v>
      </c>
      <c r="AW116" s="25">
        <f t="shared" si="45"/>
        <v>0.19489007724301841</v>
      </c>
      <c r="AX116" s="25">
        <f t="shared" si="45"/>
        <v>0.20105201636469899</v>
      </c>
      <c r="AY116" s="25">
        <f t="shared" si="45"/>
        <v>0.20614754098360655</v>
      </c>
      <c r="AZ116" s="25">
        <f t="shared" si="45"/>
        <v>0.19212483237839814</v>
      </c>
      <c r="BA116" s="25">
        <f t="shared" si="45"/>
        <v>0.20166898470097358</v>
      </c>
      <c r="BB116" s="25">
        <f t="shared" si="45"/>
        <v>0.1941941941941942</v>
      </c>
      <c r="BC116" s="25">
        <f t="shared" si="45"/>
        <v>0.19970210815765352</v>
      </c>
      <c r="BD116" s="25">
        <f t="shared" si="45"/>
        <v>0.20284041630529054</v>
      </c>
      <c r="BE116" s="25">
        <f t="shared" si="45"/>
        <v>0.18882444791434308</v>
      </c>
      <c r="BF116" s="25">
        <f t="shared" si="45"/>
        <v>0.1920855352095367</v>
      </c>
      <c r="BG116" s="25">
        <f t="shared" si="45"/>
        <v>0.19493229655449792</v>
      </c>
      <c r="BH116" s="25">
        <f t="shared" si="45"/>
        <v>0.19166772513654262</v>
      </c>
      <c r="BI116" s="25">
        <f t="shared" si="45"/>
        <v>0.20044345898004434</v>
      </c>
      <c r="BJ116" s="25">
        <f t="shared" si="45"/>
        <v>0.20860309448041259</v>
      </c>
      <c r="BK116" s="25">
        <f t="shared" si="45"/>
        <v>0.21068815608100944</v>
      </c>
      <c r="BL116" s="25">
        <f t="shared" si="45"/>
        <v>0.21472115601715963</v>
      </c>
      <c r="BO116" s="207">
        <f t="shared" si="33"/>
        <v>4.0329999361501945E-3</v>
      </c>
      <c r="BP116" s="208"/>
      <c r="BQ116" s="208"/>
    </row>
    <row r="117" spans="1:69" s="36" customFormat="1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</row>
    <row r="118" spans="1:69" s="36" customFormat="1" x14ac:dyDescent="0.25">
      <c r="A118" s="34" t="s">
        <v>47</v>
      </c>
      <c r="B118" s="33">
        <f>+B95</f>
        <v>2678</v>
      </c>
      <c r="C118" s="33">
        <f t="shared" ref="C118:BN118" si="46">+B118+C95</f>
        <v>35626</v>
      </c>
      <c r="D118" s="33">
        <f t="shared" si="46"/>
        <v>63566</v>
      </c>
      <c r="E118" s="33">
        <f t="shared" si="46"/>
        <v>80528</v>
      </c>
      <c r="F118" s="33">
        <f t="shared" si="46"/>
        <v>92165</v>
      </c>
      <c r="G118" s="33">
        <f t="shared" si="46"/>
        <v>100668</v>
      </c>
      <c r="H118" s="33">
        <f t="shared" si="46"/>
        <v>107389</v>
      </c>
      <c r="I118" s="33">
        <f t="shared" si="46"/>
        <v>113838</v>
      </c>
      <c r="J118" s="33">
        <f t="shared" si="46"/>
        <v>117759</v>
      </c>
      <c r="K118" s="33">
        <f t="shared" si="46"/>
        <v>121114</v>
      </c>
      <c r="L118" s="33">
        <f t="shared" si="46"/>
        <v>125488</v>
      </c>
      <c r="M118" s="33">
        <f t="shared" si="46"/>
        <v>131926</v>
      </c>
      <c r="N118" s="33">
        <f t="shared" si="46"/>
        <v>137473</v>
      </c>
      <c r="O118" s="33">
        <f t="shared" si="46"/>
        <v>142778</v>
      </c>
      <c r="P118" s="33">
        <f t="shared" si="46"/>
        <v>150275</v>
      </c>
      <c r="Q118" s="33">
        <f t="shared" si="46"/>
        <v>160715</v>
      </c>
      <c r="R118" s="33">
        <f t="shared" si="46"/>
        <v>168164</v>
      </c>
      <c r="S118" s="33">
        <f t="shared" si="46"/>
        <v>173641</v>
      </c>
      <c r="T118" s="33">
        <f t="shared" si="46"/>
        <v>178354</v>
      </c>
      <c r="U118" s="33">
        <f t="shared" si="46"/>
        <v>184067</v>
      </c>
      <c r="V118" s="33">
        <f t="shared" si="46"/>
        <v>189390</v>
      </c>
      <c r="W118" s="33">
        <f t="shared" si="46"/>
        <v>193435</v>
      </c>
      <c r="X118" s="33">
        <f t="shared" si="46"/>
        <v>197509</v>
      </c>
      <c r="Y118" s="33">
        <f t="shared" si="46"/>
        <v>201218</v>
      </c>
      <c r="Z118" s="33">
        <f t="shared" si="46"/>
        <v>204138</v>
      </c>
      <c r="AA118" s="33">
        <f t="shared" si="46"/>
        <v>207819</v>
      </c>
      <c r="AB118" s="33">
        <f t="shared" si="46"/>
        <v>211789</v>
      </c>
      <c r="AC118" s="33">
        <f t="shared" si="46"/>
        <v>215150</v>
      </c>
      <c r="AD118" s="33">
        <f t="shared" si="46"/>
        <v>218520</v>
      </c>
      <c r="AE118" s="33">
        <f t="shared" si="46"/>
        <v>221807</v>
      </c>
      <c r="AF118" s="33">
        <f t="shared" si="46"/>
        <v>225349</v>
      </c>
      <c r="AG118" s="33">
        <f t="shared" si="46"/>
        <v>230226</v>
      </c>
      <c r="AH118" s="33">
        <f t="shared" si="46"/>
        <v>233492</v>
      </c>
      <c r="AI118" s="33">
        <f t="shared" si="46"/>
        <v>237180</v>
      </c>
      <c r="AJ118" s="33">
        <f t="shared" si="46"/>
        <v>240334</v>
      </c>
      <c r="AK118" s="33">
        <f t="shared" si="46"/>
        <v>243349</v>
      </c>
      <c r="AL118" s="33">
        <f t="shared" si="46"/>
        <v>246449</v>
      </c>
      <c r="AM118" s="33">
        <f t="shared" si="46"/>
        <v>249314</v>
      </c>
      <c r="AN118" s="33">
        <f t="shared" si="46"/>
        <v>252121</v>
      </c>
      <c r="AO118" s="33">
        <f t="shared" si="46"/>
        <v>255008</v>
      </c>
      <c r="AP118" s="33">
        <f t="shared" si="46"/>
        <v>258509</v>
      </c>
      <c r="AQ118" s="33">
        <f t="shared" si="46"/>
        <v>261178</v>
      </c>
      <c r="AR118" s="33">
        <f t="shared" si="46"/>
        <v>263683</v>
      </c>
      <c r="AS118" s="33">
        <f t="shared" si="46"/>
        <v>266248</v>
      </c>
      <c r="AT118" s="33">
        <f t="shared" si="46"/>
        <v>268674</v>
      </c>
      <c r="AU118" s="33">
        <f t="shared" si="46"/>
        <v>270441</v>
      </c>
      <c r="AV118" s="33">
        <f t="shared" si="46"/>
        <v>272242</v>
      </c>
      <c r="AW118" s="33">
        <f t="shared" si="46"/>
        <v>274424</v>
      </c>
      <c r="AX118" s="33">
        <f t="shared" si="46"/>
        <v>276629</v>
      </c>
      <c r="AY118" s="33">
        <f t="shared" si="46"/>
        <v>278966</v>
      </c>
      <c r="AZ118" s="33">
        <f t="shared" si="46"/>
        <v>281619</v>
      </c>
      <c r="BA118" s="33">
        <f t="shared" si="46"/>
        <v>284292</v>
      </c>
      <c r="BB118" s="33">
        <f t="shared" si="46"/>
        <v>287319</v>
      </c>
      <c r="BC118" s="33">
        <f t="shared" si="46"/>
        <v>290013</v>
      </c>
      <c r="BD118" s="33">
        <f t="shared" si="46"/>
        <v>292719</v>
      </c>
      <c r="BE118" s="33">
        <f t="shared" si="46"/>
        <v>295642</v>
      </c>
      <c r="BF118" s="33">
        <f t="shared" si="46"/>
        <v>298219</v>
      </c>
      <c r="BG118" s="33">
        <f t="shared" si="46"/>
        <v>300656</v>
      </c>
      <c r="BH118" s="33">
        <f t="shared" si="46"/>
        <v>303298</v>
      </c>
      <c r="BI118" s="33">
        <f t="shared" si="46"/>
        <v>306441</v>
      </c>
      <c r="BJ118" s="33">
        <f t="shared" si="46"/>
        <v>309594</v>
      </c>
      <c r="BK118" s="33">
        <f t="shared" si="46"/>
        <v>312755</v>
      </c>
      <c r="BL118" s="33">
        <f t="shared" si="46"/>
        <v>315594</v>
      </c>
      <c r="BM118" s="33">
        <f t="shared" si="46"/>
        <v>315594</v>
      </c>
      <c r="BN118" s="33">
        <f t="shared" si="46"/>
        <v>315594</v>
      </c>
    </row>
    <row r="119" spans="1:69" s="36" customFormat="1" x14ac:dyDescent="0.25">
      <c r="A119" s="34" t="s">
        <v>48</v>
      </c>
      <c r="B119" s="33">
        <f>+B96+B97+B98</f>
        <v>1988</v>
      </c>
      <c r="C119" s="33">
        <f t="shared" ref="C119:BN119" si="47">+B119+C96+C97+C98</f>
        <v>24048</v>
      </c>
      <c r="D119" s="33">
        <f t="shared" si="47"/>
        <v>42924</v>
      </c>
      <c r="E119" s="33">
        <f t="shared" si="47"/>
        <v>54517</v>
      </c>
      <c r="F119" s="33">
        <f t="shared" si="47"/>
        <v>61797</v>
      </c>
      <c r="G119" s="33">
        <f t="shared" si="47"/>
        <v>66962</v>
      </c>
      <c r="H119" s="33">
        <f t="shared" si="47"/>
        <v>71018</v>
      </c>
      <c r="I119" s="33">
        <f t="shared" si="47"/>
        <v>74991</v>
      </c>
      <c r="J119" s="33">
        <f t="shared" si="47"/>
        <v>77290</v>
      </c>
      <c r="K119" s="33">
        <f t="shared" si="47"/>
        <v>79266</v>
      </c>
      <c r="L119" s="33">
        <f t="shared" si="47"/>
        <v>81335</v>
      </c>
      <c r="M119" s="33">
        <f t="shared" si="47"/>
        <v>84058</v>
      </c>
      <c r="N119" s="33">
        <f t="shared" si="47"/>
        <v>86650</v>
      </c>
      <c r="O119" s="33">
        <f t="shared" si="47"/>
        <v>89388</v>
      </c>
      <c r="P119" s="33">
        <f t="shared" si="47"/>
        <v>93360</v>
      </c>
      <c r="Q119" s="33">
        <f t="shared" si="47"/>
        <v>98077</v>
      </c>
      <c r="R119" s="33">
        <f t="shared" si="47"/>
        <v>101160</v>
      </c>
      <c r="S119" s="33">
        <f t="shared" si="47"/>
        <v>103101</v>
      </c>
      <c r="T119" s="33">
        <f t="shared" si="47"/>
        <v>104776</v>
      </c>
      <c r="U119" s="33">
        <f t="shared" si="47"/>
        <v>106987</v>
      </c>
      <c r="V119" s="33">
        <f t="shared" si="47"/>
        <v>108951</v>
      </c>
      <c r="W119" s="33">
        <f t="shared" si="47"/>
        <v>110405</v>
      </c>
      <c r="X119" s="33">
        <f t="shared" si="47"/>
        <v>111938</v>
      </c>
      <c r="Y119" s="33">
        <f t="shared" si="47"/>
        <v>113266</v>
      </c>
      <c r="Z119" s="33">
        <f t="shared" si="47"/>
        <v>114326</v>
      </c>
      <c r="AA119" s="33">
        <f t="shared" si="47"/>
        <v>115720</v>
      </c>
      <c r="AB119" s="33">
        <f t="shared" si="47"/>
        <v>117314</v>
      </c>
      <c r="AC119" s="33">
        <f t="shared" si="47"/>
        <v>118699</v>
      </c>
      <c r="AD119" s="33">
        <f t="shared" si="47"/>
        <v>120010</v>
      </c>
      <c r="AE119" s="33">
        <f t="shared" si="47"/>
        <v>121309</v>
      </c>
      <c r="AF119" s="33">
        <f t="shared" si="47"/>
        <v>122695</v>
      </c>
      <c r="AG119" s="33">
        <f t="shared" si="47"/>
        <v>124970</v>
      </c>
      <c r="AH119" s="33">
        <f t="shared" si="47"/>
        <v>126340</v>
      </c>
      <c r="AI119" s="33">
        <f t="shared" si="47"/>
        <v>127720</v>
      </c>
      <c r="AJ119" s="33">
        <f t="shared" si="47"/>
        <v>128872</v>
      </c>
      <c r="AK119" s="33">
        <f t="shared" si="47"/>
        <v>129937</v>
      </c>
      <c r="AL119" s="33">
        <f t="shared" si="47"/>
        <v>130873</v>
      </c>
      <c r="AM119" s="33">
        <f t="shared" si="47"/>
        <v>131781</v>
      </c>
      <c r="AN119" s="33">
        <f t="shared" si="47"/>
        <v>132705</v>
      </c>
      <c r="AO119" s="33">
        <f t="shared" si="47"/>
        <v>133725</v>
      </c>
      <c r="AP119" s="33">
        <f t="shared" si="47"/>
        <v>134964</v>
      </c>
      <c r="AQ119" s="33">
        <f t="shared" si="47"/>
        <v>135761</v>
      </c>
      <c r="AR119" s="33">
        <f t="shared" si="47"/>
        <v>136605</v>
      </c>
      <c r="AS119" s="33">
        <f t="shared" si="47"/>
        <v>137416</v>
      </c>
      <c r="AT119" s="33">
        <f t="shared" si="47"/>
        <v>138237</v>
      </c>
      <c r="AU119" s="33">
        <f t="shared" si="47"/>
        <v>138842</v>
      </c>
      <c r="AV119" s="33">
        <f t="shared" si="47"/>
        <v>139393</v>
      </c>
      <c r="AW119" s="33">
        <f t="shared" si="47"/>
        <v>140074</v>
      </c>
      <c r="AX119" s="33">
        <f t="shared" si="47"/>
        <v>140759</v>
      </c>
      <c r="AY119" s="33">
        <f t="shared" si="47"/>
        <v>141522</v>
      </c>
      <c r="AZ119" s="33">
        <f t="shared" si="47"/>
        <v>142472</v>
      </c>
      <c r="BA119" s="33">
        <f t="shared" si="47"/>
        <v>143495</v>
      </c>
      <c r="BB119" s="33">
        <f t="shared" si="47"/>
        <v>144570</v>
      </c>
      <c r="BC119" s="33">
        <f t="shared" si="47"/>
        <v>145541</v>
      </c>
      <c r="BD119" s="33">
        <f t="shared" si="47"/>
        <v>146502</v>
      </c>
      <c r="BE119" s="33">
        <f t="shared" si="47"/>
        <v>147406</v>
      </c>
      <c r="BF119" s="33">
        <f t="shared" si="47"/>
        <v>148272</v>
      </c>
      <c r="BG119" s="33">
        <f t="shared" si="47"/>
        <v>149071</v>
      </c>
      <c r="BH119" s="33">
        <f t="shared" si="47"/>
        <v>149924</v>
      </c>
      <c r="BI119" s="33">
        <f t="shared" si="47"/>
        <v>150900</v>
      </c>
      <c r="BJ119" s="33">
        <f t="shared" si="47"/>
        <v>151871</v>
      </c>
      <c r="BK119" s="33">
        <f t="shared" si="47"/>
        <v>152836</v>
      </c>
      <c r="BL119" s="33">
        <f t="shared" si="47"/>
        <v>153693</v>
      </c>
      <c r="BM119" s="33">
        <f t="shared" si="47"/>
        <v>153693</v>
      </c>
      <c r="BN119" s="33">
        <f t="shared" si="47"/>
        <v>153693</v>
      </c>
      <c r="BO119" s="37"/>
      <c r="BP119" s="37"/>
      <c r="BQ119" s="37"/>
    </row>
    <row r="120" spans="1:69" s="36" customFormat="1" x14ac:dyDescent="0.25">
      <c r="A120" s="34" t="s">
        <v>49</v>
      </c>
      <c r="B120" s="33">
        <f>+B99</f>
        <v>1963</v>
      </c>
      <c r="C120" s="33">
        <f t="shared" ref="C120:BN121" si="48">+B120+C99</f>
        <v>28841</v>
      </c>
      <c r="D120" s="33">
        <f t="shared" si="48"/>
        <v>51386</v>
      </c>
      <c r="E120" s="33">
        <f t="shared" si="48"/>
        <v>67053</v>
      </c>
      <c r="F120" s="33">
        <f t="shared" si="48"/>
        <v>78670</v>
      </c>
      <c r="G120" s="33">
        <f t="shared" si="48"/>
        <v>87734</v>
      </c>
      <c r="H120" s="33">
        <f t="shared" si="48"/>
        <v>95507</v>
      </c>
      <c r="I120" s="33">
        <f t="shared" si="48"/>
        <v>102746</v>
      </c>
      <c r="J120" s="33">
        <f t="shared" si="48"/>
        <v>107368</v>
      </c>
      <c r="K120" s="33">
        <f t="shared" si="48"/>
        <v>110953</v>
      </c>
      <c r="L120" s="33">
        <f t="shared" si="48"/>
        <v>114150</v>
      </c>
      <c r="M120" s="33">
        <f t="shared" si="48"/>
        <v>117530</v>
      </c>
      <c r="N120" s="33">
        <f t="shared" si="48"/>
        <v>121202</v>
      </c>
      <c r="O120" s="33">
        <f t="shared" si="48"/>
        <v>125031</v>
      </c>
      <c r="P120" s="33">
        <f t="shared" si="48"/>
        <v>129807</v>
      </c>
      <c r="Q120" s="33">
        <f t="shared" si="48"/>
        <v>134908</v>
      </c>
      <c r="R120" s="33">
        <f t="shared" si="48"/>
        <v>138921</v>
      </c>
      <c r="S120" s="33">
        <f t="shared" si="48"/>
        <v>141677</v>
      </c>
      <c r="T120" s="33">
        <f t="shared" si="48"/>
        <v>144054</v>
      </c>
      <c r="U120" s="33">
        <f t="shared" si="48"/>
        <v>147255</v>
      </c>
      <c r="V120" s="33">
        <f t="shared" si="48"/>
        <v>150482</v>
      </c>
      <c r="W120" s="33">
        <f t="shared" si="48"/>
        <v>153060</v>
      </c>
      <c r="X120" s="33">
        <f t="shared" si="48"/>
        <v>155869</v>
      </c>
      <c r="Y120" s="33">
        <f t="shared" si="48"/>
        <v>158815</v>
      </c>
      <c r="Z120" s="33">
        <f t="shared" si="48"/>
        <v>161588</v>
      </c>
      <c r="AA120" s="33">
        <f t="shared" si="48"/>
        <v>166646</v>
      </c>
      <c r="AB120" s="33">
        <f t="shared" si="48"/>
        <v>171475</v>
      </c>
      <c r="AC120" s="33">
        <f t="shared" si="48"/>
        <v>175580</v>
      </c>
      <c r="AD120" s="33">
        <f t="shared" si="48"/>
        <v>179840</v>
      </c>
      <c r="AE120" s="33">
        <f t="shared" si="48"/>
        <v>183552</v>
      </c>
      <c r="AF120" s="33">
        <f t="shared" si="48"/>
        <v>187589</v>
      </c>
      <c r="AG120" s="33">
        <f t="shared" si="48"/>
        <v>192279</v>
      </c>
      <c r="AH120" s="33">
        <f t="shared" si="48"/>
        <v>195495</v>
      </c>
      <c r="AI120" s="33">
        <f t="shared" si="48"/>
        <v>199190</v>
      </c>
      <c r="AJ120" s="33">
        <f t="shared" si="48"/>
        <v>202168</v>
      </c>
      <c r="AK120" s="33">
        <f t="shared" si="48"/>
        <v>205112</v>
      </c>
      <c r="AL120" s="33">
        <f t="shared" si="48"/>
        <v>208138</v>
      </c>
      <c r="AM120" s="33">
        <f t="shared" si="48"/>
        <v>210966</v>
      </c>
      <c r="AN120" s="33">
        <f t="shared" si="48"/>
        <v>213764</v>
      </c>
      <c r="AO120" s="33">
        <f t="shared" si="48"/>
        <v>216487</v>
      </c>
      <c r="AP120" s="33">
        <f t="shared" si="48"/>
        <v>219863</v>
      </c>
      <c r="AQ120" s="33">
        <f t="shared" si="48"/>
        <v>222272</v>
      </c>
      <c r="AR120" s="33">
        <f t="shared" si="48"/>
        <v>225186</v>
      </c>
      <c r="AS120" s="33">
        <f t="shared" si="48"/>
        <v>227970</v>
      </c>
      <c r="AT120" s="33">
        <f t="shared" si="48"/>
        <v>230444</v>
      </c>
      <c r="AU120" s="33">
        <f t="shared" si="48"/>
        <v>232364</v>
      </c>
      <c r="AV120" s="33">
        <f t="shared" si="48"/>
        <v>234342</v>
      </c>
      <c r="AW120" s="33">
        <f t="shared" si="48"/>
        <v>236899</v>
      </c>
      <c r="AX120" s="33">
        <f t="shared" si="48"/>
        <v>239477</v>
      </c>
      <c r="AY120" s="33">
        <f t="shared" si="48"/>
        <v>242188</v>
      </c>
      <c r="AZ120" s="33">
        <f t="shared" si="48"/>
        <v>245212</v>
      </c>
      <c r="BA120" s="33">
        <f t="shared" si="48"/>
        <v>248404</v>
      </c>
      <c r="BB120" s="33">
        <f t="shared" si="48"/>
        <v>252352</v>
      </c>
      <c r="BC120" s="33">
        <f t="shared" si="48"/>
        <v>255672</v>
      </c>
      <c r="BD120" s="33">
        <f t="shared" si="48"/>
        <v>259358</v>
      </c>
      <c r="BE120" s="33">
        <f t="shared" si="48"/>
        <v>262804</v>
      </c>
      <c r="BF120" s="33">
        <f t="shared" si="48"/>
        <v>265935</v>
      </c>
      <c r="BG120" s="33">
        <f t="shared" si="48"/>
        <v>268704</v>
      </c>
      <c r="BH120" s="33">
        <f t="shared" si="48"/>
        <v>271573</v>
      </c>
      <c r="BI120" s="33">
        <f t="shared" si="48"/>
        <v>274666</v>
      </c>
      <c r="BJ120" s="33">
        <f t="shared" si="48"/>
        <v>277754</v>
      </c>
      <c r="BK120" s="33">
        <f t="shared" si="48"/>
        <v>281072</v>
      </c>
      <c r="BL120" s="33">
        <f t="shared" si="48"/>
        <v>284332</v>
      </c>
      <c r="BM120" s="33">
        <f t="shared" si="48"/>
        <v>284332</v>
      </c>
      <c r="BN120" s="33">
        <f t="shared" si="48"/>
        <v>284332</v>
      </c>
      <c r="BO120" s="37"/>
      <c r="BP120" s="37"/>
      <c r="BQ120" s="37"/>
    </row>
    <row r="121" spans="1:69" s="36" customFormat="1" x14ac:dyDescent="0.25">
      <c r="A121" s="34" t="s">
        <v>50</v>
      </c>
      <c r="B121" s="33">
        <f>+B100</f>
        <v>770</v>
      </c>
      <c r="C121" s="33">
        <f t="shared" si="48"/>
        <v>10599</v>
      </c>
      <c r="D121" s="33">
        <f t="shared" si="48"/>
        <v>19166</v>
      </c>
      <c r="E121" s="33">
        <f t="shared" si="48"/>
        <v>25669</v>
      </c>
      <c r="F121" s="33">
        <f t="shared" si="48"/>
        <v>30452</v>
      </c>
      <c r="G121" s="33">
        <f t="shared" si="48"/>
        <v>34264</v>
      </c>
      <c r="H121" s="33">
        <f t="shared" si="48"/>
        <v>37462</v>
      </c>
      <c r="I121" s="33">
        <f t="shared" si="48"/>
        <v>40644</v>
      </c>
      <c r="J121" s="33">
        <f t="shared" si="48"/>
        <v>42696</v>
      </c>
      <c r="K121" s="33">
        <f t="shared" si="48"/>
        <v>44346</v>
      </c>
      <c r="L121" s="33">
        <f t="shared" si="48"/>
        <v>45792</v>
      </c>
      <c r="M121" s="33">
        <f t="shared" si="48"/>
        <v>47271</v>
      </c>
      <c r="N121" s="33">
        <f t="shared" si="48"/>
        <v>48864</v>
      </c>
      <c r="O121" s="33">
        <f t="shared" si="48"/>
        <v>50533</v>
      </c>
      <c r="P121" s="33">
        <f t="shared" si="48"/>
        <v>52751</v>
      </c>
      <c r="Q121" s="33">
        <f t="shared" si="48"/>
        <v>55126</v>
      </c>
      <c r="R121" s="33">
        <f t="shared" si="48"/>
        <v>56640</v>
      </c>
      <c r="S121" s="33">
        <f t="shared" si="48"/>
        <v>57778</v>
      </c>
      <c r="T121" s="33">
        <f t="shared" si="48"/>
        <v>58726</v>
      </c>
      <c r="U121" s="33">
        <f t="shared" si="48"/>
        <v>60182</v>
      </c>
      <c r="V121" s="33">
        <f t="shared" si="48"/>
        <v>61564</v>
      </c>
      <c r="W121" s="33">
        <f t="shared" si="48"/>
        <v>62785</v>
      </c>
      <c r="X121" s="33">
        <f t="shared" si="48"/>
        <v>64083</v>
      </c>
      <c r="Y121" s="33">
        <f t="shared" si="48"/>
        <v>65392</v>
      </c>
      <c r="Z121" s="33">
        <f t="shared" si="48"/>
        <v>66620</v>
      </c>
      <c r="AA121" s="33">
        <f t="shared" si="48"/>
        <v>69167</v>
      </c>
      <c r="AB121" s="33">
        <f t="shared" si="48"/>
        <v>71119</v>
      </c>
      <c r="AC121" s="33">
        <f t="shared" si="48"/>
        <v>72962</v>
      </c>
      <c r="AD121" s="33">
        <f t="shared" si="48"/>
        <v>74761</v>
      </c>
      <c r="AE121" s="33">
        <f t="shared" si="48"/>
        <v>76406</v>
      </c>
      <c r="AF121" s="33">
        <f t="shared" si="48"/>
        <v>77990</v>
      </c>
      <c r="AG121" s="33">
        <f t="shared" si="48"/>
        <v>80117</v>
      </c>
      <c r="AH121" s="33">
        <f t="shared" si="48"/>
        <v>81670</v>
      </c>
      <c r="AI121" s="33">
        <f t="shared" si="48"/>
        <v>83418</v>
      </c>
      <c r="AJ121" s="33">
        <f t="shared" si="48"/>
        <v>84773</v>
      </c>
      <c r="AK121" s="33">
        <f t="shared" si="48"/>
        <v>86119</v>
      </c>
      <c r="AL121" s="33">
        <f t="shared" si="48"/>
        <v>87457</v>
      </c>
      <c r="AM121" s="33">
        <f t="shared" si="48"/>
        <v>88803</v>
      </c>
      <c r="AN121" s="33">
        <f t="shared" si="48"/>
        <v>90058</v>
      </c>
      <c r="AO121" s="33">
        <f t="shared" si="48"/>
        <v>91393</v>
      </c>
      <c r="AP121" s="33">
        <f t="shared" si="48"/>
        <v>92975</v>
      </c>
      <c r="AQ121" s="33">
        <f t="shared" si="48"/>
        <v>94209</v>
      </c>
      <c r="AR121" s="33">
        <f t="shared" si="48"/>
        <v>95462</v>
      </c>
      <c r="AS121" s="33">
        <f t="shared" si="48"/>
        <v>96744</v>
      </c>
      <c r="AT121" s="33">
        <f t="shared" si="48"/>
        <v>97910</v>
      </c>
      <c r="AU121" s="33">
        <f t="shared" si="48"/>
        <v>98816</v>
      </c>
      <c r="AV121" s="33">
        <f t="shared" si="48"/>
        <v>99794</v>
      </c>
      <c r="AW121" s="33">
        <f t="shared" si="48"/>
        <v>101106</v>
      </c>
      <c r="AX121" s="33">
        <f t="shared" si="48"/>
        <v>102482</v>
      </c>
      <c r="AY121" s="33">
        <f t="shared" si="48"/>
        <v>103991</v>
      </c>
      <c r="AZ121" s="33">
        <f t="shared" si="48"/>
        <v>105567</v>
      </c>
      <c r="BA121" s="33">
        <f t="shared" si="48"/>
        <v>107307</v>
      </c>
      <c r="BB121" s="33">
        <f t="shared" si="48"/>
        <v>109247</v>
      </c>
      <c r="BC121" s="33">
        <f t="shared" si="48"/>
        <v>110990</v>
      </c>
      <c r="BD121" s="33">
        <f t="shared" si="48"/>
        <v>112861</v>
      </c>
      <c r="BE121" s="33">
        <f t="shared" si="48"/>
        <v>114554</v>
      </c>
      <c r="BF121" s="33">
        <f t="shared" si="48"/>
        <v>116117</v>
      </c>
      <c r="BG121" s="33">
        <f t="shared" si="48"/>
        <v>117571</v>
      </c>
      <c r="BH121" s="33">
        <f t="shared" si="48"/>
        <v>119080</v>
      </c>
      <c r="BI121" s="33">
        <f t="shared" si="48"/>
        <v>120888</v>
      </c>
      <c r="BJ121" s="33">
        <f t="shared" si="48"/>
        <v>122789</v>
      </c>
      <c r="BK121" s="33">
        <f t="shared" si="48"/>
        <v>124776</v>
      </c>
      <c r="BL121" s="33">
        <f t="shared" si="48"/>
        <v>126678</v>
      </c>
      <c r="BM121" s="33">
        <f t="shared" si="48"/>
        <v>126678</v>
      </c>
      <c r="BN121" s="33">
        <f t="shared" si="48"/>
        <v>126678</v>
      </c>
      <c r="BO121" s="37"/>
      <c r="BP121" s="37"/>
      <c r="BQ121" s="37"/>
    </row>
    <row r="122" spans="1:69" s="36" customFormat="1" x14ac:dyDescent="0.25">
      <c r="A122" s="34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7"/>
      <c r="BP122" s="37"/>
      <c r="BQ122" s="37"/>
    </row>
    <row r="123" spans="1:69" s="36" customFormat="1" x14ac:dyDescent="0.25">
      <c r="A123" s="34"/>
      <c r="B123" s="33">
        <f t="shared" ref="B123:BA123" si="49">IF(AND(B106&lt;&gt;"",C106="",B107&lt;&gt;"",C107="",B108&lt;&gt;"",C108=""),1,0)</f>
        <v>0</v>
      </c>
      <c r="C123" s="33">
        <f t="shared" si="49"/>
        <v>0</v>
      </c>
      <c r="D123" s="33">
        <f t="shared" si="49"/>
        <v>0</v>
      </c>
      <c r="E123" s="33">
        <f t="shared" si="49"/>
        <v>0</v>
      </c>
      <c r="F123" s="33">
        <f t="shared" si="49"/>
        <v>0</v>
      </c>
      <c r="G123" s="33">
        <f t="shared" si="49"/>
        <v>0</v>
      </c>
      <c r="H123" s="33">
        <f t="shared" si="49"/>
        <v>0</v>
      </c>
      <c r="I123" s="33">
        <f t="shared" si="49"/>
        <v>0</v>
      </c>
      <c r="J123" s="33">
        <f t="shared" si="49"/>
        <v>0</v>
      </c>
      <c r="K123" s="33">
        <f t="shared" si="49"/>
        <v>0</v>
      </c>
      <c r="L123" s="33">
        <f t="shared" si="49"/>
        <v>0</v>
      </c>
      <c r="M123" s="33">
        <f t="shared" si="49"/>
        <v>0</v>
      </c>
      <c r="N123" s="33">
        <f t="shared" si="49"/>
        <v>0</v>
      </c>
      <c r="O123" s="33">
        <f t="shared" si="49"/>
        <v>0</v>
      </c>
      <c r="P123" s="33">
        <f t="shared" si="49"/>
        <v>0</v>
      </c>
      <c r="Q123" s="33">
        <f t="shared" si="49"/>
        <v>0</v>
      </c>
      <c r="R123" s="33">
        <f t="shared" si="49"/>
        <v>0</v>
      </c>
      <c r="S123" s="33">
        <f t="shared" si="49"/>
        <v>0</v>
      </c>
      <c r="T123" s="33">
        <f t="shared" si="49"/>
        <v>0</v>
      </c>
      <c r="U123" s="38">
        <f>IF(AND(U106&lt;&gt;"",V106="",U107&lt;&gt;"",V107="",U108&lt;&gt;"",V108=""),1,0)</f>
        <v>0</v>
      </c>
      <c r="V123" s="38">
        <f t="shared" si="49"/>
        <v>0</v>
      </c>
      <c r="W123" s="38">
        <f t="shared" si="49"/>
        <v>0</v>
      </c>
      <c r="X123" s="38">
        <f t="shared" si="49"/>
        <v>0</v>
      </c>
      <c r="Y123" s="38">
        <f t="shared" si="49"/>
        <v>0</v>
      </c>
      <c r="Z123" s="38">
        <f t="shared" si="49"/>
        <v>0</v>
      </c>
      <c r="AA123" s="38">
        <f t="shared" si="49"/>
        <v>0</v>
      </c>
      <c r="AB123" s="38">
        <f t="shared" si="49"/>
        <v>0</v>
      </c>
      <c r="AC123" s="38">
        <f t="shared" si="49"/>
        <v>0</v>
      </c>
      <c r="AD123" s="38">
        <f t="shared" si="49"/>
        <v>0</v>
      </c>
      <c r="AE123" s="38">
        <f t="shared" si="49"/>
        <v>0</v>
      </c>
      <c r="AF123" s="38">
        <f t="shared" si="49"/>
        <v>0</v>
      </c>
      <c r="AG123" s="38">
        <f t="shared" si="49"/>
        <v>0</v>
      </c>
      <c r="AH123" s="38">
        <f t="shared" si="49"/>
        <v>0</v>
      </c>
      <c r="AI123" s="38">
        <f t="shared" si="49"/>
        <v>0</v>
      </c>
      <c r="AJ123" s="38">
        <f t="shared" si="49"/>
        <v>0</v>
      </c>
      <c r="AK123" s="38">
        <f t="shared" si="49"/>
        <v>0</v>
      </c>
      <c r="AL123" s="38">
        <f t="shared" si="49"/>
        <v>0</v>
      </c>
      <c r="AM123" s="38">
        <f t="shared" si="49"/>
        <v>0</v>
      </c>
      <c r="AN123" s="38">
        <f t="shared" si="49"/>
        <v>0</v>
      </c>
      <c r="AO123" s="39">
        <f t="shared" si="49"/>
        <v>0</v>
      </c>
      <c r="AP123" s="39">
        <f t="shared" si="49"/>
        <v>0</v>
      </c>
      <c r="AQ123" s="39">
        <f t="shared" si="49"/>
        <v>0</v>
      </c>
      <c r="AR123" s="39">
        <f t="shared" si="49"/>
        <v>0</v>
      </c>
      <c r="AS123" s="39">
        <f t="shared" si="49"/>
        <v>0</v>
      </c>
      <c r="AT123" s="39">
        <f t="shared" si="49"/>
        <v>0</v>
      </c>
      <c r="AU123" s="39">
        <f t="shared" si="49"/>
        <v>0</v>
      </c>
      <c r="AV123" s="39">
        <f t="shared" si="49"/>
        <v>0</v>
      </c>
      <c r="AW123" s="39">
        <f t="shared" si="49"/>
        <v>0</v>
      </c>
      <c r="AX123" s="39">
        <f t="shared" si="49"/>
        <v>0</v>
      </c>
      <c r="AY123" s="39">
        <f t="shared" si="49"/>
        <v>0</v>
      </c>
      <c r="AZ123" s="39">
        <f t="shared" si="49"/>
        <v>0</v>
      </c>
      <c r="BA123" s="39">
        <f t="shared" si="49"/>
        <v>0</v>
      </c>
      <c r="BB123" s="39">
        <f>IF(AND(BB106&lt;&gt;"",BC106="",BB107&lt;&gt;"",BC107="",BB108&lt;&gt;"",BC108=""),1,0)</f>
        <v>0</v>
      </c>
      <c r="BC123" s="39">
        <f t="shared" ref="BC123:BN123" si="50">IF(AND(BC106&lt;&gt;"",BD106="",BC107&lt;&gt;"",BD107="",BC108&lt;&gt;"",BD108=""),1,0)</f>
        <v>0</v>
      </c>
      <c r="BD123" s="39">
        <f t="shared" si="50"/>
        <v>0</v>
      </c>
      <c r="BE123" s="39">
        <f t="shared" si="50"/>
        <v>0</v>
      </c>
      <c r="BF123" s="39">
        <f t="shared" si="50"/>
        <v>0</v>
      </c>
      <c r="BG123" s="39">
        <f t="shared" si="50"/>
        <v>0</v>
      </c>
      <c r="BH123" s="39">
        <f t="shared" si="50"/>
        <v>0</v>
      </c>
      <c r="BI123" s="39">
        <f t="shared" si="50"/>
        <v>0</v>
      </c>
      <c r="BJ123" s="39">
        <f t="shared" si="50"/>
        <v>0</v>
      </c>
      <c r="BK123" s="39">
        <f t="shared" si="50"/>
        <v>0</v>
      </c>
      <c r="BL123" s="39">
        <f t="shared" si="50"/>
        <v>1</v>
      </c>
      <c r="BM123" s="39">
        <f t="shared" si="50"/>
        <v>0</v>
      </c>
      <c r="BN123" s="39">
        <f t="shared" si="50"/>
        <v>0</v>
      </c>
      <c r="BO123" s="37"/>
      <c r="BP123" s="37"/>
      <c r="BQ123" s="37"/>
    </row>
    <row r="124" spans="1:69" s="36" customFormat="1" x14ac:dyDescent="0.25">
      <c r="A124" s="34" t="s">
        <v>51</v>
      </c>
      <c r="B124" s="40">
        <f t="shared" ref="B124:G124" si="51">B123*B52</f>
        <v>0</v>
      </c>
      <c r="C124" s="40">
        <f t="shared" si="51"/>
        <v>0</v>
      </c>
      <c r="D124" s="40">
        <f t="shared" si="51"/>
        <v>0</v>
      </c>
      <c r="E124" s="40">
        <f t="shared" si="51"/>
        <v>0</v>
      </c>
      <c r="F124" s="40">
        <f t="shared" si="51"/>
        <v>0</v>
      </c>
      <c r="G124" s="40">
        <f t="shared" si="51"/>
        <v>0</v>
      </c>
      <c r="H124" s="40">
        <f>H123*H52</f>
        <v>0</v>
      </c>
      <c r="I124" s="40">
        <f t="shared" ref="I124:BA124" si="52">I123*I52</f>
        <v>0</v>
      </c>
      <c r="J124" s="40">
        <f t="shared" si="52"/>
        <v>0</v>
      </c>
      <c r="K124" s="40">
        <f t="shared" si="52"/>
        <v>0</v>
      </c>
      <c r="L124" s="40">
        <f t="shared" si="52"/>
        <v>0</v>
      </c>
      <c r="M124" s="40">
        <f t="shared" si="52"/>
        <v>0</v>
      </c>
      <c r="N124" s="40">
        <f t="shared" si="52"/>
        <v>0</v>
      </c>
      <c r="O124" s="40">
        <f t="shared" si="52"/>
        <v>0</v>
      </c>
      <c r="P124" s="40">
        <f t="shared" si="52"/>
        <v>0</v>
      </c>
      <c r="Q124" s="40">
        <f t="shared" si="52"/>
        <v>0</v>
      </c>
      <c r="R124" s="40">
        <f t="shared" si="52"/>
        <v>0</v>
      </c>
      <c r="S124" s="40">
        <f t="shared" si="52"/>
        <v>0</v>
      </c>
      <c r="T124" s="40">
        <f t="shared" si="52"/>
        <v>0</v>
      </c>
      <c r="U124" s="40">
        <f t="shared" si="52"/>
        <v>0</v>
      </c>
      <c r="V124" s="40">
        <f t="shared" si="52"/>
        <v>0</v>
      </c>
      <c r="W124" s="40">
        <f t="shared" si="52"/>
        <v>0</v>
      </c>
      <c r="X124" s="40">
        <f t="shared" si="52"/>
        <v>0</v>
      </c>
      <c r="Y124" s="40">
        <f t="shared" si="52"/>
        <v>0</v>
      </c>
      <c r="Z124" s="40">
        <f t="shared" si="52"/>
        <v>0</v>
      </c>
      <c r="AA124" s="40">
        <f t="shared" si="52"/>
        <v>0</v>
      </c>
      <c r="AB124" s="40">
        <f t="shared" si="52"/>
        <v>0</v>
      </c>
      <c r="AC124" s="40">
        <f t="shared" si="52"/>
        <v>0</v>
      </c>
      <c r="AD124" s="40">
        <f t="shared" si="52"/>
        <v>0</v>
      </c>
      <c r="AE124" s="40">
        <f t="shared" si="52"/>
        <v>0</v>
      </c>
      <c r="AF124" s="40">
        <f t="shared" si="52"/>
        <v>0</v>
      </c>
      <c r="AG124" s="40">
        <f t="shared" si="52"/>
        <v>0</v>
      </c>
      <c r="AH124" s="40">
        <f t="shared" si="52"/>
        <v>0</v>
      </c>
      <c r="AI124" s="40">
        <f t="shared" si="52"/>
        <v>0</v>
      </c>
      <c r="AJ124" s="40">
        <f t="shared" si="52"/>
        <v>0</v>
      </c>
      <c r="AK124" s="40">
        <f t="shared" si="52"/>
        <v>0</v>
      </c>
      <c r="AL124" s="40">
        <f t="shared" si="52"/>
        <v>0</v>
      </c>
      <c r="AM124" s="40">
        <f t="shared" si="52"/>
        <v>0</v>
      </c>
      <c r="AN124" s="40">
        <f t="shared" si="52"/>
        <v>0</v>
      </c>
      <c r="AO124" s="40">
        <f t="shared" si="52"/>
        <v>0</v>
      </c>
      <c r="AP124" s="40">
        <f t="shared" si="52"/>
        <v>0</v>
      </c>
      <c r="AQ124" s="40">
        <f t="shared" si="52"/>
        <v>0</v>
      </c>
      <c r="AR124" s="40">
        <f t="shared" si="52"/>
        <v>0</v>
      </c>
      <c r="AS124" s="40">
        <f t="shared" si="52"/>
        <v>0</v>
      </c>
      <c r="AT124" s="40">
        <f t="shared" si="52"/>
        <v>0</v>
      </c>
      <c r="AU124" s="40">
        <f t="shared" si="52"/>
        <v>0</v>
      </c>
      <c r="AV124" s="40">
        <f t="shared" si="52"/>
        <v>0</v>
      </c>
      <c r="AW124" s="40">
        <f t="shared" si="52"/>
        <v>0</v>
      </c>
      <c r="AX124" s="40">
        <f t="shared" si="52"/>
        <v>0</v>
      </c>
      <c r="AY124" s="40">
        <f t="shared" si="52"/>
        <v>0</v>
      </c>
      <c r="AZ124" s="40">
        <f t="shared" si="52"/>
        <v>0</v>
      </c>
      <c r="BA124" s="40">
        <f t="shared" si="52"/>
        <v>0</v>
      </c>
      <c r="BB124" s="40">
        <f>BB123*BB52</f>
        <v>0</v>
      </c>
      <c r="BC124" s="40">
        <f t="shared" ref="BC124:BN124" si="53">BC123*BC52</f>
        <v>0</v>
      </c>
      <c r="BD124" s="40">
        <f t="shared" si="53"/>
        <v>0</v>
      </c>
      <c r="BE124" s="40">
        <f t="shared" si="53"/>
        <v>0</v>
      </c>
      <c r="BF124" s="40">
        <f t="shared" si="53"/>
        <v>0</v>
      </c>
      <c r="BG124" s="40">
        <f t="shared" si="53"/>
        <v>0</v>
      </c>
      <c r="BH124" s="40">
        <f t="shared" si="53"/>
        <v>0</v>
      </c>
      <c r="BI124" s="40">
        <f t="shared" si="53"/>
        <v>0</v>
      </c>
      <c r="BJ124" s="40">
        <f t="shared" si="53"/>
        <v>0</v>
      </c>
      <c r="BK124" s="40">
        <f t="shared" si="53"/>
        <v>0</v>
      </c>
      <c r="BL124" s="40">
        <f t="shared" si="53"/>
        <v>1759637</v>
      </c>
      <c r="BM124" s="40">
        <f t="shared" si="53"/>
        <v>0</v>
      </c>
      <c r="BN124" s="40">
        <f t="shared" si="53"/>
        <v>0</v>
      </c>
      <c r="BO124" s="41"/>
      <c r="BP124" s="41"/>
      <c r="BQ124" s="41"/>
    </row>
    <row r="125" spans="1:69" s="36" customFormat="1" x14ac:dyDescent="0.25">
      <c r="A125" s="34" t="s">
        <v>52</v>
      </c>
      <c r="B125" s="42">
        <f t="shared" ref="B125:G125" si="54">B123*B57</f>
        <v>0</v>
      </c>
      <c r="C125" s="42">
        <f t="shared" si="54"/>
        <v>0</v>
      </c>
      <c r="D125" s="42">
        <f t="shared" si="54"/>
        <v>0</v>
      </c>
      <c r="E125" s="42">
        <f t="shared" si="54"/>
        <v>0</v>
      </c>
      <c r="F125" s="42">
        <f t="shared" si="54"/>
        <v>0</v>
      </c>
      <c r="G125" s="42">
        <f t="shared" si="54"/>
        <v>0</v>
      </c>
      <c r="H125" s="42">
        <f>H123*H57</f>
        <v>0</v>
      </c>
      <c r="I125" s="42">
        <f t="shared" ref="I125:BN125" si="55">I123*I57</f>
        <v>0</v>
      </c>
      <c r="J125" s="42">
        <f t="shared" si="55"/>
        <v>0</v>
      </c>
      <c r="K125" s="42">
        <f t="shared" si="55"/>
        <v>0</v>
      </c>
      <c r="L125" s="42">
        <f t="shared" si="55"/>
        <v>0</v>
      </c>
      <c r="M125" s="42">
        <f t="shared" si="55"/>
        <v>0</v>
      </c>
      <c r="N125" s="42">
        <f t="shared" si="55"/>
        <v>0</v>
      </c>
      <c r="O125" s="42">
        <f t="shared" si="55"/>
        <v>0</v>
      </c>
      <c r="P125" s="42">
        <f t="shared" si="55"/>
        <v>0</v>
      </c>
      <c r="Q125" s="42">
        <f t="shared" si="55"/>
        <v>0</v>
      </c>
      <c r="R125" s="42">
        <f t="shared" si="55"/>
        <v>0</v>
      </c>
      <c r="S125" s="42">
        <f t="shared" si="55"/>
        <v>0</v>
      </c>
      <c r="T125" s="42">
        <f t="shared" si="55"/>
        <v>0</v>
      </c>
      <c r="U125" s="42">
        <f t="shared" si="55"/>
        <v>0</v>
      </c>
      <c r="V125" s="42">
        <f t="shared" si="55"/>
        <v>0</v>
      </c>
      <c r="W125" s="42">
        <f t="shared" si="55"/>
        <v>0</v>
      </c>
      <c r="X125" s="42">
        <f t="shared" si="55"/>
        <v>0</v>
      </c>
      <c r="Y125" s="42">
        <f t="shared" si="55"/>
        <v>0</v>
      </c>
      <c r="Z125" s="42">
        <f t="shared" si="55"/>
        <v>0</v>
      </c>
      <c r="AA125" s="42">
        <f t="shared" si="55"/>
        <v>0</v>
      </c>
      <c r="AB125" s="42">
        <f t="shared" si="55"/>
        <v>0</v>
      </c>
      <c r="AC125" s="42">
        <f t="shared" si="55"/>
        <v>0</v>
      </c>
      <c r="AD125" s="42">
        <f t="shared" si="55"/>
        <v>0</v>
      </c>
      <c r="AE125" s="42">
        <f t="shared" si="55"/>
        <v>0</v>
      </c>
      <c r="AF125" s="42">
        <f t="shared" si="55"/>
        <v>0</v>
      </c>
      <c r="AG125" s="42">
        <f t="shared" si="55"/>
        <v>0</v>
      </c>
      <c r="AH125" s="42">
        <f t="shared" si="55"/>
        <v>0</v>
      </c>
      <c r="AI125" s="42">
        <f t="shared" si="55"/>
        <v>0</v>
      </c>
      <c r="AJ125" s="42">
        <f t="shared" si="55"/>
        <v>0</v>
      </c>
      <c r="AK125" s="42">
        <f t="shared" si="55"/>
        <v>0</v>
      </c>
      <c r="AL125" s="42">
        <f t="shared" si="55"/>
        <v>0</v>
      </c>
      <c r="AM125" s="42">
        <f t="shared" si="55"/>
        <v>0</v>
      </c>
      <c r="AN125" s="42">
        <f t="shared" si="55"/>
        <v>0</v>
      </c>
      <c r="AO125" s="42">
        <f t="shared" si="55"/>
        <v>0</v>
      </c>
      <c r="AP125" s="42">
        <f t="shared" si="55"/>
        <v>0</v>
      </c>
      <c r="AQ125" s="42">
        <f t="shared" si="55"/>
        <v>0</v>
      </c>
      <c r="AR125" s="42">
        <f t="shared" si="55"/>
        <v>0</v>
      </c>
      <c r="AS125" s="42">
        <f t="shared" si="55"/>
        <v>0</v>
      </c>
      <c r="AT125" s="42">
        <f t="shared" si="55"/>
        <v>0</v>
      </c>
      <c r="AU125" s="42">
        <f t="shared" si="55"/>
        <v>0</v>
      </c>
      <c r="AV125" s="42">
        <f t="shared" si="55"/>
        <v>0</v>
      </c>
      <c r="AW125" s="42">
        <f t="shared" si="55"/>
        <v>0</v>
      </c>
      <c r="AX125" s="42">
        <f t="shared" si="55"/>
        <v>0</v>
      </c>
      <c r="AY125" s="42">
        <f t="shared" si="55"/>
        <v>0</v>
      </c>
      <c r="AZ125" s="42">
        <f t="shared" si="55"/>
        <v>0</v>
      </c>
      <c r="BA125" s="42">
        <f t="shared" si="55"/>
        <v>0</v>
      </c>
      <c r="BB125" s="42">
        <f t="shared" si="55"/>
        <v>0</v>
      </c>
      <c r="BC125" s="42">
        <f t="shared" si="55"/>
        <v>0</v>
      </c>
      <c r="BD125" s="42">
        <f t="shared" si="55"/>
        <v>0</v>
      </c>
      <c r="BE125" s="42">
        <f t="shared" si="55"/>
        <v>0</v>
      </c>
      <c r="BF125" s="42">
        <f t="shared" si="55"/>
        <v>0</v>
      </c>
      <c r="BG125" s="42">
        <f t="shared" si="55"/>
        <v>0</v>
      </c>
      <c r="BH125" s="42">
        <f t="shared" si="55"/>
        <v>0</v>
      </c>
      <c r="BI125" s="42">
        <f t="shared" si="55"/>
        <v>0</v>
      </c>
      <c r="BJ125" s="42">
        <f t="shared" si="55"/>
        <v>0</v>
      </c>
      <c r="BK125" s="42">
        <f t="shared" si="55"/>
        <v>0</v>
      </c>
      <c r="BL125" s="42">
        <f t="shared" si="55"/>
        <v>7.7443419727566658</v>
      </c>
      <c r="BM125" s="42">
        <f t="shared" si="55"/>
        <v>0</v>
      </c>
      <c r="BN125" s="42">
        <f t="shared" si="55"/>
        <v>0</v>
      </c>
      <c r="BO125" s="41"/>
      <c r="BP125" s="41"/>
      <c r="BQ125" s="41"/>
    </row>
    <row r="126" spans="1:69" s="36" customFormat="1" x14ac:dyDescent="0.25">
      <c r="A126" s="34" t="s">
        <v>53</v>
      </c>
      <c r="B126" s="43">
        <f t="shared" ref="B126:G126" si="56">B123*B60</f>
        <v>0</v>
      </c>
      <c r="C126" s="43">
        <f t="shared" si="56"/>
        <v>0</v>
      </c>
      <c r="D126" s="43">
        <f t="shared" si="56"/>
        <v>0</v>
      </c>
      <c r="E126" s="43">
        <f t="shared" si="56"/>
        <v>0</v>
      </c>
      <c r="F126" s="43">
        <f t="shared" si="56"/>
        <v>0</v>
      </c>
      <c r="G126" s="43">
        <f t="shared" si="56"/>
        <v>0</v>
      </c>
      <c r="H126" s="43">
        <f>H123*H60</f>
        <v>0</v>
      </c>
      <c r="I126" s="43">
        <f t="shared" ref="I126:BN126" si="57">I123*I60</f>
        <v>0</v>
      </c>
      <c r="J126" s="43">
        <f t="shared" si="57"/>
        <v>0</v>
      </c>
      <c r="K126" s="43">
        <f t="shared" si="57"/>
        <v>0</v>
      </c>
      <c r="L126" s="43">
        <f t="shared" si="57"/>
        <v>0</v>
      </c>
      <c r="M126" s="43">
        <f t="shared" si="57"/>
        <v>0</v>
      </c>
      <c r="N126" s="43">
        <f t="shared" si="57"/>
        <v>0</v>
      </c>
      <c r="O126" s="43">
        <f t="shared" si="57"/>
        <v>0</v>
      </c>
      <c r="P126" s="43">
        <f t="shared" si="57"/>
        <v>0</v>
      </c>
      <c r="Q126" s="43">
        <f t="shared" si="57"/>
        <v>0</v>
      </c>
      <c r="R126" s="43">
        <f t="shared" si="57"/>
        <v>0</v>
      </c>
      <c r="S126" s="43">
        <f t="shared" si="57"/>
        <v>0</v>
      </c>
      <c r="T126" s="43">
        <f t="shared" si="57"/>
        <v>0</v>
      </c>
      <c r="U126" s="43">
        <f t="shared" si="57"/>
        <v>0</v>
      </c>
      <c r="V126" s="43">
        <f t="shared" si="57"/>
        <v>0</v>
      </c>
      <c r="W126" s="43">
        <f t="shared" si="57"/>
        <v>0</v>
      </c>
      <c r="X126" s="43">
        <f t="shared" si="57"/>
        <v>0</v>
      </c>
      <c r="Y126" s="43">
        <f t="shared" si="57"/>
        <v>0</v>
      </c>
      <c r="Z126" s="43">
        <f t="shared" si="57"/>
        <v>0</v>
      </c>
      <c r="AA126" s="43">
        <f t="shared" si="57"/>
        <v>0</v>
      </c>
      <c r="AB126" s="43">
        <f t="shared" si="57"/>
        <v>0</v>
      </c>
      <c r="AC126" s="43">
        <f t="shared" si="57"/>
        <v>0</v>
      </c>
      <c r="AD126" s="43">
        <f t="shared" si="57"/>
        <v>0</v>
      </c>
      <c r="AE126" s="43">
        <f t="shared" si="57"/>
        <v>0</v>
      </c>
      <c r="AF126" s="43">
        <f t="shared" si="57"/>
        <v>0</v>
      </c>
      <c r="AG126" s="43">
        <f t="shared" si="57"/>
        <v>0</v>
      </c>
      <c r="AH126" s="43">
        <f t="shared" si="57"/>
        <v>0</v>
      </c>
      <c r="AI126" s="43">
        <f t="shared" si="57"/>
        <v>0</v>
      </c>
      <c r="AJ126" s="43">
        <f t="shared" si="57"/>
        <v>0</v>
      </c>
      <c r="AK126" s="43">
        <f t="shared" si="57"/>
        <v>0</v>
      </c>
      <c r="AL126" s="43">
        <f t="shared" si="57"/>
        <v>0</v>
      </c>
      <c r="AM126" s="43">
        <f t="shared" si="57"/>
        <v>0</v>
      </c>
      <c r="AN126" s="43">
        <f t="shared" si="57"/>
        <v>0</v>
      </c>
      <c r="AO126" s="43">
        <f t="shared" si="57"/>
        <v>0</v>
      </c>
      <c r="AP126" s="43">
        <f t="shared" si="57"/>
        <v>0</v>
      </c>
      <c r="AQ126" s="43">
        <f t="shared" si="57"/>
        <v>0</v>
      </c>
      <c r="AR126" s="43">
        <f t="shared" si="57"/>
        <v>0</v>
      </c>
      <c r="AS126" s="43">
        <f t="shared" si="57"/>
        <v>0</v>
      </c>
      <c r="AT126" s="43">
        <f t="shared" si="57"/>
        <v>0</v>
      </c>
      <c r="AU126" s="43">
        <f t="shared" si="57"/>
        <v>0</v>
      </c>
      <c r="AV126" s="43">
        <f t="shared" si="57"/>
        <v>0</v>
      </c>
      <c r="AW126" s="43">
        <f t="shared" si="57"/>
        <v>0</v>
      </c>
      <c r="AX126" s="43">
        <f t="shared" si="57"/>
        <v>0</v>
      </c>
      <c r="AY126" s="43">
        <f t="shared" si="57"/>
        <v>0</v>
      </c>
      <c r="AZ126" s="43">
        <f t="shared" si="57"/>
        <v>0</v>
      </c>
      <c r="BA126" s="43">
        <f t="shared" si="57"/>
        <v>0</v>
      </c>
      <c r="BB126" s="43">
        <f t="shared" si="57"/>
        <v>0</v>
      </c>
      <c r="BC126" s="43">
        <f t="shared" si="57"/>
        <v>0</v>
      </c>
      <c r="BD126" s="43">
        <f t="shared" si="57"/>
        <v>0</v>
      </c>
      <c r="BE126" s="43">
        <f t="shared" si="57"/>
        <v>0</v>
      </c>
      <c r="BF126" s="43">
        <f t="shared" si="57"/>
        <v>0</v>
      </c>
      <c r="BG126" s="43">
        <f t="shared" si="57"/>
        <v>0</v>
      </c>
      <c r="BH126" s="43">
        <f t="shared" si="57"/>
        <v>0</v>
      </c>
      <c r="BI126" s="43">
        <f t="shared" si="57"/>
        <v>0</v>
      </c>
      <c r="BJ126" s="43">
        <f t="shared" si="57"/>
        <v>0</v>
      </c>
      <c r="BK126" s="43">
        <f t="shared" si="57"/>
        <v>0</v>
      </c>
      <c r="BL126" s="43">
        <f t="shared" si="57"/>
        <v>3.8881229137804001E-2</v>
      </c>
      <c r="BM126" s="43">
        <f t="shared" si="57"/>
        <v>0</v>
      </c>
      <c r="BN126" s="43">
        <f t="shared" si="57"/>
        <v>0</v>
      </c>
      <c r="BO126" s="41"/>
      <c r="BP126" s="41"/>
      <c r="BQ126" s="41"/>
    </row>
    <row r="127" spans="1:69" s="36" customFormat="1" x14ac:dyDescent="0.25">
      <c r="A127" s="34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</row>
    <row r="128" spans="1:69" s="36" customFormat="1" x14ac:dyDescent="0.25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</row>
    <row r="129" spans="1:70" s="36" customFormat="1" x14ac:dyDescent="0.25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 t="s">
        <v>51</v>
      </c>
      <c r="BC129" s="40">
        <f>MAX(B124:BN124)</f>
        <v>1759637</v>
      </c>
    </row>
    <row r="130" spans="1:70" s="36" customFormat="1" x14ac:dyDescent="0.25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8" t="s">
        <v>52</v>
      </c>
      <c r="BC130" s="42">
        <f>MAX(B125:BN125)</f>
        <v>7.7443419727566658</v>
      </c>
    </row>
    <row r="131" spans="1:70" s="36" customFormat="1" x14ac:dyDescent="0.2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 t="s">
        <v>53</v>
      </c>
      <c r="BC131" s="44">
        <f>MAX(B126:BN126)</f>
        <v>3.8881229137804001E-2</v>
      </c>
    </row>
    <row r="132" spans="1:70" s="36" customFormat="1" x14ac:dyDescent="0.25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</row>
    <row r="133" spans="1:70" s="36" customFormat="1" x14ac:dyDescent="0.25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</row>
    <row r="134" spans="1:70" s="36" customFormat="1" x14ac:dyDescent="0.25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</row>
    <row r="135" spans="1:70" s="46" customFormat="1" x14ac:dyDescent="0.25">
      <c r="A135" s="45"/>
      <c r="B135" s="38">
        <v>43678</v>
      </c>
      <c r="C135" s="38">
        <v>43709</v>
      </c>
      <c r="D135" s="38">
        <v>43739</v>
      </c>
      <c r="E135" s="38">
        <v>43770</v>
      </c>
      <c r="F135" s="38">
        <v>43800</v>
      </c>
      <c r="G135" s="38">
        <v>43831</v>
      </c>
      <c r="H135" s="38">
        <v>43862</v>
      </c>
      <c r="I135" s="38">
        <v>43891</v>
      </c>
      <c r="J135" s="38">
        <v>43922</v>
      </c>
      <c r="K135" s="38">
        <v>43952</v>
      </c>
      <c r="L135" s="38">
        <v>43983</v>
      </c>
      <c r="M135" s="38">
        <v>44013</v>
      </c>
      <c r="N135" s="38">
        <v>44044</v>
      </c>
      <c r="O135" s="38">
        <v>44075</v>
      </c>
      <c r="P135" s="38">
        <v>44105</v>
      </c>
      <c r="Q135" s="38">
        <v>44136</v>
      </c>
      <c r="R135" s="38">
        <v>44166</v>
      </c>
      <c r="S135" s="38">
        <v>44197</v>
      </c>
      <c r="T135" s="38">
        <v>44228</v>
      </c>
      <c r="U135" s="38">
        <v>44256</v>
      </c>
      <c r="V135" s="38">
        <v>44287</v>
      </c>
      <c r="W135" s="38">
        <v>44317</v>
      </c>
      <c r="X135" s="38">
        <v>44348</v>
      </c>
      <c r="Y135" s="38">
        <v>44378</v>
      </c>
      <c r="Z135" s="38">
        <v>44409</v>
      </c>
      <c r="AA135" s="38">
        <v>44440</v>
      </c>
      <c r="AB135" s="38">
        <v>44470</v>
      </c>
      <c r="AC135" s="38">
        <v>44501</v>
      </c>
      <c r="AD135" s="38">
        <v>44531</v>
      </c>
      <c r="AE135" s="38">
        <v>44562</v>
      </c>
      <c r="AF135" s="38">
        <v>44593</v>
      </c>
      <c r="AG135" s="38">
        <v>44621</v>
      </c>
      <c r="AH135" s="38">
        <v>44652</v>
      </c>
      <c r="AI135" s="38">
        <v>44682</v>
      </c>
      <c r="AJ135" s="38">
        <v>44713</v>
      </c>
      <c r="AK135" s="38">
        <v>44743</v>
      </c>
      <c r="AL135" s="38">
        <v>44774</v>
      </c>
      <c r="AM135" s="38">
        <v>44805</v>
      </c>
      <c r="AN135" s="38">
        <v>44835</v>
      </c>
      <c r="AO135" s="38">
        <v>44866</v>
      </c>
      <c r="AP135" s="38">
        <v>44896</v>
      </c>
      <c r="AQ135" s="38">
        <v>44927</v>
      </c>
      <c r="AR135" s="38">
        <v>44958</v>
      </c>
      <c r="AS135" s="38">
        <v>44986</v>
      </c>
      <c r="AT135" s="38">
        <v>45017</v>
      </c>
      <c r="AU135" s="38">
        <v>45047</v>
      </c>
      <c r="AV135" s="38">
        <v>45078</v>
      </c>
      <c r="AW135" s="38">
        <v>45108</v>
      </c>
      <c r="AX135" s="38">
        <v>45139</v>
      </c>
      <c r="AY135" s="38">
        <v>45170</v>
      </c>
      <c r="AZ135" s="38">
        <v>45200</v>
      </c>
      <c r="BA135" s="38">
        <v>45231</v>
      </c>
      <c r="BB135" s="38">
        <v>45261</v>
      </c>
      <c r="BC135" s="38">
        <v>45292</v>
      </c>
      <c r="BD135" s="38">
        <v>45323</v>
      </c>
      <c r="BE135" s="38">
        <v>45352</v>
      </c>
      <c r="BF135" s="38">
        <v>45383</v>
      </c>
      <c r="BG135" s="38">
        <v>45413</v>
      </c>
      <c r="BH135" s="38">
        <v>45444</v>
      </c>
      <c r="BI135" s="38">
        <v>45474</v>
      </c>
      <c r="BJ135" s="38">
        <v>45505</v>
      </c>
      <c r="BK135" s="38">
        <v>45536</v>
      </c>
      <c r="BL135" s="38">
        <v>45566</v>
      </c>
      <c r="BM135" s="38">
        <v>45597</v>
      </c>
      <c r="BN135" s="38">
        <v>45627</v>
      </c>
    </row>
    <row r="136" spans="1:70" s="36" customFormat="1" x14ac:dyDescent="0.25">
      <c r="A136" s="34" t="s">
        <v>6</v>
      </c>
      <c r="B136" s="33">
        <f t="shared" ref="B136:BM136" si="58">+B53</f>
        <v>8612</v>
      </c>
      <c r="C136" s="33">
        <f t="shared" si="58"/>
        <v>118720</v>
      </c>
      <c r="D136" s="33">
        <f t="shared" si="58"/>
        <v>105057</v>
      </c>
      <c r="E136" s="33">
        <f t="shared" si="58"/>
        <v>76740</v>
      </c>
      <c r="F136" s="33">
        <f t="shared" si="58"/>
        <v>67879</v>
      </c>
      <c r="G136" s="33">
        <f t="shared" si="58"/>
        <v>55202</v>
      </c>
      <c r="H136" s="33">
        <f t="shared" si="58"/>
        <v>47186</v>
      </c>
      <c r="I136" s="33">
        <f t="shared" si="58"/>
        <v>44196</v>
      </c>
      <c r="J136" s="33">
        <f t="shared" si="58"/>
        <v>26708</v>
      </c>
      <c r="K136" s="33">
        <f t="shared" si="58"/>
        <v>23155</v>
      </c>
      <c r="L136" s="33">
        <f t="shared" si="58"/>
        <v>26397</v>
      </c>
      <c r="M136" s="33">
        <f t="shared" si="58"/>
        <v>26187</v>
      </c>
      <c r="N136" s="33">
        <f t="shared" si="58"/>
        <v>24783</v>
      </c>
      <c r="O136" s="33">
        <f t="shared" si="58"/>
        <v>26619</v>
      </c>
      <c r="P136" s="33">
        <f t="shared" si="58"/>
        <v>30983</v>
      </c>
      <c r="Q136" s="33">
        <f t="shared" si="58"/>
        <v>32716</v>
      </c>
      <c r="R136" s="33">
        <f t="shared" si="58"/>
        <v>27134</v>
      </c>
      <c r="S136" s="33">
        <f t="shared" si="58"/>
        <v>21914</v>
      </c>
      <c r="T136" s="33">
        <f t="shared" si="58"/>
        <v>22269</v>
      </c>
      <c r="U136" s="33">
        <f t="shared" si="58"/>
        <v>24029</v>
      </c>
      <c r="V136" s="33">
        <f t="shared" si="58"/>
        <v>24612</v>
      </c>
      <c r="W136" s="33">
        <f t="shared" si="58"/>
        <v>19525</v>
      </c>
      <c r="X136" s="33">
        <f t="shared" si="58"/>
        <v>19222</v>
      </c>
      <c r="Y136" s="33">
        <f t="shared" si="58"/>
        <v>19649</v>
      </c>
      <c r="Z136" s="33">
        <f t="shared" si="58"/>
        <v>17893</v>
      </c>
      <c r="AA136" s="33">
        <f t="shared" si="58"/>
        <v>20228</v>
      </c>
      <c r="AB136" s="33">
        <f t="shared" si="58"/>
        <v>22092</v>
      </c>
      <c r="AC136" s="33">
        <f t="shared" si="58"/>
        <v>18326</v>
      </c>
      <c r="AD136" s="33">
        <f t="shared" si="58"/>
        <v>19770</v>
      </c>
      <c r="AE136" s="33">
        <f t="shared" si="58"/>
        <v>17741</v>
      </c>
      <c r="AF136" s="33">
        <f t="shared" si="58"/>
        <v>18768</v>
      </c>
      <c r="AG136" s="33">
        <f t="shared" si="58"/>
        <v>21107</v>
      </c>
      <c r="AH136" s="33">
        <f t="shared" si="58"/>
        <v>14982</v>
      </c>
      <c r="AI136" s="33">
        <f t="shared" si="58"/>
        <v>19489</v>
      </c>
      <c r="AJ136" s="33">
        <f t="shared" si="58"/>
        <v>17177</v>
      </c>
      <c r="AK136" s="33">
        <f t="shared" si="58"/>
        <v>18900</v>
      </c>
      <c r="AL136" s="33">
        <f t="shared" si="58"/>
        <v>22099</v>
      </c>
      <c r="AM136" s="33">
        <f t="shared" si="58"/>
        <v>21567</v>
      </c>
      <c r="AN136" s="33">
        <f t="shared" si="58"/>
        <v>24240</v>
      </c>
      <c r="AO136" s="33">
        <f t="shared" si="58"/>
        <v>26058</v>
      </c>
      <c r="AP136" s="33">
        <f t="shared" si="58"/>
        <v>26842</v>
      </c>
      <c r="AQ136" s="33">
        <f t="shared" si="58"/>
        <v>22400</v>
      </c>
      <c r="AR136" s="33">
        <f t="shared" si="58"/>
        <v>22147</v>
      </c>
      <c r="AS136" s="33">
        <f t="shared" si="58"/>
        <v>22234</v>
      </c>
      <c r="AT136" s="33">
        <f t="shared" si="58"/>
        <v>20282</v>
      </c>
      <c r="AU136" s="33">
        <f t="shared" si="58"/>
        <v>16725</v>
      </c>
      <c r="AV136" s="33">
        <f t="shared" si="58"/>
        <v>16689</v>
      </c>
      <c r="AW136" s="33">
        <f t="shared" si="58"/>
        <v>19419</v>
      </c>
      <c r="AX136" s="33">
        <f t="shared" si="58"/>
        <v>20790</v>
      </c>
      <c r="AY136" s="33">
        <f t="shared" si="58"/>
        <v>22353</v>
      </c>
      <c r="AZ136" s="33">
        <f t="shared" si="58"/>
        <v>25426</v>
      </c>
      <c r="BA136" s="33">
        <f t="shared" si="58"/>
        <v>24974</v>
      </c>
      <c r="BB136" s="33">
        <f t="shared" si="58"/>
        <v>26578</v>
      </c>
      <c r="BC136" s="33">
        <f t="shared" si="58"/>
        <v>24024</v>
      </c>
      <c r="BD136" s="33">
        <f t="shared" si="58"/>
        <v>24148</v>
      </c>
      <c r="BE136" s="33">
        <f t="shared" si="58"/>
        <v>24824</v>
      </c>
      <c r="BF136" s="33">
        <f t="shared" si="58"/>
        <v>22933</v>
      </c>
      <c r="BG136" s="33">
        <f t="shared" si="58"/>
        <v>20673</v>
      </c>
      <c r="BH136" s="33">
        <f t="shared" si="58"/>
        <v>21124</v>
      </c>
      <c r="BI136" s="33">
        <f t="shared" si="58"/>
        <v>22521</v>
      </c>
      <c r="BJ136" s="33">
        <f t="shared" si="58"/>
        <v>23659</v>
      </c>
      <c r="BK136" s="33">
        <f t="shared" si="58"/>
        <v>25563</v>
      </c>
      <c r="BL136" s="33">
        <f t="shared" si="58"/>
        <v>23378</v>
      </c>
      <c r="BM136" s="33">
        <f t="shared" si="58"/>
        <v>0</v>
      </c>
      <c r="BN136" s="33">
        <f t="shared" ref="BN136" si="59">+BN53</f>
        <v>0</v>
      </c>
    </row>
    <row r="137" spans="1:70" s="36" customFormat="1" x14ac:dyDescent="0.25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</row>
    <row r="138" spans="1:70" s="36" customFormat="1" x14ac:dyDescent="0.25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Q138" s="47"/>
      <c r="BR138" s="47"/>
    </row>
    <row r="139" spans="1:70" s="36" customFormat="1" x14ac:dyDescent="0.25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Q139" s="47"/>
      <c r="BR139" s="47"/>
    </row>
    <row r="140" spans="1:70" s="36" customFormat="1" x14ac:dyDescent="0.25">
      <c r="A140" s="34"/>
      <c r="B140" s="33">
        <f>IF(AND(B126&lt;&gt;"",C126="",B127&lt;&gt;"",C127="",BC129&lt;&gt;"",C128=""),1,0)</f>
        <v>0</v>
      </c>
      <c r="C140" s="33">
        <f>IF(AND(C126&lt;&gt;"",D126="",C127&lt;&gt;"",D127="",C128&lt;&gt;"",D128=""),1,0)</f>
        <v>0</v>
      </c>
      <c r="D140" s="33">
        <f>IF(AND(D126&lt;&gt;"",E126="",D127&lt;&gt;"",E127="",D128&lt;&gt;"",E128=""),1,0)</f>
        <v>0</v>
      </c>
      <c r="E140" s="33">
        <f>IF(AND(E126&lt;&gt;"",F126="",E127&lt;&gt;"",F127="",E128&lt;&gt;"",F128=""),1,0)</f>
        <v>0</v>
      </c>
      <c r="F140" s="33">
        <f>IF(AND(F126&lt;&gt;"",G126="",F127&lt;&gt;"",G127="",F128&lt;&gt;"",G128=""),1,0)</f>
        <v>0</v>
      </c>
      <c r="G140" s="33">
        <f>IF(AND(G126&lt;&gt;"",H126="",G127&lt;&gt;"",H127="",G128&lt;&gt;"",H128=""),1,0)</f>
        <v>0</v>
      </c>
      <c r="H140" s="33">
        <f t="shared" ref="H140:BN140" si="60">IF(AND(H106&lt;&gt;"",I106="",H107&lt;&gt;"",I107="",H108&lt;&gt;"",I108=""),1,0)</f>
        <v>0</v>
      </c>
      <c r="I140" s="33">
        <f t="shared" si="60"/>
        <v>0</v>
      </c>
      <c r="J140" s="33">
        <f t="shared" si="60"/>
        <v>0</v>
      </c>
      <c r="K140" s="33">
        <f t="shared" si="60"/>
        <v>0</v>
      </c>
      <c r="L140" s="33">
        <f t="shared" si="60"/>
        <v>0</v>
      </c>
      <c r="M140" s="33">
        <f t="shared" si="60"/>
        <v>0</v>
      </c>
      <c r="N140" s="33">
        <f t="shared" si="60"/>
        <v>0</v>
      </c>
      <c r="O140" s="33">
        <f t="shared" si="60"/>
        <v>0</v>
      </c>
      <c r="P140" s="33">
        <f t="shared" si="60"/>
        <v>0</v>
      </c>
      <c r="Q140" s="33">
        <f t="shared" si="60"/>
        <v>0</v>
      </c>
      <c r="R140" s="33">
        <f t="shared" si="60"/>
        <v>0</v>
      </c>
      <c r="S140" s="33">
        <f t="shared" si="60"/>
        <v>0</v>
      </c>
      <c r="T140" s="33">
        <f t="shared" si="60"/>
        <v>0</v>
      </c>
      <c r="U140" s="33">
        <f>IF(AND(U106&lt;&gt;"",V106="",U107&lt;&gt;"",V107="",U108&lt;&gt;"",V108=""),1,0)</f>
        <v>0</v>
      </c>
      <c r="V140" s="33">
        <f t="shared" si="60"/>
        <v>0</v>
      </c>
      <c r="W140" s="33">
        <f t="shared" si="60"/>
        <v>0</v>
      </c>
      <c r="X140" s="33">
        <f t="shared" si="60"/>
        <v>0</v>
      </c>
      <c r="Y140" s="33">
        <f t="shared" si="60"/>
        <v>0</v>
      </c>
      <c r="Z140" s="33">
        <f t="shared" si="60"/>
        <v>0</v>
      </c>
      <c r="AA140" s="33">
        <f t="shared" si="60"/>
        <v>0</v>
      </c>
      <c r="AB140" s="33">
        <f t="shared" si="60"/>
        <v>0</v>
      </c>
      <c r="AC140" s="33">
        <f t="shared" si="60"/>
        <v>0</v>
      </c>
      <c r="AD140" s="33">
        <f t="shared" si="60"/>
        <v>0</v>
      </c>
      <c r="AE140" s="33">
        <f t="shared" si="60"/>
        <v>0</v>
      </c>
      <c r="AF140" s="33">
        <f t="shared" si="60"/>
        <v>0</v>
      </c>
      <c r="AG140" s="33">
        <f t="shared" si="60"/>
        <v>0</v>
      </c>
      <c r="AH140" s="33">
        <f t="shared" si="60"/>
        <v>0</v>
      </c>
      <c r="AI140" s="33">
        <f t="shared" si="60"/>
        <v>0</v>
      </c>
      <c r="AJ140" s="33">
        <f t="shared" si="60"/>
        <v>0</v>
      </c>
      <c r="AK140" s="33">
        <f t="shared" si="60"/>
        <v>0</v>
      </c>
      <c r="AL140" s="33">
        <f t="shared" si="60"/>
        <v>0</v>
      </c>
      <c r="AM140" s="33">
        <f t="shared" si="60"/>
        <v>0</v>
      </c>
      <c r="AN140" s="33">
        <f t="shared" si="60"/>
        <v>0</v>
      </c>
      <c r="AO140" s="33">
        <f t="shared" si="60"/>
        <v>0</v>
      </c>
      <c r="AP140" s="33">
        <f t="shared" si="60"/>
        <v>0</v>
      </c>
      <c r="AQ140" s="33">
        <f t="shared" si="60"/>
        <v>0</v>
      </c>
      <c r="AR140" s="33">
        <f t="shared" si="60"/>
        <v>0</v>
      </c>
      <c r="AS140" s="33">
        <f t="shared" si="60"/>
        <v>0</v>
      </c>
      <c r="AT140" s="33">
        <f t="shared" si="60"/>
        <v>0</v>
      </c>
      <c r="AU140" s="33">
        <f t="shared" si="60"/>
        <v>0</v>
      </c>
      <c r="AV140" s="33">
        <f t="shared" si="60"/>
        <v>0</v>
      </c>
      <c r="AW140" s="33">
        <f t="shared" si="60"/>
        <v>0</v>
      </c>
      <c r="AX140" s="33">
        <f t="shared" si="60"/>
        <v>0</v>
      </c>
      <c r="AY140" s="33">
        <f t="shared" si="60"/>
        <v>0</v>
      </c>
      <c r="AZ140" s="33">
        <f t="shared" si="60"/>
        <v>0</v>
      </c>
      <c r="BA140" s="33">
        <f t="shared" si="60"/>
        <v>0</v>
      </c>
      <c r="BB140" s="33">
        <f t="shared" si="60"/>
        <v>0</v>
      </c>
      <c r="BC140" s="33">
        <f t="shared" si="60"/>
        <v>0</v>
      </c>
      <c r="BD140" s="33">
        <f t="shared" si="60"/>
        <v>0</v>
      </c>
      <c r="BE140" s="33">
        <f t="shared" si="60"/>
        <v>0</v>
      </c>
      <c r="BF140" s="33">
        <f t="shared" si="60"/>
        <v>0</v>
      </c>
      <c r="BG140" s="33">
        <f t="shared" si="60"/>
        <v>0</v>
      </c>
      <c r="BH140" s="33">
        <f t="shared" si="60"/>
        <v>0</v>
      </c>
      <c r="BI140" s="33">
        <f t="shared" si="60"/>
        <v>0</v>
      </c>
      <c r="BJ140" s="33">
        <f t="shared" si="60"/>
        <v>0</v>
      </c>
      <c r="BK140" s="33">
        <f t="shared" si="60"/>
        <v>0</v>
      </c>
      <c r="BL140" s="33">
        <f t="shared" si="60"/>
        <v>1</v>
      </c>
      <c r="BM140" s="33">
        <f t="shared" si="60"/>
        <v>0</v>
      </c>
      <c r="BN140" s="33">
        <f t="shared" si="60"/>
        <v>0</v>
      </c>
      <c r="BO140" s="37"/>
      <c r="BP140" s="37"/>
      <c r="BQ140" s="48"/>
      <c r="BR140" s="47"/>
    </row>
    <row r="141" spans="1:70" s="36" customFormat="1" x14ac:dyDescent="0.25">
      <c r="A141" s="34" t="s">
        <v>36</v>
      </c>
      <c r="B141" s="43">
        <f t="shared" ref="B141:AO143" si="61">B$140*B106</f>
        <v>0</v>
      </c>
      <c r="C141" s="43">
        <f t="shared" si="61"/>
        <v>0</v>
      </c>
      <c r="D141" s="43">
        <f t="shared" si="61"/>
        <v>0</v>
      </c>
      <c r="E141" s="43">
        <f t="shared" si="61"/>
        <v>0</v>
      </c>
      <c r="F141" s="43">
        <f t="shared" si="61"/>
        <v>0</v>
      </c>
      <c r="G141" s="43">
        <f t="shared" si="61"/>
        <v>0</v>
      </c>
      <c r="H141" s="43">
        <f t="shared" si="61"/>
        <v>0</v>
      </c>
      <c r="I141" s="43">
        <f t="shared" si="61"/>
        <v>0</v>
      </c>
      <c r="J141" s="43">
        <f t="shared" si="61"/>
        <v>0</v>
      </c>
      <c r="K141" s="43">
        <f t="shared" si="61"/>
        <v>0</v>
      </c>
      <c r="L141" s="43">
        <f t="shared" si="61"/>
        <v>0</v>
      </c>
      <c r="M141" s="43">
        <f t="shared" si="61"/>
        <v>0</v>
      </c>
      <c r="N141" s="43">
        <f t="shared" si="61"/>
        <v>0</v>
      </c>
      <c r="O141" s="43">
        <f t="shared" si="61"/>
        <v>0</v>
      </c>
      <c r="P141" s="43">
        <f t="shared" si="61"/>
        <v>0</v>
      </c>
      <c r="Q141" s="43">
        <f t="shared" si="61"/>
        <v>0</v>
      </c>
      <c r="R141" s="43">
        <f t="shared" si="61"/>
        <v>0</v>
      </c>
      <c r="S141" s="43">
        <f t="shared" si="61"/>
        <v>0</v>
      </c>
      <c r="T141" s="43">
        <f t="shared" si="61"/>
        <v>0</v>
      </c>
      <c r="U141" s="43">
        <f t="shared" si="61"/>
        <v>0</v>
      </c>
      <c r="V141" s="43">
        <f t="shared" si="61"/>
        <v>0</v>
      </c>
      <c r="W141" s="43">
        <f t="shared" si="61"/>
        <v>0</v>
      </c>
      <c r="X141" s="43">
        <f t="shared" si="61"/>
        <v>0</v>
      </c>
      <c r="Y141" s="43">
        <f t="shared" si="61"/>
        <v>0</v>
      </c>
      <c r="Z141" s="43">
        <f t="shared" si="61"/>
        <v>0</v>
      </c>
      <c r="AA141" s="43">
        <f t="shared" si="61"/>
        <v>0</v>
      </c>
      <c r="AB141" s="43">
        <f t="shared" si="61"/>
        <v>0</v>
      </c>
      <c r="AC141" s="43">
        <f t="shared" si="61"/>
        <v>0</v>
      </c>
      <c r="AD141" s="43">
        <f t="shared" si="61"/>
        <v>0</v>
      </c>
      <c r="AE141" s="43">
        <f t="shared" si="61"/>
        <v>0</v>
      </c>
      <c r="AF141" s="43">
        <f t="shared" si="61"/>
        <v>0</v>
      </c>
      <c r="AG141" s="43">
        <f t="shared" si="61"/>
        <v>0</v>
      </c>
      <c r="AH141" s="43">
        <f t="shared" si="61"/>
        <v>0</v>
      </c>
      <c r="AI141" s="43">
        <f t="shared" si="61"/>
        <v>0</v>
      </c>
      <c r="AJ141" s="43">
        <f t="shared" si="61"/>
        <v>0</v>
      </c>
      <c r="AK141" s="43">
        <f t="shared" si="61"/>
        <v>0</v>
      </c>
      <c r="AL141" s="43">
        <f t="shared" si="61"/>
        <v>0</v>
      </c>
      <c r="AM141" s="43">
        <f t="shared" si="61"/>
        <v>0</v>
      </c>
      <c r="AN141" s="43">
        <f t="shared" si="61"/>
        <v>0</v>
      </c>
      <c r="AO141" s="43">
        <f t="shared" si="61"/>
        <v>0</v>
      </c>
      <c r="AP141" s="43">
        <f>AP$140*AP106</f>
        <v>0</v>
      </c>
      <c r="AQ141" s="43">
        <f t="shared" ref="AQ141:BN143" si="62">AQ$140*AQ106</f>
        <v>0</v>
      </c>
      <c r="AR141" s="43">
        <f t="shared" si="62"/>
        <v>0</v>
      </c>
      <c r="AS141" s="43">
        <f t="shared" si="62"/>
        <v>0</v>
      </c>
      <c r="AT141" s="43">
        <f t="shared" si="62"/>
        <v>0</v>
      </c>
      <c r="AU141" s="43">
        <f t="shared" si="62"/>
        <v>0</v>
      </c>
      <c r="AV141" s="43">
        <f t="shared" si="62"/>
        <v>0</v>
      </c>
      <c r="AW141" s="43">
        <f t="shared" si="62"/>
        <v>0</v>
      </c>
      <c r="AX141" s="43">
        <f t="shared" si="62"/>
        <v>0</v>
      </c>
      <c r="AY141" s="43">
        <f t="shared" si="62"/>
        <v>0</v>
      </c>
      <c r="AZ141" s="43">
        <f t="shared" si="62"/>
        <v>0</v>
      </c>
      <c r="BA141" s="43">
        <f t="shared" si="62"/>
        <v>0</v>
      </c>
      <c r="BB141" s="43">
        <f t="shared" si="62"/>
        <v>0</v>
      </c>
      <c r="BC141" s="43">
        <f t="shared" si="62"/>
        <v>0</v>
      </c>
      <c r="BD141" s="43">
        <f t="shared" si="62"/>
        <v>0</v>
      </c>
      <c r="BE141" s="43">
        <f t="shared" si="62"/>
        <v>0</v>
      </c>
      <c r="BF141" s="43">
        <f t="shared" si="62"/>
        <v>0</v>
      </c>
      <c r="BG141" s="43">
        <f t="shared" si="62"/>
        <v>0</v>
      </c>
      <c r="BH141" s="43">
        <f t="shared" si="62"/>
        <v>0</v>
      </c>
      <c r="BI141" s="43">
        <f t="shared" si="62"/>
        <v>0</v>
      </c>
      <c r="BJ141" s="43">
        <f t="shared" si="62"/>
        <v>0</v>
      </c>
      <c r="BK141" s="43">
        <f t="shared" si="62"/>
        <v>0</v>
      </c>
      <c r="BL141" s="43">
        <f t="shared" si="62"/>
        <v>0.57007382772696868</v>
      </c>
      <c r="BM141" s="43">
        <f t="shared" si="62"/>
        <v>0</v>
      </c>
      <c r="BN141" s="43">
        <f t="shared" si="62"/>
        <v>0</v>
      </c>
      <c r="BO141" s="41"/>
      <c r="BP141" s="41"/>
      <c r="BQ141" s="49"/>
      <c r="BR141" s="47"/>
    </row>
    <row r="142" spans="1:70" s="36" customFormat="1" x14ac:dyDescent="0.25">
      <c r="A142" s="34" t="s">
        <v>37</v>
      </c>
      <c r="B142" s="43">
        <f t="shared" si="61"/>
        <v>0</v>
      </c>
      <c r="C142" s="43">
        <f t="shared" si="61"/>
        <v>0</v>
      </c>
      <c r="D142" s="43">
        <f t="shared" si="61"/>
        <v>0</v>
      </c>
      <c r="E142" s="43">
        <f t="shared" si="61"/>
        <v>0</v>
      </c>
      <c r="F142" s="43">
        <f t="shared" si="61"/>
        <v>0</v>
      </c>
      <c r="G142" s="43">
        <f t="shared" si="61"/>
        <v>0</v>
      </c>
      <c r="H142" s="43">
        <f t="shared" si="61"/>
        <v>0</v>
      </c>
      <c r="I142" s="43">
        <f t="shared" si="61"/>
        <v>0</v>
      </c>
      <c r="J142" s="43">
        <f t="shared" si="61"/>
        <v>0</v>
      </c>
      <c r="K142" s="43">
        <f t="shared" si="61"/>
        <v>0</v>
      </c>
      <c r="L142" s="43">
        <f t="shared" si="61"/>
        <v>0</v>
      </c>
      <c r="M142" s="43">
        <f t="shared" si="61"/>
        <v>0</v>
      </c>
      <c r="N142" s="43">
        <f t="shared" si="61"/>
        <v>0</v>
      </c>
      <c r="O142" s="43">
        <f t="shared" si="61"/>
        <v>0</v>
      </c>
      <c r="P142" s="43">
        <f t="shared" si="61"/>
        <v>0</v>
      </c>
      <c r="Q142" s="43">
        <f t="shared" si="61"/>
        <v>0</v>
      </c>
      <c r="R142" s="43">
        <f t="shared" si="61"/>
        <v>0</v>
      </c>
      <c r="S142" s="43">
        <f t="shared" si="61"/>
        <v>0</v>
      </c>
      <c r="T142" s="43">
        <f t="shared" si="61"/>
        <v>0</v>
      </c>
      <c r="U142" s="43">
        <f t="shared" si="61"/>
        <v>0</v>
      </c>
      <c r="V142" s="43">
        <f t="shared" si="61"/>
        <v>0</v>
      </c>
      <c r="W142" s="43">
        <f t="shared" si="61"/>
        <v>0</v>
      </c>
      <c r="X142" s="43">
        <f t="shared" si="61"/>
        <v>0</v>
      </c>
      <c r="Y142" s="43">
        <f t="shared" si="61"/>
        <v>0</v>
      </c>
      <c r="Z142" s="43">
        <f t="shared" si="61"/>
        <v>0</v>
      </c>
      <c r="AA142" s="43">
        <f t="shared" si="61"/>
        <v>0</v>
      </c>
      <c r="AB142" s="43">
        <f t="shared" si="61"/>
        <v>0</v>
      </c>
      <c r="AC142" s="43">
        <f t="shared" si="61"/>
        <v>0</v>
      </c>
      <c r="AD142" s="43">
        <f t="shared" si="61"/>
        <v>0</v>
      </c>
      <c r="AE142" s="43">
        <f t="shared" si="61"/>
        <v>0</v>
      </c>
      <c r="AF142" s="43">
        <f t="shared" si="61"/>
        <v>0</v>
      </c>
      <c r="AG142" s="43">
        <f t="shared" si="61"/>
        <v>0</v>
      </c>
      <c r="AH142" s="43">
        <f t="shared" si="61"/>
        <v>0</v>
      </c>
      <c r="AI142" s="43">
        <f t="shared" si="61"/>
        <v>0</v>
      </c>
      <c r="AJ142" s="43">
        <f t="shared" si="61"/>
        <v>0</v>
      </c>
      <c r="AK142" s="43">
        <f t="shared" si="61"/>
        <v>0</v>
      </c>
      <c r="AL142" s="43">
        <f t="shared" si="61"/>
        <v>0</v>
      </c>
      <c r="AM142" s="43">
        <f t="shared" si="61"/>
        <v>0</v>
      </c>
      <c r="AN142" s="43">
        <f t="shared" si="61"/>
        <v>0</v>
      </c>
      <c r="AO142" s="43">
        <f t="shared" si="61"/>
        <v>0</v>
      </c>
      <c r="AP142" s="43">
        <f t="shared" ref="AP142:AP143" si="63">AP$140*AP107</f>
        <v>0</v>
      </c>
      <c r="AQ142" s="43">
        <f t="shared" si="62"/>
        <v>0</v>
      </c>
      <c r="AR142" s="43">
        <f t="shared" si="62"/>
        <v>0</v>
      </c>
      <c r="AS142" s="43">
        <f t="shared" si="62"/>
        <v>0</v>
      </c>
      <c r="AT142" s="43">
        <f t="shared" si="62"/>
        <v>0</v>
      </c>
      <c r="AU142" s="43">
        <f t="shared" si="62"/>
        <v>0</v>
      </c>
      <c r="AV142" s="43">
        <f t="shared" si="62"/>
        <v>0</v>
      </c>
      <c r="AW142" s="43">
        <f t="shared" si="62"/>
        <v>0</v>
      </c>
      <c r="AX142" s="43">
        <f t="shared" si="62"/>
        <v>0</v>
      </c>
      <c r="AY142" s="43">
        <f t="shared" si="62"/>
        <v>0</v>
      </c>
      <c r="AZ142" s="43">
        <f t="shared" si="62"/>
        <v>0</v>
      </c>
      <c r="BA142" s="43">
        <f t="shared" si="62"/>
        <v>0</v>
      </c>
      <c r="BB142" s="43">
        <f t="shared" si="62"/>
        <v>0</v>
      </c>
      <c r="BC142" s="43">
        <f t="shared" si="62"/>
        <v>0</v>
      </c>
      <c r="BD142" s="43">
        <f t="shared" si="62"/>
        <v>0</v>
      </c>
      <c r="BE142" s="43">
        <f t="shared" si="62"/>
        <v>0</v>
      </c>
      <c r="BF142" s="43">
        <f t="shared" si="62"/>
        <v>0</v>
      </c>
      <c r="BG142" s="43">
        <f t="shared" si="62"/>
        <v>0</v>
      </c>
      <c r="BH142" s="43">
        <f t="shared" si="62"/>
        <v>0</v>
      </c>
      <c r="BI142" s="43">
        <f t="shared" si="62"/>
        <v>0</v>
      </c>
      <c r="BJ142" s="43">
        <f t="shared" si="62"/>
        <v>0</v>
      </c>
      <c r="BK142" s="43">
        <f t="shared" si="62"/>
        <v>0</v>
      </c>
      <c r="BL142" s="43">
        <f t="shared" si="62"/>
        <v>0.24884962068881253</v>
      </c>
      <c r="BM142" s="43">
        <f t="shared" si="62"/>
        <v>0</v>
      </c>
      <c r="BN142" s="43">
        <f t="shared" si="62"/>
        <v>0</v>
      </c>
      <c r="BO142" s="41"/>
      <c r="BP142" s="41"/>
      <c r="BQ142" s="49"/>
      <c r="BR142" s="47"/>
    </row>
    <row r="143" spans="1:70" s="36" customFormat="1" x14ac:dyDescent="0.25">
      <c r="A143" s="34" t="s">
        <v>38</v>
      </c>
      <c r="B143" s="43">
        <f t="shared" si="61"/>
        <v>0</v>
      </c>
      <c r="C143" s="43">
        <f t="shared" si="61"/>
        <v>0</v>
      </c>
      <c r="D143" s="43">
        <f t="shared" si="61"/>
        <v>0</v>
      </c>
      <c r="E143" s="43">
        <f t="shared" si="61"/>
        <v>0</v>
      </c>
      <c r="F143" s="43">
        <f t="shared" si="61"/>
        <v>0</v>
      </c>
      <c r="G143" s="43">
        <f t="shared" si="61"/>
        <v>0</v>
      </c>
      <c r="H143" s="43">
        <f t="shared" si="61"/>
        <v>0</v>
      </c>
      <c r="I143" s="43">
        <f t="shared" si="61"/>
        <v>0</v>
      </c>
      <c r="J143" s="43">
        <f t="shared" si="61"/>
        <v>0</v>
      </c>
      <c r="K143" s="43">
        <f t="shared" si="61"/>
        <v>0</v>
      </c>
      <c r="L143" s="43">
        <f t="shared" si="61"/>
        <v>0</v>
      </c>
      <c r="M143" s="43">
        <f t="shared" si="61"/>
        <v>0</v>
      </c>
      <c r="N143" s="43">
        <f t="shared" si="61"/>
        <v>0</v>
      </c>
      <c r="O143" s="43">
        <f t="shared" si="61"/>
        <v>0</v>
      </c>
      <c r="P143" s="43">
        <f t="shared" si="61"/>
        <v>0</v>
      </c>
      <c r="Q143" s="43">
        <f t="shared" si="61"/>
        <v>0</v>
      </c>
      <c r="R143" s="43">
        <f t="shared" si="61"/>
        <v>0</v>
      </c>
      <c r="S143" s="43">
        <f t="shared" si="61"/>
        <v>0</v>
      </c>
      <c r="T143" s="43">
        <f t="shared" si="61"/>
        <v>0</v>
      </c>
      <c r="U143" s="43">
        <f t="shared" si="61"/>
        <v>0</v>
      </c>
      <c r="V143" s="43">
        <f t="shared" si="61"/>
        <v>0</v>
      </c>
      <c r="W143" s="43">
        <f t="shared" si="61"/>
        <v>0</v>
      </c>
      <c r="X143" s="43">
        <f t="shared" si="61"/>
        <v>0</v>
      </c>
      <c r="Y143" s="43">
        <f t="shared" si="61"/>
        <v>0</v>
      </c>
      <c r="Z143" s="43">
        <f t="shared" si="61"/>
        <v>0</v>
      </c>
      <c r="AA143" s="43">
        <f t="shared" si="61"/>
        <v>0</v>
      </c>
      <c r="AB143" s="43">
        <f t="shared" si="61"/>
        <v>0</v>
      </c>
      <c r="AC143" s="43">
        <f t="shared" si="61"/>
        <v>0</v>
      </c>
      <c r="AD143" s="43">
        <f t="shared" si="61"/>
        <v>0</v>
      </c>
      <c r="AE143" s="43">
        <f t="shared" si="61"/>
        <v>0</v>
      </c>
      <c r="AF143" s="43">
        <f t="shared" si="61"/>
        <v>0</v>
      </c>
      <c r="AG143" s="43">
        <f t="shared" si="61"/>
        <v>0</v>
      </c>
      <c r="AH143" s="43">
        <f t="shared" si="61"/>
        <v>0</v>
      </c>
      <c r="AI143" s="43">
        <f t="shared" si="61"/>
        <v>0</v>
      </c>
      <c r="AJ143" s="43">
        <f t="shared" si="61"/>
        <v>0</v>
      </c>
      <c r="AK143" s="43">
        <f t="shared" si="61"/>
        <v>0</v>
      </c>
      <c r="AL143" s="43">
        <f t="shared" si="61"/>
        <v>0</v>
      </c>
      <c r="AM143" s="43">
        <f t="shared" si="61"/>
        <v>0</v>
      </c>
      <c r="AN143" s="43">
        <f t="shared" si="61"/>
        <v>0</v>
      </c>
      <c r="AO143" s="43">
        <f t="shared" si="61"/>
        <v>0</v>
      </c>
      <c r="AP143" s="43">
        <f t="shared" si="63"/>
        <v>0</v>
      </c>
      <c r="AQ143" s="43">
        <f t="shared" si="62"/>
        <v>0</v>
      </c>
      <c r="AR143" s="43">
        <f t="shared" si="62"/>
        <v>0</v>
      </c>
      <c r="AS143" s="43">
        <f t="shared" si="62"/>
        <v>0</v>
      </c>
      <c r="AT143" s="43">
        <f t="shared" si="62"/>
        <v>0</v>
      </c>
      <c r="AU143" s="43">
        <f t="shared" si="62"/>
        <v>0</v>
      </c>
      <c r="AV143" s="43">
        <f t="shared" si="62"/>
        <v>0</v>
      </c>
      <c r="AW143" s="43">
        <f t="shared" si="62"/>
        <v>0</v>
      </c>
      <c r="AX143" s="43">
        <f t="shared" si="62"/>
        <v>0</v>
      </c>
      <c r="AY143" s="43">
        <f t="shared" si="62"/>
        <v>0</v>
      </c>
      <c r="AZ143" s="43">
        <f t="shared" si="62"/>
        <v>0</v>
      </c>
      <c r="BA143" s="43">
        <f t="shared" si="62"/>
        <v>0</v>
      </c>
      <c r="BB143" s="43">
        <f t="shared" si="62"/>
        <v>0</v>
      </c>
      <c r="BC143" s="43">
        <f t="shared" si="62"/>
        <v>0</v>
      </c>
      <c r="BD143" s="43">
        <f t="shared" si="62"/>
        <v>0</v>
      </c>
      <c r="BE143" s="43">
        <f t="shared" si="62"/>
        <v>0</v>
      </c>
      <c r="BF143" s="43">
        <f t="shared" si="62"/>
        <v>0</v>
      </c>
      <c r="BG143" s="43">
        <f t="shared" si="62"/>
        <v>0</v>
      </c>
      <c r="BH143" s="43">
        <f t="shared" si="62"/>
        <v>0</v>
      </c>
      <c r="BI143" s="43">
        <f t="shared" si="62"/>
        <v>0</v>
      </c>
      <c r="BJ143" s="43">
        <f t="shared" si="62"/>
        <v>0</v>
      </c>
      <c r="BK143" s="43">
        <f t="shared" si="62"/>
        <v>0</v>
      </c>
      <c r="BL143" s="43">
        <f t="shared" si="62"/>
        <v>0.18292238683319342</v>
      </c>
      <c r="BM143" s="43">
        <f t="shared" si="62"/>
        <v>0</v>
      </c>
      <c r="BN143" s="43">
        <f t="shared" si="62"/>
        <v>0</v>
      </c>
      <c r="BO143" s="41"/>
      <c r="BP143" s="41"/>
      <c r="BQ143" s="49"/>
      <c r="BR143" s="47"/>
    </row>
    <row r="144" spans="1:70" s="36" customFormat="1" x14ac:dyDescent="0.25">
      <c r="A144" s="34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2"/>
      <c r="V144" s="42"/>
      <c r="W144" s="42"/>
      <c r="X144" s="42"/>
      <c r="Y144" s="42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1"/>
      <c r="BP144" s="41"/>
      <c r="BQ144" s="49"/>
      <c r="BR144" s="47"/>
    </row>
    <row r="145" spans="1:81" s="36" customFormat="1" x14ac:dyDescent="0.25">
      <c r="A145" s="34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2"/>
      <c r="V145" s="42"/>
      <c r="W145" s="42"/>
      <c r="X145" s="42"/>
      <c r="Y145" s="42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1"/>
      <c r="BP145" s="41"/>
      <c r="BQ145" s="49"/>
      <c r="BR145" s="47"/>
    </row>
    <row r="146" spans="1:81" s="36" customFormat="1" x14ac:dyDescent="0.25">
      <c r="A146" s="34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1"/>
      <c r="BP146" s="41"/>
      <c r="BQ146" s="41"/>
    </row>
    <row r="147" spans="1:81" s="36" customFormat="1" x14ac:dyDescent="0.25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34" t="s">
        <v>54</v>
      </c>
      <c r="BE147" s="43">
        <f>MAX(M141:BN141)</f>
        <v>0.57007382772696868</v>
      </c>
      <c r="BF147" s="43"/>
      <c r="BG147" s="43"/>
      <c r="BH147" s="43"/>
      <c r="BI147" s="43"/>
      <c r="BJ147" s="43"/>
      <c r="BK147" s="43"/>
      <c r="BL147" s="43"/>
      <c r="BM147" s="43"/>
      <c r="BN147" s="43"/>
      <c r="BQ147" s="50"/>
      <c r="BR147" s="50"/>
      <c r="BS147" s="50"/>
      <c r="BT147" s="50"/>
      <c r="BU147" s="50"/>
      <c r="BV147" s="50"/>
      <c r="BW147" s="50"/>
      <c r="BX147" s="50"/>
      <c r="BY147" s="50"/>
      <c r="BZ147" s="50"/>
      <c r="CA147" s="50"/>
      <c r="CB147" s="50"/>
      <c r="CC147" s="50"/>
    </row>
    <row r="148" spans="1:81" s="36" customFormat="1" x14ac:dyDescent="0.2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38" t="s">
        <v>55</v>
      </c>
      <c r="BE148" s="43">
        <f>MAX(M142:BN142)</f>
        <v>0.24884962068881253</v>
      </c>
      <c r="BF148" s="43"/>
      <c r="BG148" s="43"/>
      <c r="BH148" s="43"/>
      <c r="BI148" s="43"/>
      <c r="BJ148" s="43"/>
      <c r="BK148" s="43"/>
      <c r="BL148" s="43"/>
      <c r="BM148" s="43"/>
      <c r="BN148" s="43"/>
      <c r="BQ148" s="50"/>
      <c r="BR148" s="50"/>
      <c r="BS148" s="50"/>
      <c r="BT148" s="50"/>
      <c r="BU148" s="50"/>
      <c r="BV148" s="50"/>
      <c r="BW148" s="50"/>
      <c r="BX148" s="50"/>
      <c r="BY148" s="50"/>
      <c r="BZ148" s="50"/>
      <c r="CA148" s="50"/>
      <c r="CB148" s="50"/>
      <c r="CC148" s="50"/>
    </row>
    <row r="149" spans="1:81" s="36" customFormat="1" x14ac:dyDescent="0.25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34" t="s">
        <v>56</v>
      </c>
      <c r="BE149" s="43">
        <f>MAX(M143:BN143)</f>
        <v>0.18292238683319342</v>
      </c>
      <c r="BF149" s="43"/>
      <c r="BG149" s="43"/>
      <c r="BH149" s="43"/>
      <c r="BI149" s="43"/>
      <c r="BJ149" s="43"/>
      <c r="BK149" s="43"/>
      <c r="BL149" s="43"/>
      <c r="BM149" s="43"/>
      <c r="BN149" s="43"/>
      <c r="BQ149" s="50"/>
      <c r="BR149" s="50"/>
      <c r="BS149" s="50"/>
      <c r="BT149" s="50"/>
      <c r="BU149" s="50"/>
      <c r="BV149" s="50"/>
      <c r="BW149" s="50"/>
      <c r="BX149" s="50"/>
      <c r="BY149" s="50"/>
      <c r="BZ149" s="50"/>
      <c r="CA149" s="50"/>
      <c r="CB149" s="50"/>
      <c r="CC149" s="50"/>
    </row>
    <row r="150" spans="1:81" s="36" customFormat="1" x14ac:dyDescent="0.25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43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</row>
    <row r="151" spans="1:81" s="36" customFormat="1" x14ac:dyDescent="0.25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43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</row>
    <row r="152" spans="1:81" s="46" customFormat="1" x14ac:dyDescent="0.25">
      <c r="A152" s="34" t="s">
        <v>57</v>
      </c>
      <c r="B152" s="38">
        <v>43678</v>
      </c>
      <c r="C152" s="38">
        <v>43709</v>
      </c>
      <c r="D152" s="38">
        <v>43739</v>
      </c>
      <c r="E152" s="38">
        <v>43770</v>
      </c>
      <c r="F152" s="38">
        <v>43800</v>
      </c>
      <c r="G152" s="38">
        <v>43831</v>
      </c>
      <c r="H152" s="38">
        <v>43862</v>
      </c>
      <c r="I152" s="38">
        <v>43891</v>
      </c>
      <c r="J152" s="38">
        <v>43922</v>
      </c>
      <c r="K152" s="38">
        <v>43952</v>
      </c>
      <c r="L152" s="38">
        <v>43983</v>
      </c>
      <c r="M152" s="38">
        <v>44013</v>
      </c>
      <c r="N152" s="38">
        <v>44044</v>
      </c>
      <c r="O152" s="38">
        <v>44075</v>
      </c>
      <c r="P152" s="38">
        <v>44105</v>
      </c>
      <c r="Q152" s="38">
        <v>44136</v>
      </c>
      <c r="R152" s="38">
        <v>44166</v>
      </c>
      <c r="S152" s="38">
        <v>44197</v>
      </c>
      <c r="T152" s="38">
        <v>44228</v>
      </c>
      <c r="U152" s="38">
        <v>44256</v>
      </c>
      <c r="V152" s="38">
        <v>44287</v>
      </c>
      <c r="W152" s="38">
        <v>44317</v>
      </c>
      <c r="X152" s="38">
        <v>44348</v>
      </c>
      <c r="Y152" s="38">
        <v>44378</v>
      </c>
      <c r="Z152" s="38">
        <v>44409</v>
      </c>
      <c r="AA152" s="38">
        <v>44440</v>
      </c>
      <c r="AB152" s="38">
        <v>44470</v>
      </c>
      <c r="AC152" s="38">
        <v>44501</v>
      </c>
      <c r="AD152" s="38">
        <v>44531</v>
      </c>
      <c r="AE152" s="38">
        <v>44562</v>
      </c>
      <c r="AF152" s="38">
        <v>44593</v>
      </c>
      <c r="AG152" s="38">
        <v>44621</v>
      </c>
      <c r="AH152" s="38">
        <v>44652</v>
      </c>
      <c r="AI152" s="38">
        <v>44682</v>
      </c>
      <c r="AJ152" s="38">
        <v>44713</v>
      </c>
      <c r="AK152" s="38">
        <v>44743</v>
      </c>
      <c r="AL152" s="38">
        <v>44774</v>
      </c>
      <c r="AM152" s="38">
        <v>44805</v>
      </c>
      <c r="AN152" s="38">
        <v>44835</v>
      </c>
      <c r="AO152" s="38">
        <v>44866</v>
      </c>
      <c r="AP152" s="38">
        <v>44896</v>
      </c>
      <c r="AQ152" s="38">
        <v>44927</v>
      </c>
      <c r="AR152" s="38">
        <v>44958</v>
      </c>
      <c r="AS152" s="38">
        <v>44986</v>
      </c>
      <c r="AT152" s="38">
        <v>45017</v>
      </c>
      <c r="AU152" s="38">
        <v>45047</v>
      </c>
      <c r="AV152" s="38">
        <v>45078</v>
      </c>
      <c r="AW152" s="38">
        <v>45108</v>
      </c>
      <c r="AX152" s="38">
        <v>45139</v>
      </c>
      <c r="AY152" s="38">
        <v>45170</v>
      </c>
      <c r="AZ152" s="38">
        <v>45200</v>
      </c>
      <c r="BA152" s="38">
        <v>45231</v>
      </c>
      <c r="BB152" s="38">
        <v>45261</v>
      </c>
      <c r="BC152" s="38">
        <v>45292</v>
      </c>
      <c r="BD152" s="38">
        <v>45323</v>
      </c>
      <c r="BE152" s="38">
        <v>45352</v>
      </c>
      <c r="BF152" s="38">
        <v>45383</v>
      </c>
      <c r="BG152" s="38">
        <v>45413</v>
      </c>
      <c r="BH152" s="38">
        <v>45444</v>
      </c>
      <c r="BI152" s="38">
        <v>45474</v>
      </c>
      <c r="BJ152" s="38">
        <v>45505</v>
      </c>
      <c r="BK152" s="38">
        <v>45536</v>
      </c>
      <c r="BL152" s="38">
        <v>45566</v>
      </c>
      <c r="BM152" s="38">
        <v>45597</v>
      </c>
      <c r="BN152" s="38">
        <v>45627</v>
      </c>
    </row>
    <row r="153" spans="1:81" s="36" customFormat="1" x14ac:dyDescent="0.25">
      <c r="A153" s="34" t="s">
        <v>54</v>
      </c>
      <c r="B153" s="35">
        <f t="shared" ref="B153:BM155" si="64">+B110</f>
        <v>0.62424523920111474</v>
      </c>
      <c r="C153" s="35">
        <f t="shared" si="64"/>
        <v>0.75260276280323446</v>
      </c>
      <c r="D153" s="35">
        <f t="shared" si="64"/>
        <v>0.55529855221451208</v>
      </c>
      <c r="E153" s="35">
        <f t="shared" si="64"/>
        <v>0.47629658587438101</v>
      </c>
      <c r="F153" s="35">
        <f t="shared" si="64"/>
        <v>0.59530930037272201</v>
      </c>
      <c r="G153" s="35">
        <f t="shared" si="64"/>
        <v>0.58523241911524948</v>
      </c>
      <c r="H153" s="35">
        <f t="shared" si="64"/>
        <v>0.57169499427796377</v>
      </c>
      <c r="I153" s="35">
        <f t="shared" si="64"/>
        <v>0.52907502941442663</v>
      </c>
      <c r="J153" s="35">
        <f t="shared" si="64"/>
        <v>0.48322599970046426</v>
      </c>
      <c r="K153" s="35">
        <f t="shared" si="64"/>
        <v>0.53288706542863318</v>
      </c>
      <c r="L153" s="35">
        <f t="shared" si="64"/>
        <v>0.62207826646967457</v>
      </c>
      <c r="M153" s="35">
        <f t="shared" si="64"/>
        <v>0.6390957345247642</v>
      </c>
      <c r="N153" s="35">
        <f t="shared" si="64"/>
        <v>0.62103054513174349</v>
      </c>
      <c r="O153" s="35">
        <f t="shared" si="64"/>
        <v>0.63548593110184459</v>
      </c>
      <c r="P153" s="35">
        <f t="shared" si="64"/>
        <v>0.54797792337733597</v>
      </c>
      <c r="Q153" s="35">
        <f t="shared" si="64"/>
        <v>0.42211761829074457</v>
      </c>
      <c r="R153" s="35">
        <f t="shared" si="64"/>
        <v>0.49041792584948773</v>
      </c>
      <c r="S153" s="35">
        <f t="shared" si="64"/>
        <v>0.53490919047184449</v>
      </c>
      <c r="T153" s="35">
        <f t="shared" si="64"/>
        <v>0.59059679374915808</v>
      </c>
      <c r="U153" s="35">
        <f t="shared" si="64"/>
        <v>0.59041158600024968</v>
      </c>
      <c r="V153" s="35">
        <f t="shared" si="64"/>
        <v>0.61778807085974319</v>
      </c>
      <c r="W153" s="35">
        <f t="shared" si="64"/>
        <v>0.6033802816901408</v>
      </c>
      <c r="X153" s="35">
        <f t="shared" si="64"/>
        <v>0.56268858599521376</v>
      </c>
      <c r="Y153" s="35">
        <f t="shared" si="64"/>
        <v>0.57763753880604607</v>
      </c>
      <c r="Z153" s="35">
        <f t="shared" si="64"/>
        <v>0.57307326887609678</v>
      </c>
      <c r="AA153" s="35">
        <f t="shared" si="64"/>
        <v>0.59155625865137429</v>
      </c>
      <c r="AB153" s="35">
        <f t="shared" si="64"/>
        <v>0.61126199529241354</v>
      </c>
      <c r="AC153" s="35">
        <f t="shared" si="64"/>
        <v>0.56417112299465244</v>
      </c>
      <c r="AD153" s="35">
        <f t="shared" si="64"/>
        <v>0.59352554375316136</v>
      </c>
      <c r="AE153" s="35">
        <f t="shared" si="64"/>
        <v>0.5607913871822332</v>
      </c>
      <c r="AF153" s="35">
        <f t="shared" si="64"/>
        <v>0.54822037510656441</v>
      </c>
      <c r="AG153" s="35">
        <f t="shared" si="64"/>
        <v>0.45468328042829392</v>
      </c>
      <c r="AH153" s="35">
        <f t="shared" si="64"/>
        <v>0.47423574956614606</v>
      </c>
      <c r="AI153" s="35">
        <f t="shared" si="64"/>
        <v>0.54502539894299351</v>
      </c>
      <c r="AJ153" s="35">
        <f t="shared" si="64"/>
        <v>0.55318158001979389</v>
      </c>
      <c r="AK153" s="35">
        <f t="shared" si="64"/>
        <v>0.59910052910052913</v>
      </c>
      <c r="AL153" s="35">
        <f t="shared" si="64"/>
        <v>0.64776686727906241</v>
      </c>
      <c r="AM153" s="35">
        <f t="shared" si="64"/>
        <v>0.63662076320304173</v>
      </c>
      <c r="AN153" s="35">
        <f t="shared" si="64"/>
        <v>0.73395214521452146</v>
      </c>
      <c r="AO153" s="35">
        <f t="shared" si="64"/>
        <v>0.73397804896768748</v>
      </c>
      <c r="AP153" s="35">
        <f t="shared" si="64"/>
        <v>0.71857536696222335</v>
      </c>
      <c r="AQ153" s="35">
        <f t="shared" si="64"/>
        <v>0.52237671569723254</v>
      </c>
      <c r="AR153" s="35">
        <f t="shared" si="64"/>
        <v>0.53557053050517844</v>
      </c>
      <c r="AS153" s="35">
        <f t="shared" si="64"/>
        <v>0.53768912103746402</v>
      </c>
      <c r="AT153" s="35">
        <f t="shared" si="64"/>
        <v>0.52881623783890563</v>
      </c>
      <c r="AU153" s="35">
        <f t="shared" si="64"/>
        <v>0.5178239769935894</v>
      </c>
      <c r="AV153" s="35">
        <f t="shared" si="64"/>
        <v>0.52293192460079241</v>
      </c>
      <c r="AW153" s="35">
        <f t="shared" si="64"/>
        <v>0.52245887267288948</v>
      </c>
      <c r="AX153" s="35">
        <f t="shared" si="64"/>
        <v>0.53455510007234142</v>
      </c>
      <c r="AY153" s="35">
        <f t="shared" si="64"/>
        <v>0.53522074659009333</v>
      </c>
      <c r="AZ153" s="35">
        <f t="shared" si="64"/>
        <v>0.54868965517241375</v>
      </c>
      <c r="BA153" s="35">
        <f t="shared" si="64"/>
        <v>0.53429110317428463</v>
      </c>
      <c r="BB153" s="35">
        <f t="shared" si="64"/>
        <v>0.5334036700704623</v>
      </c>
      <c r="BC153" s="35">
        <f t="shared" si="64"/>
        <v>0.52077608460321423</v>
      </c>
      <c r="BD153" s="35">
        <f t="shared" si="64"/>
        <v>0.51833284998135642</v>
      </c>
      <c r="BE153" s="35">
        <f t="shared" si="64"/>
        <v>0.52242956753053083</v>
      </c>
      <c r="BF153" s="35">
        <f t="shared" si="64"/>
        <v>0.52222270685218297</v>
      </c>
      <c r="BG153" s="35">
        <f t="shared" si="64"/>
        <v>0.50554184211800013</v>
      </c>
      <c r="BH153" s="35">
        <f t="shared" si="64"/>
        <v>0.50485436893203883</v>
      </c>
      <c r="BI153" s="35">
        <f t="shared" si="64"/>
        <v>0.48973971750910544</v>
      </c>
      <c r="BJ153" s="35">
        <f t="shared" si="64"/>
        <v>0.49534056252117925</v>
      </c>
      <c r="BK153" s="35">
        <f t="shared" si="64"/>
        <v>0.5196228039284736</v>
      </c>
      <c r="BL153" s="35">
        <f t="shared" si="64"/>
        <v>0.50744544287548143</v>
      </c>
      <c r="BM153" s="35">
        <f t="shared" si="64"/>
        <v>0</v>
      </c>
      <c r="BN153" s="35">
        <f t="shared" ref="BN153:BN155" si="65">+BN110</f>
        <v>0</v>
      </c>
    </row>
    <row r="154" spans="1:81" s="36" customFormat="1" x14ac:dyDescent="0.25">
      <c r="A154" s="38" t="s">
        <v>55</v>
      </c>
      <c r="B154" s="35">
        <f t="shared" si="64"/>
        <v>0.30492336274965165</v>
      </c>
      <c r="C154" s="35">
        <f t="shared" si="64"/>
        <v>0.18637971698113207</v>
      </c>
      <c r="D154" s="35">
        <f t="shared" si="64"/>
        <v>0.31465775721751049</v>
      </c>
      <c r="E154" s="35">
        <f t="shared" si="64"/>
        <v>0.30664581704456606</v>
      </c>
      <c r="F154" s="35">
        <f t="shared" si="64"/>
        <v>0.22500331472178436</v>
      </c>
      <c r="G154" s="35">
        <f t="shared" si="64"/>
        <v>0.22091590884388246</v>
      </c>
      <c r="H154" s="35">
        <f t="shared" si="64"/>
        <v>0.21862416818547875</v>
      </c>
      <c r="I154" s="35">
        <f t="shared" si="64"/>
        <v>0.24022535976106435</v>
      </c>
      <c r="J154" s="35">
        <f t="shared" si="64"/>
        <v>0.25771304478059009</v>
      </c>
      <c r="K154" s="35">
        <f t="shared" si="64"/>
        <v>0.23610451306413302</v>
      </c>
      <c r="L154" s="35">
        <f t="shared" si="64"/>
        <v>0.24400500056824639</v>
      </c>
      <c r="M154" s="35">
        <f t="shared" si="64"/>
        <v>0.24359414976896934</v>
      </c>
      <c r="N154" s="35">
        <f t="shared" si="64"/>
        <v>0.23596820401081386</v>
      </c>
      <c r="O154" s="35">
        <f t="shared" si="64"/>
        <v>0.21957999924865698</v>
      </c>
      <c r="P154" s="35">
        <f t="shared" si="64"/>
        <v>0.28615692476519383</v>
      </c>
      <c r="Q154" s="35">
        <f t="shared" si="64"/>
        <v>0.39677833475975061</v>
      </c>
      <c r="R154" s="35">
        <f t="shared" si="64"/>
        <v>0.34222746369868062</v>
      </c>
      <c r="S154" s="35">
        <f t="shared" si="64"/>
        <v>0.31071461166377656</v>
      </c>
      <c r="T154" s="35">
        <f t="shared" si="64"/>
        <v>0.26970227670753066</v>
      </c>
      <c r="U154" s="35">
        <f t="shared" si="64"/>
        <v>0.26967414374297721</v>
      </c>
      <c r="V154" s="35">
        <f t="shared" si="64"/>
        <v>0.24305216967333007</v>
      </c>
      <c r="W154" s="35">
        <f t="shared" si="64"/>
        <v>0.24363636363636362</v>
      </c>
      <c r="X154" s="35">
        <f t="shared" si="64"/>
        <v>0.26131515971282904</v>
      </c>
      <c r="Y154" s="35">
        <f t="shared" si="64"/>
        <v>0.23594076034403785</v>
      </c>
      <c r="Z154" s="35">
        <f t="shared" si="64"/>
        <v>0.21729167830995361</v>
      </c>
      <c r="AA154" s="35">
        <f t="shared" si="64"/>
        <v>0.19626260628831324</v>
      </c>
      <c r="AB154" s="35">
        <f t="shared" si="64"/>
        <v>0.18196632265073329</v>
      </c>
      <c r="AC154" s="35">
        <f t="shared" si="64"/>
        <v>0.19715158790789042</v>
      </c>
      <c r="AD154" s="35">
        <f t="shared" si="64"/>
        <v>0.17971674253920081</v>
      </c>
      <c r="AE154" s="35">
        <f t="shared" si="64"/>
        <v>0.20940195028465136</v>
      </c>
      <c r="AF154" s="35">
        <f t="shared" si="64"/>
        <v>0.21627237851662404</v>
      </c>
      <c r="AG154" s="35">
        <f t="shared" si="64"/>
        <v>0.2899512010233572</v>
      </c>
      <c r="AH154" s="35">
        <f t="shared" si="64"/>
        <v>0.26658657055132828</v>
      </c>
      <c r="AI154" s="35">
        <f t="shared" si="64"/>
        <v>0.2260762481399764</v>
      </c>
      <c r="AJ154" s="35">
        <f t="shared" si="64"/>
        <v>0.22850323106479595</v>
      </c>
      <c r="AK154" s="35">
        <f t="shared" si="64"/>
        <v>0.19873015873015873</v>
      </c>
      <c r="AL154" s="35">
        <f t="shared" si="64"/>
        <v>0.17118421648038373</v>
      </c>
      <c r="AM154" s="35">
        <f t="shared" si="64"/>
        <v>0.17243937497102055</v>
      </c>
      <c r="AN154" s="35">
        <f t="shared" si="64"/>
        <v>0.15020627062706271</v>
      </c>
      <c r="AO154" s="35">
        <f t="shared" si="64"/>
        <v>0.15212218896308236</v>
      </c>
      <c r="AP154" s="35">
        <f t="shared" si="64"/>
        <v>0.16347515088294465</v>
      </c>
      <c r="AQ154" s="35">
        <f t="shared" si="64"/>
        <v>0.27951893414405149</v>
      </c>
      <c r="AR154" s="35">
        <f t="shared" si="64"/>
        <v>0.25878522002623128</v>
      </c>
      <c r="AS154" s="35">
        <f t="shared" si="64"/>
        <v>0.26256304034582134</v>
      </c>
      <c r="AT154" s="35">
        <f t="shared" si="64"/>
        <v>0.27166773667835448</v>
      </c>
      <c r="AU154" s="35">
        <f t="shared" si="64"/>
        <v>0.28578275717452517</v>
      </c>
      <c r="AV154" s="35">
        <f t="shared" si="64"/>
        <v>0.27320206507383837</v>
      </c>
      <c r="AW154" s="35">
        <f t="shared" si="64"/>
        <v>0.25965654169460056</v>
      </c>
      <c r="AX154" s="35">
        <f t="shared" si="64"/>
        <v>0.26095972992524719</v>
      </c>
      <c r="AY154" s="35">
        <f t="shared" si="64"/>
        <v>0.26090272792534097</v>
      </c>
      <c r="AZ154" s="35">
        <f t="shared" si="64"/>
        <v>0.25426600985221676</v>
      </c>
      <c r="BA154" s="35">
        <f t="shared" si="64"/>
        <v>0.26164773867330149</v>
      </c>
      <c r="BB154" s="35">
        <f t="shared" si="64"/>
        <v>0.26052225027318288</v>
      </c>
      <c r="BC154" s="35">
        <f t="shared" si="64"/>
        <v>0.26296943958697644</v>
      </c>
      <c r="BD154" s="35">
        <f t="shared" si="64"/>
        <v>0.25765422380577535</v>
      </c>
      <c r="BE154" s="35">
        <f t="shared" si="64"/>
        <v>0.2634315424610052</v>
      </c>
      <c r="BF154" s="35">
        <f t="shared" si="64"/>
        <v>0.26292144632965497</v>
      </c>
      <c r="BG154" s="35">
        <f t="shared" si="64"/>
        <v>0.27825371472823196</v>
      </c>
      <c r="BH154" s="35">
        <f t="shared" si="64"/>
        <v>0.27894861472886573</v>
      </c>
      <c r="BI154" s="35">
        <f t="shared" si="64"/>
        <v>0.29164075686239671</v>
      </c>
      <c r="BJ154" s="35">
        <f t="shared" si="64"/>
        <v>0.28668248051507961</v>
      </c>
      <c r="BK154" s="35">
        <f t="shared" si="64"/>
        <v>0.26611104589740581</v>
      </c>
      <c r="BL154" s="35">
        <f t="shared" si="64"/>
        <v>0.26923406076166023</v>
      </c>
      <c r="BM154" s="35">
        <f t="shared" si="64"/>
        <v>0</v>
      </c>
      <c r="BN154" s="35">
        <f t="shared" si="65"/>
        <v>0</v>
      </c>
    </row>
    <row r="155" spans="1:81" s="36" customFormat="1" x14ac:dyDescent="0.25">
      <c r="A155" s="34" t="s">
        <v>56</v>
      </c>
      <c r="B155" s="35">
        <f t="shared" si="64"/>
        <v>7.0831398049233621E-2</v>
      </c>
      <c r="C155" s="35">
        <f t="shared" si="64"/>
        <v>6.1017520215633426E-2</v>
      </c>
      <c r="D155" s="35">
        <f t="shared" si="64"/>
        <v>0.13004369056797738</v>
      </c>
      <c r="E155" s="35">
        <f t="shared" si="64"/>
        <v>0.21705759708105291</v>
      </c>
      <c r="F155" s="35">
        <f t="shared" si="64"/>
        <v>0.1796873849054936</v>
      </c>
      <c r="G155" s="35">
        <f t="shared" si="64"/>
        <v>0.19385167204086809</v>
      </c>
      <c r="H155" s="35">
        <f t="shared" si="64"/>
        <v>0.20968083753655745</v>
      </c>
      <c r="I155" s="35">
        <f t="shared" si="64"/>
        <v>0.23069961082450902</v>
      </c>
      <c r="J155" s="35">
        <f t="shared" si="64"/>
        <v>0.25906095551894565</v>
      </c>
      <c r="K155" s="35">
        <f t="shared" si="64"/>
        <v>0.23100842150723386</v>
      </c>
      <c r="L155" s="35">
        <f t="shared" si="64"/>
        <v>0.13391673296207901</v>
      </c>
      <c r="M155" s="35">
        <f t="shared" si="64"/>
        <v>0.11731011570626647</v>
      </c>
      <c r="N155" s="35">
        <f t="shared" si="64"/>
        <v>0.14300125085744261</v>
      </c>
      <c r="O155" s="35">
        <f t="shared" si="64"/>
        <v>0.14493406964949848</v>
      </c>
      <c r="P155" s="35">
        <f t="shared" si="64"/>
        <v>0.16586515185747022</v>
      </c>
      <c r="Q155" s="35">
        <f t="shared" si="64"/>
        <v>0.18110404694950483</v>
      </c>
      <c r="R155" s="35">
        <f t="shared" si="64"/>
        <v>0.16735461045183164</v>
      </c>
      <c r="S155" s="35">
        <f t="shared" si="64"/>
        <v>0.15437619786437892</v>
      </c>
      <c r="T155" s="35">
        <f t="shared" si="64"/>
        <v>0.13970092954331134</v>
      </c>
      <c r="U155" s="35">
        <f t="shared" si="64"/>
        <v>0.13991427025677305</v>
      </c>
      <c r="V155" s="35">
        <f t="shared" si="64"/>
        <v>0.13915975946692671</v>
      </c>
      <c r="W155" s="35">
        <f t="shared" si="64"/>
        <v>0.15298335467349553</v>
      </c>
      <c r="X155" s="35">
        <f t="shared" si="64"/>
        <v>0.17599625429195714</v>
      </c>
      <c r="Y155" s="35">
        <f t="shared" si="64"/>
        <v>0.18642170084991602</v>
      </c>
      <c r="Z155" s="35">
        <f t="shared" si="64"/>
        <v>0.20963505281394959</v>
      </c>
      <c r="AA155" s="35">
        <f t="shared" si="64"/>
        <v>0.21218113506031244</v>
      </c>
      <c r="AB155" s="35">
        <f t="shared" si="64"/>
        <v>0.20677168205685317</v>
      </c>
      <c r="AC155" s="35">
        <f t="shared" si="64"/>
        <v>0.23867728909745717</v>
      </c>
      <c r="AD155" s="35">
        <f t="shared" si="64"/>
        <v>0.22675771370763784</v>
      </c>
      <c r="AE155" s="35">
        <f t="shared" si="64"/>
        <v>0.22980666253311538</v>
      </c>
      <c r="AF155" s="35">
        <f t="shared" si="64"/>
        <v>0.23550724637681159</v>
      </c>
      <c r="AG155" s="35">
        <f t="shared" si="64"/>
        <v>0.25536551854834888</v>
      </c>
      <c r="AH155" s="35">
        <f t="shared" si="64"/>
        <v>0.25917767988252571</v>
      </c>
      <c r="AI155" s="35">
        <f t="shared" si="64"/>
        <v>0.22889835291703012</v>
      </c>
      <c r="AJ155" s="35">
        <f t="shared" si="64"/>
        <v>0.21831518891541013</v>
      </c>
      <c r="AK155" s="35">
        <f t="shared" si="64"/>
        <v>0.20216931216931217</v>
      </c>
      <c r="AL155" s="35">
        <f t="shared" si="64"/>
        <v>0.18104891624055386</v>
      </c>
      <c r="AM155" s="35">
        <f t="shared" si="64"/>
        <v>0.19093986182593778</v>
      </c>
      <c r="AN155" s="35">
        <f t="shared" si="64"/>
        <v>0.16522277227722773</v>
      </c>
      <c r="AO155" s="35">
        <f t="shared" si="64"/>
        <v>0.16183129940901067</v>
      </c>
      <c r="AP155" s="35">
        <f t="shared" si="64"/>
        <v>0.17073988525445197</v>
      </c>
      <c r="AQ155" s="35">
        <f t="shared" si="64"/>
        <v>0.19810435015871597</v>
      </c>
      <c r="AR155" s="35">
        <f t="shared" si="64"/>
        <v>0.20564424946859031</v>
      </c>
      <c r="AS155" s="35">
        <f t="shared" si="64"/>
        <v>0.19974783861671469</v>
      </c>
      <c r="AT155" s="35">
        <f t="shared" si="64"/>
        <v>0.19951602548273989</v>
      </c>
      <c r="AU155" s="35">
        <f t="shared" si="64"/>
        <v>0.19639326583188546</v>
      </c>
      <c r="AV155" s="35">
        <f t="shared" si="64"/>
        <v>0.20386601032536919</v>
      </c>
      <c r="AW155" s="35">
        <f t="shared" si="64"/>
        <v>0.21788458563250993</v>
      </c>
      <c r="AX155" s="35">
        <f t="shared" si="64"/>
        <v>0.20448517000241137</v>
      </c>
      <c r="AY155" s="35">
        <f t="shared" si="64"/>
        <v>0.2038765254845657</v>
      </c>
      <c r="AZ155" s="35">
        <f t="shared" si="64"/>
        <v>0.19704433497536947</v>
      </c>
      <c r="BA155" s="35">
        <f t="shared" si="64"/>
        <v>0.20406115815241382</v>
      </c>
      <c r="BB155" s="35">
        <f t="shared" si="64"/>
        <v>0.2060740796563548</v>
      </c>
      <c r="BC155" s="35">
        <f t="shared" si="64"/>
        <v>0.2162544758098093</v>
      </c>
      <c r="BD155" s="35">
        <f t="shared" si="64"/>
        <v>0.22401292621286822</v>
      </c>
      <c r="BE155" s="35">
        <f t="shared" si="64"/>
        <v>0.21413889000846398</v>
      </c>
      <c r="BF155" s="35">
        <f t="shared" si="64"/>
        <v>0.214855846818162</v>
      </c>
      <c r="BG155" s="35">
        <f t="shared" si="64"/>
        <v>0.21620444315376797</v>
      </c>
      <c r="BH155" s="35">
        <f t="shared" si="64"/>
        <v>0.21619701633909544</v>
      </c>
      <c r="BI155" s="35">
        <f t="shared" si="64"/>
        <v>0.21861952562849782</v>
      </c>
      <c r="BJ155" s="35">
        <f t="shared" si="64"/>
        <v>0.21797695696374111</v>
      </c>
      <c r="BK155" s="35">
        <f t="shared" si="64"/>
        <v>0.2142661501741206</v>
      </c>
      <c r="BL155" s="35">
        <f t="shared" si="64"/>
        <v>0.22332049636285836</v>
      </c>
      <c r="BM155" s="35">
        <f t="shared" si="64"/>
        <v>0</v>
      </c>
      <c r="BN155" s="35">
        <f t="shared" si="65"/>
        <v>0</v>
      </c>
    </row>
    <row r="156" spans="1:81" s="36" customFormat="1" x14ac:dyDescent="0.25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</row>
    <row r="157" spans="1:81" s="36" customFormat="1" x14ac:dyDescent="0.25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</row>
    <row r="158" spans="1:81" s="46" customFormat="1" x14ac:dyDescent="0.25">
      <c r="A158" s="34" t="s">
        <v>58</v>
      </c>
      <c r="B158" s="38">
        <v>43678</v>
      </c>
      <c r="C158" s="38">
        <v>43709</v>
      </c>
      <c r="D158" s="38">
        <v>43739</v>
      </c>
      <c r="E158" s="38">
        <v>43770</v>
      </c>
      <c r="F158" s="38">
        <v>43800</v>
      </c>
      <c r="G158" s="38">
        <v>43831</v>
      </c>
      <c r="H158" s="38">
        <v>43862</v>
      </c>
      <c r="I158" s="38">
        <v>43891</v>
      </c>
      <c r="J158" s="38">
        <v>43922</v>
      </c>
      <c r="K158" s="38">
        <v>43952</v>
      </c>
      <c r="L158" s="38">
        <v>43983</v>
      </c>
      <c r="M158" s="38">
        <v>44013</v>
      </c>
      <c r="N158" s="38">
        <v>44044</v>
      </c>
      <c r="O158" s="38">
        <v>44075</v>
      </c>
      <c r="P158" s="38">
        <v>44105</v>
      </c>
      <c r="Q158" s="38">
        <v>44136</v>
      </c>
      <c r="R158" s="38">
        <v>44166</v>
      </c>
      <c r="S158" s="38">
        <v>44197</v>
      </c>
      <c r="T158" s="38">
        <v>44228</v>
      </c>
      <c r="U158" s="38">
        <v>44256</v>
      </c>
      <c r="V158" s="38">
        <v>44287</v>
      </c>
      <c r="W158" s="38">
        <v>44317</v>
      </c>
      <c r="X158" s="38">
        <v>44348</v>
      </c>
      <c r="Y158" s="38">
        <v>44378</v>
      </c>
      <c r="Z158" s="38">
        <v>44409</v>
      </c>
      <c r="AA158" s="38">
        <v>44440</v>
      </c>
      <c r="AB158" s="38">
        <v>44470</v>
      </c>
      <c r="AC158" s="38">
        <v>44501</v>
      </c>
      <c r="AD158" s="38">
        <v>44531</v>
      </c>
      <c r="AE158" s="38">
        <v>44562</v>
      </c>
      <c r="AF158" s="38">
        <v>44593</v>
      </c>
      <c r="AG158" s="38">
        <v>44621</v>
      </c>
      <c r="AH158" s="38">
        <v>44652</v>
      </c>
      <c r="AI158" s="38">
        <v>44682</v>
      </c>
      <c r="AJ158" s="38">
        <v>44713</v>
      </c>
      <c r="AK158" s="38">
        <v>44743</v>
      </c>
      <c r="AL158" s="38">
        <v>44774</v>
      </c>
      <c r="AM158" s="38">
        <v>44805</v>
      </c>
      <c r="AN158" s="38">
        <v>44835</v>
      </c>
      <c r="AO158" s="38">
        <v>44866</v>
      </c>
      <c r="AP158" s="38">
        <v>44896</v>
      </c>
      <c r="AQ158" s="38">
        <v>44927</v>
      </c>
      <c r="AR158" s="38">
        <v>44958</v>
      </c>
      <c r="AS158" s="38">
        <v>44986</v>
      </c>
      <c r="AT158" s="38">
        <v>45017</v>
      </c>
      <c r="AU158" s="38">
        <v>45047</v>
      </c>
      <c r="AV158" s="38">
        <v>45078</v>
      </c>
      <c r="AW158" s="38">
        <v>45108</v>
      </c>
      <c r="AX158" s="38">
        <v>45139</v>
      </c>
      <c r="AY158" s="38">
        <v>45170</v>
      </c>
      <c r="AZ158" s="38">
        <v>45200</v>
      </c>
      <c r="BA158" s="38">
        <v>45231</v>
      </c>
      <c r="BB158" s="38">
        <v>45261</v>
      </c>
      <c r="BC158" s="38">
        <v>45292</v>
      </c>
      <c r="BD158" s="38">
        <v>45323</v>
      </c>
      <c r="BE158" s="38">
        <v>45352</v>
      </c>
      <c r="BF158" s="38">
        <v>45383</v>
      </c>
      <c r="BG158" s="38">
        <v>45413</v>
      </c>
      <c r="BH158" s="38">
        <v>45444</v>
      </c>
      <c r="BI158" s="38">
        <v>45474</v>
      </c>
      <c r="BJ158" s="38">
        <v>45505</v>
      </c>
      <c r="BK158" s="38">
        <v>45536</v>
      </c>
      <c r="BL158" s="38">
        <v>45566</v>
      </c>
      <c r="BM158" s="38">
        <v>45597</v>
      </c>
      <c r="BN158" s="38">
        <v>45627</v>
      </c>
    </row>
    <row r="159" spans="1:81" s="36" customFormat="1" x14ac:dyDescent="0.25">
      <c r="A159" s="34" t="s">
        <v>59</v>
      </c>
      <c r="B159" s="35">
        <f t="shared" ref="B159:BM162" si="66">+B113</f>
        <v>0.31096144914073387</v>
      </c>
      <c r="C159" s="35">
        <f t="shared" si="66"/>
        <v>0.27752695417789758</v>
      </c>
      <c r="D159" s="35">
        <f t="shared" si="66"/>
        <v>0.26595086476864938</v>
      </c>
      <c r="E159" s="35">
        <f t="shared" si="66"/>
        <v>0.22103205629397968</v>
      </c>
      <c r="F159" s="35">
        <f t="shared" si="66"/>
        <v>0.17143741068666304</v>
      </c>
      <c r="G159" s="35">
        <f t="shared" si="66"/>
        <v>0.15403427412050288</v>
      </c>
      <c r="H159" s="35">
        <f t="shared" si="66"/>
        <v>0.14243631585639807</v>
      </c>
      <c r="I159" s="35">
        <f t="shared" si="66"/>
        <v>0.30940843448639832</v>
      </c>
      <c r="J159" s="35">
        <f t="shared" si="66"/>
        <v>0.30409492787342951</v>
      </c>
      <c r="K159" s="35">
        <f t="shared" si="66"/>
        <v>0.3175279197425705</v>
      </c>
      <c r="L159" s="35">
        <f t="shared" si="66"/>
        <v>0.39455168681219555</v>
      </c>
      <c r="M159" s="35">
        <f t="shared" si="66"/>
        <v>0.45920114122681882</v>
      </c>
      <c r="N159" s="35">
        <f t="shared" si="66"/>
        <v>0.41383169203222919</v>
      </c>
      <c r="O159" s="35">
        <f t="shared" si="66"/>
        <v>0.39177313344656967</v>
      </c>
      <c r="P159" s="35">
        <f t="shared" si="66"/>
        <v>0.40605535395114556</v>
      </c>
      <c r="Q159" s="35">
        <f t="shared" si="66"/>
        <v>0.4612733619051827</v>
      </c>
      <c r="R159" s="35">
        <f t="shared" si="66"/>
        <v>0.46385204558191667</v>
      </c>
      <c r="S159" s="35">
        <f t="shared" si="66"/>
        <v>0.48417609618104668</v>
      </c>
      <c r="T159" s="35">
        <f t="shared" si="66"/>
        <v>0.48522598579223719</v>
      </c>
      <c r="U159" s="35">
        <f t="shared" si="66"/>
        <v>0.45409744853350292</v>
      </c>
      <c r="V159" s="35">
        <f t="shared" si="66"/>
        <v>0.44746133154001344</v>
      </c>
      <c r="W159" s="35">
        <f t="shared" si="66"/>
        <v>0.43503979350397937</v>
      </c>
      <c r="X159" s="35">
        <f t="shared" si="66"/>
        <v>0.41939468807906116</v>
      </c>
      <c r="Y159" s="35">
        <f t="shared" si="66"/>
        <v>0.39916056823073609</v>
      </c>
      <c r="Z159" s="35">
        <f t="shared" si="66"/>
        <v>0.36586893872948251</v>
      </c>
      <c r="AA159" s="35">
        <f t="shared" si="66"/>
        <v>0.29029968454258676</v>
      </c>
      <c r="AB159" s="35">
        <f t="shared" si="66"/>
        <v>0.32158768732280274</v>
      </c>
      <c r="AC159" s="35">
        <f t="shared" si="66"/>
        <v>0.31428838601084719</v>
      </c>
      <c r="AD159" s="35">
        <f t="shared" si="66"/>
        <v>0.31378026070763498</v>
      </c>
      <c r="AE159" s="35">
        <f t="shared" si="66"/>
        <v>0.33058433068490395</v>
      </c>
      <c r="AF159" s="35">
        <f t="shared" si="66"/>
        <v>0.33576642335766421</v>
      </c>
      <c r="AG159" s="35">
        <f t="shared" si="66"/>
        <v>0.34913021690886964</v>
      </c>
      <c r="AH159" s="35">
        <f t="shared" si="66"/>
        <v>0.34726209463051566</v>
      </c>
      <c r="AI159" s="35">
        <f t="shared" si="66"/>
        <v>0.35087051660165541</v>
      </c>
      <c r="AJ159" s="35">
        <f t="shared" si="66"/>
        <v>0.36508855191573097</v>
      </c>
      <c r="AK159" s="35">
        <f t="shared" si="66"/>
        <v>0.36021505376344087</v>
      </c>
      <c r="AL159" s="35">
        <f t="shared" si="66"/>
        <v>0.36904761904761907</v>
      </c>
      <c r="AM159" s="35">
        <f t="shared" si="66"/>
        <v>0.36051340128350323</v>
      </c>
      <c r="AN159" s="35">
        <f t="shared" si="66"/>
        <v>0.36061151079136688</v>
      </c>
      <c r="AO159" s="35">
        <f t="shared" si="66"/>
        <v>0.36246076585059633</v>
      </c>
      <c r="AP159" s="35">
        <f t="shared" si="66"/>
        <v>0.36100226850897094</v>
      </c>
      <c r="AQ159" s="35">
        <f t="shared" si="66"/>
        <v>0.37543958362638907</v>
      </c>
      <c r="AR159" s="35">
        <f t="shared" si="66"/>
        <v>0.3332889835018627</v>
      </c>
      <c r="AS159" s="35">
        <f t="shared" si="66"/>
        <v>0.34466541252351518</v>
      </c>
      <c r="AT159" s="35">
        <f t="shared" si="66"/>
        <v>0.35225787715986639</v>
      </c>
      <c r="AU159" s="35">
        <f t="shared" si="66"/>
        <v>0.33993843786071565</v>
      </c>
      <c r="AV159" s="35">
        <f t="shared" si="66"/>
        <v>0.33929917106254709</v>
      </c>
      <c r="AW159" s="35">
        <f t="shared" si="66"/>
        <v>0.32412358882947118</v>
      </c>
      <c r="AX159" s="35">
        <f t="shared" si="66"/>
        <v>0.32218001168907073</v>
      </c>
      <c r="AY159" s="35">
        <f t="shared" si="66"/>
        <v>0.31926229508196724</v>
      </c>
      <c r="AZ159" s="35">
        <f t="shared" si="66"/>
        <v>0.32341826161160553</v>
      </c>
      <c r="BA159" s="35">
        <f t="shared" si="66"/>
        <v>0.30980528511821975</v>
      </c>
      <c r="BB159" s="35">
        <f t="shared" si="66"/>
        <v>0.30300300300300298</v>
      </c>
      <c r="BC159" s="35">
        <f t="shared" si="66"/>
        <v>0.30866177818515123</v>
      </c>
      <c r="BD159" s="35">
        <f t="shared" si="66"/>
        <v>0.29336513443191675</v>
      </c>
      <c r="BE159" s="35">
        <f t="shared" si="66"/>
        <v>0.32600936872629938</v>
      </c>
      <c r="BF159" s="35">
        <f t="shared" si="66"/>
        <v>0.3167014870345336</v>
      </c>
      <c r="BG159" s="35">
        <f t="shared" si="66"/>
        <v>0.32671939938329536</v>
      </c>
      <c r="BH159" s="35">
        <f t="shared" si="66"/>
        <v>0.33557728947034166</v>
      </c>
      <c r="BI159" s="35">
        <f t="shared" si="66"/>
        <v>0.34844789356984479</v>
      </c>
      <c r="BJ159" s="35">
        <f t="shared" si="66"/>
        <v>0.34598924613189946</v>
      </c>
      <c r="BK159" s="35">
        <f t="shared" si="66"/>
        <v>0.33517124377054397</v>
      </c>
      <c r="BL159" s="35">
        <f t="shared" si="66"/>
        <v>0.3205012418153082</v>
      </c>
      <c r="BM159" s="35">
        <f t="shared" si="66"/>
        <v>0</v>
      </c>
      <c r="BN159" s="35">
        <f t="shared" ref="BN159:BN161" si="67">+BN113</f>
        <v>0</v>
      </c>
    </row>
    <row r="160" spans="1:81" s="36" customFormat="1" x14ac:dyDescent="0.25">
      <c r="A160" s="34" t="s">
        <v>60</v>
      </c>
      <c r="B160" s="35">
        <f t="shared" si="66"/>
        <v>0.23084068741291222</v>
      </c>
      <c r="C160" s="35">
        <f t="shared" si="66"/>
        <v>0.18581536388140163</v>
      </c>
      <c r="D160" s="35">
        <f t="shared" si="66"/>
        <v>0.17967389131614267</v>
      </c>
      <c r="E160" s="35">
        <f t="shared" si="66"/>
        <v>0.15106854313265572</v>
      </c>
      <c r="F160" s="35">
        <f t="shared" si="66"/>
        <v>0.10724966484479737</v>
      </c>
      <c r="G160" s="35">
        <f t="shared" si="66"/>
        <v>9.3565450527154814E-2</v>
      </c>
      <c r="H160" s="35">
        <f t="shared" si="66"/>
        <v>8.5957699317594199E-2</v>
      </c>
      <c r="I160" s="35">
        <f t="shared" si="66"/>
        <v>0.19061555438276639</v>
      </c>
      <c r="J160" s="35">
        <f t="shared" si="66"/>
        <v>0.17829998448890957</v>
      </c>
      <c r="K160" s="35">
        <f t="shared" si="66"/>
        <v>0.18701495362483436</v>
      </c>
      <c r="L160" s="35">
        <f t="shared" si="66"/>
        <v>0.18663178784051956</v>
      </c>
      <c r="M160" s="35">
        <f t="shared" si="66"/>
        <v>0.19422253922967189</v>
      </c>
      <c r="N160" s="35">
        <f t="shared" si="66"/>
        <v>0.19337511190689347</v>
      </c>
      <c r="O160" s="35">
        <f t="shared" si="66"/>
        <v>0.20220072372793738</v>
      </c>
      <c r="P160" s="35">
        <f t="shared" si="66"/>
        <v>0.21513296863998266</v>
      </c>
      <c r="Q160" s="35">
        <f t="shared" si="66"/>
        <v>0.20841249502938189</v>
      </c>
      <c r="R160" s="35">
        <f t="shared" si="66"/>
        <v>0.19197957531602217</v>
      </c>
      <c r="S160" s="35">
        <f t="shared" si="66"/>
        <v>0.17158769448373409</v>
      </c>
      <c r="T160" s="35">
        <f t="shared" si="66"/>
        <v>0.17244929475960052</v>
      </c>
      <c r="U160" s="35">
        <f t="shared" si="66"/>
        <v>0.17574119704316032</v>
      </c>
      <c r="V160" s="35">
        <f t="shared" si="66"/>
        <v>0.16509751176866175</v>
      </c>
      <c r="W160" s="35">
        <f t="shared" si="66"/>
        <v>0.15637771563777156</v>
      </c>
      <c r="X160" s="35">
        <f t="shared" si="66"/>
        <v>0.15781346510191477</v>
      </c>
      <c r="Y160" s="35">
        <f t="shared" si="66"/>
        <v>0.14291863969005597</v>
      </c>
      <c r="Z160" s="35">
        <f t="shared" si="66"/>
        <v>0.13281543666207243</v>
      </c>
      <c r="AA160" s="35">
        <f t="shared" si="66"/>
        <v>0.10993690851735016</v>
      </c>
      <c r="AB160" s="35">
        <f t="shared" si="66"/>
        <v>0.12912110166059132</v>
      </c>
      <c r="AC160" s="35">
        <f t="shared" si="66"/>
        <v>0.12951187581821583</v>
      </c>
      <c r="AD160" s="35">
        <f t="shared" si="66"/>
        <v>0.12206703910614525</v>
      </c>
      <c r="AE160" s="35">
        <f t="shared" si="66"/>
        <v>0.13064467464547924</v>
      </c>
      <c r="AF160" s="35">
        <f t="shared" si="66"/>
        <v>0.13138686131386862</v>
      </c>
      <c r="AG160" s="35">
        <f t="shared" si="66"/>
        <v>0.16286061994416207</v>
      </c>
      <c r="AH160" s="35">
        <f t="shared" si="66"/>
        <v>0.14566719829877725</v>
      </c>
      <c r="AI160" s="35">
        <f t="shared" si="66"/>
        <v>0.13129102844638948</v>
      </c>
      <c r="AJ160" s="35">
        <f t="shared" si="66"/>
        <v>0.13334876721842806</v>
      </c>
      <c r="AK160" s="35">
        <f t="shared" si="66"/>
        <v>0.12724014336917563</v>
      </c>
      <c r="AL160" s="35">
        <f t="shared" si="66"/>
        <v>0.11142857142857143</v>
      </c>
      <c r="AM160" s="35">
        <f t="shared" si="66"/>
        <v>0.11425695230904744</v>
      </c>
      <c r="AN160" s="35">
        <f t="shared" si="66"/>
        <v>0.11870503597122302</v>
      </c>
      <c r="AO160" s="35">
        <f t="shared" si="66"/>
        <v>0.128060263653484</v>
      </c>
      <c r="AP160" s="35">
        <f t="shared" si="66"/>
        <v>0.12775830068055269</v>
      </c>
      <c r="AQ160" s="35">
        <f t="shared" si="66"/>
        <v>0.11211140807427206</v>
      </c>
      <c r="AR160" s="35">
        <f t="shared" si="66"/>
        <v>0.11229377328366152</v>
      </c>
      <c r="AS160" s="35">
        <f t="shared" si="66"/>
        <v>0.10897608169846815</v>
      </c>
      <c r="AT160" s="35">
        <f t="shared" si="66"/>
        <v>0.11921010599680558</v>
      </c>
      <c r="AU160" s="35">
        <f t="shared" si="66"/>
        <v>0.11639091958445556</v>
      </c>
      <c r="AV160" s="35">
        <f t="shared" si="66"/>
        <v>0.10380557648831952</v>
      </c>
      <c r="AW160" s="35">
        <f t="shared" si="66"/>
        <v>0.10115864527629234</v>
      </c>
      <c r="AX160" s="35">
        <f t="shared" si="66"/>
        <v>0.10008766803039158</v>
      </c>
      <c r="AY160" s="35">
        <f t="shared" si="66"/>
        <v>0.10423497267759563</v>
      </c>
      <c r="AZ160" s="35">
        <f t="shared" si="66"/>
        <v>0.11581128855296842</v>
      </c>
      <c r="BA160" s="35">
        <f t="shared" si="66"/>
        <v>0.11856745479833102</v>
      </c>
      <c r="BB160" s="35">
        <f t="shared" si="66"/>
        <v>0.10760760760760761</v>
      </c>
      <c r="BC160" s="35">
        <f t="shared" si="66"/>
        <v>0.11125114573785518</v>
      </c>
      <c r="BD160" s="35">
        <f t="shared" si="66"/>
        <v>0.10418473547267997</v>
      </c>
      <c r="BE160" s="35">
        <f t="shared" si="66"/>
        <v>0.10082534017399063</v>
      </c>
      <c r="BF160" s="35">
        <f t="shared" si="66"/>
        <v>0.10642743025685142</v>
      </c>
      <c r="BG160" s="35">
        <f t="shared" si="66"/>
        <v>0.10711891674487196</v>
      </c>
      <c r="BH160" s="35">
        <f t="shared" si="66"/>
        <v>0.10834497650196875</v>
      </c>
      <c r="BI160" s="35">
        <f t="shared" si="66"/>
        <v>0.1082039911308204</v>
      </c>
      <c r="BJ160" s="35">
        <f t="shared" si="66"/>
        <v>0.10655108087347745</v>
      </c>
      <c r="BK160" s="35">
        <f t="shared" si="66"/>
        <v>0.10232212914855264</v>
      </c>
      <c r="BL160" s="35">
        <f t="shared" si="66"/>
        <v>9.6748701738541429E-2</v>
      </c>
      <c r="BM160" s="35">
        <f t="shared" si="66"/>
        <v>0</v>
      </c>
      <c r="BN160" s="35">
        <f t="shared" si="67"/>
        <v>0</v>
      </c>
    </row>
    <row r="161" spans="1:66" s="36" customFormat="1" x14ac:dyDescent="0.25">
      <c r="A161" s="34" t="s">
        <v>61</v>
      </c>
      <c r="B161" s="35">
        <f t="shared" si="66"/>
        <v>0.22793776126335347</v>
      </c>
      <c r="C161" s="35">
        <f t="shared" si="66"/>
        <v>0.22639824797843666</v>
      </c>
      <c r="D161" s="35">
        <f t="shared" si="66"/>
        <v>0.21459778977126703</v>
      </c>
      <c r="E161" s="35">
        <f t="shared" si="66"/>
        <v>0.20415689340630702</v>
      </c>
      <c r="F161" s="35">
        <f t="shared" si="66"/>
        <v>0.17114276875027623</v>
      </c>
      <c r="G161" s="35">
        <f t="shared" si="66"/>
        <v>0.16419694938589183</v>
      </c>
      <c r="H161" s="35">
        <f t="shared" si="66"/>
        <v>0.16473106429873269</v>
      </c>
      <c r="I161" s="35">
        <f t="shared" si="66"/>
        <v>0.34731084776663629</v>
      </c>
      <c r="J161" s="35">
        <f t="shared" si="66"/>
        <v>0.35846129982937802</v>
      </c>
      <c r="K161" s="35">
        <f t="shared" si="66"/>
        <v>0.33929585462805223</v>
      </c>
      <c r="L161" s="35">
        <f t="shared" si="66"/>
        <v>0.28838174273858919</v>
      </c>
      <c r="M161" s="35">
        <f t="shared" si="66"/>
        <v>0.24108416547788872</v>
      </c>
      <c r="N161" s="35">
        <f t="shared" si="66"/>
        <v>0.27394807520143238</v>
      </c>
      <c r="O161" s="35">
        <f t="shared" si="66"/>
        <v>0.28277084410309433</v>
      </c>
      <c r="P161" s="35">
        <f t="shared" si="66"/>
        <v>0.25867952120457133</v>
      </c>
      <c r="Q161" s="35">
        <f t="shared" si="66"/>
        <v>0.22537887155922767</v>
      </c>
      <c r="R161" s="35">
        <f t="shared" si="66"/>
        <v>0.2498910268385329</v>
      </c>
      <c r="S161" s="35">
        <f t="shared" si="66"/>
        <v>0.24363507779349364</v>
      </c>
      <c r="T161" s="35">
        <f t="shared" si="66"/>
        <v>0.24472356635437043</v>
      </c>
      <c r="U161" s="35">
        <f t="shared" si="66"/>
        <v>0.25443128527144104</v>
      </c>
      <c r="V161" s="35">
        <f t="shared" si="66"/>
        <v>0.27126765299260258</v>
      </c>
      <c r="W161" s="35">
        <f t="shared" si="66"/>
        <v>0.2772639277263928</v>
      </c>
      <c r="X161" s="35">
        <f t="shared" si="66"/>
        <v>0.2891702697138151</v>
      </c>
      <c r="Y161" s="35">
        <f t="shared" si="66"/>
        <v>0.31704692208351271</v>
      </c>
      <c r="Z161" s="35">
        <f t="shared" si="66"/>
        <v>0.34745019421125173</v>
      </c>
      <c r="AA161" s="35">
        <f t="shared" si="66"/>
        <v>0.39889589905362777</v>
      </c>
      <c r="AB161" s="35">
        <f t="shared" si="66"/>
        <v>0.39117051437829081</v>
      </c>
      <c r="AC161" s="35">
        <f t="shared" si="66"/>
        <v>0.38386010847204038</v>
      </c>
      <c r="AD161" s="35">
        <f t="shared" si="66"/>
        <v>0.39664804469273746</v>
      </c>
      <c r="AE161" s="35">
        <f t="shared" si="66"/>
        <v>0.37332796942572666</v>
      </c>
      <c r="AF161" s="35">
        <f t="shared" si="66"/>
        <v>0.38269030239833157</v>
      </c>
      <c r="AG161" s="35">
        <f t="shared" si="66"/>
        <v>0.33574343188488798</v>
      </c>
      <c r="AH161" s="35">
        <f t="shared" si="66"/>
        <v>0.34194577352472089</v>
      </c>
      <c r="AI161" s="35">
        <f t="shared" si="66"/>
        <v>0.35153648558652839</v>
      </c>
      <c r="AJ161" s="35">
        <f t="shared" si="66"/>
        <v>0.34471582359069336</v>
      </c>
      <c r="AK161" s="35">
        <f t="shared" si="66"/>
        <v>0.35173237753882913</v>
      </c>
      <c r="AL161" s="35">
        <f t="shared" si="66"/>
        <v>0.36023809523809525</v>
      </c>
      <c r="AM161" s="35">
        <f t="shared" si="66"/>
        <v>0.35585755631055743</v>
      </c>
      <c r="AN161" s="35">
        <f t="shared" si="66"/>
        <v>0.35945529290853034</v>
      </c>
      <c r="AO161" s="35">
        <f t="shared" si="66"/>
        <v>0.34187068424356559</v>
      </c>
      <c r="AP161" s="35">
        <f t="shared" si="66"/>
        <v>0.34811301299236957</v>
      </c>
      <c r="AQ161" s="35">
        <f t="shared" si="66"/>
        <v>0.33886622591081728</v>
      </c>
      <c r="AR161" s="35">
        <f t="shared" si="66"/>
        <v>0.38770622671633848</v>
      </c>
      <c r="AS161" s="35">
        <f t="shared" si="66"/>
        <v>0.37409298575651706</v>
      </c>
      <c r="AT161" s="35">
        <f t="shared" si="66"/>
        <v>0.35922753012922898</v>
      </c>
      <c r="AU161" s="35">
        <f t="shared" si="66"/>
        <v>0.36937283570604079</v>
      </c>
      <c r="AV161" s="35">
        <f t="shared" si="66"/>
        <v>0.37264506405425774</v>
      </c>
      <c r="AW161" s="35">
        <f t="shared" si="66"/>
        <v>0.37982768865121808</v>
      </c>
      <c r="AX161" s="35">
        <f t="shared" si="66"/>
        <v>0.37668030391583868</v>
      </c>
      <c r="AY161" s="35">
        <f t="shared" si="66"/>
        <v>0.37035519125683058</v>
      </c>
      <c r="AZ161" s="35">
        <f t="shared" si="66"/>
        <v>0.3686456174570279</v>
      </c>
      <c r="BA161" s="35">
        <f t="shared" si="66"/>
        <v>0.36995827538247567</v>
      </c>
      <c r="BB161" s="35">
        <f t="shared" si="66"/>
        <v>0.39519519519519519</v>
      </c>
      <c r="BC161" s="35">
        <f t="shared" si="66"/>
        <v>0.38038496791934007</v>
      </c>
      <c r="BD161" s="35">
        <f t="shared" si="66"/>
        <v>0.39960971379011273</v>
      </c>
      <c r="BE161" s="35">
        <f t="shared" si="66"/>
        <v>0.38434084318536693</v>
      </c>
      <c r="BF161" s="35">
        <f t="shared" si="66"/>
        <v>0.38478554749907828</v>
      </c>
      <c r="BG161" s="35">
        <f t="shared" si="66"/>
        <v>0.37122938731733474</v>
      </c>
      <c r="BH161" s="35">
        <f t="shared" si="66"/>
        <v>0.36441000889114694</v>
      </c>
      <c r="BI161" s="35">
        <f t="shared" si="66"/>
        <v>0.34290465631929046</v>
      </c>
      <c r="BJ161" s="35">
        <f t="shared" si="66"/>
        <v>0.33885657851421047</v>
      </c>
      <c r="BK161" s="35">
        <f t="shared" si="66"/>
        <v>0.35181847099989394</v>
      </c>
      <c r="BL161" s="35">
        <f t="shared" si="66"/>
        <v>0.36802890042899072</v>
      </c>
      <c r="BM161" s="35">
        <f t="shared" si="66"/>
        <v>0</v>
      </c>
      <c r="BN161" s="35">
        <f t="shared" si="67"/>
        <v>0</v>
      </c>
    </row>
    <row r="162" spans="1:66" s="36" customFormat="1" x14ac:dyDescent="0.25">
      <c r="A162" s="34" t="s">
        <v>62</v>
      </c>
      <c r="B162" s="35">
        <f t="shared" si="66"/>
        <v>8.9410125406409663E-2</v>
      </c>
      <c r="C162" s="35">
        <f t="shared" si="66"/>
        <v>8.2791442048517516E-2</v>
      </c>
      <c r="D162" s="35">
        <f t="shared" si="66"/>
        <v>8.154620824885539E-2</v>
      </c>
      <c r="E162" s="35">
        <f t="shared" si="66"/>
        <v>8.47406828251238E-2</v>
      </c>
      <c r="F162" s="35">
        <f t="shared" si="66"/>
        <v>7.0463619086904641E-2</v>
      </c>
      <c r="G162" s="35">
        <f t="shared" si="66"/>
        <v>6.9055469004746212E-2</v>
      </c>
      <c r="H162" s="35">
        <f t="shared" si="66"/>
        <v>6.7774339846564655E-2</v>
      </c>
      <c r="I162" s="35">
        <f t="shared" si="66"/>
        <v>0.15266516336419902</v>
      </c>
      <c r="J162" s="35">
        <f t="shared" si="66"/>
        <v>0.15914378780828292</v>
      </c>
      <c r="K162" s="35">
        <f t="shared" si="66"/>
        <v>0.15616127200454288</v>
      </c>
      <c r="L162" s="35">
        <f t="shared" si="66"/>
        <v>0.13043478260869565</v>
      </c>
      <c r="M162" s="35">
        <f t="shared" si="66"/>
        <v>0.10549215406562054</v>
      </c>
      <c r="N162" s="35">
        <f t="shared" si="66"/>
        <v>0.11884512085944494</v>
      </c>
      <c r="O162" s="35">
        <f t="shared" si="66"/>
        <v>0.12325529872239864</v>
      </c>
      <c r="P162" s="35">
        <f t="shared" si="66"/>
        <v>0.1201321562043005</v>
      </c>
      <c r="Q162" s="35">
        <f t="shared" si="66"/>
        <v>0.10493527150620775</v>
      </c>
      <c r="R162" s="35">
        <f t="shared" si="66"/>
        <v>9.4277352263528236E-2</v>
      </c>
      <c r="S162" s="35">
        <f t="shared" si="66"/>
        <v>0.10060113154172561</v>
      </c>
      <c r="T162" s="35">
        <f t="shared" si="66"/>
        <v>9.7601153093791831E-2</v>
      </c>
      <c r="U162" s="35">
        <f t="shared" si="66"/>
        <v>0.11573006915189571</v>
      </c>
      <c r="V162" s="35">
        <f t="shared" si="66"/>
        <v>0.11617350369872226</v>
      </c>
      <c r="W162" s="35">
        <f t="shared" si="66"/>
        <v>0.1313185631318563</v>
      </c>
      <c r="X162" s="35">
        <f t="shared" si="66"/>
        <v>0.13362157710520897</v>
      </c>
      <c r="Y162" s="35">
        <f t="shared" si="66"/>
        <v>0.14087386999569523</v>
      </c>
      <c r="Z162" s="35">
        <f t="shared" si="66"/>
        <v>0.15386543039719333</v>
      </c>
      <c r="AA162" s="35">
        <f t="shared" si="66"/>
        <v>0.20086750788643534</v>
      </c>
      <c r="AB162" s="35">
        <f t="shared" si="66"/>
        <v>0.1581206966383151</v>
      </c>
      <c r="AC162" s="35">
        <f t="shared" si="66"/>
        <v>0.17233962969889657</v>
      </c>
      <c r="AD162" s="35">
        <f t="shared" si="66"/>
        <v>0.16750465549348231</v>
      </c>
      <c r="AE162" s="35">
        <f t="shared" si="66"/>
        <v>0.16544302524389018</v>
      </c>
      <c r="AF162" s="35">
        <f t="shared" si="66"/>
        <v>0.15015641293013557</v>
      </c>
      <c r="AG162" s="35">
        <f t="shared" si="66"/>
        <v>0.15226573126208032</v>
      </c>
      <c r="AH162" s="35">
        <f t="shared" si="66"/>
        <v>0.16512493354598617</v>
      </c>
      <c r="AI162" s="35">
        <f t="shared" si="66"/>
        <v>0.16630196936542668</v>
      </c>
      <c r="AJ162" s="35">
        <f t="shared" si="66"/>
        <v>0.15684685727514758</v>
      </c>
      <c r="AK162" s="35">
        <f t="shared" si="66"/>
        <v>0.16081242532855436</v>
      </c>
      <c r="AL162" s="35">
        <f t="shared" si="66"/>
        <v>0.15928571428571428</v>
      </c>
      <c r="AM162" s="35">
        <f t="shared" si="66"/>
        <v>0.16937209009689191</v>
      </c>
      <c r="AN162" s="35">
        <f t="shared" si="66"/>
        <v>0.16122816032887977</v>
      </c>
      <c r="AO162" s="35">
        <f t="shared" si="66"/>
        <v>0.16760828625235405</v>
      </c>
      <c r="AP162" s="35">
        <f t="shared" si="66"/>
        <v>0.16312641781810683</v>
      </c>
      <c r="AQ162" s="35">
        <f t="shared" si="66"/>
        <v>0.17358278238852159</v>
      </c>
      <c r="AR162" s="35">
        <f t="shared" si="66"/>
        <v>0.1667110164981373</v>
      </c>
      <c r="AS162" s="35">
        <f t="shared" si="66"/>
        <v>0.17226552002149959</v>
      </c>
      <c r="AT162" s="35">
        <f t="shared" si="66"/>
        <v>0.16930448671409903</v>
      </c>
      <c r="AU162" s="35">
        <f t="shared" si="66"/>
        <v>0.17429780684878798</v>
      </c>
      <c r="AV162" s="35">
        <f t="shared" si="66"/>
        <v>0.18425018839487567</v>
      </c>
      <c r="AW162" s="35">
        <f t="shared" si="66"/>
        <v>0.19489007724301841</v>
      </c>
      <c r="AX162" s="35">
        <f t="shared" si="66"/>
        <v>0.20105201636469899</v>
      </c>
      <c r="AY162" s="35">
        <f t="shared" si="66"/>
        <v>0.20614754098360655</v>
      </c>
      <c r="AZ162" s="35">
        <f t="shared" si="66"/>
        <v>0.19212483237839814</v>
      </c>
      <c r="BA162" s="35">
        <f t="shared" si="66"/>
        <v>0.20166898470097358</v>
      </c>
      <c r="BB162" s="35">
        <f t="shared" si="66"/>
        <v>0.1941941941941942</v>
      </c>
      <c r="BC162" s="35">
        <f t="shared" si="66"/>
        <v>0.19970210815765352</v>
      </c>
      <c r="BD162" s="35">
        <f t="shared" si="66"/>
        <v>0.20284041630529054</v>
      </c>
      <c r="BE162" s="35">
        <f t="shared" si="66"/>
        <v>0.18882444791434308</v>
      </c>
      <c r="BF162" s="35">
        <f t="shared" si="66"/>
        <v>0.1920855352095367</v>
      </c>
      <c r="BG162" s="35">
        <f t="shared" si="66"/>
        <v>0.19493229655449792</v>
      </c>
      <c r="BH162" s="35">
        <f t="shared" si="66"/>
        <v>0.19166772513654262</v>
      </c>
      <c r="BI162" s="35">
        <f t="shared" si="66"/>
        <v>0.20044345898004434</v>
      </c>
      <c r="BJ162" s="35">
        <f t="shared" si="66"/>
        <v>0.20860309448041259</v>
      </c>
      <c r="BK162" s="35">
        <f t="shared" si="66"/>
        <v>0.21068815608100944</v>
      </c>
      <c r="BL162" s="35">
        <f t="shared" si="66"/>
        <v>0.21472115601715963</v>
      </c>
      <c r="BM162" s="35">
        <f t="shared" ref="BM162:BN162" si="68">+BM116</f>
        <v>0</v>
      </c>
      <c r="BN162" s="35">
        <f t="shared" si="68"/>
        <v>0</v>
      </c>
    </row>
    <row r="163" spans="1:66" s="36" customFormat="1" x14ac:dyDescent="0.25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</row>
    <row r="164" spans="1:66" s="36" customFormat="1" x14ac:dyDescent="0.25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</row>
    <row r="165" spans="1:66" s="36" customFormat="1" x14ac:dyDescent="0.25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</row>
    <row r="166" spans="1:66" s="36" customFormat="1" x14ac:dyDescent="0.25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</row>
    <row r="167" spans="1:66" s="36" customFormat="1" x14ac:dyDescent="0.25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</row>
    <row r="168" spans="1:66" s="36" customFormat="1" x14ac:dyDescent="0.25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</row>
    <row r="169" spans="1:66" s="36" customFormat="1" x14ac:dyDescent="0.25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</row>
    <row r="170" spans="1:66" s="36" customFormat="1" x14ac:dyDescent="0.25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</row>
    <row r="171" spans="1:66" s="36" customFormat="1" x14ac:dyDescent="0.2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</row>
    <row r="172" spans="1:66" s="36" customFormat="1" x14ac:dyDescent="0.25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</row>
    <row r="173" spans="1:66" s="36" customFormat="1" x14ac:dyDescent="0.2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</row>
    <row r="174" spans="1:66" s="36" customFormat="1" x14ac:dyDescent="0.25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</row>
    <row r="175" spans="1:66" s="36" customFormat="1" x14ac:dyDescent="0.25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</row>
    <row r="176" spans="1:66" s="36" customFormat="1" x14ac:dyDescent="0.25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</row>
    <row r="177" spans="1:55" s="36" customFormat="1" x14ac:dyDescent="0.25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</row>
    <row r="178" spans="1:55" s="36" customFormat="1" x14ac:dyDescent="0.25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</row>
    <row r="179" spans="1:55" s="36" customFormat="1" x14ac:dyDescent="0.25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</row>
    <row r="180" spans="1:55" s="36" customFormat="1" x14ac:dyDescent="0.25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</row>
    <row r="181" spans="1:55" s="36" customFormat="1" x14ac:dyDescent="0.25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</row>
    <row r="182" spans="1:55" s="36" customFormat="1" x14ac:dyDescent="0.25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</row>
    <row r="183" spans="1:55" s="36" customFormat="1" x14ac:dyDescent="0.25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</row>
    <row r="184" spans="1:55" s="36" customFormat="1" x14ac:dyDescent="0.25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</row>
    <row r="185" spans="1:55" s="36" customFormat="1" x14ac:dyDescent="0.25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</row>
    <row r="186" spans="1:55" s="36" customFormat="1" x14ac:dyDescent="0.25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</row>
    <row r="187" spans="1:55" s="36" customFormat="1" x14ac:dyDescent="0.25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</row>
    <row r="188" spans="1:55" s="36" customFormat="1" x14ac:dyDescent="0.25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</row>
    <row r="189" spans="1:55" s="36" customFormat="1" x14ac:dyDescent="0.25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</row>
    <row r="190" spans="1:55" s="36" customFormat="1" x14ac:dyDescent="0.25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</row>
    <row r="191" spans="1:55" s="36" customFormat="1" x14ac:dyDescent="0.25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</row>
    <row r="192" spans="1:55" s="36" customFormat="1" x14ac:dyDescent="0.25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</row>
    <row r="193" spans="1:55" s="36" customFormat="1" x14ac:dyDescent="0.25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</row>
    <row r="194" spans="1:55" s="36" customFormat="1" x14ac:dyDescent="0.25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</row>
    <row r="195" spans="1:55" s="36" customFormat="1" x14ac:dyDescent="0.25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</row>
    <row r="196" spans="1:55" s="36" customFormat="1" x14ac:dyDescent="0.25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</row>
    <row r="197" spans="1:55" s="36" customFormat="1" x14ac:dyDescent="0.25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</row>
    <row r="198" spans="1:55" s="52" customFormat="1" x14ac:dyDescent="0.25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</row>
    <row r="199" spans="1:55" s="52" customFormat="1" x14ac:dyDescent="0.25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</row>
    <row r="200" spans="1:55" s="52" customFormat="1" x14ac:dyDescent="0.25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</row>
    <row r="201" spans="1:55" s="52" customFormat="1" x14ac:dyDescent="0.25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</row>
    <row r="202" spans="1:55" s="52" customFormat="1" x14ac:dyDescent="0.25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</row>
    <row r="203" spans="1:55" s="52" customFormat="1" x14ac:dyDescent="0.25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</row>
    <row r="204" spans="1:55" s="52" customFormat="1" x14ac:dyDescent="0.25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</row>
    <row r="205" spans="1:55" s="52" customFormat="1" x14ac:dyDescent="0.25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</row>
    <row r="206" spans="1:55" s="52" customFormat="1" x14ac:dyDescent="0.25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</row>
    <row r="207" spans="1:55" s="52" customFormat="1" x14ac:dyDescent="0.25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</row>
    <row r="208" spans="1:55" s="52" customFormat="1" x14ac:dyDescent="0.25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</row>
    <row r="209" spans="1:55" s="52" customFormat="1" x14ac:dyDescent="0.25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</row>
    <row r="210" spans="1:55" s="52" customFormat="1" x14ac:dyDescent="0.25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</row>
    <row r="211" spans="1:55" s="52" customFormat="1" x14ac:dyDescent="0.25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</row>
    <row r="212" spans="1:55" s="52" customFormat="1" x14ac:dyDescent="0.25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</row>
    <row r="213" spans="1:55" s="52" customFormat="1" x14ac:dyDescent="0.25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</row>
    <row r="214" spans="1:55" s="52" customFormat="1" x14ac:dyDescent="0.25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</row>
    <row r="215" spans="1:55" s="52" customFormat="1" x14ac:dyDescent="0.25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</row>
    <row r="216" spans="1:55" s="52" customFormat="1" x14ac:dyDescent="0.25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</row>
    <row r="217" spans="1:55" s="52" customFormat="1" x14ac:dyDescent="0.25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</row>
    <row r="218" spans="1:55" s="52" customFormat="1" x14ac:dyDescent="0.25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</row>
    <row r="219" spans="1:55" s="52" customFormat="1" x14ac:dyDescent="0.25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</row>
    <row r="220" spans="1:55" s="52" customFormat="1" x14ac:dyDescent="0.25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</row>
    <row r="221" spans="1:55" s="52" customFormat="1" x14ac:dyDescent="0.25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</row>
    <row r="222" spans="1:55" s="52" customFormat="1" x14ac:dyDescent="0.25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51"/>
      <c r="BB222" s="51"/>
      <c r="BC222" s="51"/>
    </row>
    <row r="223" spans="1:55" s="52" customFormat="1" x14ac:dyDescent="0.25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</row>
    <row r="224" spans="1:55" s="52" customFormat="1" x14ac:dyDescent="0.25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</row>
    <row r="225" spans="1:55" s="52" customFormat="1" x14ac:dyDescent="0.25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</row>
    <row r="226" spans="1:55" s="47" customFormat="1" x14ac:dyDescent="0.25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</row>
    <row r="227" spans="1:55" s="47" customFormat="1" x14ac:dyDescent="0.25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</row>
    <row r="228" spans="1:55" s="47" customFormat="1" x14ac:dyDescent="0.25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</row>
    <row r="229" spans="1:55" s="47" customFormat="1" x14ac:dyDescent="0.25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</row>
    <row r="230" spans="1:55" s="47" customFormat="1" x14ac:dyDescent="0.25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</row>
    <row r="231" spans="1:55" s="47" customFormat="1" x14ac:dyDescent="0.25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</row>
    <row r="232" spans="1:55" s="47" customFormat="1" x14ac:dyDescent="0.25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</row>
    <row r="233" spans="1:55" s="47" customFormat="1" x14ac:dyDescent="0.25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</row>
    <row r="234" spans="1:55" s="50" customFormat="1" x14ac:dyDescent="0.25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</row>
    <row r="235" spans="1:55" s="50" customFormat="1" x14ac:dyDescent="0.25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</row>
  </sheetData>
  <mergeCells count="42">
    <mergeCell ref="BO104:BO105"/>
    <mergeCell ref="BO50:BO51"/>
    <mergeCell ref="BO64:BO65"/>
    <mergeCell ref="BO75:BO76"/>
    <mergeCell ref="BO84:BO85"/>
    <mergeCell ref="BO93:BO94"/>
    <mergeCell ref="BC64:BN64"/>
    <mergeCell ref="B50:F50"/>
    <mergeCell ref="G50:R50"/>
    <mergeCell ref="S50:AD50"/>
    <mergeCell ref="AE50:AP50"/>
    <mergeCell ref="AQ50:BB50"/>
    <mergeCell ref="BC50:BN50"/>
    <mergeCell ref="B64:F64"/>
    <mergeCell ref="G64:R64"/>
    <mergeCell ref="S64:AD64"/>
    <mergeCell ref="AE64:AP64"/>
    <mergeCell ref="AQ64:BB64"/>
    <mergeCell ref="BC84:BN84"/>
    <mergeCell ref="B75:F75"/>
    <mergeCell ref="G75:R75"/>
    <mergeCell ref="S75:AD75"/>
    <mergeCell ref="AE75:AP75"/>
    <mergeCell ref="AQ75:BB75"/>
    <mergeCell ref="BC75:BN75"/>
    <mergeCell ref="B84:F84"/>
    <mergeCell ref="G84:R84"/>
    <mergeCell ref="S84:AD84"/>
    <mergeCell ref="AE84:AP84"/>
    <mergeCell ref="AQ84:BB84"/>
    <mergeCell ref="BC104:BN104"/>
    <mergeCell ref="B93:F93"/>
    <mergeCell ref="G93:R93"/>
    <mergeCell ref="S93:AD93"/>
    <mergeCell ref="AE93:AP93"/>
    <mergeCell ref="AQ93:BB93"/>
    <mergeCell ref="BC93:BN93"/>
    <mergeCell ref="B104:F104"/>
    <mergeCell ref="G104:R104"/>
    <mergeCell ref="S104:AD104"/>
    <mergeCell ref="AE104:AP104"/>
    <mergeCell ref="AQ104:BB104"/>
  </mergeCells>
  <conditionalFormatting sqref="BC86:BL91">
    <cfRule type="duplicateValues" dxfId="20" priority="9"/>
  </conditionalFormatting>
  <conditionalFormatting sqref="BC106:BL116">
    <cfRule type="duplicateValues" dxfId="19" priority="8"/>
  </conditionalFormatting>
  <conditionalFormatting sqref="BE66:BL73">
    <cfRule type="duplicateValues" dxfId="18" priority="6"/>
  </conditionalFormatting>
  <conditionalFormatting sqref="BE77:BL82">
    <cfRule type="duplicateValues" dxfId="17" priority="5"/>
  </conditionalFormatting>
  <conditionalFormatting sqref="BE106:BL116">
    <cfRule type="duplicateValues" dxfId="16" priority="1"/>
  </conditionalFormatting>
  <conditionalFormatting sqref="BF77:BL82">
    <cfRule type="duplicateValues" dxfId="15" priority="4"/>
  </conditionalFormatting>
  <conditionalFormatting sqref="BF86:BL91">
    <cfRule type="duplicateValues" dxfId="14" priority="3"/>
  </conditionalFormatting>
  <conditionalFormatting sqref="BK52:BL62">
    <cfRule type="duplicateValues" dxfId="13" priority="7"/>
  </conditionalFormatting>
  <pageMargins left="0.7" right="0.7" top="0.75" bottom="0.75" header="0.3" footer="0.3"/>
  <pageSetup paperSize="9" scale="6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02402-26B9-419A-8EA4-9197A3017B23}">
  <sheetPr codeName="Лист4"/>
  <dimension ref="A1:BS217"/>
  <sheetViews>
    <sheetView showGridLines="0" topLeftCell="A19" zoomScale="55" zoomScaleNormal="55" workbookViewId="0">
      <selection activeCell="BP40" sqref="BP40"/>
    </sheetView>
  </sheetViews>
  <sheetFormatPr defaultRowHeight="15.75" outlineLevelCol="1" x14ac:dyDescent="0.25"/>
  <cols>
    <col min="1" max="1" width="51.7109375" style="4" customWidth="1"/>
    <col min="2" max="8" width="14.85546875" style="4" hidden="1" customWidth="1" outlineLevel="1"/>
    <col min="9" max="14" width="12" style="4" hidden="1" customWidth="1" outlineLevel="1"/>
    <col min="15" max="15" width="12" style="4" hidden="1" customWidth="1" outlineLevel="1" collapsed="1"/>
    <col min="16" max="21" width="12" style="4" hidden="1" customWidth="1" outlineLevel="1"/>
    <col min="22" max="22" width="12.7109375" style="4" hidden="1" customWidth="1" outlineLevel="1"/>
    <col min="23" max="24" width="13.140625" style="4" hidden="1" customWidth="1" outlineLevel="1"/>
    <col min="25" max="25" width="11.7109375" style="4" hidden="1" customWidth="1" outlineLevel="1"/>
    <col min="26" max="26" width="12.85546875" style="4" hidden="1" customWidth="1" outlineLevel="1"/>
    <col min="27" max="27" width="11.7109375" style="4" hidden="1" customWidth="1" outlineLevel="1"/>
    <col min="28" max="28" width="13.140625" style="4" hidden="1" customWidth="1" outlineLevel="1"/>
    <col min="29" max="29" width="11.42578125" style="4" hidden="1" customWidth="1" outlineLevel="1"/>
    <col min="30" max="30" width="12.85546875" style="4" hidden="1" customWidth="1" outlineLevel="1"/>
    <col min="31" max="31" width="12.28515625" style="4" hidden="1" customWidth="1" outlineLevel="1" collapsed="1"/>
    <col min="32" max="33" width="14" style="4" hidden="1" customWidth="1" outlineLevel="1"/>
    <col min="34" max="37" width="12.28515625" style="4" hidden="1" customWidth="1" outlineLevel="1"/>
    <col min="38" max="38" width="12.7109375" style="4" hidden="1" customWidth="1" outlineLevel="1" collapsed="1"/>
    <col min="39" max="40" width="14.42578125" style="4" hidden="1" customWidth="1" outlineLevel="1"/>
    <col min="41" max="42" width="21.28515625" style="4" hidden="1" customWidth="1" outlineLevel="1"/>
    <col min="43" max="43" width="21.28515625" style="4" hidden="1" customWidth="1" outlineLevel="1" collapsed="1"/>
    <col min="44" max="46" width="21.28515625" style="4" hidden="1" customWidth="1" outlineLevel="1"/>
    <col min="47" max="47" width="21.28515625" style="4" hidden="1" customWidth="1" outlineLevel="1" collapsed="1"/>
    <col min="48" max="49" width="21.28515625" style="4" hidden="1" customWidth="1" outlineLevel="1"/>
    <col min="50" max="51" width="21.28515625" style="4" hidden="1" customWidth="1" outlineLevel="1" collapsed="1"/>
    <col min="52" max="52" width="21.28515625" style="4" customWidth="1" collapsed="1"/>
    <col min="53" max="55" width="21.28515625" style="4" customWidth="1"/>
    <col min="56" max="64" width="21.28515625" customWidth="1"/>
    <col min="65" max="66" width="21.28515625" hidden="1" customWidth="1"/>
    <col min="67" max="67" width="17.42578125" customWidth="1"/>
  </cols>
  <sheetData>
    <row r="1" spans="1:55" ht="39.75" customHeight="1" x14ac:dyDescent="0.25">
      <c r="A1" s="1" t="s">
        <v>63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/>
    </row>
    <row r="2" spans="1:55" ht="24" customHeight="1" x14ac:dyDescent="0.3">
      <c r="A2" s="3" t="s">
        <v>1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33" customHeight="1" x14ac:dyDescent="0.25">
      <c r="A3" s="5" t="s">
        <v>2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ht="25.5" customHeight="1" x14ac:dyDescent="0.3">
      <c r="A4" s="3" t="s">
        <v>3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 ht="39" customHeight="1" x14ac:dyDescent="0.25">
      <c r="A5" s="8">
        <f>РЕКРУТИНГ!A5</f>
        <v>45566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1:55" ht="39" customHeight="1" x14ac:dyDescent="0.2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</row>
    <row r="7" spans="1:55" ht="28.5" customHeigh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</row>
    <row r="8" spans="1:55" ht="28.5" customHeight="1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1:55" ht="55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1:55" ht="55.5" customHeight="1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1:55" ht="28.5" customHeight="1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5" ht="28.5" customHeight="1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1:55" ht="28.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</row>
    <row r="14" spans="1:55" ht="49.15" customHeight="1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</row>
    <row r="15" spans="1:55" ht="49.15" customHeight="1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  <row r="16" spans="1:55" ht="49.15" customHeight="1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customFormat="1" ht="49.15" customHeight="1" x14ac:dyDescent="0.25"/>
    <row r="18" customFormat="1" ht="49.15" customHeight="1" x14ac:dyDescent="0.25"/>
    <row r="19" customFormat="1" ht="49.15" customHeight="1" x14ac:dyDescent="0.25"/>
    <row r="20" customFormat="1" ht="49.15" customHeight="1" x14ac:dyDescent="0.25"/>
    <row r="21" customFormat="1" ht="49.15" customHeight="1" x14ac:dyDescent="0.25"/>
    <row r="22" customFormat="1" ht="31.9" customHeight="1" x14ac:dyDescent="0.25"/>
    <row r="23" customFormat="1" ht="31.9" customHeight="1" x14ac:dyDescent="0.25"/>
    <row r="24" customFormat="1" ht="31.9" customHeight="1" x14ac:dyDescent="0.25"/>
    <row r="25" customFormat="1" ht="31.9" customHeight="1" x14ac:dyDescent="0.25"/>
    <row r="26" customFormat="1" ht="31.9" customHeight="1" x14ac:dyDescent="0.25"/>
    <row r="27" customFormat="1" ht="31.9" customHeight="1" x14ac:dyDescent="0.25"/>
    <row r="28" customFormat="1" ht="15" x14ac:dyDescent="0.25"/>
    <row r="29" customFormat="1" ht="15" x14ac:dyDescent="0.25"/>
    <row r="30" customFormat="1" ht="15" x14ac:dyDescent="0.25"/>
    <row r="31" customFormat="1" ht="15" x14ac:dyDescent="0.25"/>
    <row r="32" customFormat="1" ht="15" x14ac:dyDescent="0.25"/>
    <row r="33" spans="1:68" ht="16.5" x14ac:dyDescent="0.25">
      <c r="A33" s="16" t="s">
        <v>64</v>
      </c>
      <c r="B33" s="230">
        <v>2019</v>
      </c>
      <c r="C33" s="230"/>
      <c r="D33" s="230"/>
      <c r="E33" s="230"/>
      <c r="F33" s="230"/>
      <c r="G33" s="229">
        <v>2020</v>
      </c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>
        <v>2021</v>
      </c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>
        <v>2022</v>
      </c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>
        <v>2023</v>
      </c>
      <c r="AR33" s="229"/>
      <c r="AS33" s="229"/>
      <c r="AT33" s="229"/>
      <c r="AU33" s="229"/>
      <c r="AV33" s="229"/>
      <c r="AW33" s="229"/>
      <c r="AX33" s="229"/>
      <c r="AY33" s="229"/>
      <c r="AZ33" s="229"/>
      <c r="BA33" s="229"/>
      <c r="BB33" s="229"/>
      <c r="BC33" s="229">
        <v>2024</v>
      </c>
      <c r="BD33" s="229"/>
      <c r="BE33" s="229"/>
      <c r="BF33" s="229"/>
      <c r="BG33" s="229"/>
      <c r="BH33" s="229"/>
      <c r="BI33" s="229"/>
      <c r="BJ33" s="229"/>
      <c r="BK33" s="229"/>
      <c r="BL33" s="229"/>
      <c r="BM33" s="229"/>
      <c r="BN33" s="229"/>
      <c r="BO33" s="231" t="s">
        <v>931</v>
      </c>
    </row>
    <row r="34" spans="1:68" ht="15.75" customHeight="1" x14ac:dyDescent="0.3">
      <c r="A34" s="17"/>
      <c r="B34" s="18">
        <v>43678</v>
      </c>
      <c r="C34" s="18">
        <v>43709</v>
      </c>
      <c r="D34" s="18">
        <v>43739</v>
      </c>
      <c r="E34" s="18">
        <v>43770</v>
      </c>
      <c r="F34" s="18">
        <v>43800</v>
      </c>
      <c r="G34" s="18">
        <v>43831</v>
      </c>
      <c r="H34" s="18">
        <v>43862</v>
      </c>
      <c r="I34" s="18">
        <v>43891</v>
      </c>
      <c r="J34" s="18">
        <v>43922</v>
      </c>
      <c r="K34" s="18">
        <v>43952</v>
      </c>
      <c r="L34" s="18">
        <v>43983</v>
      </c>
      <c r="M34" s="18">
        <v>44013</v>
      </c>
      <c r="N34" s="18">
        <v>44044</v>
      </c>
      <c r="O34" s="18">
        <v>44075</v>
      </c>
      <c r="P34" s="18">
        <v>44105</v>
      </c>
      <c r="Q34" s="18">
        <v>44136</v>
      </c>
      <c r="R34" s="18">
        <v>44166</v>
      </c>
      <c r="S34" s="18">
        <v>44197</v>
      </c>
      <c r="T34" s="18">
        <v>44228</v>
      </c>
      <c r="U34" s="18">
        <v>44256</v>
      </c>
      <c r="V34" s="18">
        <v>44287</v>
      </c>
      <c r="W34" s="18">
        <v>44317</v>
      </c>
      <c r="X34" s="18">
        <v>44348</v>
      </c>
      <c r="Y34" s="18">
        <v>44378</v>
      </c>
      <c r="Z34" s="18">
        <v>44409</v>
      </c>
      <c r="AA34" s="18">
        <v>44440</v>
      </c>
      <c r="AB34" s="18">
        <v>44470</v>
      </c>
      <c r="AC34" s="18">
        <v>44501</v>
      </c>
      <c r="AD34" s="18">
        <v>44531</v>
      </c>
      <c r="AE34" s="18">
        <v>44562</v>
      </c>
      <c r="AF34" s="18">
        <v>44593</v>
      </c>
      <c r="AG34" s="18">
        <v>44621</v>
      </c>
      <c r="AH34" s="18">
        <v>44652</v>
      </c>
      <c r="AI34" s="18">
        <v>44682</v>
      </c>
      <c r="AJ34" s="18">
        <v>44713</v>
      </c>
      <c r="AK34" s="18">
        <v>44743</v>
      </c>
      <c r="AL34" s="18">
        <v>44774</v>
      </c>
      <c r="AM34" s="18">
        <v>44805</v>
      </c>
      <c r="AN34" s="18">
        <v>44835</v>
      </c>
      <c r="AO34" s="18">
        <v>44866</v>
      </c>
      <c r="AP34" s="18">
        <v>44896</v>
      </c>
      <c r="AQ34" s="18">
        <v>44927</v>
      </c>
      <c r="AR34" s="18">
        <v>44958</v>
      </c>
      <c r="AS34" s="18">
        <v>44986</v>
      </c>
      <c r="AT34" s="18">
        <v>45017</v>
      </c>
      <c r="AU34" s="18">
        <v>45047</v>
      </c>
      <c r="AV34" s="18">
        <v>45078</v>
      </c>
      <c r="AW34" s="18">
        <v>45108</v>
      </c>
      <c r="AX34" s="18">
        <v>45139</v>
      </c>
      <c r="AY34" s="18">
        <v>45170</v>
      </c>
      <c r="AZ34" s="18">
        <v>45200</v>
      </c>
      <c r="BA34" s="18">
        <v>45231</v>
      </c>
      <c r="BB34" s="18">
        <v>45261</v>
      </c>
      <c r="BC34" s="18">
        <v>45292</v>
      </c>
      <c r="BD34" s="18">
        <v>45323</v>
      </c>
      <c r="BE34" s="18">
        <v>45352</v>
      </c>
      <c r="BF34" s="18">
        <v>45383</v>
      </c>
      <c r="BG34" s="18">
        <v>45413</v>
      </c>
      <c r="BH34" s="18">
        <v>45444</v>
      </c>
      <c r="BI34" s="18">
        <v>45474</v>
      </c>
      <c r="BJ34" s="18">
        <v>45505</v>
      </c>
      <c r="BK34" s="18">
        <v>45536</v>
      </c>
      <c r="BL34" s="18">
        <v>45566</v>
      </c>
      <c r="BM34" s="18">
        <v>45597</v>
      </c>
      <c r="BN34" s="18">
        <v>45627</v>
      </c>
      <c r="BO34" s="232"/>
    </row>
    <row r="35" spans="1:68" ht="16.5" x14ac:dyDescent="0.25">
      <c r="A35" s="21" t="s">
        <v>65</v>
      </c>
      <c r="B35" s="22">
        <v>93</v>
      </c>
      <c r="C35" s="22">
        <v>93</v>
      </c>
      <c r="D35" s="22">
        <v>93</v>
      </c>
      <c r="E35" s="22">
        <v>94</v>
      </c>
      <c r="F35" s="22">
        <v>96</v>
      </c>
      <c r="G35" s="22">
        <v>96</v>
      </c>
      <c r="H35" s="22">
        <v>97</v>
      </c>
      <c r="I35" s="22">
        <v>97</v>
      </c>
      <c r="J35" s="22">
        <v>99</v>
      </c>
      <c r="K35" s="22">
        <v>101</v>
      </c>
      <c r="L35" s="22">
        <v>102</v>
      </c>
      <c r="M35" s="22">
        <v>103</v>
      </c>
      <c r="N35" s="22">
        <v>103</v>
      </c>
      <c r="O35" s="22">
        <v>105</v>
      </c>
      <c r="P35" s="22">
        <v>104</v>
      </c>
      <c r="Q35" s="22">
        <v>104</v>
      </c>
      <c r="R35" s="22">
        <v>106</v>
      </c>
      <c r="S35" s="22">
        <v>106</v>
      </c>
      <c r="T35" s="22">
        <v>107</v>
      </c>
      <c r="U35" s="22">
        <v>107</v>
      </c>
      <c r="V35" s="22">
        <v>109</v>
      </c>
      <c r="W35" s="22">
        <v>111</v>
      </c>
      <c r="X35" s="22">
        <v>112</v>
      </c>
      <c r="Y35" s="22">
        <v>117</v>
      </c>
      <c r="Z35" s="22">
        <v>116</v>
      </c>
      <c r="AA35" s="22">
        <v>119</v>
      </c>
      <c r="AB35" s="22">
        <v>122</v>
      </c>
      <c r="AC35" s="22">
        <v>121</v>
      </c>
      <c r="AD35" s="22">
        <v>121</v>
      </c>
      <c r="AE35" s="22">
        <v>121</v>
      </c>
      <c r="AF35" s="22">
        <v>122</v>
      </c>
      <c r="AG35" s="22">
        <v>122</v>
      </c>
      <c r="AH35" s="22">
        <v>124</v>
      </c>
      <c r="AI35" s="22">
        <v>126</v>
      </c>
      <c r="AJ35" s="22">
        <v>127</v>
      </c>
      <c r="AK35" s="22">
        <v>130</v>
      </c>
      <c r="AL35" s="22">
        <v>130</v>
      </c>
      <c r="AM35" s="22">
        <v>132</v>
      </c>
      <c r="AN35" s="22">
        <v>135</v>
      </c>
      <c r="AO35" s="22">
        <v>136</v>
      </c>
      <c r="AP35" s="22">
        <v>140</v>
      </c>
      <c r="AQ35" s="22">
        <v>142</v>
      </c>
      <c r="AR35" s="22">
        <v>147</v>
      </c>
      <c r="AS35" s="23">
        <v>149</v>
      </c>
      <c r="AT35" s="23">
        <v>153</v>
      </c>
      <c r="AU35" s="23">
        <v>158</v>
      </c>
      <c r="AV35" s="23">
        <v>158</v>
      </c>
      <c r="AW35" s="23">
        <v>162</v>
      </c>
      <c r="AX35" s="23">
        <v>165</v>
      </c>
      <c r="AY35" s="23">
        <v>169</v>
      </c>
      <c r="AZ35" s="23">
        <v>174</v>
      </c>
      <c r="BA35" s="23">
        <v>180</v>
      </c>
      <c r="BB35" s="23">
        <v>181</v>
      </c>
      <c r="BC35" s="23">
        <v>181</v>
      </c>
      <c r="BD35" s="23">
        <v>183</v>
      </c>
      <c r="BE35" s="23">
        <v>187</v>
      </c>
      <c r="BF35" s="23">
        <v>190</v>
      </c>
      <c r="BG35" s="23">
        <v>192</v>
      </c>
      <c r="BH35" s="23">
        <v>193</v>
      </c>
      <c r="BI35" s="23">
        <v>196</v>
      </c>
      <c r="BJ35" s="23">
        <v>200</v>
      </c>
      <c r="BK35" s="23">
        <v>200</v>
      </c>
      <c r="BL35" s="23">
        <v>201</v>
      </c>
      <c r="BO35" s="207">
        <f>BL35/BK35-1</f>
        <v>4.9999999999998934E-3</v>
      </c>
      <c r="BP35" s="208"/>
    </row>
    <row r="36" spans="1:68" ht="33" x14ac:dyDescent="0.25">
      <c r="A36" s="55" t="s">
        <v>66</v>
      </c>
      <c r="B36" s="56">
        <v>648355094.77000129</v>
      </c>
      <c r="C36" s="56">
        <v>691002352.6800015</v>
      </c>
      <c r="D36" s="56">
        <v>740597158.05000126</v>
      </c>
      <c r="E36" s="56">
        <v>708675727.63000321</v>
      </c>
      <c r="F36" s="56">
        <v>775909454.40999877</v>
      </c>
      <c r="G36" s="56">
        <v>747136945.93999994</v>
      </c>
      <c r="H36" s="56">
        <v>789131878.79999924</v>
      </c>
      <c r="I36" s="56">
        <v>926287245.80000067</v>
      </c>
      <c r="J36" s="56">
        <v>721458923.81000054</v>
      </c>
      <c r="K36" s="56">
        <v>683736311.63000131</v>
      </c>
      <c r="L36" s="56">
        <v>707613676.61000097</v>
      </c>
      <c r="M36" s="56">
        <v>717057264.87</v>
      </c>
      <c r="N36" s="56">
        <v>721759189.1099993</v>
      </c>
      <c r="O36" s="56">
        <v>784788682.86000025</v>
      </c>
      <c r="P36" s="56">
        <v>941270811.36000025</v>
      </c>
      <c r="Q36" s="56">
        <v>948550027.44000018</v>
      </c>
      <c r="R36" s="56">
        <v>967219941.58000064</v>
      </c>
      <c r="S36" s="56">
        <v>798477821.66000032</v>
      </c>
      <c r="T36" s="56">
        <v>794978906.51999974</v>
      </c>
      <c r="U36" s="56">
        <v>900179376.68000102</v>
      </c>
      <c r="V36" s="56">
        <v>890593792.81000102</v>
      </c>
      <c r="W36" s="56">
        <v>814149832.20000124</v>
      </c>
      <c r="X36" s="56">
        <v>836569337.17000091</v>
      </c>
      <c r="Y36" s="56">
        <v>848467339.34000003</v>
      </c>
      <c r="Z36" s="56">
        <v>841134692.85999978</v>
      </c>
      <c r="AA36" s="56">
        <v>903436592.16999948</v>
      </c>
      <c r="AB36" s="56">
        <v>979082335.59000063</v>
      </c>
      <c r="AC36" s="56">
        <v>925939919.63999915</v>
      </c>
      <c r="AD36" s="56">
        <v>1005583178.8999993</v>
      </c>
      <c r="AE36" s="56">
        <v>948505820.16999924</v>
      </c>
      <c r="AF36" s="56">
        <v>1012227393.9799997</v>
      </c>
      <c r="AG36" s="56">
        <v>1360108014.54</v>
      </c>
      <c r="AH36" s="56">
        <v>964640589.31999993</v>
      </c>
      <c r="AI36" s="56">
        <v>922001997.63999975</v>
      </c>
      <c r="AJ36" s="56">
        <v>902812707.80000007</v>
      </c>
      <c r="AK36" s="56">
        <v>903364280.94500017</v>
      </c>
      <c r="AL36" s="56">
        <v>971170992.88539946</v>
      </c>
      <c r="AM36" s="56">
        <v>1050564954.265</v>
      </c>
      <c r="AN36" s="56">
        <v>1095330410.6700003</v>
      </c>
      <c r="AO36" s="56">
        <v>1096474258.6900003</v>
      </c>
      <c r="AP36" s="56">
        <v>1287093099.8600001</v>
      </c>
      <c r="AQ36" s="56">
        <v>1081980067.9300005</v>
      </c>
      <c r="AR36" s="56">
        <v>1102652856.9399996</v>
      </c>
      <c r="AS36" s="56">
        <v>1179591375.1900005</v>
      </c>
      <c r="AT36" s="56">
        <v>1119390246.3800004</v>
      </c>
      <c r="AU36" s="56">
        <v>1086181487.7900002</v>
      </c>
      <c r="AV36" s="56">
        <v>1032186877.0000001</v>
      </c>
      <c r="AW36" s="56">
        <v>1038194848.7600001</v>
      </c>
      <c r="AX36" s="56">
        <v>1173849571.9300003</v>
      </c>
      <c r="AY36" s="56">
        <v>1191866308.3299999</v>
      </c>
      <c r="AZ36" s="56">
        <v>1315347689.5200012</v>
      </c>
      <c r="BA36" s="56">
        <v>1335443292.9900007</v>
      </c>
      <c r="BB36" s="56">
        <v>1572657988.3600016</v>
      </c>
      <c r="BC36" s="56">
        <v>1419762468.1199999</v>
      </c>
      <c r="BD36" s="56">
        <v>1476724311.9500015</v>
      </c>
      <c r="BE36" s="56">
        <v>1573444789.9000018</v>
      </c>
      <c r="BF36" s="56">
        <v>1548602322.6200004</v>
      </c>
      <c r="BG36" s="56">
        <v>1495853603.0700006</v>
      </c>
      <c r="BH36" s="56">
        <v>1470493984.71</v>
      </c>
      <c r="BI36" s="56">
        <v>1549126101.4800005</v>
      </c>
      <c r="BJ36" s="56">
        <v>1611444091.1799989</v>
      </c>
      <c r="BK36" s="56">
        <v>1749662284.8899999</v>
      </c>
      <c r="BL36" s="56">
        <v>1857424182.0399997</v>
      </c>
      <c r="BO36" s="207">
        <f t="shared" ref="BO36:BO60" si="0">BL36/BK36-1</f>
        <v>6.1590112606659364E-2</v>
      </c>
      <c r="BP36" s="208"/>
    </row>
    <row r="37" spans="1:68" ht="18" customHeight="1" x14ac:dyDescent="0.25">
      <c r="A37" s="24" t="s">
        <v>67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>
        <v>-0.29260000000000003</v>
      </c>
      <c r="AI37" s="25">
        <v>-4.7600000000000003E-2</v>
      </c>
      <c r="AJ37" s="25">
        <v>-2.0799999999999999E-2</v>
      </c>
      <c r="AK37" s="25">
        <v>-5.5999999999999999E-3</v>
      </c>
      <c r="AL37" s="25">
        <v>7.51E-2</v>
      </c>
      <c r="AM37" s="25">
        <v>8.09E-2</v>
      </c>
      <c r="AN37" s="25">
        <v>4.1500000000000002E-2</v>
      </c>
      <c r="AO37" s="25">
        <v>1.1999999999999999E-3</v>
      </c>
      <c r="AP37" s="25">
        <v>0.16930000000000001</v>
      </c>
      <c r="AQ37" s="25">
        <v>-0.16250000000000001</v>
      </c>
      <c r="AR37" s="25">
        <v>1.3599999999999999E-2</v>
      </c>
      <c r="AS37" s="25">
        <v>6.5699999999999995E-2</v>
      </c>
      <c r="AT37" s="25">
        <v>-5.6000000000000001E-2</v>
      </c>
      <c r="AU37" s="25">
        <v>-3.2247392468118696E-2</v>
      </c>
      <c r="AV37" s="25">
        <v>-4.9711317488812634E-2</v>
      </c>
      <c r="AW37" s="25">
        <v>1.6831371612178181E-3</v>
      </c>
      <c r="AX37" s="25">
        <v>0.1255784542330538</v>
      </c>
      <c r="AY37" s="25">
        <v>9.0211360750334091E-3</v>
      </c>
      <c r="AZ37" s="25">
        <v>9.6662952727833096E-2</v>
      </c>
      <c r="BA37" s="25">
        <v>1.0500990080456241E-2</v>
      </c>
      <c r="BB37" s="25">
        <v>-0.12934873471894015</v>
      </c>
      <c r="BC37" s="25">
        <v>-9.7719216515893215E-2</v>
      </c>
      <c r="BD37" s="25">
        <v>3.9537200000000002E-2</v>
      </c>
      <c r="BE37" s="25">
        <v>6.0819770564623177E-2</v>
      </c>
      <c r="BF37" s="25">
        <v>-1.6913095267671818E-2</v>
      </c>
      <c r="BG37" s="25">
        <v>-3.6143972337134511E-2</v>
      </c>
      <c r="BH37" s="25">
        <v>-1.7848610756563077E-2</v>
      </c>
      <c r="BI37" s="25">
        <v>5.2237907471037515E-2</v>
      </c>
      <c r="BJ37" s="25">
        <v>3.7380357476823889E-2</v>
      </c>
      <c r="BK37" s="25">
        <v>8.5772875687414984E-2</v>
      </c>
      <c r="BL37" s="25">
        <v>6.0085502092541265E-2</v>
      </c>
      <c r="BO37" s="207">
        <f>BL37-BK37</f>
        <v>-2.5687373594873719E-2</v>
      </c>
      <c r="BP37" s="208"/>
    </row>
    <row r="38" spans="1:68" ht="19.5" customHeight="1" x14ac:dyDescent="0.25">
      <c r="A38" s="24" t="s">
        <v>68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>
        <v>5.8537519966848084E-3</v>
      </c>
      <c r="AI38" s="25">
        <v>5.3215734219313582E-2</v>
      </c>
      <c r="AJ38" s="25">
        <v>1.3866454358481883E-2</v>
      </c>
      <c r="AK38" s="25">
        <v>1.7586520634599534E-2</v>
      </c>
      <c r="AL38" s="25">
        <v>9.99621386552354E-2</v>
      </c>
      <c r="AM38" s="25">
        <v>0.11523695871664374</v>
      </c>
      <c r="AN38" s="25">
        <v>6.9650623128898914E-2</v>
      </c>
      <c r="AO38" s="25">
        <v>0.13419581935738645</v>
      </c>
      <c r="AP38" s="25">
        <v>0.21058626666511593</v>
      </c>
      <c r="AQ38" s="25">
        <v>5.6214025803704271E-2</v>
      </c>
      <c r="AR38" s="25">
        <v>6.3066033659693321E-3</v>
      </c>
      <c r="AS38" s="25">
        <v>-0.2098491479491289</v>
      </c>
      <c r="AT38" s="25">
        <v>0.05</v>
      </c>
      <c r="AU38" s="25">
        <v>6.3676491190123308E-2</v>
      </c>
      <c r="AV38" s="25">
        <v>2.2887199938015579E-2</v>
      </c>
      <c r="AW38" s="25">
        <v>3.6419652850611328E-2</v>
      </c>
      <c r="AX38" s="25">
        <v>7.6704016790367868E-2</v>
      </c>
      <c r="AY38" s="25">
        <v>3.6431719137992591E-3</v>
      </c>
      <c r="AZ38" s="25">
        <v>6.082027854887273E-2</v>
      </c>
      <c r="BA38" s="25">
        <v>6.2561744962399635E-2</v>
      </c>
      <c r="BB38" s="25">
        <v>0.10413864292210762</v>
      </c>
      <c r="BC38" s="25">
        <v>0.14444471750701271</v>
      </c>
      <c r="BD38" s="25">
        <v>0.18800193000000001</v>
      </c>
      <c r="BE38" s="25">
        <v>0.18177097055975255</v>
      </c>
      <c r="BF38" s="25">
        <v>0.23405943235871263</v>
      </c>
      <c r="BG38" s="25">
        <v>0.23703581033336163</v>
      </c>
      <c r="BH38" s="25">
        <v>0.27565940092410912</v>
      </c>
      <c r="BI38" s="25">
        <v>0.34567059819574175</v>
      </c>
      <c r="BJ38" s="25">
        <v>0.24401944641356921</v>
      </c>
      <c r="BK38" s="25">
        <v>0.33958483864405231</v>
      </c>
      <c r="BL38" s="25">
        <v>0.31408350825590037</v>
      </c>
      <c r="BO38" s="207">
        <f>BL38-BK38</f>
        <v>-2.5501330388151944E-2</v>
      </c>
      <c r="BP38" s="208"/>
    </row>
    <row r="39" spans="1:68" ht="33" x14ac:dyDescent="0.25">
      <c r="A39" s="55" t="s">
        <v>69</v>
      </c>
      <c r="B39" s="56">
        <v>905337</v>
      </c>
      <c r="C39" s="56">
        <v>967568</v>
      </c>
      <c r="D39" s="56">
        <v>1019969</v>
      </c>
      <c r="E39" s="56">
        <v>956283</v>
      </c>
      <c r="F39" s="56">
        <v>1020819</v>
      </c>
      <c r="G39" s="56">
        <v>1015991</v>
      </c>
      <c r="H39" s="56">
        <v>1051078</v>
      </c>
      <c r="I39" s="56">
        <v>1151753</v>
      </c>
      <c r="J39" s="56">
        <v>895099</v>
      </c>
      <c r="K39" s="56">
        <v>872677</v>
      </c>
      <c r="L39" s="56">
        <v>902631</v>
      </c>
      <c r="M39" s="56">
        <v>938329</v>
      </c>
      <c r="N39" s="56">
        <v>943638</v>
      </c>
      <c r="O39" s="56">
        <v>1017646</v>
      </c>
      <c r="P39" s="56">
        <v>1159494</v>
      </c>
      <c r="Q39" s="56">
        <v>1140589</v>
      </c>
      <c r="R39" s="56">
        <v>1127849</v>
      </c>
      <c r="S39" s="56">
        <v>979803</v>
      </c>
      <c r="T39" s="56">
        <v>972989</v>
      </c>
      <c r="U39" s="56">
        <v>1114711</v>
      </c>
      <c r="V39" s="56">
        <v>1086261</v>
      </c>
      <c r="W39" s="56">
        <v>1016547</v>
      </c>
      <c r="X39" s="56">
        <v>1029895</v>
      </c>
      <c r="Y39" s="56">
        <v>1041550</v>
      </c>
      <c r="Z39" s="56">
        <v>1041200</v>
      </c>
      <c r="AA39" s="56">
        <v>1113180</v>
      </c>
      <c r="AB39" s="56">
        <v>1166800</v>
      </c>
      <c r="AC39" s="56">
        <v>1087543</v>
      </c>
      <c r="AD39" s="56">
        <v>1157359</v>
      </c>
      <c r="AE39" s="56">
        <v>1127086</v>
      </c>
      <c r="AF39" s="56">
        <v>1166808</v>
      </c>
      <c r="AG39" s="56">
        <v>1253146</v>
      </c>
      <c r="AH39" s="56">
        <v>1095562</v>
      </c>
      <c r="AI39" s="56">
        <v>1095267</v>
      </c>
      <c r="AJ39" s="56">
        <v>1055497</v>
      </c>
      <c r="AK39" s="56">
        <v>1062680</v>
      </c>
      <c r="AL39" s="56">
        <v>1148098</v>
      </c>
      <c r="AM39" s="56">
        <v>1212921</v>
      </c>
      <c r="AN39" s="56">
        <v>1252218</v>
      </c>
      <c r="AO39" s="56">
        <v>1242409</v>
      </c>
      <c r="AP39" s="56">
        <v>1427915</v>
      </c>
      <c r="AQ39" s="56">
        <v>1236604</v>
      </c>
      <c r="AR39" s="56">
        <v>1247653</v>
      </c>
      <c r="AS39" s="56">
        <v>1347410</v>
      </c>
      <c r="AT39" s="56">
        <v>1267395</v>
      </c>
      <c r="AU39" s="56">
        <v>1259613</v>
      </c>
      <c r="AV39" s="56">
        <v>1192498</v>
      </c>
      <c r="AW39" s="56">
        <v>1200472</v>
      </c>
      <c r="AX39" s="56">
        <v>1276338</v>
      </c>
      <c r="AY39" s="56">
        <v>1385136</v>
      </c>
      <c r="AZ39" s="56">
        <v>1490517</v>
      </c>
      <c r="BA39" s="56">
        <v>1466378</v>
      </c>
      <c r="BB39" s="56">
        <v>1682056</v>
      </c>
      <c r="BC39" s="56">
        <v>1557361</v>
      </c>
      <c r="BD39" s="56">
        <v>1571190</v>
      </c>
      <c r="BE39" s="56">
        <v>1662431</v>
      </c>
      <c r="BF39" s="56">
        <v>1618361</v>
      </c>
      <c r="BG39" s="56">
        <v>1576752</v>
      </c>
      <c r="BH39" s="56">
        <v>1522178</v>
      </c>
      <c r="BI39" s="56">
        <v>1582545</v>
      </c>
      <c r="BJ39" s="56">
        <v>1648625</v>
      </c>
      <c r="BK39" s="56">
        <v>1796386</v>
      </c>
      <c r="BL39" s="56">
        <v>1839873</v>
      </c>
      <c r="BO39" s="207">
        <f t="shared" si="0"/>
        <v>2.4208048826922512E-2</v>
      </c>
      <c r="BP39" s="208"/>
    </row>
    <row r="40" spans="1:68" ht="33" x14ac:dyDescent="0.25">
      <c r="A40" s="55" t="s">
        <v>70</v>
      </c>
      <c r="B40" s="56">
        <v>11902064.449999999</v>
      </c>
      <c r="C40" s="56">
        <v>237987403.48000014</v>
      </c>
      <c r="D40" s="56">
        <v>396621682.69000071</v>
      </c>
      <c r="E40" s="56">
        <v>445251077.17000085</v>
      </c>
      <c r="F40" s="56">
        <v>536251998.46000034</v>
      </c>
      <c r="G40" s="56">
        <v>531078293.47000009</v>
      </c>
      <c r="H40" s="56">
        <v>579114825.63999963</v>
      </c>
      <c r="I40" s="56">
        <v>706022572.69000089</v>
      </c>
      <c r="J40" s="56">
        <v>552496003.02000046</v>
      </c>
      <c r="K40" s="56">
        <v>522521669.74000067</v>
      </c>
      <c r="L40" s="56">
        <v>548406115.17000055</v>
      </c>
      <c r="M40" s="56">
        <v>552754967.58999956</v>
      </c>
      <c r="N40" s="56">
        <v>556065000.6099999</v>
      </c>
      <c r="O40" s="56">
        <v>612880018.61999965</v>
      </c>
      <c r="P40" s="56">
        <v>748686809.20000052</v>
      </c>
      <c r="Q40" s="56">
        <v>770178288.37000036</v>
      </c>
      <c r="R40" s="56">
        <v>787909797.1400007</v>
      </c>
      <c r="S40" s="56">
        <v>650103220.42000031</v>
      </c>
      <c r="T40" s="56">
        <v>654530027.4799999</v>
      </c>
      <c r="U40" s="56">
        <v>741155445.52000093</v>
      </c>
      <c r="V40" s="56">
        <v>746429764.01000106</v>
      </c>
      <c r="W40" s="56">
        <v>676288704.33000064</v>
      </c>
      <c r="X40" s="56">
        <v>688951889.11000073</v>
      </c>
      <c r="Y40" s="56">
        <v>695663488.03000021</v>
      </c>
      <c r="Z40" s="56">
        <v>688592755.64000046</v>
      </c>
      <c r="AA40" s="56">
        <v>744257658.99000013</v>
      </c>
      <c r="AB40" s="56">
        <v>821048495.52000058</v>
      </c>
      <c r="AC40" s="56">
        <v>778852131.62999988</v>
      </c>
      <c r="AD40" s="56">
        <v>853320960.9799999</v>
      </c>
      <c r="AE40" s="56">
        <v>803308632.60000002</v>
      </c>
      <c r="AF40" s="56">
        <v>863682689.62999952</v>
      </c>
      <c r="AG40" s="56">
        <v>1196715311.9799998</v>
      </c>
      <c r="AH40" s="56">
        <v>830491848.95000005</v>
      </c>
      <c r="AI40" s="56">
        <v>794507167.27999997</v>
      </c>
      <c r="AJ40" s="56">
        <v>777926768.07000017</v>
      </c>
      <c r="AK40" s="56">
        <v>777776875.86500013</v>
      </c>
      <c r="AL40" s="56">
        <v>838650264.58539975</v>
      </c>
      <c r="AM40" s="56">
        <v>915527585.52499998</v>
      </c>
      <c r="AN40" s="56">
        <v>964755052.26000023</v>
      </c>
      <c r="AO40" s="56">
        <v>975003656.73999965</v>
      </c>
      <c r="AP40" s="56">
        <v>1142824570.45</v>
      </c>
      <c r="AQ40" s="56">
        <v>960255250.00000048</v>
      </c>
      <c r="AR40" s="56">
        <v>984031229.7899996</v>
      </c>
      <c r="AS40" s="57">
        <v>1054092821.8200004</v>
      </c>
      <c r="AT40" s="57">
        <v>999073731.72000039</v>
      </c>
      <c r="AU40" s="57">
        <v>969023374.01000011</v>
      </c>
      <c r="AV40" s="57">
        <v>917602624.9000001</v>
      </c>
      <c r="AW40" s="57">
        <v>917361760.1400001</v>
      </c>
      <c r="AX40" s="57">
        <v>1040532749.4400002</v>
      </c>
      <c r="AY40" s="57">
        <v>1052398632.64</v>
      </c>
      <c r="AZ40" s="57">
        <v>1173009577.6000011</v>
      </c>
      <c r="BA40" s="57">
        <v>1199873175.7600007</v>
      </c>
      <c r="BB40" s="57">
        <v>1416660685.3900011</v>
      </c>
      <c r="BC40" s="57">
        <v>1282592187.3</v>
      </c>
      <c r="BD40" s="57">
        <v>1338798699.6100016</v>
      </c>
      <c r="BE40" s="57">
        <v>1426579013.3600011</v>
      </c>
      <c r="BF40" s="57">
        <v>1406915455.4100008</v>
      </c>
      <c r="BG40" s="57">
        <v>1355742248.0600004</v>
      </c>
      <c r="BH40" s="57">
        <v>1326990783.4100001</v>
      </c>
      <c r="BI40" s="57">
        <v>1394304643.160001</v>
      </c>
      <c r="BJ40" s="57">
        <v>1442754740.1499999</v>
      </c>
      <c r="BK40" s="57">
        <v>1568861955.9499996</v>
      </c>
      <c r="BL40" s="57">
        <v>1674326338.4400001</v>
      </c>
      <c r="BO40" s="207">
        <f t="shared" si="0"/>
        <v>6.7223494132176986E-2</v>
      </c>
      <c r="BP40" s="207">
        <f>BL40/AZ40-1</f>
        <v>0.42737652821701766</v>
      </c>
    </row>
    <row r="41" spans="1:68" ht="16.5" x14ac:dyDescent="0.25">
      <c r="A41" s="24" t="s">
        <v>71</v>
      </c>
      <c r="B41" s="25"/>
      <c r="C41" s="25">
        <v>18.995472590471493</v>
      </c>
      <c r="D41" s="25">
        <v>0.66656586395057582</v>
      </c>
      <c r="E41" s="25">
        <v>0.12260901660792167</v>
      </c>
      <c r="F41" s="25">
        <v>0.20438113674737846</v>
      </c>
      <c r="G41" s="25">
        <v>-9.6478987581547493E-3</v>
      </c>
      <c r="H41" s="25">
        <v>9.0450942470524875E-2</v>
      </c>
      <c r="I41" s="25">
        <v>0.21914090510418416</v>
      </c>
      <c r="J41" s="25">
        <v>-0.21745277786948403</v>
      </c>
      <c r="K41" s="25">
        <v>-5.4252579414433733E-2</v>
      </c>
      <c r="L41" s="25">
        <v>4.9537553998247885E-2</v>
      </c>
      <c r="M41" s="25">
        <v>0</v>
      </c>
      <c r="N41" s="25">
        <v>5.988246536131614E-3</v>
      </c>
      <c r="O41" s="25">
        <f t="shared" ref="O41:BL41" si="1">+O40/N40-1</f>
        <v>0.10217333935362594</v>
      </c>
      <c r="P41" s="25">
        <f t="shared" si="1"/>
        <v>0.22158789070296692</v>
      </c>
      <c r="Q41" s="25">
        <f t="shared" si="1"/>
        <v>2.8705566741538124E-2</v>
      </c>
      <c r="R41" s="25">
        <f t="shared" si="1"/>
        <v>2.3022602737253539E-2</v>
      </c>
      <c r="S41" s="25">
        <f t="shared" si="1"/>
        <v>-0.17490146361959003</v>
      </c>
      <c r="T41" s="25">
        <f t="shared" si="1"/>
        <v>6.8093910642983424E-3</v>
      </c>
      <c r="U41" s="25">
        <f t="shared" si="1"/>
        <v>0.13234750798755068</v>
      </c>
      <c r="V41" s="25">
        <f t="shared" si="1"/>
        <v>7.1163458649348144E-3</v>
      </c>
      <c r="W41" s="25">
        <f t="shared" si="1"/>
        <v>-9.3968733646399238E-2</v>
      </c>
      <c r="X41" s="25">
        <f t="shared" si="1"/>
        <v>1.8724525042223661E-2</v>
      </c>
      <c r="Y41" s="25">
        <f t="shared" si="1"/>
        <v>9.7417526914247432E-3</v>
      </c>
      <c r="Z41" s="25">
        <f t="shared" si="1"/>
        <v>-1.0164012502686948E-2</v>
      </c>
      <c r="AA41" s="25">
        <f t="shared" si="1"/>
        <v>8.0838642135093286E-2</v>
      </c>
      <c r="AB41" s="25">
        <f t="shared" si="1"/>
        <v>0.10317775786709404</v>
      </c>
      <c r="AC41" s="25">
        <f t="shared" si="1"/>
        <v>-5.139326619589768E-2</v>
      </c>
      <c r="AD41" s="25">
        <f t="shared" si="1"/>
        <v>9.5613565561090352E-2</v>
      </c>
      <c r="AE41" s="25">
        <f t="shared" si="1"/>
        <v>-5.8609047084186239E-2</v>
      </c>
      <c r="AF41" s="25">
        <f t="shared" si="1"/>
        <v>7.5156738742607532E-2</v>
      </c>
      <c r="AG41" s="25">
        <f t="shared" si="1"/>
        <v>0.38559603700367195</v>
      </c>
      <c r="AH41" s="25">
        <f t="shared" si="1"/>
        <v>-0.30602388000206371</v>
      </c>
      <c r="AI41" s="25">
        <f t="shared" si="1"/>
        <v>-4.3329361649359854E-2</v>
      </c>
      <c r="AJ41" s="25">
        <f t="shared" si="1"/>
        <v>-2.0868784943454788E-2</v>
      </c>
      <c r="AK41" s="25">
        <f t="shared" si="1"/>
        <v>-1.9268163939378802E-4</v>
      </c>
      <c r="AL41" s="25">
        <f t="shared" si="1"/>
        <v>7.8265876254934419E-2</v>
      </c>
      <c r="AM41" s="25">
        <f t="shared" si="1"/>
        <v>9.1667914726773159E-2</v>
      </c>
      <c r="AN41" s="25">
        <f t="shared" si="1"/>
        <v>5.3769506799482558E-2</v>
      </c>
      <c r="AO41" s="25">
        <f t="shared" si="1"/>
        <v>1.0623011982151764E-2</v>
      </c>
      <c r="AP41" s="25">
        <f t="shared" si="1"/>
        <v>0.17212336851240395</v>
      </c>
      <c r="AQ41" s="25">
        <f t="shared" si="1"/>
        <v>-0.1597527084827296</v>
      </c>
      <c r="AR41" s="25">
        <f t="shared" si="1"/>
        <v>2.476006227510763E-2</v>
      </c>
      <c r="AS41" s="25">
        <f t="shared" si="1"/>
        <v>7.1198545238195798E-2</v>
      </c>
      <c r="AT41" s="25">
        <f t="shared" si="1"/>
        <v>-5.219567855988605E-2</v>
      </c>
      <c r="AU41" s="25">
        <f t="shared" si="1"/>
        <v>-3.0078218209446561E-2</v>
      </c>
      <c r="AV41" s="25">
        <f t="shared" si="1"/>
        <v>-5.3064508544526934E-2</v>
      </c>
      <c r="AW41" s="25">
        <f t="shared" si="1"/>
        <v>-2.6249353855789526E-4</v>
      </c>
      <c r="AX41" s="25">
        <f t="shared" si="1"/>
        <v>0.13426653982307135</v>
      </c>
      <c r="AY41" s="25">
        <f t="shared" si="1"/>
        <v>1.1403661447836111E-2</v>
      </c>
      <c r="AZ41" s="25">
        <f t="shared" si="1"/>
        <v>0.11460575985113342</v>
      </c>
      <c r="BA41" s="25">
        <f t="shared" si="1"/>
        <v>2.2901431218458557E-2</v>
      </c>
      <c r="BB41" s="25">
        <f t="shared" si="1"/>
        <v>0.18067535303694648</v>
      </c>
      <c r="BC41" s="25">
        <f t="shared" si="1"/>
        <v>-9.463698645176466E-2</v>
      </c>
      <c r="BD41" s="25">
        <f t="shared" si="1"/>
        <v>4.382259058377902E-2</v>
      </c>
      <c r="BE41" s="25">
        <f t="shared" si="1"/>
        <v>6.5566476704504106E-2</v>
      </c>
      <c r="BF41" s="25">
        <f t="shared" si="1"/>
        <v>-1.378371458282357E-2</v>
      </c>
      <c r="BG41" s="25">
        <f t="shared" si="1"/>
        <v>-3.6372624348694482E-2</v>
      </c>
      <c r="BH41" s="25">
        <f t="shared" si="1"/>
        <v>-2.1207176136276873E-2</v>
      </c>
      <c r="BI41" s="25">
        <f t="shared" si="1"/>
        <v>5.072669726991097E-2</v>
      </c>
      <c r="BJ41" s="25">
        <f t="shared" si="1"/>
        <v>3.4748573224423485E-2</v>
      </c>
      <c r="BK41" s="25">
        <f t="shared" si="1"/>
        <v>8.7407244135540685E-2</v>
      </c>
      <c r="BL41" s="25">
        <f t="shared" si="1"/>
        <v>6.7223494132176986E-2</v>
      </c>
      <c r="BO41" s="207">
        <f>BL41-BK41</f>
        <v>-2.0183750003363699E-2</v>
      </c>
      <c r="BP41" s="208"/>
    </row>
    <row r="42" spans="1:68" ht="16.5" x14ac:dyDescent="0.25">
      <c r="A42" s="24" t="s">
        <v>72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>
        <v>-0.30790000000000001</v>
      </c>
      <c r="AI42" s="25">
        <v>-4.6899999999999997E-2</v>
      </c>
      <c r="AJ42" s="25">
        <v>-2.0899999999999998E-2</v>
      </c>
      <c r="AK42" s="25">
        <v>-5.4999999999999997E-3</v>
      </c>
      <c r="AL42" s="25">
        <v>7.8299999999999995E-2</v>
      </c>
      <c r="AM42" s="25">
        <v>9.0700000000000003E-2</v>
      </c>
      <c r="AN42" s="25">
        <v>5.28E-2</v>
      </c>
      <c r="AO42" s="25">
        <v>1.09E-2</v>
      </c>
      <c r="AP42" s="25">
        <v>0.16739999999999999</v>
      </c>
      <c r="AQ42" s="25">
        <v>-0.16300000000000001</v>
      </c>
      <c r="AR42" s="25">
        <v>1.95E-2</v>
      </c>
      <c r="AS42" s="25">
        <v>6.6900000000000001E-2</v>
      </c>
      <c r="AT42" s="25">
        <v>-5.7000000000000002E-2</v>
      </c>
      <c r="AU42" s="25">
        <v>-3.2564384776676891E-2</v>
      </c>
      <c r="AV42" s="25">
        <v>-5.3064508544526823E-2</v>
      </c>
      <c r="AW42" s="25">
        <v>-4.1732204290684249E-3</v>
      </c>
      <c r="AX42" s="25">
        <v>0.12974336038580447</v>
      </c>
      <c r="AY42" s="25">
        <v>4.7714249961585686E-3</v>
      </c>
      <c r="AZ42" s="25">
        <v>0.10793703430139145</v>
      </c>
      <c r="BA42" s="25">
        <v>1.829615322827105E-2</v>
      </c>
      <c r="BB42" s="25">
        <v>-0.12690496317437383</v>
      </c>
      <c r="BC42" s="25">
        <v>-9.5001844356928156E-2</v>
      </c>
      <c r="BD42" s="25">
        <v>4.3230240089999997E-2</v>
      </c>
      <c r="BE42" s="25">
        <v>6.0890674224397756E-2</v>
      </c>
      <c r="BF42" s="25">
        <v>-1.4946586498409742E-2</v>
      </c>
      <c r="BG42" s="25">
        <v>-3.8460820230473813E-2</v>
      </c>
      <c r="BH42" s="25">
        <v>-2.2047109620410121E-2</v>
      </c>
      <c r="BI42" s="25">
        <v>4.958938855694206E-2</v>
      </c>
      <c r="BJ42" s="25">
        <v>3.2009693906527081E-2</v>
      </c>
      <c r="BK42" s="25">
        <v>8.7407244135540463E-2</v>
      </c>
      <c r="BL42" s="25">
        <v>6.5697551966952483E-2</v>
      </c>
      <c r="BO42" s="207">
        <f>BL42-BK42</f>
        <v>-2.170969216858798E-2</v>
      </c>
      <c r="BP42" s="208"/>
    </row>
    <row r="43" spans="1:68" ht="16.5" x14ac:dyDescent="0.25">
      <c r="A43" s="24" t="s">
        <v>73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>
        <v>3.429104013715345E-2</v>
      </c>
      <c r="AI43" s="25">
        <v>9.2814668014349788E-2</v>
      </c>
      <c r="AJ43" s="25">
        <v>6.103383030066678E-2</v>
      </c>
      <c r="AK43" s="25">
        <v>7.054332816281339E-2</v>
      </c>
      <c r="AL43" s="25">
        <v>0.1637518602422694</v>
      </c>
      <c r="AM43" s="25">
        <v>0.18091616698674673</v>
      </c>
      <c r="AN43" s="25">
        <v>0.12470054729253843</v>
      </c>
      <c r="AO43" s="25">
        <v>0.1997775722952384</v>
      </c>
      <c r="AP43" s="25">
        <v>0.26928887907528254</v>
      </c>
      <c r="AQ43" s="25">
        <v>0.10934951644387425</v>
      </c>
      <c r="AR43" s="25">
        <v>5.4688709380333655E-2</v>
      </c>
      <c r="AS43" s="25">
        <v>-0.19597327059513658</v>
      </c>
      <c r="AT43" s="25">
        <v>0.09</v>
      </c>
      <c r="AU43" s="25">
        <v>0.10308844368314474</v>
      </c>
      <c r="AV43" s="25">
        <v>5.6767646483692147E-2</v>
      </c>
      <c r="AW43" s="25">
        <v>6.4867622275218029E-2</v>
      </c>
      <c r="AX43" s="25">
        <v>0.10765663256451097</v>
      </c>
      <c r="AY43" s="25">
        <v>2.0147239074639334E-2</v>
      </c>
      <c r="AZ43" s="25">
        <v>7.5408404474873958E-2</v>
      </c>
      <c r="BA43" s="25">
        <v>7.4353166369028667E-2</v>
      </c>
      <c r="BB43" s="25">
        <v>0.12445466268358207</v>
      </c>
      <c r="BC43" s="25">
        <v>0.16571914179393965</v>
      </c>
      <c r="BD43" s="25">
        <v>0.20699999999999999</v>
      </c>
      <c r="BE43" s="25">
        <v>0.19976839544738323</v>
      </c>
      <c r="BF43" s="25">
        <v>0.25676744940583363</v>
      </c>
      <c r="BG43" s="25">
        <v>0.25793268828918658</v>
      </c>
      <c r="BH43" s="25">
        <v>0.29659147966568677</v>
      </c>
      <c r="BI43" s="25">
        <v>0.37212211907256765</v>
      </c>
      <c r="BJ43" s="25">
        <v>0.25702719552745901</v>
      </c>
      <c r="BK43" s="25">
        <v>0.36077834873220049</v>
      </c>
      <c r="BL43" s="25">
        <v>0.32878382688747831</v>
      </c>
      <c r="BO43" s="207">
        <f>BL43-BK43</f>
        <v>-3.1994521844722179E-2</v>
      </c>
      <c r="BP43" s="208"/>
    </row>
    <row r="44" spans="1:68" ht="33" x14ac:dyDescent="0.25">
      <c r="A44" s="21" t="s">
        <v>74</v>
      </c>
      <c r="B44" s="22">
        <v>12266939.449999999</v>
      </c>
      <c r="C44" s="22">
        <v>246060266.43000007</v>
      </c>
      <c r="D44" s="22">
        <v>411844418.76000011</v>
      </c>
      <c r="E44" s="22">
        <v>462234215.19</v>
      </c>
      <c r="F44" s="22">
        <v>555340257.84999979</v>
      </c>
      <c r="G44" s="22">
        <v>546334109.54999983</v>
      </c>
      <c r="H44" s="22">
        <v>597166872.07000017</v>
      </c>
      <c r="I44" s="22">
        <v>726470904.34000015</v>
      </c>
      <c r="J44" s="22">
        <v>567710019.53000021</v>
      </c>
      <c r="K44" s="22">
        <v>538219893.62</v>
      </c>
      <c r="L44" s="22">
        <v>565332068.97000003</v>
      </c>
      <c r="M44" s="22">
        <v>569482242.97000003</v>
      </c>
      <c r="N44" s="22">
        <v>571517514.09000027</v>
      </c>
      <c r="O44" s="22">
        <v>630352527.50000024</v>
      </c>
      <c r="P44" s="22">
        <v>772411084.73000026</v>
      </c>
      <c r="Q44" s="22">
        <v>795480773.7700001</v>
      </c>
      <c r="R44" s="22">
        <v>812629688.71000028</v>
      </c>
      <c r="S44" s="22">
        <v>670464049.38000011</v>
      </c>
      <c r="T44" s="22">
        <v>672844909.15000021</v>
      </c>
      <c r="U44" s="22">
        <v>764522077.64999998</v>
      </c>
      <c r="V44" s="22">
        <v>771295162.26000011</v>
      </c>
      <c r="W44" s="22">
        <v>697319297.5400002</v>
      </c>
      <c r="X44" s="22">
        <v>712092564.51000023</v>
      </c>
      <c r="Y44" s="22">
        <v>719027381.05999982</v>
      </c>
      <c r="Z44" s="22">
        <v>713842995.58999991</v>
      </c>
      <c r="AA44" s="22">
        <v>772080073.56999981</v>
      </c>
      <c r="AB44" s="22">
        <v>851688015.40999985</v>
      </c>
      <c r="AC44" s="22">
        <v>807146311.23999989</v>
      </c>
      <c r="AD44" s="22">
        <v>885891196.81999993</v>
      </c>
      <c r="AE44" s="22">
        <v>836566738.17000008</v>
      </c>
      <c r="AF44" s="22">
        <v>894850061.21999991</v>
      </c>
      <c r="AG44" s="22">
        <v>1236293467.6199999</v>
      </c>
      <c r="AH44" s="22">
        <v>874264590.7700001</v>
      </c>
      <c r="AI44" s="22">
        <v>837904249.62999976</v>
      </c>
      <c r="AJ44" s="22">
        <v>819530149.21000016</v>
      </c>
      <c r="AK44" s="22">
        <v>820981176.18999994</v>
      </c>
      <c r="AL44" s="22">
        <v>884075131.95039999</v>
      </c>
      <c r="AM44" s="22">
        <v>962779325.4000001</v>
      </c>
      <c r="AN44" s="22">
        <v>1018997236.4400001</v>
      </c>
      <c r="AO44" s="22">
        <v>1033577298.3599999</v>
      </c>
      <c r="AP44" s="22">
        <v>1206991972.2300005</v>
      </c>
      <c r="AQ44" s="22">
        <v>1019652020.6600002</v>
      </c>
      <c r="AR44" s="22">
        <v>1040020098.4700003</v>
      </c>
      <c r="AS44" s="23">
        <v>1116391419.7099996</v>
      </c>
      <c r="AT44" s="23">
        <v>1055002744.9599999</v>
      </c>
      <c r="AU44" s="23">
        <v>1016562096.7099997</v>
      </c>
      <c r="AV44" s="23">
        <v>968084056.31000006</v>
      </c>
      <c r="AW44" s="23">
        <v>969557138.68000019</v>
      </c>
      <c r="AX44" s="23">
        <v>1100031020.1600003</v>
      </c>
      <c r="AY44" s="23">
        <v>1119265771.4299998</v>
      </c>
      <c r="AZ44" s="23">
        <v>1262846549.6799998</v>
      </c>
      <c r="BA44" s="23">
        <v>1296989872.3900001</v>
      </c>
      <c r="BB44" s="23">
        <v>1526405870.24</v>
      </c>
      <c r="BC44" s="23">
        <v>1389195212.3300004</v>
      </c>
      <c r="BD44" s="23">
        <v>1444833970.7100003</v>
      </c>
      <c r="BE44" s="23">
        <v>1541018855.7599998</v>
      </c>
      <c r="BF44" s="23">
        <v>1521520225.2033</v>
      </c>
      <c r="BG44" s="23">
        <v>1458993281.6033001</v>
      </c>
      <c r="BH44" s="23">
        <v>1428139992.21</v>
      </c>
      <c r="BI44" s="23">
        <v>1498770089.8699999</v>
      </c>
      <c r="BJ44" s="23">
        <v>1552849582.7400005</v>
      </c>
      <c r="BK44" s="23">
        <v>1684193702.7699997</v>
      </c>
      <c r="BL44" s="23">
        <v>1803020612.95</v>
      </c>
      <c r="BO44" s="207">
        <f t="shared" si="0"/>
        <v>7.0554182683717048E-2</v>
      </c>
      <c r="BP44" s="208"/>
    </row>
    <row r="45" spans="1:68" ht="16.5" x14ac:dyDescent="0.25">
      <c r="A45" s="55" t="s">
        <v>75</v>
      </c>
      <c r="B45" s="56">
        <v>11347</v>
      </c>
      <c r="C45" s="56">
        <v>242808</v>
      </c>
      <c r="D45" s="56">
        <v>419457</v>
      </c>
      <c r="E45" s="56">
        <v>479275</v>
      </c>
      <c r="F45" s="56">
        <v>582875</v>
      </c>
      <c r="G45" s="56">
        <v>603944</v>
      </c>
      <c r="H45" s="56">
        <v>651582</v>
      </c>
      <c r="I45" s="56">
        <v>745112</v>
      </c>
      <c r="J45" s="56">
        <v>580954</v>
      </c>
      <c r="K45" s="56">
        <v>557729</v>
      </c>
      <c r="L45" s="56">
        <v>587433</v>
      </c>
      <c r="M45" s="56">
        <v>607554</v>
      </c>
      <c r="N45" s="56">
        <v>611937</v>
      </c>
      <c r="O45" s="56">
        <v>676342</v>
      </c>
      <c r="P45" s="56">
        <v>795842</v>
      </c>
      <c r="Q45" s="56">
        <v>814145</v>
      </c>
      <c r="R45" s="56">
        <v>805786</v>
      </c>
      <c r="S45" s="56">
        <v>698220</v>
      </c>
      <c r="T45" s="56">
        <v>704849</v>
      </c>
      <c r="U45" s="56">
        <v>807243</v>
      </c>
      <c r="V45" s="56">
        <v>799060</v>
      </c>
      <c r="W45" s="56">
        <v>735060</v>
      </c>
      <c r="X45" s="56">
        <v>737756</v>
      </c>
      <c r="Y45" s="56">
        <v>745055</v>
      </c>
      <c r="Z45" s="56">
        <v>743307</v>
      </c>
      <c r="AA45" s="56">
        <v>803466</v>
      </c>
      <c r="AB45" s="56">
        <v>861425</v>
      </c>
      <c r="AC45" s="56">
        <v>813244</v>
      </c>
      <c r="AD45" s="56">
        <v>876153</v>
      </c>
      <c r="AE45" s="56">
        <v>857072</v>
      </c>
      <c r="AF45" s="56">
        <v>896802</v>
      </c>
      <c r="AG45" s="56">
        <v>983023</v>
      </c>
      <c r="AH45" s="56">
        <v>845309</v>
      </c>
      <c r="AI45" s="56">
        <v>846245</v>
      </c>
      <c r="AJ45" s="56">
        <v>814986</v>
      </c>
      <c r="AK45" s="56">
        <v>818799</v>
      </c>
      <c r="AL45" s="56">
        <v>889749</v>
      </c>
      <c r="AM45" s="56">
        <v>953321</v>
      </c>
      <c r="AN45" s="56">
        <v>1001109</v>
      </c>
      <c r="AO45" s="56">
        <v>1009710</v>
      </c>
      <c r="AP45" s="56">
        <v>1160992</v>
      </c>
      <c r="AQ45" s="56">
        <v>1008094</v>
      </c>
      <c r="AR45" s="56">
        <v>1022321</v>
      </c>
      <c r="AS45" s="57">
        <v>1101542</v>
      </c>
      <c r="AT45" s="57">
        <v>1029327</v>
      </c>
      <c r="AU45" s="57">
        <v>1020556</v>
      </c>
      <c r="AV45" s="57">
        <v>961004</v>
      </c>
      <c r="AW45" s="57">
        <v>959037</v>
      </c>
      <c r="AX45" s="57">
        <v>1022939</v>
      </c>
      <c r="AY45" s="57">
        <v>1112379</v>
      </c>
      <c r="AZ45" s="57">
        <v>1216597</v>
      </c>
      <c r="BA45" s="57">
        <v>1212440</v>
      </c>
      <c r="BB45" s="57">
        <v>1399773</v>
      </c>
      <c r="BC45" s="57">
        <v>1308313</v>
      </c>
      <c r="BD45" s="57">
        <v>1324546</v>
      </c>
      <c r="BE45" s="57">
        <v>1395425</v>
      </c>
      <c r="BF45" s="57">
        <v>1359828</v>
      </c>
      <c r="BG45" s="57">
        <v>1317373</v>
      </c>
      <c r="BH45" s="57">
        <v>1265554</v>
      </c>
      <c r="BI45" s="57">
        <v>1311608</v>
      </c>
      <c r="BJ45" s="57">
        <v>1354871</v>
      </c>
      <c r="BK45" s="57">
        <v>1486596</v>
      </c>
      <c r="BL45" s="57">
        <v>1538001</v>
      </c>
      <c r="BO45" s="207">
        <f t="shared" si="0"/>
        <v>3.4578997925461818E-2</v>
      </c>
      <c r="BP45" s="208"/>
    </row>
    <row r="46" spans="1:68" ht="49.5" x14ac:dyDescent="0.25">
      <c r="A46" s="58" t="s">
        <v>76</v>
      </c>
      <c r="B46" s="59">
        <v>1.8357323858497882E-2</v>
      </c>
      <c r="C46" s="59">
        <v>0.34440896265690502</v>
      </c>
      <c r="D46" s="59">
        <v>0.5355430794985887</v>
      </c>
      <c r="E46" s="59">
        <v>0.62828605497614087</v>
      </c>
      <c r="F46" s="59">
        <v>0.69112703217125526</v>
      </c>
      <c r="G46" s="59">
        <v>0.71081787128306351</v>
      </c>
      <c r="H46" s="59">
        <v>0.73386317445524563</v>
      </c>
      <c r="I46" s="59">
        <v>0.76220694594605454</v>
      </c>
      <c r="J46" s="59">
        <v>0.76580382442604977</v>
      </c>
      <c r="K46" s="59">
        <v>0.76421518186496329</v>
      </c>
      <c r="L46" s="59">
        <v>0.77500779492741889</v>
      </c>
      <c r="M46" s="59">
        <v>0.77086586339824914</v>
      </c>
      <c r="N46" s="59">
        <v>0.77043009496793968</v>
      </c>
      <c r="O46" s="59">
        <f t="shared" ref="O46:BL46" si="2">+O40/O36</f>
        <v>0.78094910388677496</v>
      </c>
      <c r="P46" s="59">
        <f t="shared" si="2"/>
        <v>0.79540000620889995</v>
      </c>
      <c r="Q46" s="59">
        <f t="shared" si="2"/>
        <v>0.81195326138843782</v>
      </c>
      <c r="R46" s="59">
        <f t="shared" si="2"/>
        <v>0.8146128540866433</v>
      </c>
      <c r="S46" s="59">
        <f t="shared" si="2"/>
        <v>0.81417818101505224</v>
      </c>
      <c r="T46" s="59">
        <f t="shared" si="2"/>
        <v>0.8233300558189508</v>
      </c>
      <c r="U46" s="59">
        <f t="shared" si="2"/>
        <v>0.82334195241563446</v>
      </c>
      <c r="V46" s="59">
        <f t="shared" si="2"/>
        <v>0.83812594477541358</v>
      </c>
      <c r="W46" s="59">
        <f t="shared" si="2"/>
        <v>0.8306686037169948</v>
      </c>
      <c r="X46" s="59">
        <f t="shared" si="2"/>
        <v>0.82354427600780855</v>
      </c>
      <c r="Y46" s="59">
        <f t="shared" si="2"/>
        <v>0.81990603029120501</v>
      </c>
      <c r="Z46" s="59">
        <f t="shared" si="2"/>
        <v>0.81864743124394146</v>
      </c>
      <c r="AA46" s="59">
        <f t="shared" si="2"/>
        <v>0.8238072991955514</v>
      </c>
      <c r="AB46" s="59">
        <f t="shared" si="2"/>
        <v>0.83858983629321848</v>
      </c>
      <c r="AC46" s="59">
        <f t="shared" si="2"/>
        <v>0.84114758971922687</v>
      </c>
      <c r="AD46" s="59">
        <f t="shared" si="2"/>
        <v>0.8485831693340794</v>
      </c>
      <c r="AE46" s="59">
        <f t="shared" si="2"/>
        <v>0.84692008790839501</v>
      </c>
      <c r="AF46" s="59">
        <f t="shared" si="2"/>
        <v>0.85324966975460537</v>
      </c>
      <c r="AG46" s="59">
        <f t="shared" si="2"/>
        <v>0.87986784813170815</v>
      </c>
      <c r="AH46" s="59">
        <f t="shared" si="2"/>
        <v>0.86093396664496069</v>
      </c>
      <c r="AI46" s="59">
        <f t="shared" si="2"/>
        <v>0.86171957253201015</v>
      </c>
      <c r="AJ46" s="59">
        <f t="shared" si="2"/>
        <v>0.86167015744126429</v>
      </c>
      <c r="AK46" s="59">
        <f t="shared" si="2"/>
        <v>0.86097811510919564</v>
      </c>
      <c r="AL46" s="59">
        <f t="shared" si="2"/>
        <v>0.86354542169111359</v>
      </c>
      <c r="AM46" s="59">
        <f t="shared" si="2"/>
        <v>0.87146214216285622</v>
      </c>
      <c r="AN46" s="59">
        <f t="shared" si="2"/>
        <v>0.88078906863351969</v>
      </c>
      <c r="AO46" s="59">
        <f t="shared" si="2"/>
        <v>0.88921709653710779</v>
      </c>
      <c r="AP46" s="59">
        <f t="shared" si="2"/>
        <v>0.88791134889489154</v>
      </c>
      <c r="AQ46" s="59">
        <f t="shared" si="2"/>
        <v>0.88749809581716332</v>
      </c>
      <c r="AR46" s="59">
        <f t="shared" si="2"/>
        <v>0.89242160267993142</v>
      </c>
      <c r="AS46" s="59">
        <f t="shared" si="2"/>
        <v>0.89360845118947596</v>
      </c>
      <c r="AT46" s="59">
        <f t="shared" si="2"/>
        <v>0.89251602374677474</v>
      </c>
      <c r="AU46" s="59">
        <f t="shared" si="2"/>
        <v>0.89213762608090852</v>
      </c>
      <c r="AV46" s="59">
        <f t="shared" si="2"/>
        <v>0.88898885012660356</v>
      </c>
      <c r="AW46" s="59">
        <f t="shared" si="2"/>
        <v>0.8836123211704231</v>
      </c>
      <c r="AX46" s="59">
        <f t="shared" si="2"/>
        <v>0.88642767721011684</v>
      </c>
      <c r="AY46" s="59">
        <f t="shared" si="2"/>
        <v>0.88298379212898714</v>
      </c>
      <c r="AZ46" s="59">
        <f t="shared" si="2"/>
        <v>0.89178670168041851</v>
      </c>
      <c r="BA46" s="59">
        <f t="shared" si="2"/>
        <v>0.89848305956409102</v>
      </c>
      <c r="BB46" s="59">
        <f t="shared" si="2"/>
        <v>0.9008065935984737</v>
      </c>
      <c r="BC46" s="59">
        <f t="shared" si="2"/>
        <v>0.90338504933037422</v>
      </c>
      <c r="BD46" s="59">
        <f t="shared" si="2"/>
        <v>0.90660029687066612</v>
      </c>
      <c r="BE46" s="59">
        <f t="shared" si="2"/>
        <v>0.9066597204536585</v>
      </c>
      <c r="BF46" s="59">
        <f t="shared" si="2"/>
        <v>0.90850661584293191</v>
      </c>
      <c r="BG46" s="59">
        <f t="shared" si="2"/>
        <v>0.90633351103179882</v>
      </c>
      <c r="BH46" s="59">
        <f t="shared" si="2"/>
        <v>0.90241156863467176</v>
      </c>
      <c r="BI46" s="59">
        <f t="shared" si="2"/>
        <v>0.90005884080573784</v>
      </c>
      <c r="BJ46" s="59">
        <f t="shared" si="2"/>
        <v>0.89531790028999747</v>
      </c>
      <c r="BK46" s="212">
        <f t="shared" si="2"/>
        <v>0.89666558483806658</v>
      </c>
      <c r="BL46" s="212">
        <f t="shared" si="2"/>
        <v>0.90142378603098394</v>
      </c>
      <c r="BM46" s="213"/>
      <c r="BN46" s="213"/>
      <c r="BO46" s="214">
        <f>BL46-BK46</f>
        <v>4.7582011929173662E-3</v>
      </c>
      <c r="BP46" s="208"/>
    </row>
    <row r="47" spans="1:68" ht="49.5" x14ac:dyDescent="0.25">
      <c r="A47" s="24" t="s">
        <v>77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>
        <v>0.81</v>
      </c>
      <c r="T47" s="25">
        <v>0.81</v>
      </c>
      <c r="U47" s="25">
        <v>0.82</v>
      </c>
      <c r="V47" s="25">
        <v>0.82</v>
      </c>
      <c r="W47" s="25">
        <v>0.82</v>
      </c>
      <c r="X47" s="25">
        <v>0.83</v>
      </c>
      <c r="Y47" s="25">
        <v>0.83</v>
      </c>
      <c r="Z47" s="25">
        <v>0.83</v>
      </c>
      <c r="AA47" s="25">
        <v>0.83</v>
      </c>
      <c r="AB47" s="25">
        <v>0.84</v>
      </c>
      <c r="AC47" s="25">
        <v>0.84</v>
      </c>
      <c r="AD47" s="25">
        <v>0.85</v>
      </c>
      <c r="AE47" s="25">
        <v>0.85</v>
      </c>
      <c r="AF47" s="25">
        <v>0.85</v>
      </c>
      <c r="AG47" s="25">
        <v>0.85299999999999998</v>
      </c>
      <c r="AH47" s="25">
        <v>0.85599999999999998</v>
      </c>
      <c r="AI47" s="25">
        <v>0.85799999999999998</v>
      </c>
      <c r="AJ47" s="25">
        <v>0.86099999999999999</v>
      </c>
      <c r="AK47" s="25">
        <v>0.86299999999999999</v>
      </c>
      <c r="AL47" s="25">
        <v>0.86499999999999999</v>
      </c>
      <c r="AM47" s="25">
        <v>0.86799999999999999</v>
      </c>
      <c r="AN47" s="25">
        <v>0.871</v>
      </c>
      <c r="AO47" s="25">
        <v>0.873</v>
      </c>
      <c r="AP47" s="25">
        <v>0.876</v>
      </c>
      <c r="AQ47" s="25">
        <v>0.89900000000000002</v>
      </c>
      <c r="AR47" s="25">
        <v>0.9</v>
      </c>
      <c r="AS47" s="25">
        <v>0.90200000000000002</v>
      </c>
      <c r="AT47" s="25">
        <v>0.90380903000000001</v>
      </c>
      <c r="AU47" s="25">
        <v>0.90537111999999997</v>
      </c>
      <c r="AV47" s="25">
        <v>0.90692930999999999</v>
      </c>
      <c r="AW47" s="25">
        <v>0.90849999999999997</v>
      </c>
      <c r="AX47" s="25">
        <v>0.91</v>
      </c>
      <c r="AY47" s="25">
        <v>0.91200000000000003</v>
      </c>
      <c r="AZ47" s="25">
        <v>0.91300000000000003</v>
      </c>
      <c r="BA47" s="25">
        <v>0.91500000000000004</v>
      </c>
      <c r="BB47" s="25">
        <v>0.91659999999999997</v>
      </c>
      <c r="BC47" s="25">
        <v>0.91549999999999998</v>
      </c>
      <c r="BD47" s="25">
        <v>0.91759999999999997</v>
      </c>
      <c r="BE47" s="25">
        <v>0.91830000000000001</v>
      </c>
      <c r="BF47" s="25">
        <v>0.91930000000000001</v>
      </c>
      <c r="BG47" s="25">
        <v>0.91481000000000001</v>
      </c>
      <c r="BH47" s="25">
        <v>0.91317099999999995</v>
      </c>
      <c r="BI47" s="25">
        <v>0.90883999999999998</v>
      </c>
      <c r="BJ47" s="25">
        <v>0.90854999999999997</v>
      </c>
      <c r="BK47" s="25">
        <v>0.90789209000000004</v>
      </c>
      <c r="BL47" s="25">
        <v>0.91091</v>
      </c>
      <c r="BO47" s="207">
        <f>BL47-BK47</f>
        <v>3.017909999999957E-3</v>
      </c>
      <c r="BP47" s="208"/>
    </row>
    <row r="48" spans="1:68" ht="16.5" x14ac:dyDescent="0.25">
      <c r="A48" s="24" t="s">
        <v>78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>
        <f t="shared" ref="S48:BL48" si="3">S46/S47</f>
        <v>1.0051582481667312</v>
      </c>
      <c r="T48" s="25">
        <f t="shared" si="3"/>
        <v>1.0164568590357417</v>
      </c>
      <c r="U48" s="25">
        <f t="shared" si="3"/>
        <v>1.0040755517263835</v>
      </c>
      <c r="V48" s="25">
        <f t="shared" si="3"/>
        <v>1.0221048107017239</v>
      </c>
      <c r="W48" s="25">
        <f t="shared" si="3"/>
        <v>1.0130104923377985</v>
      </c>
      <c r="X48" s="25">
        <f t="shared" si="3"/>
        <v>0.99222201928651632</v>
      </c>
      <c r="Y48" s="25">
        <f t="shared" si="3"/>
        <v>0.98783859071229529</v>
      </c>
      <c r="Z48" s="25">
        <f t="shared" si="3"/>
        <v>0.98632220631800183</v>
      </c>
      <c r="AA48" s="25">
        <f t="shared" si="3"/>
        <v>0.99253891469343547</v>
      </c>
      <c r="AB48" s="25">
        <f t="shared" si="3"/>
        <v>0.998321233682403</v>
      </c>
      <c r="AC48" s="25">
        <f t="shared" si="3"/>
        <v>1.0013661782371748</v>
      </c>
      <c r="AD48" s="25">
        <f t="shared" si="3"/>
        <v>0.99833314039303467</v>
      </c>
      <c r="AE48" s="25">
        <f t="shared" si="3"/>
        <v>0.99637657400987656</v>
      </c>
      <c r="AF48" s="25">
        <f t="shared" si="3"/>
        <v>1.0038231408877711</v>
      </c>
      <c r="AG48" s="25">
        <f t="shared" si="3"/>
        <v>1.0314980634603848</v>
      </c>
      <c r="AH48" s="25">
        <f t="shared" si="3"/>
        <v>1.0057639797254214</v>
      </c>
      <c r="AI48" s="25">
        <f t="shared" si="3"/>
        <v>1.0043351661212239</v>
      </c>
      <c r="AJ48" s="25">
        <f t="shared" si="3"/>
        <v>1.0007783477831176</v>
      </c>
      <c r="AK48" s="25">
        <f t="shared" si="3"/>
        <v>0.99765714381135073</v>
      </c>
      <c r="AL48" s="25">
        <f t="shared" si="3"/>
        <v>0.99831840657932203</v>
      </c>
      <c r="AM48" s="25">
        <f t="shared" si="3"/>
        <v>1.0039886430447653</v>
      </c>
      <c r="AN48" s="25">
        <f t="shared" si="3"/>
        <v>1.0112388847686793</v>
      </c>
      <c r="AO48" s="25">
        <f t="shared" si="3"/>
        <v>1.0185762846931361</v>
      </c>
      <c r="AP48" s="25">
        <f t="shared" si="3"/>
        <v>1.0135974302453099</v>
      </c>
      <c r="AQ48" s="25">
        <f t="shared" si="3"/>
        <v>0.98720589078661103</v>
      </c>
      <c r="AR48" s="25">
        <f t="shared" si="3"/>
        <v>0.99157955853325708</v>
      </c>
      <c r="AS48" s="25">
        <f t="shared" si="3"/>
        <v>0.99069673080873166</v>
      </c>
      <c r="AT48" s="25">
        <f t="shared" si="3"/>
        <v>0.98750509689726684</v>
      </c>
      <c r="AU48" s="25">
        <f t="shared" si="3"/>
        <v>0.98538334874311928</v>
      </c>
      <c r="AV48" s="25">
        <f t="shared" si="3"/>
        <v>0.98021845840069233</v>
      </c>
      <c r="AW48" s="25">
        <f t="shared" si="3"/>
        <v>0.97260574702303038</v>
      </c>
      <c r="AX48" s="25">
        <f t="shared" si="3"/>
        <v>0.9740963485825459</v>
      </c>
      <c r="AY48" s="25">
        <f t="shared" si="3"/>
        <v>0.96818398259757354</v>
      </c>
      <c r="AZ48" s="25">
        <f t="shared" si="3"/>
        <v>0.97676528113956018</v>
      </c>
      <c r="BA48" s="25">
        <f t="shared" si="3"/>
        <v>0.98194869897714865</v>
      </c>
      <c r="BB48" s="25">
        <f t="shared" si="3"/>
        <v>0.98276957625842654</v>
      </c>
      <c r="BC48" s="25">
        <f t="shared" si="3"/>
        <v>0.9867668479851166</v>
      </c>
      <c r="BD48" s="25">
        <f t="shared" si="3"/>
        <v>0.98801252928363792</v>
      </c>
      <c r="BE48" s="25">
        <f t="shared" si="3"/>
        <v>0.98732409937238208</v>
      </c>
      <c r="BF48" s="25">
        <f t="shared" si="3"/>
        <v>0.98825912742622857</v>
      </c>
      <c r="BG48" s="25">
        <f t="shared" si="3"/>
        <v>0.9907341535748394</v>
      </c>
      <c r="BH48" s="25">
        <f t="shared" si="3"/>
        <v>0.9882175065071841</v>
      </c>
      <c r="BI48" s="25">
        <f t="shared" si="3"/>
        <v>0.99033805819037213</v>
      </c>
      <c r="BJ48" s="25">
        <f t="shared" si="3"/>
        <v>0.98543602475372571</v>
      </c>
      <c r="BK48" s="25">
        <f t="shared" si="3"/>
        <v>0.98763453797473499</v>
      </c>
      <c r="BL48" s="25">
        <f t="shared" si="3"/>
        <v>0.98958600304199529</v>
      </c>
      <c r="BO48" s="207">
        <f>BL48-BK48</f>
        <v>1.951465067260294E-3</v>
      </c>
      <c r="BP48" s="208"/>
    </row>
    <row r="49" spans="1:68" ht="49.5" x14ac:dyDescent="0.25">
      <c r="A49" s="58" t="s">
        <v>79</v>
      </c>
      <c r="B49" s="59">
        <v>1.2533454393225948E-2</v>
      </c>
      <c r="C49" s="59">
        <v>0.25094670348750681</v>
      </c>
      <c r="D49" s="59">
        <v>0.41124485155921403</v>
      </c>
      <c r="E49" s="59">
        <v>0.50118531857201265</v>
      </c>
      <c r="F49" s="59">
        <v>0.5709876089688769</v>
      </c>
      <c r="G49" s="59">
        <v>0.59443833656006795</v>
      </c>
      <c r="H49" s="59">
        <v>0.61991783673523748</v>
      </c>
      <c r="I49" s="59">
        <v>0.646937320762351</v>
      </c>
      <c r="J49" s="59">
        <v>0.64903882140411284</v>
      </c>
      <c r="K49" s="59">
        <v>0.63910129406412686</v>
      </c>
      <c r="L49" s="59">
        <v>0.6508008255865354</v>
      </c>
      <c r="M49" s="59">
        <v>0.64748505055263128</v>
      </c>
      <c r="N49" s="59">
        <f t="shared" ref="N49:BL49" si="4">+N45/N39</f>
        <v>0.64848702574504202</v>
      </c>
      <c r="O49" s="59">
        <f t="shared" si="4"/>
        <v>0.66461421751768301</v>
      </c>
      <c r="P49" s="59">
        <f t="shared" si="4"/>
        <v>0.68637008902159047</v>
      </c>
      <c r="Q49" s="59">
        <f t="shared" si="4"/>
        <v>0.71379348739993109</v>
      </c>
      <c r="R49" s="59">
        <f t="shared" si="4"/>
        <v>0.71444493012805788</v>
      </c>
      <c r="S49" s="59">
        <f t="shared" si="4"/>
        <v>0.71261263743834224</v>
      </c>
      <c r="T49" s="59">
        <f t="shared" si="4"/>
        <v>0.72441620614415991</v>
      </c>
      <c r="U49" s="59">
        <f t="shared" si="4"/>
        <v>0.72417245366736316</v>
      </c>
      <c r="V49" s="59">
        <f t="shared" si="4"/>
        <v>0.73560589950297395</v>
      </c>
      <c r="W49" s="59">
        <f t="shared" si="4"/>
        <v>0.7230949478971459</v>
      </c>
      <c r="X49" s="59">
        <f t="shared" si="4"/>
        <v>0.71634098621704156</v>
      </c>
      <c r="Y49" s="59">
        <f t="shared" si="4"/>
        <v>0.71533291728673609</v>
      </c>
      <c r="Z49" s="59">
        <f t="shared" si="4"/>
        <v>0.71389454475605074</v>
      </c>
      <c r="AA49" s="59">
        <f t="shared" si="4"/>
        <v>0.72177545410445754</v>
      </c>
      <c r="AB49" s="59">
        <f t="shared" si="4"/>
        <v>0.73827991086732947</v>
      </c>
      <c r="AC49" s="59">
        <f t="shared" si="4"/>
        <v>0.7477810072797122</v>
      </c>
      <c r="AD49" s="59">
        <f t="shared" si="4"/>
        <v>0.7570278539329629</v>
      </c>
      <c r="AE49" s="59">
        <f t="shared" si="4"/>
        <v>0.7604317682945223</v>
      </c>
      <c r="AF49" s="59">
        <f t="shared" si="4"/>
        <v>0.76859431885965812</v>
      </c>
      <c r="AG49" s="59">
        <f t="shared" si="4"/>
        <v>0.78444411106128098</v>
      </c>
      <c r="AH49" s="59">
        <f t="shared" si="4"/>
        <v>0.77157568444323554</v>
      </c>
      <c r="AI49" s="59">
        <f t="shared" si="4"/>
        <v>0.772638087333956</v>
      </c>
      <c r="AJ49" s="59">
        <f t="shared" si="4"/>
        <v>0.77213483316390286</v>
      </c>
      <c r="AK49" s="59">
        <f t="shared" si="4"/>
        <v>0.77050382052922795</v>
      </c>
      <c r="AL49" s="59">
        <f t="shared" si="4"/>
        <v>0.77497652639408832</v>
      </c>
      <c r="AM49" s="59">
        <f t="shared" si="4"/>
        <v>0.78597122153874821</v>
      </c>
      <c r="AN49" s="59">
        <f t="shared" si="4"/>
        <v>0.79946862287556963</v>
      </c>
      <c r="AO49" s="59">
        <f t="shared" si="4"/>
        <v>0.81270338511713935</v>
      </c>
      <c r="AP49" s="59">
        <f t="shared" si="4"/>
        <v>0.81306800474818175</v>
      </c>
      <c r="AQ49" s="59">
        <f t="shared" si="4"/>
        <v>0.81521166032133163</v>
      </c>
      <c r="AR49" s="59">
        <f t="shared" si="4"/>
        <v>0.81939529660891286</v>
      </c>
      <c r="AS49" s="59">
        <f t="shared" si="4"/>
        <v>0.81752547479980109</v>
      </c>
      <c r="AT49" s="59">
        <f t="shared" si="4"/>
        <v>0.81215958718473724</v>
      </c>
      <c r="AU49" s="59">
        <f t="shared" si="4"/>
        <v>0.81021393078667814</v>
      </c>
      <c r="AV49" s="59">
        <f t="shared" si="4"/>
        <v>0.80587472683392336</v>
      </c>
      <c r="AW49" s="59">
        <f t="shared" si="4"/>
        <v>0.79888327257945213</v>
      </c>
      <c r="AX49" s="59">
        <f t="shared" si="4"/>
        <v>0.80146403225477891</v>
      </c>
      <c r="AY49" s="59">
        <f t="shared" si="4"/>
        <v>0.80308287417264446</v>
      </c>
      <c r="AZ49" s="59">
        <f t="shared" si="4"/>
        <v>0.81622484010581564</v>
      </c>
      <c r="BA49" s="59">
        <f t="shared" si="4"/>
        <v>0.8268263708266218</v>
      </c>
      <c r="BB49" s="59">
        <f t="shared" si="4"/>
        <v>0.83217978473962817</v>
      </c>
      <c r="BC49" s="59">
        <f t="shared" si="4"/>
        <v>0.84008332043758638</v>
      </c>
      <c r="BD49" s="59">
        <f t="shared" si="4"/>
        <v>0.84302089499042132</v>
      </c>
      <c r="BE49" s="59">
        <f t="shared" si="4"/>
        <v>0.83938822122542234</v>
      </c>
      <c r="BF49" s="59">
        <f t="shared" si="4"/>
        <v>0.8402501048900709</v>
      </c>
      <c r="BG49" s="59">
        <f t="shared" si="4"/>
        <v>0.83549790962687853</v>
      </c>
      <c r="BH49" s="59">
        <f t="shared" si="4"/>
        <v>0.83140999278665173</v>
      </c>
      <c r="BI49" s="59">
        <f t="shared" si="4"/>
        <v>0.82879665349168585</v>
      </c>
      <c r="BJ49" s="59">
        <f t="shared" si="4"/>
        <v>0.82181878838425959</v>
      </c>
      <c r="BK49" s="59">
        <f t="shared" si="4"/>
        <v>0.82754819955176673</v>
      </c>
      <c r="BL49" s="59">
        <f t="shared" si="4"/>
        <v>0.83592780588660198</v>
      </c>
      <c r="BO49" s="207">
        <f>BL49-BK49</f>
        <v>8.3796063348352545E-3</v>
      </c>
      <c r="BP49" s="208"/>
    </row>
    <row r="50" spans="1:68" ht="16.5" x14ac:dyDescent="0.25">
      <c r="A50" s="55" t="s">
        <v>80</v>
      </c>
      <c r="B50" s="56">
        <v>915.32710943212271</v>
      </c>
      <c r="C50" s="56">
        <v>934.36587077219122</v>
      </c>
      <c r="D50" s="56">
        <v>905.43786806670721</v>
      </c>
      <c r="E50" s="56">
        <v>878.8799985725027</v>
      </c>
      <c r="F50" s="56">
        <v>846.13723869228909</v>
      </c>
      <c r="G50" s="56">
        <v>813.69225772539744</v>
      </c>
      <c r="H50" s="56">
        <f t="shared" ref="H50:BL50" si="5">H40/H45</f>
        <v>888.78272518270865</v>
      </c>
      <c r="I50" s="56">
        <f t="shared" si="5"/>
        <v>947.53885682957855</v>
      </c>
      <c r="J50" s="56">
        <f t="shared" si="5"/>
        <v>951.01505974655561</v>
      </c>
      <c r="K50" s="56">
        <f t="shared" si="5"/>
        <v>936.87376797692184</v>
      </c>
      <c r="L50" s="56">
        <f t="shared" si="5"/>
        <v>933.56368329664929</v>
      </c>
      <c r="M50" s="56">
        <f t="shared" si="5"/>
        <v>909.80384885952446</v>
      </c>
      <c r="N50" s="56">
        <f t="shared" si="5"/>
        <v>908.69648445836731</v>
      </c>
      <c r="O50" s="56">
        <f t="shared" si="5"/>
        <v>906.16880013365972</v>
      </c>
      <c r="P50" s="56">
        <f t="shared" si="5"/>
        <v>940.74804948721044</v>
      </c>
      <c r="Q50" s="56">
        <f t="shared" si="5"/>
        <v>945.99646054449806</v>
      </c>
      <c r="R50" s="56">
        <f t="shared" si="5"/>
        <v>977.81519800542662</v>
      </c>
      <c r="S50" s="56">
        <f t="shared" si="5"/>
        <v>931.08650628741702</v>
      </c>
      <c r="T50" s="56">
        <f t="shared" si="5"/>
        <v>928.61028032954562</v>
      </c>
      <c r="U50" s="56">
        <f t="shared" si="5"/>
        <v>918.1317713749155</v>
      </c>
      <c r="V50" s="56">
        <f t="shared" si="5"/>
        <v>934.13481341826775</v>
      </c>
      <c r="W50" s="56">
        <f t="shared" si="5"/>
        <v>920.04558040160077</v>
      </c>
      <c r="X50" s="56">
        <f t="shared" si="5"/>
        <v>933.8478970147321</v>
      </c>
      <c r="Y50" s="56">
        <f t="shared" si="5"/>
        <v>933.70756256920663</v>
      </c>
      <c r="Z50" s="56">
        <f t="shared" si="5"/>
        <v>926.39078555697779</v>
      </c>
      <c r="AA50" s="56">
        <f t="shared" si="5"/>
        <v>926.30884068523142</v>
      </c>
      <c r="AB50" s="56">
        <f t="shared" si="5"/>
        <v>953.12824159967568</v>
      </c>
      <c r="AC50" s="56">
        <f t="shared" si="5"/>
        <v>957.71027100107699</v>
      </c>
      <c r="AD50" s="56">
        <f t="shared" si="5"/>
        <v>973.9405799900245</v>
      </c>
      <c r="AE50" s="56">
        <f t="shared" si="5"/>
        <v>937.27088575988955</v>
      </c>
      <c r="AF50" s="56">
        <f t="shared" si="5"/>
        <v>963.0695400210966</v>
      </c>
      <c r="AG50" s="56">
        <f t="shared" si="5"/>
        <v>1217.3828201171282</v>
      </c>
      <c r="AH50" s="56">
        <f t="shared" si="5"/>
        <v>982.47131989603804</v>
      </c>
      <c r="AI50" s="56">
        <f t="shared" si="5"/>
        <v>938.86187484711866</v>
      </c>
      <c r="AJ50" s="56">
        <f t="shared" si="5"/>
        <v>954.52776866105694</v>
      </c>
      <c r="AK50" s="56">
        <f t="shared" si="5"/>
        <v>949.8996406505139</v>
      </c>
      <c r="AL50" s="56">
        <f t="shared" si="5"/>
        <v>942.56949385208611</v>
      </c>
      <c r="AM50" s="56">
        <f t="shared" si="5"/>
        <v>960.35604536667086</v>
      </c>
      <c r="AN50" s="56">
        <f t="shared" si="5"/>
        <v>963.68632412654392</v>
      </c>
      <c r="AO50" s="56">
        <f t="shared" si="5"/>
        <v>965.62741454476998</v>
      </c>
      <c r="AP50" s="56">
        <f t="shared" si="5"/>
        <v>984.35180470666467</v>
      </c>
      <c r="AQ50" s="56">
        <f t="shared" si="5"/>
        <v>952.54534795366351</v>
      </c>
      <c r="AR50" s="56">
        <f t="shared" si="5"/>
        <v>962.54623527248248</v>
      </c>
      <c r="AS50" s="57">
        <f t="shared" si="5"/>
        <v>956.92476711736856</v>
      </c>
      <c r="AT50" s="57">
        <f t="shared" si="5"/>
        <v>970.60869064932751</v>
      </c>
      <c r="AU50" s="57">
        <f t="shared" si="5"/>
        <v>949.50534219582278</v>
      </c>
      <c r="AV50" s="57">
        <f t="shared" si="5"/>
        <v>954.8374667535204</v>
      </c>
      <c r="AW50" s="57">
        <f t="shared" si="5"/>
        <v>956.54470071540527</v>
      </c>
      <c r="AX50" s="57">
        <f t="shared" si="5"/>
        <v>1017.1992166101793</v>
      </c>
      <c r="AY50" s="57">
        <f t="shared" si="5"/>
        <v>946.07919840270267</v>
      </c>
      <c r="AZ50" s="57">
        <f t="shared" si="5"/>
        <v>964.17266983232832</v>
      </c>
      <c r="BA50" s="57">
        <f t="shared" si="5"/>
        <v>989.63509597176005</v>
      </c>
      <c r="BB50" s="57">
        <f t="shared" si="5"/>
        <v>1012.0645886082965</v>
      </c>
      <c r="BC50" s="57">
        <f t="shared" si="5"/>
        <v>980.3404745653371</v>
      </c>
      <c r="BD50" s="57">
        <f t="shared" si="5"/>
        <v>1010.7604413965249</v>
      </c>
      <c r="BE50" s="57">
        <f t="shared" si="5"/>
        <v>1022.3258242900916</v>
      </c>
      <c r="BF50" s="57">
        <f t="shared" si="5"/>
        <v>1034.6275083392907</v>
      </c>
      <c r="BG50" s="57">
        <f t="shared" si="5"/>
        <v>1029.1255764768221</v>
      </c>
      <c r="BH50" s="57">
        <f t="shared" si="5"/>
        <v>1048.5453670171325</v>
      </c>
      <c r="BI50" s="57">
        <f t="shared" si="5"/>
        <v>1063.0498160730958</v>
      </c>
      <c r="BJ50" s="57">
        <f t="shared" si="5"/>
        <v>1064.8650241609716</v>
      </c>
      <c r="BK50" s="57">
        <f t="shared" si="5"/>
        <v>1055.3384752481504</v>
      </c>
      <c r="BL50" s="57">
        <f t="shared" si="5"/>
        <v>1088.6380037724293</v>
      </c>
      <c r="BO50" s="215">
        <f t="shared" si="0"/>
        <v>3.15534108774429E-2</v>
      </c>
      <c r="BP50" s="215">
        <f>BL50/AZ50-1</f>
        <v>0.1290902945441772</v>
      </c>
    </row>
    <row r="51" spans="1:68" ht="16.5" x14ac:dyDescent="0.25">
      <c r="A51" s="21" t="s">
        <v>81</v>
      </c>
      <c r="B51" s="22">
        <v>612.01033442787718</v>
      </c>
      <c r="C51" s="22">
        <v>561.09364278703788</v>
      </c>
      <c r="D51" s="22">
        <v>545.03623171390905</v>
      </c>
      <c r="E51" s="22">
        <v>545.65033450826138</v>
      </c>
      <c r="F51" s="22">
        <v>542.16344711238332</v>
      </c>
      <c r="G51" s="22">
        <v>519.87700105125384</v>
      </c>
      <c r="H51" s="22">
        <f>(H36-H44)/(H39-H45)</f>
        <v>480.51796946652547</v>
      </c>
      <c r="I51" s="22">
        <f t="shared" ref="I51:BL51" si="6">(I36-I40)/(I39-I45)</f>
        <v>541.66862935611459</v>
      </c>
      <c r="J51" s="22">
        <f t="shared" si="6"/>
        <v>537.85010358274076</v>
      </c>
      <c r="K51" s="22">
        <f t="shared" si="6"/>
        <v>511.87701426902424</v>
      </c>
      <c r="L51" s="22">
        <f t="shared" si="6"/>
        <v>505.10333644249141</v>
      </c>
      <c r="M51" s="22">
        <f t="shared" si="6"/>
        <v>496.71921179049338</v>
      </c>
      <c r="N51" s="22">
        <f t="shared" si="6"/>
        <v>499.52875782707741</v>
      </c>
      <c r="O51" s="22">
        <f t="shared" si="6"/>
        <v>503.68194993319918</v>
      </c>
      <c r="P51" s="22">
        <f t="shared" si="6"/>
        <v>529.58323386094321</v>
      </c>
      <c r="Q51" s="22">
        <f t="shared" si="6"/>
        <v>546.40838572618827</v>
      </c>
      <c r="R51" s="22">
        <f t="shared" si="6"/>
        <v>556.75487230759177</v>
      </c>
      <c r="S51" s="22">
        <f t="shared" si="6"/>
        <v>526.93025232347122</v>
      </c>
      <c r="T51" s="22">
        <f t="shared" si="6"/>
        <v>523.78936018497745</v>
      </c>
      <c r="U51" s="22">
        <f t="shared" si="6"/>
        <v>517.20481858274707</v>
      </c>
      <c r="V51" s="22">
        <f t="shared" si="6"/>
        <v>501.96214080034525</v>
      </c>
      <c r="W51" s="22">
        <f t="shared" si="6"/>
        <v>489.76019450276783</v>
      </c>
      <c r="X51" s="22">
        <f t="shared" si="6"/>
        <v>505.29866967436794</v>
      </c>
      <c r="Y51" s="22">
        <f t="shared" si="6"/>
        <v>515.36737992208919</v>
      </c>
      <c r="Z51" s="22">
        <f t="shared" si="6"/>
        <v>512.06955927127967</v>
      </c>
      <c r="AA51" s="22">
        <f t="shared" si="6"/>
        <v>513.95459417397774</v>
      </c>
      <c r="AB51" s="22">
        <f t="shared" si="6"/>
        <v>517.50745827261585</v>
      </c>
      <c r="AC51" s="22">
        <f t="shared" si="6"/>
        <v>536.23158673563989</v>
      </c>
      <c r="AD51" s="22">
        <f t="shared" si="6"/>
        <v>541.46148346763357</v>
      </c>
      <c r="AE51" s="22">
        <f t="shared" si="6"/>
        <v>537.73947858258907</v>
      </c>
      <c r="AF51" s="22">
        <f t="shared" si="6"/>
        <v>550.15334603675524</v>
      </c>
      <c r="AG51" s="22">
        <f t="shared" si="6"/>
        <v>604.88260000074104</v>
      </c>
      <c r="AH51" s="22">
        <f t="shared" si="6"/>
        <v>536.05247637390914</v>
      </c>
      <c r="AI51" s="22">
        <f t="shared" si="6"/>
        <v>511.98219578992934</v>
      </c>
      <c r="AJ51" s="22">
        <f t="shared" si="6"/>
        <v>519.25250707867792</v>
      </c>
      <c r="AK51" s="22">
        <f t="shared" si="6"/>
        <v>514.95362525165979</v>
      </c>
      <c r="AL51" s="22">
        <f t="shared" si="6"/>
        <v>512.95235630871309</v>
      </c>
      <c r="AM51" s="22">
        <f t="shared" si="6"/>
        <v>520.17476402157172</v>
      </c>
      <c r="AN51" s="22">
        <f t="shared" si="6"/>
        <v>519.99473698672728</v>
      </c>
      <c r="AO51" s="22">
        <f t="shared" si="6"/>
        <v>522.00740849767567</v>
      </c>
      <c r="AP51" s="22">
        <f t="shared" si="6"/>
        <v>540.48744173413343</v>
      </c>
      <c r="AQ51" s="22">
        <f t="shared" si="6"/>
        <v>532.68923867664466</v>
      </c>
      <c r="AR51" s="22">
        <f t="shared" si="6"/>
        <v>526.4304543961797</v>
      </c>
      <c r="AS51" s="23">
        <f t="shared" si="6"/>
        <v>510.4306106121989</v>
      </c>
      <c r="AT51" s="23">
        <f t="shared" si="6"/>
        <v>505.38717786514763</v>
      </c>
      <c r="AU51" s="23">
        <f t="shared" si="6"/>
        <v>490.08443082612132</v>
      </c>
      <c r="AV51" s="23">
        <f t="shared" si="6"/>
        <v>494.97720070498599</v>
      </c>
      <c r="AW51" s="23">
        <f t="shared" si="6"/>
        <v>500.47875668399365</v>
      </c>
      <c r="AX51" s="23">
        <f t="shared" si="6"/>
        <v>526.1142407428606</v>
      </c>
      <c r="AY51" s="23">
        <f t="shared" si="6"/>
        <v>511.32574302401014</v>
      </c>
      <c r="AZ51" s="23">
        <f t="shared" si="6"/>
        <v>519.63387821261711</v>
      </c>
      <c r="BA51" s="23">
        <f t="shared" si="6"/>
        <v>533.87093396813407</v>
      </c>
      <c r="BB51" s="23">
        <f t="shared" si="6"/>
        <v>552.62733841570514</v>
      </c>
      <c r="BC51" s="23">
        <f t="shared" si="6"/>
        <v>550.77848776139513</v>
      </c>
      <c r="BD51" s="23">
        <f t="shared" si="6"/>
        <v>559.20927466307683</v>
      </c>
      <c r="BE51" s="23">
        <f t="shared" si="6"/>
        <v>550.0467275641771</v>
      </c>
      <c r="BF51" s="23">
        <f t="shared" si="6"/>
        <v>548.04170922087144</v>
      </c>
      <c r="BG51" s="23">
        <f t="shared" si="6"/>
        <v>540.18002617791046</v>
      </c>
      <c r="BH51" s="23">
        <f t="shared" si="6"/>
        <v>559.19633900180793</v>
      </c>
      <c r="BI51" s="23">
        <f t="shared" si="6"/>
        <v>571.42973576882991</v>
      </c>
      <c r="BJ51" s="23">
        <f t="shared" si="6"/>
        <v>574.25380090143119</v>
      </c>
      <c r="BK51" s="23">
        <f t="shared" si="6"/>
        <v>583.62222453920492</v>
      </c>
      <c r="BL51" s="23">
        <f t="shared" si="6"/>
        <v>606.54132745004392</v>
      </c>
      <c r="BO51" s="207">
        <f t="shared" si="0"/>
        <v>3.9270442329256028E-2</v>
      </c>
      <c r="BP51" s="208"/>
    </row>
    <row r="52" spans="1:68" ht="16.5" x14ac:dyDescent="0.25">
      <c r="A52" s="21" t="s">
        <v>82</v>
      </c>
      <c r="B52" s="22">
        <f t="shared" ref="B52:BL54" si="7">+B69/B82</f>
        <v>915.32710943212271</v>
      </c>
      <c r="C52" s="22">
        <f t="shared" si="7"/>
        <v>934.36587077219122</v>
      </c>
      <c r="D52" s="22">
        <f t="shared" si="7"/>
        <v>905.43786806670721</v>
      </c>
      <c r="E52" s="22">
        <f t="shared" si="7"/>
        <v>878.8799985725027</v>
      </c>
      <c r="F52" s="22">
        <f t="shared" si="7"/>
        <v>846.13723869228909</v>
      </c>
      <c r="G52" s="22">
        <f t="shared" si="7"/>
        <v>813.69225772539744</v>
      </c>
      <c r="H52" s="22">
        <f t="shared" si="7"/>
        <v>824.36107373018422</v>
      </c>
      <c r="I52" s="22">
        <f t="shared" si="7"/>
        <v>848.84032674495472</v>
      </c>
      <c r="J52" s="22">
        <f t="shared" si="7"/>
        <v>851.11363995528018</v>
      </c>
      <c r="K52" s="22">
        <f t="shared" si="7"/>
        <v>837.4987842686968</v>
      </c>
      <c r="L52" s="22">
        <f t="shared" si="7"/>
        <v>836.49013605465075</v>
      </c>
      <c r="M52" s="22">
        <f t="shared" si="7"/>
        <v>815.42729103710099</v>
      </c>
      <c r="N52" s="22">
        <f t="shared" si="7"/>
        <v>815.40503486482714</v>
      </c>
      <c r="O52" s="22">
        <f t="shared" si="7"/>
        <v>819.18794522469932</v>
      </c>
      <c r="P52" s="22">
        <f t="shared" si="7"/>
        <v>845.98733434470648</v>
      </c>
      <c r="Q52" s="22">
        <f t="shared" si="7"/>
        <v>855.79014068754952</v>
      </c>
      <c r="R52" s="22">
        <f t="shared" si="7"/>
        <v>876.35465434831349</v>
      </c>
      <c r="S52" s="22">
        <f t="shared" si="7"/>
        <v>830.10950053828321</v>
      </c>
      <c r="T52" s="22">
        <f t="shared" si="7"/>
        <v>833.06652928944254</v>
      </c>
      <c r="U52" s="22">
        <f t="shared" si="7"/>
        <v>823.62561086945516</v>
      </c>
      <c r="V52" s="22">
        <f t="shared" si="7"/>
        <v>837.71222808111338</v>
      </c>
      <c r="W52" s="22">
        <f t="shared" si="7"/>
        <v>812.84931863535348</v>
      </c>
      <c r="X52" s="22">
        <f t="shared" si="7"/>
        <v>826.60687201916221</v>
      </c>
      <c r="Y52" s="22">
        <f t="shared" si="7"/>
        <v>830.60117589771392</v>
      </c>
      <c r="Z52" s="22">
        <f t="shared" si="7"/>
        <v>828.27780279230819</v>
      </c>
      <c r="AA52" s="22">
        <f t="shared" si="7"/>
        <v>835.51954571734575</v>
      </c>
      <c r="AB52" s="22">
        <f t="shared" si="7"/>
        <v>859.68654046848792</v>
      </c>
      <c r="AC52" s="22">
        <f t="shared" si="7"/>
        <v>865.33624631213536</v>
      </c>
      <c r="AD52" s="22">
        <f t="shared" si="7"/>
        <v>874.87656201074731</v>
      </c>
      <c r="AE52" s="22">
        <f t="shared" si="7"/>
        <v>842.53938915953938</v>
      </c>
      <c r="AF52" s="22">
        <f t="shared" si="7"/>
        <v>866.09513728660681</v>
      </c>
      <c r="AG52" s="22">
        <f t="shared" si="7"/>
        <v>1004.5438175162622</v>
      </c>
      <c r="AH52" s="22">
        <f t="shared" si="7"/>
        <v>870.26325628261293</v>
      </c>
      <c r="AI52" s="22">
        <f t="shared" si="7"/>
        <v>825.83249446270122</v>
      </c>
      <c r="AJ52" s="22">
        <f t="shared" si="7"/>
        <v>833.39058320442473</v>
      </c>
      <c r="AK52" s="22">
        <f t="shared" si="7"/>
        <v>826.70773782152173</v>
      </c>
      <c r="AL52" s="22">
        <f t="shared" si="7"/>
        <v>826.73078256943745</v>
      </c>
      <c r="AM52" s="22">
        <f t="shared" si="7"/>
        <v>845.97254873341853</v>
      </c>
      <c r="AN52" s="22">
        <f t="shared" si="7"/>
        <v>845.80628078226061</v>
      </c>
      <c r="AO52" s="22">
        <f t="shared" si="7"/>
        <v>851.05445095570803</v>
      </c>
      <c r="AP52" s="22">
        <f t="shared" si="7"/>
        <v>867.98974192704236</v>
      </c>
      <c r="AQ52" s="22">
        <f t="shared" si="7"/>
        <v>840.0941564155836</v>
      </c>
      <c r="AR52" s="22">
        <f t="shared" si="7"/>
        <v>850.67819407314323</v>
      </c>
      <c r="AS52" s="23">
        <f t="shared" si="7"/>
        <v>835.55524548722167</v>
      </c>
      <c r="AT52" s="23">
        <f t="shared" si="7"/>
        <v>839.73034226682648</v>
      </c>
      <c r="AU52" s="23">
        <f t="shared" si="7"/>
        <v>817.35067271634671</v>
      </c>
      <c r="AV52" s="23">
        <f t="shared" si="7"/>
        <v>815.07606686301699</v>
      </c>
      <c r="AW52" s="23">
        <f t="shared" si="7"/>
        <v>813.28256764585171</v>
      </c>
      <c r="AX52" s="23">
        <f t="shared" si="7"/>
        <v>860.59786622878448</v>
      </c>
      <c r="AY52" s="23">
        <f t="shared" si="7"/>
        <v>815.97948056439918</v>
      </c>
      <c r="AZ52" s="23">
        <f t="shared" si="7"/>
        <v>835.20761608711302</v>
      </c>
      <c r="BA52" s="23">
        <f t="shared" si="7"/>
        <v>860.20317749102799</v>
      </c>
      <c r="BB52" s="23">
        <f t="shared" si="7"/>
        <v>879.58776988673628</v>
      </c>
      <c r="BC52" s="23">
        <f t="shared" si="7"/>
        <v>851.12567767717894</v>
      </c>
      <c r="BD52" s="23">
        <f t="shared" si="7"/>
        <v>880.14272980454666</v>
      </c>
      <c r="BE52" s="23">
        <f t="shared" si="7"/>
        <v>876.39424223736671</v>
      </c>
      <c r="BF52" s="23">
        <f t="shared" si="7"/>
        <v>878.1611597038833</v>
      </c>
      <c r="BG52" s="23">
        <f t="shared" si="7"/>
        <v>863.81416524593362</v>
      </c>
      <c r="BH52" s="23">
        <f t="shared" si="7"/>
        <v>878.68469703367418</v>
      </c>
      <c r="BI52" s="23">
        <f t="shared" si="7"/>
        <v>888.8013324051085</v>
      </c>
      <c r="BJ52" s="23">
        <f t="shared" si="7"/>
        <v>891.91346356020983</v>
      </c>
      <c r="BK52" s="23">
        <f t="shared" si="7"/>
        <v>902.25798956304857</v>
      </c>
      <c r="BL52" s="23">
        <f t="shared" si="7"/>
        <v>936.30861945202048</v>
      </c>
      <c r="BO52" s="207">
        <f t="shared" si="0"/>
        <v>3.7739349812199618E-2</v>
      </c>
      <c r="BP52" s="208"/>
    </row>
    <row r="53" spans="1:68" ht="16.5" x14ac:dyDescent="0.25">
      <c r="A53" s="21" t="s">
        <v>83</v>
      </c>
      <c r="B53" s="22">
        <f t="shared" si="7"/>
        <v>1124.5827332965212</v>
      </c>
      <c r="C53" s="22">
        <f t="shared" si="7"/>
        <v>1014.4037093092759</v>
      </c>
      <c r="D53" s="22">
        <f t="shared" si="7"/>
        <v>971.91111539008648</v>
      </c>
      <c r="E53" s="22">
        <f t="shared" si="7"/>
        <v>961.68983355909381</v>
      </c>
      <c r="F53" s="22">
        <f t="shared" si="7"/>
        <v>980.819574872006</v>
      </c>
      <c r="G53" s="22">
        <f t="shared" si="7"/>
        <v>950.42391700712562</v>
      </c>
      <c r="H53" s="22">
        <f t="shared" si="7"/>
        <v>980.14832192875156</v>
      </c>
      <c r="I53" s="22">
        <f t="shared" si="7"/>
        <v>1070.2225000890649</v>
      </c>
      <c r="J53" s="22">
        <f t="shared" si="7"/>
        <v>1073.9451571789125</v>
      </c>
      <c r="K53" s="22">
        <f t="shared" si="7"/>
        <v>1073.5746480581706</v>
      </c>
      <c r="L53" s="22">
        <f t="shared" si="7"/>
        <v>1073.6444897565657</v>
      </c>
      <c r="M53" s="22">
        <f t="shared" si="7"/>
        <v>1053.0624415112231</v>
      </c>
      <c r="N53" s="22">
        <f t="shared" si="7"/>
        <v>1046.535282844894</v>
      </c>
      <c r="O53" s="22">
        <f t="shared" si="7"/>
        <v>1037.9511253513558</v>
      </c>
      <c r="P53" s="22">
        <f t="shared" si="7"/>
        <v>1066.7419452987599</v>
      </c>
      <c r="Q53" s="22">
        <f t="shared" si="7"/>
        <v>1045.5894157622263</v>
      </c>
      <c r="R53" s="22">
        <f t="shared" si="7"/>
        <v>1107.2011197678564</v>
      </c>
      <c r="S53" s="22">
        <f t="shared" si="7"/>
        <v>1066.2291163299067</v>
      </c>
      <c r="T53" s="22">
        <f t="shared" si="7"/>
        <v>1070.0091545444141</v>
      </c>
      <c r="U53" s="22">
        <f t="shared" si="7"/>
        <v>1059.7675879664089</v>
      </c>
      <c r="V53" s="22">
        <f t="shared" si="7"/>
        <v>1081.0877769182091</v>
      </c>
      <c r="W53" s="22">
        <f t="shared" si="7"/>
        <v>1087.997101876942</v>
      </c>
      <c r="X53" s="22">
        <f t="shared" si="7"/>
        <v>1091.6889066304498</v>
      </c>
      <c r="Y53" s="22">
        <f t="shared" si="7"/>
        <v>1084.0180346017296</v>
      </c>
      <c r="Z53" s="22">
        <f t="shared" si="7"/>
        <v>1074.638458402892</v>
      </c>
      <c r="AA53" s="22">
        <f t="shared" si="7"/>
        <v>1071.7808316405637</v>
      </c>
      <c r="AB53" s="22">
        <f t="shared" si="7"/>
        <v>1113.632720472679</v>
      </c>
      <c r="AC53" s="22">
        <f t="shared" si="7"/>
        <v>1107.8505917133286</v>
      </c>
      <c r="AD53" s="22">
        <f t="shared" si="7"/>
        <v>1123.0836847195351</v>
      </c>
      <c r="AE53" s="22">
        <f t="shared" si="7"/>
        <v>1081.9899308420436</v>
      </c>
      <c r="AF53" s="22">
        <f t="shared" si="7"/>
        <v>1115.4803207795687</v>
      </c>
      <c r="AG53" s="22">
        <f t="shared" si="7"/>
        <v>1500.6708670435114</v>
      </c>
      <c r="AH53" s="22">
        <f t="shared" si="7"/>
        <v>1142.7515477001957</v>
      </c>
      <c r="AI53" s="22">
        <f t="shared" si="7"/>
        <v>1104.136166077627</v>
      </c>
      <c r="AJ53" s="22">
        <f t="shared" si="7"/>
        <v>1126.4586957734687</v>
      </c>
      <c r="AK53" s="22">
        <f t="shared" si="7"/>
        <v>1127.3879626786586</v>
      </c>
      <c r="AL53" s="22">
        <f t="shared" si="7"/>
        <v>1109.4481681913712</v>
      </c>
      <c r="AM53" s="22">
        <f t="shared" si="7"/>
        <v>1122.7973854096151</v>
      </c>
      <c r="AN53" s="22">
        <f t="shared" si="7"/>
        <v>1138.2492173320343</v>
      </c>
      <c r="AO53" s="22">
        <f t="shared" si="7"/>
        <v>1117.655946951068</v>
      </c>
      <c r="AP53" s="22">
        <f t="shared" si="7"/>
        <v>1147.5947500419913</v>
      </c>
      <c r="AQ53" s="22">
        <f t="shared" si="7"/>
        <v>1109.2844570249886</v>
      </c>
      <c r="AR53" s="22">
        <f t="shared" si="7"/>
        <v>1114.8546338559577</v>
      </c>
      <c r="AS53" s="23">
        <f t="shared" si="7"/>
        <v>1125.2030048993213</v>
      </c>
      <c r="AT53" s="23">
        <f t="shared" si="7"/>
        <v>1158.094318554342</v>
      </c>
      <c r="AU53" s="23">
        <f t="shared" si="7"/>
        <v>1151.4681501713987</v>
      </c>
      <c r="AV53" s="23">
        <f t="shared" si="7"/>
        <v>1162.2784869463301</v>
      </c>
      <c r="AW53" s="23">
        <f t="shared" si="7"/>
        <v>1173.0654241445673</v>
      </c>
      <c r="AX53" s="23">
        <f t="shared" si="7"/>
        <v>1260.0658674328793</v>
      </c>
      <c r="AY53" s="23">
        <f t="shared" si="7"/>
        <v>1133.7258834374679</v>
      </c>
      <c r="AZ53" s="23">
        <f t="shared" si="7"/>
        <v>1145.5453300603156</v>
      </c>
      <c r="BA53" s="23">
        <f t="shared" si="7"/>
        <v>1166.976762432434</v>
      </c>
      <c r="BB53" s="23">
        <f t="shared" si="7"/>
        <v>1180.4652002179241</v>
      </c>
      <c r="BC53" s="23">
        <f t="shared" si="7"/>
        <v>1149.4206263118126</v>
      </c>
      <c r="BD53" s="23">
        <f t="shared" si="7"/>
        <v>1177.8533743171934</v>
      </c>
      <c r="BE53" s="23">
        <f t="shared" si="7"/>
        <v>1200.3804261391547</v>
      </c>
      <c r="BF53" s="23">
        <f t="shared" si="7"/>
        <v>1228.3980279437644</v>
      </c>
      <c r="BG53" s="23">
        <f t="shared" si="7"/>
        <v>1231.9265911235639</v>
      </c>
      <c r="BH53" s="23">
        <f t="shared" si="7"/>
        <v>1260.2707610054297</v>
      </c>
      <c r="BI53" s="23">
        <f t="shared" si="7"/>
        <v>1283.7060888727274</v>
      </c>
      <c r="BJ53" s="23">
        <f t="shared" si="7"/>
        <v>1281.987803773193</v>
      </c>
      <c r="BK53" s="23">
        <f t="shared" si="7"/>
        <v>1251.0239717158329</v>
      </c>
      <c r="BL53" s="23">
        <f t="shared" si="7"/>
        <v>1279.322572268243</v>
      </c>
      <c r="BO53" s="207">
        <f t="shared" si="0"/>
        <v>2.262035036274912E-2</v>
      </c>
      <c r="BP53" s="208"/>
    </row>
    <row r="54" spans="1:68" ht="16.5" x14ac:dyDescent="0.25">
      <c r="A54" s="21" t="s">
        <v>84</v>
      </c>
      <c r="B54" s="22"/>
      <c r="C54" s="22"/>
      <c r="D54" s="22"/>
      <c r="E54" s="22"/>
      <c r="F54" s="22">
        <f t="shared" si="7"/>
        <v>843.30126957955486</v>
      </c>
      <c r="G54" s="22">
        <f t="shared" si="7"/>
        <v>894.74900029703554</v>
      </c>
      <c r="H54" s="22">
        <f t="shared" si="7"/>
        <v>901.8600452734637</v>
      </c>
      <c r="I54" s="22">
        <f t="shared" si="7"/>
        <v>979.2381281499845</v>
      </c>
      <c r="J54" s="22">
        <f t="shared" si="7"/>
        <v>991.23774759117612</v>
      </c>
      <c r="K54" s="22">
        <f t="shared" si="7"/>
        <v>987.22616115976825</v>
      </c>
      <c r="L54" s="22">
        <f t="shared" si="7"/>
        <v>990.14834944821007</v>
      </c>
      <c r="M54" s="22">
        <f t="shared" si="7"/>
        <v>968.69547349904781</v>
      </c>
      <c r="N54" s="22">
        <f t="shared" si="7"/>
        <v>979.15559576321311</v>
      </c>
      <c r="O54" s="22">
        <f t="shared" si="7"/>
        <v>968.85399234204613</v>
      </c>
      <c r="P54" s="22">
        <f t="shared" si="7"/>
        <v>994.41294331611198</v>
      </c>
      <c r="Q54" s="22">
        <f t="shared" si="7"/>
        <v>985.65216007904326</v>
      </c>
      <c r="R54" s="22">
        <f t="shared" si="7"/>
        <v>1025.1570099142477</v>
      </c>
      <c r="S54" s="22">
        <f t="shared" si="7"/>
        <v>993.30210674817772</v>
      </c>
      <c r="T54" s="22">
        <f t="shared" si="7"/>
        <v>984.15007018130621</v>
      </c>
      <c r="U54" s="22">
        <f t="shared" si="7"/>
        <v>975.59251452337674</v>
      </c>
      <c r="V54" s="22">
        <f t="shared" si="7"/>
        <v>993.99057816795755</v>
      </c>
      <c r="W54" s="22">
        <f t="shared" si="7"/>
        <v>995.83011159333842</v>
      </c>
      <c r="X54" s="22">
        <f t="shared" si="7"/>
        <v>1014.788104460033</v>
      </c>
      <c r="Y54" s="22">
        <f t="shared" si="7"/>
        <v>1017.8333035603911</v>
      </c>
      <c r="Z54" s="22">
        <f t="shared" si="7"/>
        <v>1011.1547257224026</v>
      </c>
      <c r="AA54" s="22">
        <f t="shared" si="7"/>
        <v>994.91457627801435</v>
      </c>
      <c r="AB54" s="22">
        <f t="shared" si="7"/>
        <v>1014.2660781938692</v>
      </c>
      <c r="AC54" s="22">
        <f t="shared" si="7"/>
        <v>1020.115217727937</v>
      </c>
      <c r="AD54" s="22">
        <f t="shared" si="7"/>
        <v>1050.2109360616332</v>
      </c>
      <c r="AE54" s="22">
        <f t="shared" si="7"/>
        <v>1007.850928495156</v>
      </c>
      <c r="AF54" s="22">
        <f t="shared" si="7"/>
        <v>1021.8327044158187</v>
      </c>
      <c r="AG54" s="22">
        <f t="shared" si="7"/>
        <v>1335.255286852778</v>
      </c>
      <c r="AH54" s="22">
        <f t="shared" si="7"/>
        <v>1053.4816063729736</v>
      </c>
      <c r="AI54" s="22">
        <f t="shared" si="7"/>
        <v>1014.3495107489467</v>
      </c>
      <c r="AJ54" s="22">
        <f t="shared" si="7"/>
        <v>1043.6008124838795</v>
      </c>
      <c r="AK54" s="22">
        <f t="shared" si="7"/>
        <v>1046.1380337594774</v>
      </c>
      <c r="AL54" s="22">
        <f t="shared" si="7"/>
        <v>1033.876404852321</v>
      </c>
      <c r="AM54" s="22">
        <f t="shared" si="7"/>
        <v>1045.1396959349224</v>
      </c>
      <c r="AN54" s="22">
        <f t="shared" si="7"/>
        <v>1044.6534683931218</v>
      </c>
      <c r="AO54" s="22">
        <f t="shared" si="7"/>
        <v>1046.5506342037522</v>
      </c>
      <c r="AP54" s="22">
        <f t="shared" si="7"/>
        <v>1058.9330684046379</v>
      </c>
      <c r="AQ54" s="22">
        <f t="shared" si="7"/>
        <v>1027.9125786143636</v>
      </c>
      <c r="AR54" s="22">
        <f t="shared" si="7"/>
        <v>1037.3947290904941</v>
      </c>
      <c r="AS54" s="23">
        <f t="shared" si="7"/>
        <v>1041.6495116573785</v>
      </c>
      <c r="AT54" s="23">
        <f t="shared" si="7"/>
        <v>1062.641837808829</v>
      </c>
      <c r="AU54" s="23">
        <f t="shared" si="7"/>
        <v>1050.2169101748414</v>
      </c>
      <c r="AV54" s="23">
        <f t="shared" si="7"/>
        <v>1063.2677439331217</v>
      </c>
      <c r="AW54" s="23">
        <f t="shared" si="7"/>
        <v>1069.7440339082416</v>
      </c>
      <c r="AX54" s="23">
        <f t="shared" si="7"/>
        <v>1131.3245738987948</v>
      </c>
      <c r="AY54" s="23">
        <f t="shared" si="7"/>
        <v>1047.1938518148547</v>
      </c>
      <c r="AZ54" s="23">
        <f t="shared" si="7"/>
        <v>1058.2875886863474</v>
      </c>
      <c r="BA54" s="23">
        <f t="shared" si="7"/>
        <v>1076.7457570456797</v>
      </c>
      <c r="BB54" s="23">
        <f t="shared" si="7"/>
        <v>1102.442887038557</v>
      </c>
      <c r="BC54" s="23">
        <f t="shared" si="7"/>
        <v>1065.1998603447119</v>
      </c>
      <c r="BD54" s="23">
        <f t="shared" si="7"/>
        <v>1093.0356650841118</v>
      </c>
      <c r="BE54" s="23">
        <f t="shared" si="7"/>
        <v>1120.4683170476442</v>
      </c>
      <c r="BF54" s="23">
        <f t="shared" si="7"/>
        <v>1139.4872750151906</v>
      </c>
      <c r="BG54" s="23">
        <f t="shared" si="7"/>
        <v>1148.3436000848992</v>
      </c>
      <c r="BH54" s="23">
        <f t="shared" si="7"/>
        <v>1170.1713180821944</v>
      </c>
      <c r="BI54" s="23">
        <f t="shared" si="7"/>
        <v>1187.8311818407626</v>
      </c>
      <c r="BJ54" s="23">
        <f t="shared" si="7"/>
        <v>1188.988316610729</v>
      </c>
      <c r="BK54" s="23">
        <f t="shared" si="7"/>
        <v>1165.1424010879311</v>
      </c>
      <c r="BL54" s="23">
        <f t="shared" si="7"/>
        <v>1194.7705257820467</v>
      </c>
      <c r="BO54" s="207">
        <f t="shared" si="0"/>
        <v>2.5428758464588253E-2</v>
      </c>
      <c r="BP54" s="208"/>
    </row>
    <row r="55" spans="1:68" ht="33" x14ac:dyDescent="0.25">
      <c r="A55" s="24" t="s">
        <v>85</v>
      </c>
      <c r="B55" s="25">
        <v>0.49560727644867919</v>
      </c>
      <c r="C55" s="25">
        <v>0.66525834463397793</v>
      </c>
      <c r="D55" s="25">
        <v>0.66124344654939193</v>
      </c>
      <c r="E55" s="25">
        <v>0.61070184143577411</v>
      </c>
      <c r="F55" s="25">
        <v>0.56066817709474992</v>
      </c>
      <c r="G55" s="25">
        <v>0.80442482527333525</v>
      </c>
      <c r="H55" s="25">
        <f t="shared" ref="H55:BL55" si="8">+H50/H51-1</f>
        <v>0.84963473097466391</v>
      </c>
      <c r="I55" s="25">
        <f t="shared" si="8"/>
        <v>0.74929616646975639</v>
      </c>
      <c r="J55" s="25">
        <f t="shared" si="8"/>
        <v>0.76817863083344218</v>
      </c>
      <c r="K55" s="25">
        <f t="shared" si="8"/>
        <v>0.83027122113464258</v>
      </c>
      <c r="L55" s="25">
        <f t="shared" si="8"/>
        <v>0.84826275326522271</v>
      </c>
      <c r="M55" s="25">
        <f t="shared" si="8"/>
        <v>0.83162605203050255</v>
      </c>
      <c r="N55" s="25">
        <f t="shared" si="8"/>
        <v>0.81910744921102641</v>
      </c>
      <c r="O55" s="25">
        <f t="shared" si="8"/>
        <v>0.79908928690782033</v>
      </c>
      <c r="P55" s="25">
        <f t="shared" si="8"/>
        <v>0.7763931887130513</v>
      </c>
      <c r="Q55" s="25">
        <f t="shared" si="8"/>
        <v>0.73129930882603267</v>
      </c>
      <c r="R55" s="25">
        <f t="shared" si="8"/>
        <v>0.7562759602851048</v>
      </c>
      <c r="S55" s="25">
        <f t="shared" si="8"/>
        <v>0.76700142415782757</v>
      </c>
      <c r="T55" s="25">
        <f t="shared" si="8"/>
        <v>0.77286968945227286</v>
      </c>
      <c r="U55" s="25">
        <f t="shared" si="8"/>
        <v>0.77518023496145094</v>
      </c>
      <c r="V55" s="25">
        <f t="shared" si="8"/>
        <v>0.86096666957562151</v>
      </c>
      <c r="W55" s="25">
        <f t="shared" si="8"/>
        <v>0.87856340864059579</v>
      </c>
      <c r="X55" s="25">
        <f t="shared" si="8"/>
        <v>0.84811073739128617</v>
      </c>
      <c r="Y55" s="25">
        <f t="shared" si="8"/>
        <v>0.81173197789576856</v>
      </c>
      <c r="Z55" s="25">
        <f t="shared" si="8"/>
        <v>0.80911122089607113</v>
      </c>
      <c r="AA55" s="25">
        <f t="shared" si="8"/>
        <v>0.80231649096158963</v>
      </c>
      <c r="AB55" s="25">
        <f t="shared" si="8"/>
        <v>0.84176715980309758</v>
      </c>
      <c r="AC55" s="25">
        <f t="shared" si="8"/>
        <v>0.78600122538701633</v>
      </c>
      <c r="AD55" s="25">
        <f t="shared" si="8"/>
        <v>0.7987255044490027</v>
      </c>
      <c r="AE55" s="25">
        <f t="shared" si="8"/>
        <v>0.74298321601830875</v>
      </c>
      <c r="AF55" s="25">
        <f t="shared" si="8"/>
        <v>0.75054745546663426</v>
      </c>
      <c r="AG55" s="25">
        <f t="shared" si="8"/>
        <v>1.0125935514025972</v>
      </c>
      <c r="AH55" s="25">
        <f t="shared" si="8"/>
        <v>0.83278944356697893</v>
      </c>
      <c r="AI55" s="25">
        <f t="shared" si="8"/>
        <v>0.83377836684059559</v>
      </c>
      <c r="AJ55" s="25">
        <f t="shared" si="8"/>
        <v>0.8382728164977844</v>
      </c>
      <c r="AK55" s="25">
        <f t="shared" si="8"/>
        <v>0.84463142712374206</v>
      </c>
      <c r="AL55" s="25">
        <f t="shared" si="8"/>
        <v>0.83753809151977854</v>
      </c>
      <c r="AM55" s="25">
        <f t="shared" si="8"/>
        <v>0.84621806321777804</v>
      </c>
      <c r="AN55" s="25">
        <f t="shared" si="8"/>
        <v>0.85326168820655157</v>
      </c>
      <c r="AO55" s="25">
        <f t="shared" si="8"/>
        <v>0.84983469357996588</v>
      </c>
      <c r="AP55" s="25">
        <f t="shared" si="8"/>
        <v>0.82122974318960917</v>
      </c>
      <c r="AQ55" s="25">
        <f t="shared" si="8"/>
        <v>0.7881820746371071</v>
      </c>
      <c r="AR55" s="25">
        <f t="shared" si="8"/>
        <v>0.82843949705860265</v>
      </c>
      <c r="AS55" s="25">
        <f t="shared" si="8"/>
        <v>0.87474016491615703</v>
      </c>
      <c r="AT55" s="25">
        <f t="shared" si="8"/>
        <v>0.92052496216735213</v>
      </c>
      <c r="AU55" s="25">
        <f t="shared" si="8"/>
        <v>0.93743216979014976</v>
      </c>
      <c r="AV55" s="25">
        <f t="shared" si="8"/>
        <v>0.92905342992276152</v>
      </c>
      <c r="AW55" s="25">
        <f t="shared" si="8"/>
        <v>0.9112593450582267</v>
      </c>
      <c r="AX55" s="25">
        <f t="shared" si="8"/>
        <v>0.93341889999768601</v>
      </c>
      <c r="AY55" s="25">
        <f t="shared" si="8"/>
        <v>0.85024754045735174</v>
      </c>
      <c r="AZ55" s="25">
        <f t="shared" si="8"/>
        <v>0.85548462149694671</v>
      </c>
      <c r="BA55" s="25">
        <f t="shared" si="8"/>
        <v>0.85369727588659061</v>
      </c>
      <c r="BB55" s="25">
        <f t="shared" si="8"/>
        <v>0.83136902258531942</v>
      </c>
      <c r="BC55" s="25">
        <f t="shared" si="8"/>
        <v>0.77991787324495898</v>
      </c>
      <c r="BD55" s="25">
        <f t="shared" si="8"/>
        <v>0.80748154079795498</v>
      </c>
      <c r="BE55" s="25">
        <f t="shared" si="8"/>
        <v>0.85861631941226491</v>
      </c>
      <c r="BF55" s="25">
        <f t="shared" si="8"/>
        <v>0.88786271360655822</v>
      </c>
      <c r="BG55" s="25">
        <f t="shared" si="8"/>
        <v>0.90515296124236078</v>
      </c>
      <c r="BH55" s="25">
        <f t="shared" si="8"/>
        <v>0.8750934043825036</v>
      </c>
      <c r="BI55" s="25">
        <f t="shared" si="8"/>
        <v>0.86033338752106747</v>
      </c>
      <c r="BJ55" s="25">
        <f t="shared" si="8"/>
        <v>0.85434562642755973</v>
      </c>
      <c r="BK55" s="25">
        <f t="shared" si="8"/>
        <v>0.8082561473415204</v>
      </c>
      <c r="BL55" s="25">
        <f t="shared" si="8"/>
        <v>0.79482906523313845</v>
      </c>
      <c r="BO55" s="207">
        <f>BL55-BK55</f>
        <v>-1.3427082108381949E-2</v>
      </c>
      <c r="BP55" s="208"/>
    </row>
    <row r="56" spans="1:68" ht="16.5" x14ac:dyDescent="0.25">
      <c r="A56" s="21" t="s">
        <v>86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60"/>
      <c r="AP56" s="60">
        <v>2.9112111015011397</v>
      </c>
      <c r="AQ56" s="60">
        <v>2.8035369447292746</v>
      </c>
      <c r="AR56" s="60">
        <v>2.8136364838620995</v>
      </c>
      <c r="AS56" s="61">
        <v>2.806262384871717</v>
      </c>
      <c r="AT56" s="61">
        <v>2.7790278484608191</v>
      </c>
      <c r="AU56" s="61">
        <v>2.729472464955506</v>
      </c>
      <c r="AV56" s="61">
        <v>2.7244968125732707</v>
      </c>
      <c r="AW56" s="61">
        <v>2.6979396437401291</v>
      </c>
      <c r="AX56" s="61">
        <v>2.8470099613111888</v>
      </c>
      <c r="AY56" s="61">
        <v>2.6392664691409364</v>
      </c>
      <c r="AZ56" s="61">
        <v>2.6244819750462423</v>
      </c>
      <c r="BA56" s="61">
        <v>2.7215295101263113</v>
      </c>
      <c r="BB56" s="61">
        <v>2.7910717597987227</v>
      </c>
      <c r="BC56" s="61">
        <v>2.7179260299956143</v>
      </c>
      <c r="BD56" s="61">
        <v>2.714302535021226</v>
      </c>
      <c r="BE56" s="61">
        <v>2.6909983030874667</v>
      </c>
      <c r="BF56" s="61">
        <v>2.6818274785415617</v>
      </c>
      <c r="BG56" s="61">
        <v>2.6545468152252223</v>
      </c>
      <c r="BH56" s="61">
        <v>2.6731078756886513</v>
      </c>
      <c r="BI56" s="61">
        <v>2.6766720693566377</v>
      </c>
      <c r="BJ56" s="61">
        <v>2.633029949200091</v>
      </c>
      <c r="BK56" s="61">
        <v>2.6330588192070077</v>
      </c>
      <c r="BL56" s="61">
        <v>2.6322789670808802</v>
      </c>
      <c r="BO56" s="207">
        <f t="shared" si="0"/>
        <v>-2.9617725226604996E-4</v>
      </c>
      <c r="BP56" s="208"/>
    </row>
    <row r="57" spans="1:68" ht="16.5" x14ac:dyDescent="0.25">
      <c r="A57" s="21" t="s">
        <v>87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60"/>
      <c r="AP57" s="60">
        <v>3.3833652563352858</v>
      </c>
      <c r="AQ57" s="60">
        <v>3.2575796293720543</v>
      </c>
      <c r="AR57" s="60">
        <v>3.2528812097594444</v>
      </c>
      <c r="AS57" s="61">
        <v>3.248667443465612</v>
      </c>
      <c r="AT57" s="61">
        <v>3.2245306317288613</v>
      </c>
      <c r="AU57" s="61">
        <v>3.1718226153588445</v>
      </c>
      <c r="AV57" s="61">
        <v>3.1824128845499113</v>
      </c>
      <c r="AW57" s="61">
        <v>3.1760949026716156</v>
      </c>
      <c r="AX57" s="61">
        <v>3.3277713270309275</v>
      </c>
      <c r="AY57" s="61">
        <v>3.0962078813921523</v>
      </c>
      <c r="AZ57" s="61">
        <v>3.0438230493177869</v>
      </c>
      <c r="BA57" s="61">
        <v>3.1262062033118339</v>
      </c>
      <c r="BB57" s="61">
        <v>3.1874004194866283</v>
      </c>
      <c r="BC57" s="61">
        <v>3.091814935650758</v>
      </c>
      <c r="BD57" s="61">
        <v>3.0992979843303483</v>
      </c>
      <c r="BE57" s="61">
        <v>3.0601330220622689</v>
      </c>
      <c r="BF57" s="61">
        <v>3.0452742002556907</v>
      </c>
      <c r="BG57" s="61">
        <v>3.0265076562452435</v>
      </c>
      <c r="BH57" s="61">
        <v>3.0635641823755173</v>
      </c>
      <c r="BI57" s="61">
        <v>3.0748566391477019</v>
      </c>
      <c r="BJ57" s="61">
        <v>3.0427058912730307</v>
      </c>
      <c r="BK57" s="61">
        <v>3.0290828363169164</v>
      </c>
      <c r="BL57" s="61">
        <v>3.0108594451899671</v>
      </c>
      <c r="BO57" s="207">
        <f t="shared" si="0"/>
        <v>-6.0161415556093667E-3</v>
      </c>
      <c r="BP57" s="208"/>
    </row>
    <row r="58" spans="1:68" s="62" customFormat="1" ht="16.5" x14ac:dyDescent="0.25">
      <c r="A58" s="21" t="s">
        <v>88</v>
      </c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60"/>
      <c r="AP58" s="60">
        <v>266.41502924557636</v>
      </c>
      <c r="AQ58" s="60">
        <v>268.5923090650831</v>
      </c>
      <c r="AR58" s="60">
        <v>271.69196076745226</v>
      </c>
      <c r="AS58" s="61">
        <v>269.48001700368297</v>
      </c>
      <c r="AT58" s="61">
        <v>273.90693111941664</v>
      </c>
      <c r="AU58" s="61">
        <v>271.86692255014623</v>
      </c>
      <c r="AV58" s="61">
        <v>271.98449679198092</v>
      </c>
      <c r="AW58" s="61">
        <v>272.29104830475558</v>
      </c>
      <c r="AX58" s="61">
        <v>276.37150972804062</v>
      </c>
      <c r="AY58" s="61">
        <v>277.9105378218743</v>
      </c>
      <c r="AZ58" s="23">
        <v>289.92404224057583</v>
      </c>
      <c r="BA58" s="23">
        <v>291.3143608459493</v>
      </c>
      <c r="BB58" s="23">
        <v>293.3304911006224</v>
      </c>
      <c r="BC58" s="23">
        <v>294.85799342564343</v>
      </c>
      <c r="BD58" s="23">
        <v>303.25459124245913</v>
      </c>
      <c r="BE58" s="23">
        <v>309.29120782110641</v>
      </c>
      <c r="BF58" s="23">
        <v>314.22309291156711</v>
      </c>
      <c r="BG58" s="23">
        <v>313.46129570046611</v>
      </c>
      <c r="BH58" s="23">
        <v>315.33402055415814</v>
      </c>
      <c r="BI58" s="23">
        <v>318.35071614449282</v>
      </c>
      <c r="BJ58" s="23">
        <v>321.24278747143529</v>
      </c>
      <c r="BK58" s="23">
        <v>321.54622740426089</v>
      </c>
      <c r="BL58" s="23">
        <v>335.29939297772273</v>
      </c>
      <c r="BO58" s="215">
        <f t="shared" si="0"/>
        <v>4.2771969941885812E-2</v>
      </c>
      <c r="BP58" s="208"/>
    </row>
    <row r="59" spans="1:68" ht="16.5" x14ac:dyDescent="0.25">
      <c r="A59" s="21" t="s">
        <v>89</v>
      </c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60"/>
      <c r="AP59" s="60">
        <v>3.5805578333011767</v>
      </c>
      <c r="AQ59" s="60">
        <v>3.4390413989171646</v>
      </c>
      <c r="AR59" s="60">
        <v>3.4338138412494708</v>
      </c>
      <c r="AS59" s="61">
        <v>3.4326516828228066</v>
      </c>
      <c r="AT59" s="61">
        <v>3.4217804448926339</v>
      </c>
      <c r="AU59" s="61">
        <v>3.3688420821591367</v>
      </c>
      <c r="AV59" s="61">
        <v>3.3808516926048173</v>
      </c>
      <c r="AW59" s="61">
        <v>3.3771648017751139</v>
      </c>
      <c r="AX59" s="61">
        <v>3.5522743780420925</v>
      </c>
      <c r="AY59" s="61">
        <v>3.2864320523850235</v>
      </c>
      <c r="AZ59" s="93">
        <v>3.2154221981477842</v>
      </c>
      <c r="BA59" s="93">
        <v>3.2915558708059782</v>
      </c>
      <c r="BB59" s="93">
        <v>3.3539388172225069</v>
      </c>
      <c r="BC59" s="93">
        <v>3.2353374154349916</v>
      </c>
      <c r="BD59" s="93">
        <v>3.2427858300126986</v>
      </c>
      <c r="BE59" s="93">
        <v>3.2059128939212069</v>
      </c>
      <c r="BF59" s="93">
        <v>3.191702185864683</v>
      </c>
      <c r="BG59" s="93">
        <v>3.1772094919206633</v>
      </c>
      <c r="BH59" s="93">
        <v>3.2151532056316841</v>
      </c>
      <c r="BI59" s="93">
        <v>3.2296044244926838</v>
      </c>
      <c r="BJ59" s="93">
        <v>3.2039160923807506</v>
      </c>
      <c r="BK59" s="93">
        <v>3.1817662633291088</v>
      </c>
      <c r="BL59" s="93">
        <v>3.1489550396911317</v>
      </c>
      <c r="BO59" s="216">
        <f t="shared" si="0"/>
        <v>-1.0312267125381691E-2</v>
      </c>
      <c r="BP59" s="216">
        <f>BL59/AZ59-1</f>
        <v>-2.0671362689148709E-2</v>
      </c>
    </row>
    <row r="60" spans="1:68" s="62" customFormat="1" ht="16.5" x14ac:dyDescent="0.25">
      <c r="A60" s="21" t="s">
        <v>90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60"/>
      <c r="AP60" s="60">
        <v>274.91576746831066</v>
      </c>
      <c r="AQ60" s="60">
        <v>276.97990150789906</v>
      </c>
      <c r="AR60" s="60">
        <v>280.31404140483005</v>
      </c>
      <c r="AS60" s="61">
        <v>278.77129855786916</v>
      </c>
      <c r="AT60" s="61">
        <v>283.65603997125612</v>
      </c>
      <c r="AU60" s="61">
        <v>281.84916925143369</v>
      </c>
      <c r="AV60" s="61">
        <v>282.4251264384373</v>
      </c>
      <c r="AW60" s="61">
        <v>283.23897614135495</v>
      </c>
      <c r="AX60" s="61">
        <v>286.35153379419671</v>
      </c>
      <c r="AY60" s="61">
        <v>287.87426099867662</v>
      </c>
      <c r="AZ60" s="23">
        <v>299.85880870876969</v>
      </c>
      <c r="BA60" s="23">
        <v>300.65875677493381</v>
      </c>
      <c r="BB60" s="23">
        <v>301.75404017847183</v>
      </c>
      <c r="BC60" s="23">
        <v>303.0102733298778</v>
      </c>
      <c r="BD60" s="23">
        <v>311.69509624771206</v>
      </c>
      <c r="BE60" s="23">
        <v>318.88758619379314</v>
      </c>
      <c r="BF60" s="23">
        <v>324.16166925642955</v>
      </c>
      <c r="BG60" s="23">
        <v>323.90863085792387</v>
      </c>
      <c r="BH60" s="23">
        <v>326.12609725113361</v>
      </c>
      <c r="BI60" s="23">
        <v>329.15790181953412</v>
      </c>
      <c r="BJ60" s="23">
        <v>332.36358052363875</v>
      </c>
      <c r="BK60" s="23">
        <v>331.68321866105305</v>
      </c>
      <c r="BL60" s="23">
        <v>345.71405118544004</v>
      </c>
      <c r="BO60" s="215">
        <f t="shared" si="0"/>
        <v>4.2301906563217084E-2</v>
      </c>
      <c r="BP60" s="208"/>
    </row>
    <row r="61" spans="1:68" ht="33" x14ac:dyDescent="0.25">
      <c r="A61" s="24" t="s">
        <v>91</v>
      </c>
      <c r="B61" s="25">
        <f t="shared" ref="B61:BL61" si="9">B46/B49</f>
        <v>1.464665947834749</v>
      </c>
      <c r="C61" s="25">
        <f t="shared" si="9"/>
        <v>1.3724386806860411</v>
      </c>
      <c r="D61" s="25">
        <f t="shared" si="9"/>
        <v>1.3022487150127333</v>
      </c>
      <c r="E61" s="25">
        <f t="shared" si="9"/>
        <v>1.2536002785681477</v>
      </c>
      <c r="F61" s="25">
        <f t="shared" si="9"/>
        <v>1.2104063578881041</v>
      </c>
      <c r="G61" s="25">
        <f t="shared" si="9"/>
        <v>1.1957806681790877</v>
      </c>
      <c r="H61" s="25">
        <f t="shared" si="9"/>
        <v>1.1838071611555732</v>
      </c>
      <c r="I61" s="25">
        <f t="shared" si="9"/>
        <v>1.1781774238157567</v>
      </c>
      <c r="J61" s="25">
        <f t="shared" si="9"/>
        <v>1.1799044974988255</v>
      </c>
      <c r="K61" s="25">
        <f t="shared" si="9"/>
        <v>1.1957653488779865</v>
      </c>
      <c r="L61" s="25">
        <f t="shared" si="9"/>
        <v>1.1908525073380811</v>
      </c>
      <c r="M61" s="25">
        <f t="shared" si="9"/>
        <v>1.1905539174075321</v>
      </c>
      <c r="N61" s="25">
        <f t="shared" si="9"/>
        <v>1.1880424193264285</v>
      </c>
      <c r="O61" s="25">
        <f t="shared" si="9"/>
        <v>1.1750412243716359</v>
      </c>
      <c r="P61" s="25">
        <f t="shared" si="9"/>
        <v>1.1588500415901426</v>
      </c>
      <c r="Q61" s="25">
        <f t="shared" si="9"/>
        <v>1.1375184499736251</v>
      </c>
      <c r="R61" s="25">
        <f t="shared" si="9"/>
        <v>1.1402038418001388</v>
      </c>
      <c r="S61" s="25">
        <f t="shared" si="9"/>
        <v>1.1425255998010528</v>
      </c>
      <c r="T61" s="25">
        <f t="shared" si="9"/>
        <v>1.1365428448947577</v>
      </c>
      <c r="U61" s="25">
        <f t="shared" si="9"/>
        <v>1.1369418268342795</v>
      </c>
      <c r="V61" s="25">
        <f t="shared" si="9"/>
        <v>1.1393681662174124</v>
      </c>
      <c r="W61" s="25">
        <f t="shared" si="9"/>
        <v>1.1487683687082686</v>
      </c>
      <c r="X61" s="25">
        <f t="shared" si="9"/>
        <v>1.1496539941919306</v>
      </c>
      <c r="Y61" s="25">
        <f t="shared" si="9"/>
        <v>1.1461880342388209</v>
      </c>
      <c r="Z61" s="25">
        <f t="shared" si="9"/>
        <v>1.1467343983188532</v>
      </c>
      <c r="AA61" s="25">
        <f t="shared" si="9"/>
        <v>1.1413623094424703</v>
      </c>
      <c r="AB61" s="25">
        <f t="shared" si="9"/>
        <v>1.1358697750668105</v>
      </c>
      <c r="AC61" s="25">
        <f t="shared" si="9"/>
        <v>1.1248581891363687</v>
      </c>
      <c r="AD61" s="25">
        <f t="shared" si="9"/>
        <v>1.1209404844557067</v>
      </c>
      <c r="AE61" s="25">
        <f t="shared" si="9"/>
        <v>1.1137358053936208</v>
      </c>
      <c r="AF61" s="25">
        <f t="shared" si="9"/>
        <v>1.1101430869545692</v>
      </c>
      <c r="AG61" s="25">
        <f t="shared" si="9"/>
        <v>1.1216450422979498</v>
      </c>
      <c r="AH61" s="25">
        <f t="shared" si="9"/>
        <v>1.1158127245368101</v>
      </c>
      <c r="AI61" s="25">
        <f t="shared" si="9"/>
        <v>1.1152952289802802</v>
      </c>
      <c r="AJ61" s="25">
        <f t="shared" si="9"/>
        <v>1.1159581467274067</v>
      </c>
      <c r="AK61" s="25">
        <f t="shared" si="9"/>
        <v>1.1174222530367528</v>
      </c>
      <c r="AL61" s="25">
        <f t="shared" si="9"/>
        <v>1.114285907095961</v>
      </c>
      <c r="AM61" s="25">
        <f t="shared" si="9"/>
        <v>1.1087710571091098</v>
      </c>
      <c r="AN61" s="25">
        <f t="shared" si="9"/>
        <v>1.1017181205504383</v>
      </c>
      <c r="AO61" s="25">
        <f t="shared" si="9"/>
        <v>1.0941471548182859</v>
      </c>
      <c r="AP61" s="25">
        <f t="shared" si="9"/>
        <v>1.0920505341615181</v>
      </c>
      <c r="AQ61" s="25">
        <f t="shared" si="9"/>
        <v>1.0886719842394532</v>
      </c>
      <c r="AR61" s="25">
        <f t="shared" si="9"/>
        <v>1.0891221933702082</v>
      </c>
      <c r="AS61" s="25">
        <f t="shared" si="9"/>
        <v>1.0930649609522032</v>
      </c>
      <c r="AT61" s="25">
        <f t="shared" si="9"/>
        <v>1.0989416831740968</v>
      </c>
      <c r="AU61" s="25">
        <f t="shared" si="9"/>
        <v>1.1011136592216904</v>
      </c>
      <c r="AV61" s="25">
        <f t="shared" si="9"/>
        <v>1.1031352895495488</v>
      </c>
      <c r="AW61" s="25">
        <f t="shared" si="9"/>
        <v>1.1060593599830872</v>
      </c>
      <c r="AX61" s="25">
        <f t="shared" si="9"/>
        <v>1.1060105526087147</v>
      </c>
      <c r="AY61" s="25">
        <f t="shared" si="9"/>
        <v>1.0994927429359749</v>
      </c>
      <c r="AZ61" s="25">
        <f t="shared" si="9"/>
        <v>1.0925748125538632</v>
      </c>
      <c r="BA61" s="25">
        <f t="shared" si="9"/>
        <v>1.0866647355064767</v>
      </c>
      <c r="BB61" s="25">
        <f t="shared" si="9"/>
        <v>1.0824663253269453</v>
      </c>
      <c r="BC61" s="25">
        <f t="shared" si="9"/>
        <v>1.0753517268499213</v>
      </c>
      <c r="BD61" s="25">
        <f t="shared" si="9"/>
        <v>1.075418536192946</v>
      </c>
      <c r="BE61" s="25">
        <f t="shared" si="9"/>
        <v>1.0801434872769915</v>
      </c>
      <c r="BF61" s="25">
        <f t="shared" si="9"/>
        <v>1.0812335643347417</v>
      </c>
      <c r="BG61" s="25">
        <f t="shared" si="9"/>
        <v>1.0847824998587423</v>
      </c>
      <c r="BH61" s="25">
        <f t="shared" si="9"/>
        <v>1.0853989926318335</v>
      </c>
      <c r="BI61" s="25">
        <f t="shared" si="9"/>
        <v>1.0859827160423818</v>
      </c>
      <c r="BJ61" s="25">
        <f t="shared" si="9"/>
        <v>1.0894346940524944</v>
      </c>
      <c r="BK61" s="25">
        <f t="shared" si="9"/>
        <v>1.0835206762865734</v>
      </c>
      <c r="BL61" s="25">
        <f t="shared" si="9"/>
        <v>1.0783512400032149</v>
      </c>
      <c r="BO61" s="207">
        <f>BL61-BK61</f>
        <v>-5.1694362833585306E-3</v>
      </c>
      <c r="BP61" s="208"/>
    </row>
    <row r="62" spans="1:68" x14ac:dyDescent="0.25">
      <c r="A62" s="63"/>
      <c r="B62" s="64"/>
      <c r="C62" s="64"/>
      <c r="D62" s="64"/>
      <c r="E62" s="65"/>
      <c r="F62" s="64"/>
      <c r="G62" s="65"/>
      <c r="H62" s="64"/>
      <c r="I62" s="64"/>
      <c r="J62" s="64"/>
      <c r="K62" s="64"/>
      <c r="L62" s="64"/>
      <c r="M62" s="64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P62" s="208"/>
    </row>
    <row r="63" spans="1:68" s="47" customFormat="1" ht="15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4"/>
      <c r="BP63" s="208"/>
    </row>
    <row r="64" spans="1:68" ht="16.5" x14ac:dyDescent="0.25">
      <c r="A64" s="16" t="s">
        <v>92</v>
      </c>
      <c r="B64" s="230">
        <v>2019</v>
      </c>
      <c r="C64" s="230"/>
      <c r="D64" s="230"/>
      <c r="E64" s="230"/>
      <c r="F64" s="230"/>
      <c r="G64" s="229">
        <v>2020</v>
      </c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>
        <v>2021</v>
      </c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>
        <v>2022</v>
      </c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>
        <v>2023</v>
      </c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>
        <v>2024</v>
      </c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31" t="s">
        <v>931</v>
      </c>
      <c r="BP64" s="208"/>
    </row>
    <row r="65" spans="1:68" ht="15.75" customHeight="1" x14ac:dyDescent="0.3">
      <c r="A65" s="17" t="s">
        <v>93</v>
      </c>
      <c r="B65" s="18">
        <v>43678</v>
      </c>
      <c r="C65" s="18">
        <v>43709</v>
      </c>
      <c r="D65" s="18">
        <v>43739</v>
      </c>
      <c r="E65" s="18">
        <v>43770</v>
      </c>
      <c r="F65" s="18">
        <v>43800</v>
      </c>
      <c r="G65" s="18">
        <v>43831</v>
      </c>
      <c r="H65" s="18">
        <v>43862</v>
      </c>
      <c r="I65" s="18">
        <v>43891</v>
      </c>
      <c r="J65" s="18">
        <v>43922</v>
      </c>
      <c r="K65" s="18">
        <v>43952</v>
      </c>
      <c r="L65" s="18">
        <v>43983</v>
      </c>
      <c r="M65" s="18">
        <v>44013</v>
      </c>
      <c r="N65" s="18">
        <v>44044</v>
      </c>
      <c r="O65" s="18">
        <v>44075</v>
      </c>
      <c r="P65" s="18">
        <v>44105</v>
      </c>
      <c r="Q65" s="18">
        <v>44136</v>
      </c>
      <c r="R65" s="18">
        <v>44166</v>
      </c>
      <c r="S65" s="18">
        <v>44197</v>
      </c>
      <c r="T65" s="18">
        <v>44228</v>
      </c>
      <c r="U65" s="18">
        <v>44256</v>
      </c>
      <c r="V65" s="18">
        <v>44287</v>
      </c>
      <c r="W65" s="18">
        <v>44317</v>
      </c>
      <c r="X65" s="18">
        <v>44348</v>
      </c>
      <c r="Y65" s="18">
        <v>44378</v>
      </c>
      <c r="Z65" s="18">
        <v>44409</v>
      </c>
      <c r="AA65" s="18">
        <v>44440</v>
      </c>
      <c r="AB65" s="18">
        <v>44470</v>
      </c>
      <c r="AC65" s="18">
        <v>44501</v>
      </c>
      <c r="AD65" s="18">
        <v>44531</v>
      </c>
      <c r="AE65" s="18">
        <v>44562</v>
      </c>
      <c r="AF65" s="18">
        <v>44593</v>
      </c>
      <c r="AG65" s="18">
        <v>44621</v>
      </c>
      <c r="AH65" s="18">
        <v>44652</v>
      </c>
      <c r="AI65" s="18">
        <v>44682</v>
      </c>
      <c r="AJ65" s="18">
        <v>44713</v>
      </c>
      <c r="AK65" s="18">
        <v>44743</v>
      </c>
      <c r="AL65" s="18">
        <v>44774</v>
      </c>
      <c r="AM65" s="18">
        <v>44805</v>
      </c>
      <c r="AN65" s="18">
        <v>44835</v>
      </c>
      <c r="AO65" s="18">
        <v>44866</v>
      </c>
      <c r="AP65" s="18">
        <v>44896</v>
      </c>
      <c r="AQ65" s="18">
        <v>44927</v>
      </c>
      <c r="AR65" s="18">
        <v>44958</v>
      </c>
      <c r="AS65" s="18">
        <v>44986</v>
      </c>
      <c r="AT65" s="18">
        <v>45017</v>
      </c>
      <c r="AU65" s="18">
        <v>45047</v>
      </c>
      <c r="AV65" s="18">
        <v>45078</v>
      </c>
      <c r="AW65" s="18">
        <v>45108</v>
      </c>
      <c r="AX65" s="18">
        <v>45139</v>
      </c>
      <c r="AY65" s="18">
        <v>45170</v>
      </c>
      <c r="AZ65" s="18">
        <v>45200</v>
      </c>
      <c r="BA65" s="18">
        <v>45231</v>
      </c>
      <c r="BB65" s="18">
        <v>45261</v>
      </c>
      <c r="BC65" s="18">
        <v>45292</v>
      </c>
      <c r="BD65" s="18">
        <v>45323</v>
      </c>
      <c r="BE65" s="18">
        <v>45352</v>
      </c>
      <c r="BF65" s="18">
        <v>45383</v>
      </c>
      <c r="BG65" s="18">
        <v>45413</v>
      </c>
      <c r="BH65" s="18">
        <v>45444</v>
      </c>
      <c r="BI65" s="18">
        <v>45474</v>
      </c>
      <c r="BJ65" s="18">
        <v>45505</v>
      </c>
      <c r="BK65" s="18">
        <v>45536</v>
      </c>
      <c r="BL65" s="18">
        <v>45566</v>
      </c>
      <c r="BM65" s="18">
        <v>45597</v>
      </c>
      <c r="BN65" s="18">
        <v>45627</v>
      </c>
      <c r="BO65" s="232"/>
      <c r="BP65" s="208"/>
    </row>
    <row r="66" spans="1:68" ht="16.5" x14ac:dyDescent="0.25">
      <c r="A66" s="21" t="s">
        <v>94</v>
      </c>
      <c r="B66" s="22">
        <v>408391727.83000082</v>
      </c>
      <c r="C66" s="22">
        <v>427530897.17000097</v>
      </c>
      <c r="D66" s="22">
        <v>449064737.67000073</v>
      </c>
      <c r="E66" s="22">
        <v>419493449.55000275</v>
      </c>
      <c r="F66" s="22">
        <v>453490387.56000054</v>
      </c>
      <c r="G66" s="22">
        <v>437239755.26000023</v>
      </c>
      <c r="H66" s="22">
        <v>459680986.93999952</v>
      </c>
      <c r="I66" s="22">
        <v>501026851.85000056</v>
      </c>
      <c r="J66" s="22">
        <v>389357225.63000035</v>
      </c>
      <c r="K66" s="22">
        <v>384634175.42000115</v>
      </c>
      <c r="L66" s="22">
        <v>404860261.79000074</v>
      </c>
      <c r="M66" s="22">
        <v>419318379.16000009</v>
      </c>
      <c r="N66" s="22">
        <v>426203900.61999947</v>
      </c>
      <c r="O66" s="22">
        <v>460538765.57000053</v>
      </c>
      <c r="P66" s="22">
        <v>512395600.41000003</v>
      </c>
      <c r="Q66" s="22">
        <v>475957075.32000011</v>
      </c>
      <c r="R66" s="22">
        <v>499017208.31000024</v>
      </c>
      <c r="S66" s="22">
        <v>428716397.14000028</v>
      </c>
      <c r="T66" s="22">
        <v>432012464.14999968</v>
      </c>
      <c r="U66" s="22">
        <v>492943020.96000069</v>
      </c>
      <c r="V66" s="22">
        <v>483840131.21000069</v>
      </c>
      <c r="W66" s="22">
        <v>448872312.83000088</v>
      </c>
      <c r="X66" s="22">
        <v>461960844.96000069</v>
      </c>
      <c r="Y66" s="22">
        <v>474888912.02999997</v>
      </c>
      <c r="Z66" s="22">
        <v>477881359.18999964</v>
      </c>
      <c r="AA66" s="22">
        <v>509035730.60999918</v>
      </c>
      <c r="AB66" s="22">
        <v>540183783.56000018</v>
      </c>
      <c r="AC66" s="22">
        <v>504805704.5499993</v>
      </c>
      <c r="AD66" s="22">
        <v>542266656.47999907</v>
      </c>
      <c r="AE66" s="22">
        <v>510561294.39999938</v>
      </c>
      <c r="AF66" s="22">
        <v>527852833.03999937</v>
      </c>
      <c r="AG66" s="22">
        <v>616387481.06000006</v>
      </c>
      <c r="AH66" s="22">
        <v>486547569.19999981</v>
      </c>
      <c r="AI66" s="22">
        <v>467295142.84999979</v>
      </c>
      <c r="AJ66" s="22">
        <v>460302320.17000008</v>
      </c>
      <c r="AK66" s="22">
        <v>465758209.83000004</v>
      </c>
      <c r="AL66" s="22">
        <v>502455131.56999958</v>
      </c>
      <c r="AM66" s="22">
        <v>532160982.46000016</v>
      </c>
      <c r="AN66" s="22">
        <v>544161111.59000039</v>
      </c>
      <c r="AO66" s="22">
        <v>531647733.36000013</v>
      </c>
      <c r="AP66" s="22">
        <v>620146969.3100003</v>
      </c>
      <c r="AQ66" s="22">
        <v>525013103.10000038</v>
      </c>
      <c r="AR66" s="22">
        <v>528864382.11000007</v>
      </c>
      <c r="AS66" s="23">
        <v>565266471.87000036</v>
      </c>
      <c r="AT66" s="23">
        <v>536844659.3500005</v>
      </c>
      <c r="AU66" s="23">
        <v>533818493.48000008</v>
      </c>
      <c r="AV66" s="23">
        <v>504675540.94000018</v>
      </c>
      <c r="AW66" s="23">
        <v>511099147.38000035</v>
      </c>
      <c r="AX66" s="23">
        <v>566614864.1099999</v>
      </c>
      <c r="AY66" s="23">
        <v>584260810.73000002</v>
      </c>
      <c r="AZ66" s="23">
        <v>628797073.75999987</v>
      </c>
      <c r="BA66" s="23">
        <v>620422644.26999986</v>
      </c>
      <c r="BB66" s="23">
        <v>718357787.25</v>
      </c>
      <c r="BC66" s="23">
        <v>642576495.02999997</v>
      </c>
      <c r="BD66" s="23">
        <v>653666160.90000021</v>
      </c>
      <c r="BE66" s="23">
        <v>692312369.56000006</v>
      </c>
      <c r="BF66" s="23">
        <v>676085911.72000015</v>
      </c>
      <c r="BG66" s="23">
        <v>659075965.40000033</v>
      </c>
      <c r="BH66" s="23">
        <v>647727301.71000004</v>
      </c>
      <c r="BI66" s="23">
        <v>687599892.31000042</v>
      </c>
      <c r="BJ66" s="23">
        <v>719541246.6000005</v>
      </c>
      <c r="BK66" s="23">
        <v>792405702.0099982</v>
      </c>
      <c r="BL66" s="23">
        <v>829189433.50000024</v>
      </c>
      <c r="BO66" s="207">
        <f>BL66/BK66-1</f>
        <v>4.6420326603780371E-2</v>
      </c>
      <c r="BP66" s="208"/>
    </row>
    <row r="67" spans="1:68" ht="33" x14ac:dyDescent="0.25">
      <c r="A67" s="21" t="s">
        <v>95</v>
      </c>
      <c r="B67" s="22">
        <v>239963366.94000041</v>
      </c>
      <c r="C67" s="22">
        <v>263471455.5100005</v>
      </c>
      <c r="D67" s="22">
        <v>291532420.38000059</v>
      </c>
      <c r="E67" s="22">
        <v>289182278.08000052</v>
      </c>
      <c r="F67" s="22">
        <v>321388560.91000032</v>
      </c>
      <c r="G67" s="22">
        <v>233846810.44000003</v>
      </c>
      <c r="H67" s="22">
        <v>197214294.5099999</v>
      </c>
      <c r="I67" s="22">
        <v>244963350.13000003</v>
      </c>
      <c r="J67" s="22">
        <v>181899524.65000024</v>
      </c>
      <c r="K67" s="22">
        <v>159439249.20000017</v>
      </c>
      <c r="L67" s="22">
        <v>164065584.72000012</v>
      </c>
      <c r="M67" s="22">
        <v>162322832.91999996</v>
      </c>
      <c r="N67" s="22">
        <v>154051269.18999994</v>
      </c>
      <c r="O67" s="22">
        <v>166257919.70999992</v>
      </c>
      <c r="P67" s="22">
        <v>221505915.62000021</v>
      </c>
      <c r="Q67" s="22">
        <v>244993854.39000013</v>
      </c>
      <c r="R67" s="22">
        <v>233322814.21000019</v>
      </c>
      <c r="S67" s="22">
        <v>182582580.65000007</v>
      </c>
      <c r="T67" s="22">
        <v>179314743.17000002</v>
      </c>
      <c r="U67" s="22">
        <v>201330142.85000017</v>
      </c>
      <c r="V67" s="22">
        <v>201453553.4200002</v>
      </c>
      <c r="W67" s="22">
        <v>177275367.66000018</v>
      </c>
      <c r="X67" s="22">
        <v>180001129.31000009</v>
      </c>
      <c r="Y67" s="22">
        <v>174583661.19000006</v>
      </c>
      <c r="Z67" s="22">
        <v>161683682.8900001</v>
      </c>
      <c r="AA67" s="22">
        <v>170620080.46000007</v>
      </c>
      <c r="AB67" s="22">
        <v>186883488.93000028</v>
      </c>
      <c r="AC67" s="22">
        <v>174526591.53999996</v>
      </c>
      <c r="AD67" s="22">
        <v>184636409.80999991</v>
      </c>
      <c r="AE67" s="22">
        <v>172209615.13999996</v>
      </c>
      <c r="AF67" s="22">
        <v>192764209.99000001</v>
      </c>
      <c r="AG67" s="22">
        <v>318234471.88999999</v>
      </c>
      <c r="AH67" s="22">
        <v>190843244.38999999</v>
      </c>
      <c r="AI67" s="22">
        <v>176281869.0999999</v>
      </c>
      <c r="AJ67" s="22">
        <v>170491536.47999993</v>
      </c>
      <c r="AK67" s="22">
        <v>166817058.5</v>
      </c>
      <c r="AL67" s="22">
        <v>175607473.2493</v>
      </c>
      <c r="AM67" s="22">
        <v>191661065.71599999</v>
      </c>
      <c r="AN67" s="22">
        <v>202940739.88000008</v>
      </c>
      <c r="AO67" s="22">
        <v>203108305.89000002</v>
      </c>
      <c r="AP67" s="22">
        <v>240123713.27999997</v>
      </c>
      <c r="AQ67" s="22">
        <v>198743315.1400001</v>
      </c>
      <c r="AR67" s="22">
        <v>200314673.94000009</v>
      </c>
      <c r="AS67" s="23">
        <v>212128963.63999996</v>
      </c>
      <c r="AT67" s="23">
        <v>201038229.88999993</v>
      </c>
      <c r="AU67" s="23">
        <v>189400514.28999993</v>
      </c>
      <c r="AV67" s="23">
        <v>181458969.10000005</v>
      </c>
      <c r="AW67" s="23">
        <v>180747651.33999997</v>
      </c>
      <c r="AX67" s="23">
        <v>209051576.8199999</v>
      </c>
      <c r="AY67" s="23">
        <v>201410835.77999991</v>
      </c>
      <c r="AZ67" s="23">
        <v>228156551.92000002</v>
      </c>
      <c r="BA67" s="23">
        <v>235290712.19000009</v>
      </c>
      <c r="BB67" s="23">
        <v>275877979</v>
      </c>
      <c r="BC67" s="23">
        <v>249432994.96000001</v>
      </c>
      <c r="BD67" s="23">
        <v>256965994.21999994</v>
      </c>
      <c r="BE67" s="23">
        <v>272612364.04999995</v>
      </c>
      <c r="BF67" s="23">
        <v>271846615.94999993</v>
      </c>
      <c r="BG67" s="23">
        <v>257098744.10999998</v>
      </c>
      <c r="BH67" s="23">
        <v>253563962.83999982</v>
      </c>
      <c r="BI67" s="23">
        <v>269610769.93000007</v>
      </c>
      <c r="BJ67" s="23">
        <v>276226537.99000007</v>
      </c>
      <c r="BK67" s="23">
        <v>289022154.16000009</v>
      </c>
      <c r="BL67" s="23">
        <v>303742505.43999994</v>
      </c>
      <c r="BO67" s="207">
        <f t="shared" ref="BO67:BO88" si="10">BL67/BK67-1</f>
        <v>5.0931567245363407E-2</v>
      </c>
      <c r="BP67" s="208"/>
    </row>
    <row r="68" spans="1:68" ht="16.5" x14ac:dyDescent="0.25">
      <c r="A68" s="21" t="s">
        <v>96</v>
      </c>
      <c r="B68" s="22">
        <v>0</v>
      </c>
      <c r="C68" s="22">
        <v>0</v>
      </c>
      <c r="D68" s="22">
        <v>0</v>
      </c>
      <c r="E68" s="22">
        <v>0</v>
      </c>
      <c r="F68" s="22">
        <v>1030505.9400000001</v>
      </c>
      <c r="G68" s="22">
        <v>76050380.239999995</v>
      </c>
      <c r="H68" s="22">
        <v>132236597.34999995</v>
      </c>
      <c r="I68" s="22">
        <v>180297043.81999999</v>
      </c>
      <c r="J68" s="22">
        <v>150202173.50000006</v>
      </c>
      <c r="K68" s="22">
        <v>139662887.01000005</v>
      </c>
      <c r="L68" s="22">
        <v>138687830.10000008</v>
      </c>
      <c r="M68" s="22">
        <v>135416052.78999999</v>
      </c>
      <c r="N68" s="22">
        <v>141504019.29999992</v>
      </c>
      <c r="O68" s="22">
        <v>157991997.57999986</v>
      </c>
      <c r="P68" s="22">
        <v>207369295.32999995</v>
      </c>
      <c r="Q68" s="22">
        <v>227599097.73000005</v>
      </c>
      <c r="R68" s="22">
        <v>234879919.06000018</v>
      </c>
      <c r="S68" s="22">
        <v>187178843.87</v>
      </c>
      <c r="T68" s="22">
        <v>183651699.20000005</v>
      </c>
      <c r="U68" s="22">
        <v>205906212.87000018</v>
      </c>
      <c r="V68" s="22">
        <v>205300108.18000019</v>
      </c>
      <c r="W68" s="22">
        <v>188002151.71000016</v>
      </c>
      <c r="X68" s="22">
        <v>194607362.90000015</v>
      </c>
      <c r="Y68" s="22">
        <v>198994766.12000006</v>
      </c>
      <c r="Z68" s="22">
        <v>201569650.78000015</v>
      </c>
      <c r="AA68" s="22">
        <v>223780781.10000008</v>
      </c>
      <c r="AB68" s="22">
        <v>252015063.10000026</v>
      </c>
      <c r="AC68" s="22">
        <v>246607623.54999998</v>
      </c>
      <c r="AD68" s="22">
        <v>278680112.44999999</v>
      </c>
      <c r="AE68" s="22">
        <v>265734910.61999992</v>
      </c>
      <c r="AF68" s="22">
        <v>291610350.94999999</v>
      </c>
      <c r="AG68" s="22">
        <v>425486061.59000009</v>
      </c>
      <c r="AH68" s="22">
        <v>287249775.72999984</v>
      </c>
      <c r="AI68" s="22">
        <v>278424985.68999994</v>
      </c>
      <c r="AJ68" s="22">
        <v>272018851.1500001</v>
      </c>
      <c r="AK68" s="22">
        <v>270789012.61499995</v>
      </c>
      <c r="AL68" s="22">
        <v>293108388.06609994</v>
      </c>
      <c r="AM68" s="22">
        <v>326742906.08899999</v>
      </c>
      <c r="AN68" s="22">
        <v>348228559.19999999</v>
      </c>
      <c r="AO68" s="22">
        <v>361718219.44000006</v>
      </c>
      <c r="AP68" s="22">
        <v>426822417.27000022</v>
      </c>
      <c r="AQ68" s="22">
        <v>358223649.69000006</v>
      </c>
      <c r="AR68" s="22">
        <v>373473800.89000005</v>
      </c>
      <c r="AS68" s="23">
        <v>402195939.68000007</v>
      </c>
      <c r="AT68" s="23">
        <v>381507357.1400001</v>
      </c>
      <c r="AU68" s="23">
        <v>362962479.85999995</v>
      </c>
      <c r="AV68" s="23">
        <v>346052366.96000004</v>
      </c>
      <c r="AW68" s="23">
        <v>346348050.04000008</v>
      </c>
      <c r="AX68" s="23">
        <v>398183131.00000006</v>
      </c>
      <c r="AY68" s="23">
        <v>406194661.82000017</v>
      </c>
      <c r="AZ68" s="23">
        <v>458394063.84000015</v>
      </c>
      <c r="BA68" s="23">
        <v>479729936.53000003</v>
      </c>
      <c r="BB68" s="23">
        <v>577115110.62000036</v>
      </c>
      <c r="BC68" s="23">
        <v>526958830.69000018</v>
      </c>
      <c r="BD68" s="23">
        <v>564132371.47000003</v>
      </c>
      <c r="BE68" s="23">
        <v>604445670.44000018</v>
      </c>
      <c r="BF68" s="23">
        <v>600669794.95000005</v>
      </c>
      <c r="BG68" s="23">
        <v>579659748.86000001</v>
      </c>
      <c r="BH68" s="23">
        <v>564181627.1400001</v>
      </c>
      <c r="BI68" s="23">
        <v>590814088.72000003</v>
      </c>
      <c r="BJ68" s="23">
        <v>614746615.60000038</v>
      </c>
      <c r="BK68" s="23">
        <v>668232724.72000027</v>
      </c>
      <c r="BL68" s="23">
        <v>724492243.10000014</v>
      </c>
      <c r="BO68" s="207">
        <f t="shared" si="10"/>
        <v>8.4191504394780292E-2</v>
      </c>
      <c r="BP68" s="208"/>
    </row>
    <row r="69" spans="1:68" ht="16.5" x14ac:dyDescent="0.25">
      <c r="A69" s="21" t="s">
        <v>97</v>
      </c>
      <c r="B69" s="22">
        <v>3755587.1299999994</v>
      </c>
      <c r="C69" s="22">
        <v>97103973.119999975</v>
      </c>
      <c r="D69" s="22">
        <v>150557114.14000013</v>
      </c>
      <c r="E69" s="22">
        <v>166233120.6900003</v>
      </c>
      <c r="F69" s="22">
        <v>221622803.97000045</v>
      </c>
      <c r="G69" s="22">
        <v>227558804.1800001</v>
      </c>
      <c r="H69" s="22">
        <v>254810007.88999993</v>
      </c>
      <c r="I69" s="22">
        <v>286752692.66000038</v>
      </c>
      <c r="J69" s="22">
        <v>225337442.86000016</v>
      </c>
      <c r="K69" s="22">
        <v>227559307.1700004</v>
      </c>
      <c r="L69" s="22">
        <v>249309193.13000023</v>
      </c>
      <c r="M69" s="22">
        <v>258505128.94999969</v>
      </c>
      <c r="N69" s="22">
        <v>263461443.78999999</v>
      </c>
      <c r="O69" s="22">
        <v>291929912.09999996</v>
      </c>
      <c r="P69" s="22">
        <v>327340417.24000031</v>
      </c>
      <c r="Q69" s="22">
        <v>303780682.03000015</v>
      </c>
      <c r="R69" s="22">
        <v>325072366.42000037</v>
      </c>
      <c r="S69" s="22">
        <v>283754670.35000026</v>
      </c>
      <c r="T69" s="22">
        <v>294451530.1099999</v>
      </c>
      <c r="U69" s="22">
        <v>337226093.74000061</v>
      </c>
      <c r="V69" s="22">
        <v>342678752.58000064</v>
      </c>
      <c r="W69" s="22">
        <v>313644412.39000022</v>
      </c>
      <c r="X69" s="22">
        <v>317516231.6800006</v>
      </c>
      <c r="Y69" s="22">
        <v>324944469.63000005</v>
      </c>
      <c r="Z69" s="22">
        <v>328248978.0800001</v>
      </c>
      <c r="AA69" s="22">
        <v>352612642.83999997</v>
      </c>
      <c r="AB69" s="22">
        <v>385025231.82000029</v>
      </c>
      <c r="AC69" s="22">
        <v>360472254.7899999</v>
      </c>
      <c r="AD69" s="22">
        <v>392843198.00999981</v>
      </c>
      <c r="AE69" s="22">
        <v>368027945.50000006</v>
      </c>
      <c r="AF69" s="22">
        <v>382431236.62999952</v>
      </c>
      <c r="AG69" s="22">
        <v>457738472.24000013</v>
      </c>
      <c r="AH69" s="22">
        <v>355405940.97000003</v>
      </c>
      <c r="AI69" s="22">
        <v>342276187.32000005</v>
      </c>
      <c r="AJ69" s="22">
        <v>337254834.43000019</v>
      </c>
      <c r="AK69" s="22">
        <v>341942027.81</v>
      </c>
      <c r="AL69" s="22">
        <v>371737016.18999982</v>
      </c>
      <c r="AM69" s="22">
        <v>399348109.41000009</v>
      </c>
      <c r="AN69" s="22">
        <v>415453278.67000014</v>
      </c>
      <c r="AO69" s="22">
        <v>411720569.11999959</v>
      </c>
      <c r="AP69" s="22">
        <v>477595731.68000036</v>
      </c>
      <c r="AQ69" s="22">
        <v>404773326.35000008</v>
      </c>
      <c r="AR69" s="22">
        <v>411757168.98999983</v>
      </c>
      <c r="AS69" s="23">
        <v>441914307.12000018</v>
      </c>
      <c r="AT69" s="23">
        <v>418949025.33000016</v>
      </c>
      <c r="AU69" s="23">
        <v>418920009.69000006</v>
      </c>
      <c r="AV69" s="23">
        <v>392696313.3299998</v>
      </c>
      <c r="AW69" s="23">
        <v>394493282.10999978</v>
      </c>
      <c r="AX69" s="23">
        <v>438407486.20999986</v>
      </c>
      <c r="AY69" s="23">
        <v>450611612.47000045</v>
      </c>
      <c r="AZ69" s="23">
        <v>493032243.05999976</v>
      </c>
      <c r="BA69" s="23">
        <v>491106337.89000022</v>
      </c>
      <c r="BB69" s="23">
        <v>570089860.06000006</v>
      </c>
      <c r="BC69" s="23">
        <v>513279851.17999953</v>
      </c>
      <c r="BD69" s="23">
        <v>524925045.33999985</v>
      </c>
      <c r="BE69" s="23">
        <v>555661117.79999983</v>
      </c>
      <c r="BF69" s="23">
        <v>544364199.44999993</v>
      </c>
      <c r="BG69" s="23">
        <v>528965242.2299999</v>
      </c>
      <c r="BH69" s="23">
        <v>516074368.36999971</v>
      </c>
      <c r="BI69" s="23">
        <v>545152518.84000015</v>
      </c>
      <c r="BJ69" s="23">
        <v>563666119.22000003</v>
      </c>
      <c r="BK69" s="23">
        <v>626924039.20999908</v>
      </c>
      <c r="BL69" s="23">
        <v>662616246.90000033</v>
      </c>
      <c r="BO69" s="214">
        <f t="shared" si="10"/>
        <v>5.6932268437142497E-2</v>
      </c>
      <c r="BP69" s="208"/>
    </row>
    <row r="70" spans="1:68" ht="33" x14ac:dyDescent="0.25">
      <c r="A70" s="21" t="s">
        <v>98</v>
      </c>
      <c r="B70" s="22">
        <v>8146477.3199999994</v>
      </c>
      <c r="C70" s="22">
        <v>140883430.36000016</v>
      </c>
      <c r="D70" s="22">
        <v>246064568.55000055</v>
      </c>
      <c r="E70" s="22">
        <v>279017956.48000056</v>
      </c>
      <c r="F70" s="22">
        <v>313606270.05000031</v>
      </c>
      <c r="G70" s="22">
        <v>228212939.67999998</v>
      </c>
      <c r="H70" s="22">
        <v>193229380.62999988</v>
      </c>
      <c r="I70" s="22">
        <v>240324883.73000005</v>
      </c>
      <c r="J70" s="22">
        <v>178297448.94000024</v>
      </c>
      <c r="K70" s="22">
        <v>156654939.0700002</v>
      </c>
      <c r="L70" s="22">
        <v>161464321.17000017</v>
      </c>
      <c r="M70" s="22">
        <v>159880152.11999995</v>
      </c>
      <c r="N70" s="22">
        <v>152089833.04999992</v>
      </c>
      <c r="O70" s="22">
        <v>164323232.40999991</v>
      </c>
      <c r="P70" s="22">
        <v>217126789.03000018</v>
      </c>
      <c r="Q70" s="22">
        <v>240942488.20000014</v>
      </c>
      <c r="R70" s="22">
        <v>230078607.09000012</v>
      </c>
      <c r="S70" s="22">
        <v>180469940.23000002</v>
      </c>
      <c r="T70" s="22">
        <v>177639709.81</v>
      </c>
      <c r="U70" s="22">
        <v>199384674.00000018</v>
      </c>
      <c r="V70" s="22">
        <v>199835832.30000019</v>
      </c>
      <c r="W70" s="22">
        <v>175870379.53000018</v>
      </c>
      <c r="X70" s="22">
        <v>178445285.30000007</v>
      </c>
      <c r="Y70" s="22">
        <v>173120932.18000004</v>
      </c>
      <c r="Z70" s="22">
        <v>160289848.54000014</v>
      </c>
      <c r="AA70" s="22">
        <v>169368165.92000008</v>
      </c>
      <c r="AB70" s="22">
        <v>185653710.83000031</v>
      </c>
      <c r="AC70" s="22">
        <v>173316577.96999997</v>
      </c>
      <c r="AD70" s="22">
        <v>183480427.73999989</v>
      </c>
      <c r="AE70" s="22">
        <v>171002016.62999994</v>
      </c>
      <c r="AF70" s="22">
        <v>191396344.39999998</v>
      </c>
      <c r="AG70" s="22">
        <v>315921230.93000001</v>
      </c>
      <c r="AH70" s="22">
        <v>189439637.81999996</v>
      </c>
      <c r="AI70" s="22">
        <v>175262846.04999995</v>
      </c>
      <c r="AJ70" s="22">
        <v>169587230.18999994</v>
      </c>
      <c r="AK70" s="22">
        <v>165960527.20999998</v>
      </c>
      <c r="AL70" s="22">
        <v>174732539.2493</v>
      </c>
      <c r="AM70" s="22">
        <v>190739697.03600001</v>
      </c>
      <c r="AN70" s="22">
        <v>202063139.31000006</v>
      </c>
      <c r="AO70" s="22">
        <v>202256608.44000003</v>
      </c>
      <c r="AP70" s="22">
        <v>239130056.03999993</v>
      </c>
      <c r="AQ70" s="22">
        <v>197903002.84000009</v>
      </c>
      <c r="AR70" s="22">
        <v>199453068.2700001</v>
      </c>
      <c r="AS70" s="23">
        <v>211062204.04999998</v>
      </c>
      <c r="AT70" s="23">
        <v>199950774.5699999</v>
      </c>
      <c r="AU70" s="23">
        <v>188441217.17999992</v>
      </c>
      <c r="AV70" s="23">
        <v>180480928.01000002</v>
      </c>
      <c r="AW70" s="23">
        <v>179813333.53999999</v>
      </c>
      <c r="AX70" s="23">
        <v>207211531.56999984</v>
      </c>
      <c r="AY70" s="23">
        <v>199234184.39999998</v>
      </c>
      <c r="AZ70" s="23">
        <v>225631190.38999999</v>
      </c>
      <c r="BA70" s="23">
        <v>232950734.34000006</v>
      </c>
      <c r="BB70" s="23">
        <v>273009728.24999994</v>
      </c>
      <c r="BC70" s="23">
        <v>246433483.44</v>
      </c>
      <c r="BD70" s="23">
        <v>253577697.24999991</v>
      </c>
      <c r="BE70" s="23">
        <v>268757975.12999988</v>
      </c>
      <c r="BF70" s="23">
        <v>268065931.25000003</v>
      </c>
      <c r="BG70" s="23">
        <v>253257004.75</v>
      </c>
      <c r="BH70" s="23">
        <v>249038324.26999992</v>
      </c>
      <c r="BI70" s="23">
        <v>264764380.83000001</v>
      </c>
      <c r="BJ70" s="23">
        <v>271401946.01000005</v>
      </c>
      <c r="BK70" s="23">
        <v>283075449.20000011</v>
      </c>
      <c r="BL70" s="23">
        <v>297754652.75999993</v>
      </c>
      <c r="BO70" s="214">
        <f t="shared" si="10"/>
        <v>5.185615213712369E-2</v>
      </c>
      <c r="BP70" s="208"/>
    </row>
    <row r="71" spans="1:68" ht="16.5" x14ac:dyDescent="0.25">
      <c r="A71" s="21" t="s">
        <v>99</v>
      </c>
      <c r="B71" s="22">
        <v>0</v>
      </c>
      <c r="C71" s="22">
        <v>0</v>
      </c>
      <c r="D71" s="22">
        <v>0</v>
      </c>
      <c r="E71" s="22">
        <v>0</v>
      </c>
      <c r="F71" s="22">
        <v>1022924.4400000001</v>
      </c>
      <c r="G71" s="22">
        <v>75306549.609999999</v>
      </c>
      <c r="H71" s="22">
        <v>131075437.11999995</v>
      </c>
      <c r="I71" s="22">
        <v>178944996.30000001</v>
      </c>
      <c r="J71" s="22">
        <v>148861111.22000006</v>
      </c>
      <c r="K71" s="22">
        <v>138307423.50000006</v>
      </c>
      <c r="L71" s="22">
        <v>137632600.87000009</v>
      </c>
      <c r="M71" s="22">
        <v>134369686.51999992</v>
      </c>
      <c r="N71" s="22">
        <v>140513723.76999989</v>
      </c>
      <c r="O71" s="22">
        <v>156626874.10999987</v>
      </c>
      <c r="P71" s="22">
        <v>204219602.92999998</v>
      </c>
      <c r="Q71" s="22">
        <v>225455118.1400001</v>
      </c>
      <c r="R71" s="22">
        <v>232758823.6300002</v>
      </c>
      <c r="S71" s="22">
        <v>185878609.84</v>
      </c>
      <c r="T71" s="22">
        <v>182438787.56</v>
      </c>
      <c r="U71" s="22">
        <v>204544677.78000021</v>
      </c>
      <c r="V71" s="22">
        <v>203915179.13000014</v>
      </c>
      <c r="W71" s="22">
        <v>186773912.41000018</v>
      </c>
      <c r="X71" s="22">
        <v>192990372.13000014</v>
      </c>
      <c r="Y71" s="22">
        <v>197598086.22000009</v>
      </c>
      <c r="Z71" s="22">
        <v>200053929.02000019</v>
      </c>
      <c r="AA71" s="22">
        <v>222276850.23000002</v>
      </c>
      <c r="AB71" s="22">
        <v>250369552.87000024</v>
      </c>
      <c r="AC71" s="22">
        <v>245063298.87000003</v>
      </c>
      <c r="AD71" s="22">
        <v>276997335.23000002</v>
      </c>
      <c r="AE71" s="22">
        <v>264278670.46999982</v>
      </c>
      <c r="AF71" s="22">
        <v>289855108.59999996</v>
      </c>
      <c r="AG71" s="22">
        <v>423055608.80999988</v>
      </c>
      <c r="AH71" s="22">
        <v>285646270.15999991</v>
      </c>
      <c r="AI71" s="22">
        <v>276968133.90999991</v>
      </c>
      <c r="AJ71" s="22">
        <v>271084703.45000005</v>
      </c>
      <c r="AK71" s="22">
        <v>269874320.84499991</v>
      </c>
      <c r="AL71" s="22">
        <v>292180709.14609987</v>
      </c>
      <c r="AM71" s="22">
        <v>325439779.07899988</v>
      </c>
      <c r="AN71" s="22">
        <v>347238634.28000009</v>
      </c>
      <c r="AO71" s="22">
        <v>361026479.18000001</v>
      </c>
      <c r="AP71" s="22">
        <v>426098782.73000026</v>
      </c>
      <c r="AQ71" s="22">
        <v>357578920.81000006</v>
      </c>
      <c r="AR71" s="22">
        <v>372820992.52999997</v>
      </c>
      <c r="AS71" s="23">
        <v>401116310.65000004</v>
      </c>
      <c r="AT71" s="23">
        <v>380173931.82000011</v>
      </c>
      <c r="AU71" s="23">
        <v>361662147.13999993</v>
      </c>
      <c r="AV71" s="23">
        <v>344425383.56000006</v>
      </c>
      <c r="AW71" s="23">
        <v>343055144.49000007</v>
      </c>
      <c r="AX71" s="23">
        <v>394913731.66000009</v>
      </c>
      <c r="AY71" s="23">
        <v>402552835.7700001</v>
      </c>
      <c r="AZ71" s="23">
        <v>454346144.15000004</v>
      </c>
      <c r="BA71" s="23">
        <v>475816103.52999997</v>
      </c>
      <c r="BB71" s="23">
        <v>572372912.75000024</v>
      </c>
      <c r="BC71" s="23">
        <v>522168427.94000012</v>
      </c>
      <c r="BD71" s="23">
        <v>558528108.43000007</v>
      </c>
      <c r="BE71" s="23">
        <v>598452212.35000014</v>
      </c>
      <c r="BF71" s="23">
        <v>594485324.71000016</v>
      </c>
      <c r="BG71" s="23">
        <v>573501167.38</v>
      </c>
      <c r="BH71" s="23">
        <v>557394724.97000015</v>
      </c>
      <c r="BI71" s="23">
        <v>583422290.25999999</v>
      </c>
      <c r="BJ71" s="23">
        <v>606844179.95000017</v>
      </c>
      <c r="BK71" s="23">
        <v>658861229.54000008</v>
      </c>
      <c r="BL71" s="23">
        <v>713955438.78000021</v>
      </c>
      <c r="BO71" s="214">
        <f t="shared" si="10"/>
        <v>8.3620353983289375E-2</v>
      </c>
      <c r="BP71" s="208"/>
    </row>
    <row r="72" spans="1:68" ht="16.5" x14ac:dyDescent="0.25">
      <c r="A72" s="21" t="s">
        <v>100</v>
      </c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>
        <v>94741826.339999989</v>
      </c>
      <c r="M72" s="22">
        <v>96264335.419999987</v>
      </c>
      <c r="N72" s="22">
        <v>91354592.529999986</v>
      </c>
      <c r="O72" s="22">
        <v>97217026.949999928</v>
      </c>
      <c r="P72" s="22">
        <v>127798535.71999998</v>
      </c>
      <c r="Q72" s="22">
        <v>146916832.57000008</v>
      </c>
      <c r="R72" s="22">
        <v>139199297.83000004</v>
      </c>
      <c r="S72" s="22">
        <v>111330905.25000006</v>
      </c>
      <c r="T72" s="22">
        <v>108510886.45999998</v>
      </c>
      <c r="U72" s="22">
        <v>121951393.54000007</v>
      </c>
      <c r="V72" s="22">
        <v>122171118.61000007</v>
      </c>
      <c r="W72" s="22">
        <v>109903898.53000011</v>
      </c>
      <c r="X72" s="22">
        <v>110087475.95000006</v>
      </c>
      <c r="Y72" s="22">
        <v>107375383.95000008</v>
      </c>
      <c r="Z72" s="22">
        <v>100148243.97000007</v>
      </c>
      <c r="AA72" s="22">
        <v>105252907.25000009</v>
      </c>
      <c r="AB72" s="22">
        <v>114661575.15000017</v>
      </c>
      <c r="AC72" s="22">
        <v>106005944.07000001</v>
      </c>
      <c r="AD72" s="22">
        <v>113062068.36</v>
      </c>
      <c r="AE72" s="22">
        <v>107574000.72999996</v>
      </c>
      <c r="AF72" s="22">
        <v>116946046.19000001</v>
      </c>
      <c r="AG72" s="22">
        <v>183185098.05000001</v>
      </c>
      <c r="AH72" s="22">
        <v>116922792.12999998</v>
      </c>
      <c r="AI72" s="22">
        <v>110106308.04999998</v>
      </c>
      <c r="AJ72" s="22">
        <v>105181633.55</v>
      </c>
      <c r="AK72" s="22">
        <v>103592394.19</v>
      </c>
      <c r="AL72" s="22">
        <v>111351700.33649997</v>
      </c>
      <c r="AM72" s="22">
        <v>121529004.04600002</v>
      </c>
      <c r="AN72" s="22">
        <v>128962502.78999996</v>
      </c>
      <c r="AO72" s="22">
        <v>128600228.64000005</v>
      </c>
      <c r="AP72" s="22">
        <v>153464118.70999998</v>
      </c>
      <c r="AQ72" s="22">
        <v>129645817.47</v>
      </c>
      <c r="AR72" s="22">
        <v>129664413.16000001</v>
      </c>
      <c r="AS72" s="23">
        <v>134414752</v>
      </c>
      <c r="AT72" s="23">
        <v>128531678.09999998</v>
      </c>
      <c r="AU72" s="23">
        <v>121205838.57999997</v>
      </c>
      <c r="AV72" s="23">
        <v>115191895.80999999</v>
      </c>
      <c r="AW72" s="23">
        <v>116264868.76999997</v>
      </c>
      <c r="AX72" s="23">
        <v>131083539.62999998</v>
      </c>
      <c r="AY72" s="23">
        <v>131741826.31999999</v>
      </c>
      <c r="AZ72" s="23">
        <v>147713414.58000004</v>
      </c>
      <c r="BA72" s="23">
        <v>152038501.02999997</v>
      </c>
      <c r="BB72" s="23">
        <v>182198446.30000004</v>
      </c>
      <c r="BC72" s="23">
        <v>165276507.93000001</v>
      </c>
      <c r="BD72" s="23">
        <v>167289192.14999995</v>
      </c>
      <c r="BE72" s="23">
        <v>177695348.36999995</v>
      </c>
      <c r="BF72" s="23">
        <v>175915690.66999999</v>
      </c>
      <c r="BG72" s="23">
        <v>166630972.50999996</v>
      </c>
      <c r="BH72" s="23">
        <v>164777665.88999999</v>
      </c>
      <c r="BI72" s="23">
        <v>174260574.53999999</v>
      </c>
      <c r="BJ72" s="23">
        <v>181529301.97</v>
      </c>
      <c r="BK72" s="23">
        <v>191553989.96000001</v>
      </c>
      <c r="BL72" s="23">
        <v>198908069.61999995</v>
      </c>
      <c r="BO72" s="207">
        <f t="shared" si="10"/>
        <v>3.839168091218359E-2</v>
      </c>
      <c r="BP72" s="208"/>
    </row>
    <row r="73" spans="1:68" ht="16.5" x14ac:dyDescent="0.25">
      <c r="A73" s="21" t="s">
        <v>101</v>
      </c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>
        <v>67172197.509999976</v>
      </c>
      <c r="M73" s="22">
        <v>64260487.289999992</v>
      </c>
      <c r="N73" s="22">
        <v>61061835.970000006</v>
      </c>
      <c r="O73" s="22">
        <v>67588612.920000002</v>
      </c>
      <c r="P73" s="22">
        <v>91309226.449999973</v>
      </c>
      <c r="Q73" s="22">
        <v>96172323.270000011</v>
      </c>
      <c r="R73" s="22">
        <v>91368276.960000008</v>
      </c>
      <c r="S73" s="22">
        <v>69519004.610000014</v>
      </c>
      <c r="T73" s="22">
        <v>69337413.980000019</v>
      </c>
      <c r="U73" s="22">
        <v>77865733.450000018</v>
      </c>
      <c r="V73" s="22">
        <v>78206728.239999995</v>
      </c>
      <c r="W73" s="22">
        <v>66304767.99000001</v>
      </c>
      <c r="X73" s="22">
        <v>68600873.600000009</v>
      </c>
      <c r="Y73" s="22">
        <v>66293935.910000004</v>
      </c>
      <c r="Z73" s="22">
        <v>60151980.770000003</v>
      </c>
      <c r="AA73" s="22">
        <v>64111015.210000038</v>
      </c>
      <c r="AB73" s="22">
        <v>70982870.280000001</v>
      </c>
      <c r="AC73" s="22">
        <v>67305813.600000009</v>
      </c>
      <c r="AD73" s="22">
        <v>70415461.379999995</v>
      </c>
      <c r="AE73" s="22">
        <v>63428588.899999999</v>
      </c>
      <c r="AF73" s="22">
        <v>74448439.710000008</v>
      </c>
      <c r="AG73" s="22">
        <v>132736611.07999998</v>
      </c>
      <c r="AH73" s="22">
        <v>72507672.310000002</v>
      </c>
      <c r="AI73" s="22">
        <v>65146779.5</v>
      </c>
      <c r="AJ73" s="22">
        <v>64401988.140000008</v>
      </c>
      <c r="AK73" s="22">
        <v>62367883.020000011</v>
      </c>
      <c r="AL73" s="22">
        <v>63379895.912799999</v>
      </c>
      <c r="AM73" s="22">
        <v>69209234.989999995</v>
      </c>
      <c r="AN73" s="22">
        <v>73091980.020000011</v>
      </c>
      <c r="AO73" s="22">
        <v>73635247.899999991</v>
      </c>
      <c r="AP73" s="22">
        <v>85650963.329999983</v>
      </c>
      <c r="AQ73" s="22">
        <v>68233687.969999999</v>
      </c>
      <c r="AR73" s="22">
        <v>69782552.710000008</v>
      </c>
      <c r="AS73" s="23">
        <v>76636595.150000006</v>
      </c>
      <c r="AT73" s="23">
        <v>71411146.560000002</v>
      </c>
      <c r="AU73" s="23">
        <v>67208682.700000018</v>
      </c>
      <c r="AV73" s="23">
        <v>65285028.899999991</v>
      </c>
      <c r="AW73" s="23">
        <v>63539625.769999996</v>
      </c>
      <c r="AX73" s="23">
        <v>76166856.440000013</v>
      </c>
      <c r="AY73" s="23">
        <v>67480608.079999998</v>
      </c>
      <c r="AZ73" s="23">
        <v>77899813.50999999</v>
      </c>
      <c r="BA73" s="23">
        <v>80903073.509999976</v>
      </c>
      <c r="BB73" s="23">
        <v>91057539.699999988</v>
      </c>
      <c r="BC73" s="23">
        <v>81252223.409999982</v>
      </c>
      <c r="BD73" s="23">
        <v>86599657.049999997</v>
      </c>
      <c r="BE73" s="23">
        <v>91733140.610000014</v>
      </c>
      <c r="BF73" s="23">
        <v>92104481.179999977</v>
      </c>
      <c r="BG73" s="23">
        <v>86606319.439999983</v>
      </c>
      <c r="BH73" s="23">
        <v>85083265.030000046</v>
      </c>
      <c r="BI73" s="23">
        <v>90702883.910000011</v>
      </c>
      <c r="BJ73" s="23">
        <v>89948257.140000001</v>
      </c>
      <c r="BK73" s="23">
        <v>91483135.039999992</v>
      </c>
      <c r="BL73" s="23">
        <v>98837850.080000043</v>
      </c>
      <c r="BO73" s="207">
        <f t="shared" si="10"/>
        <v>8.0394217325240103E-2</v>
      </c>
      <c r="BP73" s="208"/>
    </row>
    <row r="74" spans="1:68" ht="16.5" x14ac:dyDescent="0.25">
      <c r="A74" s="21" t="s">
        <v>102</v>
      </c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>
        <v>93145436.570000038</v>
      </c>
      <c r="M74" s="22">
        <v>91483267.36999996</v>
      </c>
      <c r="N74" s="22">
        <v>96823641.809999973</v>
      </c>
      <c r="O74" s="22">
        <v>108527022.63999994</v>
      </c>
      <c r="P74" s="22">
        <v>141465240.90999988</v>
      </c>
      <c r="Q74" s="22">
        <v>157866868.34000012</v>
      </c>
      <c r="R74" s="22">
        <v>164635578.25000015</v>
      </c>
      <c r="S74" s="22">
        <v>131141464.97000001</v>
      </c>
      <c r="T74" s="22">
        <v>128275750.30000001</v>
      </c>
      <c r="U74" s="22">
        <v>143238236.31000006</v>
      </c>
      <c r="V74" s="22">
        <v>143148713.0200001</v>
      </c>
      <c r="W74" s="22">
        <v>130695170.85000016</v>
      </c>
      <c r="X74" s="22">
        <v>134831508.36000007</v>
      </c>
      <c r="Y74" s="22">
        <v>137450903.78000015</v>
      </c>
      <c r="Z74" s="22">
        <v>139400498.15000015</v>
      </c>
      <c r="AA74" s="22">
        <v>154958605.81000015</v>
      </c>
      <c r="AB74" s="22">
        <v>176192426.82000026</v>
      </c>
      <c r="AC74" s="22">
        <v>172322307.66999999</v>
      </c>
      <c r="AD74" s="22">
        <v>195758915.59000003</v>
      </c>
      <c r="AE74" s="22">
        <v>185258504.19999987</v>
      </c>
      <c r="AF74" s="22">
        <v>204708422</v>
      </c>
      <c r="AG74" s="22">
        <v>289750050.46999997</v>
      </c>
      <c r="AH74" s="22">
        <v>198361681.09999996</v>
      </c>
      <c r="AI74" s="22">
        <v>193579306.60999995</v>
      </c>
      <c r="AJ74" s="22">
        <v>189419845.66000003</v>
      </c>
      <c r="AK74" s="22">
        <v>190497494.64499998</v>
      </c>
      <c r="AL74" s="22">
        <v>205001234.46609995</v>
      </c>
      <c r="AM74" s="22">
        <v>228682332.29899994</v>
      </c>
      <c r="AN74" s="22">
        <v>243833403.30999997</v>
      </c>
      <c r="AO74" s="22">
        <v>254269184.06999999</v>
      </c>
      <c r="AP74" s="22">
        <v>301133167.35000002</v>
      </c>
      <c r="AQ74" s="22">
        <v>251442953.29999998</v>
      </c>
      <c r="AR74" s="22">
        <v>262774421.48000011</v>
      </c>
      <c r="AS74" s="23">
        <v>282844947.84999996</v>
      </c>
      <c r="AT74" s="23">
        <v>267967023.11999995</v>
      </c>
      <c r="AU74" s="23">
        <v>255674196.87999988</v>
      </c>
      <c r="AV74" s="23">
        <v>243803878.86000001</v>
      </c>
      <c r="AW74" s="23">
        <v>242325605.10999998</v>
      </c>
      <c r="AX74" s="23">
        <v>281488918.24000001</v>
      </c>
      <c r="AY74" s="23">
        <v>282094872.56999999</v>
      </c>
      <c r="AZ74" s="23">
        <v>319359722.6699999</v>
      </c>
      <c r="BA74" s="23">
        <v>334285029.88999999</v>
      </c>
      <c r="BB74" s="23">
        <v>401938428.34999985</v>
      </c>
      <c r="BC74" s="23">
        <v>366222108.86999983</v>
      </c>
      <c r="BD74" s="23">
        <v>390585453.99999982</v>
      </c>
      <c r="BE74" s="23">
        <v>423695683.6699999</v>
      </c>
      <c r="BF74" s="23">
        <v>414014086.83999985</v>
      </c>
      <c r="BG74" s="23">
        <v>401559564.74999976</v>
      </c>
      <c r="BH74" s="23">
        <v>390268237.69999987</v>
      </c>
      <c r="BI74" s="23">
        <v>407037236.66000003</v>
      </c>
      <c r="BJ74" s="23">
        <v>420446197.28000009</v>
      </c>
      <c r="BK74" s="23">
        <v>453338758.67999989</v>
      </c>
      <c r="BL74" s="23">
        <v>491603145.24999988</v>
      </c>
      <c r="BO74" s="207">
        <f t="shared" si="10"/>
        <v>8.4405724940473936E-2</v>
      </c>
      <c r="BP74" s="208"/>
    </row>
    <row r="75" spans="1:68" ht="16.5" x14ac:dyDescent="0.25">
      <c r="A75" s="21" t="s">
        <v>103</v>
      </c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>
        <v>39170692.999999993</v>
      </c>
      <c r="M75" s="22">
        <v>38714405.510000005</v>
      </c>
      <c r="N75" s="22">
        <v>39728914.129999995</v>
      </c>
      <c r="O75" s="22">
        <v>44861216.649999999</v>
      </c>
      <c r="P75" s="22">
        <v>60806317.459999979</v>
      </c>
      <c r="Q75" s="22">
        <v>65603795.100000016</v>
      </c>
      <c r="R75" s="22">
        <v>65083607.269999988</v>
      </c>
      <c r="S75" s="22">
        <v>52713455.919999987</v>
      </c>
      <c r="T75" s="22">
        <v>52259809.5</v>
      </c>
      <c r="U75" s="22">
        <v>59677345.93</v>
      </c>
      <c r="V75" s="22">
        <v>59476963.780000001</v>
      </c>
      <c r="W75" s="22">
        <v>54759240.999999993</v>
      </c>
      <c r="X75" s="22">
        <v>57115436.020000003</v>
      </c>
      <c r="Y75" s="22">
        <v>59340855.000000007</v>
      </c>
      <c r="Z75" s="22">
        <v>59417265.150000006</v>
      </c>
      <c r="AA75" s="22">
        <v>66146023.970000006</v>
      </c>
      <c r="AB75" s="22">
        <v>72981976.270000011</v>
      </c>
      <c r="AC75" s="22">
        <v>71689232.23999998</v>
      </c>
      <c r="AD75" s="22">
        <v>80157544.389999986</v>
      </c>
      <c r="AE75" s="22">
        <v>78231725.180000007</v>
      </c>
      <c r="AF75" s="22">
        <v>84485849.659999996</v>
      </c>
      <c r="AG75" s="22">
        <v>132086359.78</v>
      </c>
      <c r="AH75" s="22">
        <v>86656256.980000019</v>
      </c>
      <c r="AI75" s="22">
        <v>82890169.609999999</v>
      </c>
      <c r="AJ75" s="22">
        <v>81237049.640000015</v>
      </c>
      <c r="AK75" s="22">
        <v>78974367.700000033</v>
      </c>
      <c r="AL75" s="22">
        <v>86793896.469999999</v>
      </c>
      <c r="AM75" s="22">
        <v>96562658.070000008</v>
      </c>
      <c r="AN75" s="22">
        <v>103402095.96000002</v>
      </c>
      <c r="AO75" s="22">
        <v>106746957.31</v>
      </c>
      <c r="AP75" s="22">
        <v>124937010.66999999</v>
      </c>
      <c r="AQ75" s="22">
        <v>106132775.01000001</v>
      </c>
      <c r="AR75" s="22">
        <v>110054164.54999998</v>
      </c>
      <c r="AS75" s="23">
        <v>118260048.90000001</v>
      </c>
      <c r="AT75" s="23">
        <v>112206020.70000002</v>
      </c>
      <c r="AU75" s="23">
        <v>105974617.25999999</v>
      </c>
      <c r="AV75" s="23">
        <v>100578027.69999999</v>
      </c>
      <c r="AW75" s="23">
        <v>100727204.77999997</v>
      </c>
      <c r="AX75" s="23">
        <v>113530963.81999995</v>
      </c>
      <c r="AY75" s="23">
        <v>120457363.19999999</v>
      </c>
      <c r="AZ75" s="23">
        <v>134983474.47999993</v>
      </c>
      <c r="BA75" s="23">
        <v>141527515.64000002</v>
      </c>
      <c r="BB75" s="23">
        <v>170894025.97000003</v>
      </c>
      <c r="BC75" s="23">
        <v>156185699.41</v>
      </c>
      <c r="BD75" s="23">
        <v>168802461.42000002</v>
      </c>
      <c r="BE75" s="23">
        <v>176262785.19</v>
      </c>
      <c r="BF75" s="23">
        <v>180465212.76999995</v>
      </c>
      <c r="BG75" s="23">
        <v>171943853.92999998</v>
      </c>
      <c r="BH75" s="23">
        <v>168955220.94999999</v>
      </c>
      <c r="BI75" s="23">
        <v>176739772.05000001</v>
      </c>
      <c r="BJ75" s="23">
        <v>186753811.02000004</v>
      </c>
      <c r="BK75" s="23">
        <v>205517394.75999999</v>
      </c>
      <c r="BL75" s="23">
        <v>222345018.12999997</v>
      </c>
      <c r="BO75" s="207">
        <f t="shared" si="10"/>
        <v>8.1879314350257415E-2</v>
      </c>
      <c r="BP75" s="208"/>
    </row>
    <row r="76" spans="1:68" ht="16.5" x14ac:dyDescent="0.25">
      <c r="A76" s="24" t="s">
        <v>104</v>
      </c>
      <c r="B76" s="25">
        <v>9.1960411391175841E-3</v>
      </c>
      <c r="C76" s="25">
        <v>0.22712738134897442</v>
      </c>
      <c r="D76" s="25">
        <v>0.33526817296137462</v>
      </c>
      <c r="E76" s="25">
        <v>0.39627107614748497</v>
      </c>
      <c r="F76" s="25">
        <v>0.48870452395350478</v>
      </c>
      <c r="G76" s="25">
        <v>0.52044399312382872</v>
      </c>
      <c r="H76" s="25">
        <v>0.55431922383002397</v>
      </c>
      <c r="I76" s="25">
        <v>0.57232998910375676</v>
      </c>
      <c r="J76" s="25">
        <v>0.57874216279251633</v>
      </c>
      <c r="K76" s="25">
        <v>0.59162529414219911</v>
      </c>
      <c r="L76" s="25">
        <v>0.61579072252666733</v>
      </c>
      <c r="M76" s="25">
        <v>0.61648890627653941</v>
      </c>
      <c r="N76" s="25">
        <f t="shared" ref="N76:BL78" si="11">+N69/N66</f>
        <v>0.61815821818322692</v>
      </c>
      <c r="O76" s="25">
        <f t="shared" si="11"/>
        <v>0.6338878155863461</v>
      </c>
      <c r="P76" s="25">
        <f t="shared" si="11"/>
        <v>0.63884314576096013</v>
      </c>
      <c r="Q76" s="25">
        <f t="shared" si="11"/>
        <v>0.63825226639557642</v>
      </c>
      <c r="R76" s="25">
        <f t="shared" si="11"/>
        <v>0.65142516331432487</v>
      </c>
      <c r="S76" s="25">
        <f t="shared" si="11"/>
        <v>0.66187034655765276</v>
      </c>
      <c r="T76" s="25">
        <f t="shared" si="11"/>
        <v>0.68158109902996444</v>
      </c>
      <c r="U76" s="25">
        <f t="shared" si="11"/>
        <v>0.68410765423406705</v>
      </c>
      <c r="V76" s="25">
        <f t="shared" si="11"/>
        <v>0.70824789114334152</v>
      </c>
      <c r="W76" s="25">
        <f t="shared" si="11"/>
        <v>0.69873860210394656</v>
      </c>
      <c r="X76" s="25">
        <f t="shared" si="11"/>
        <v>0.6873228221484724</v>
      </c>
      <c r="Y76" s="25">
        <f t="shared" si="11"/>
        <v>0.68425364627058816</v>
      </c>
      <c r="Z76" s="25">
        <f t="shared" si="11"/>
        <v>0.68688382956886251</v>
      </c>
      <c r="AA76" s="25">
        <f t="shared" si="11"/>
        <v>0.69270705696326906</v>
      </c>
      <c r="AB76" s="25">
        <f t="shared" si="11"/>
        <v>0.71276710545168398</v>
      </c>
      <c r="AC76" s="25">
        <f t="shared" si="11"/>
        <v>0.71408118319767588</v>
      </c>
      <c r="AD76" s="25">
        <f t="shared" si="11"/>
        <v>0.72444653071618359</v>
      </c>
      <c r="AE76" s="25">
        <f t="shared" si="11"/>
        <v>0.72083009334363779</v>
      </c>
      <c r="AF76" s="25">
        <f t="shared" si="11"/>
        <v>0.72450352199022838</v>
      </c>
      <c r="AG76" s="25">
        <f t="shared" si="11"/>
        <v>0.74261481017237463</v>
      </c>
      <c r="AH76" s="25">
        <f t="shared" si="11"/>
        <v>0.73046494005585538</v>
      </c>
      <c r="AI76" s="25">
        <f t="shared" si="11"/>
        <v>0.73246254012503098</v>
      </c>
      <c r="AJ76" s="25">
        <f t="shared" si="11"/>
        <v>0.73268115247701626</v>
      </c>
      <c r="AK76" s="25">
        <f t="shared" si="11"/>
        <v>0.73416210512919899</v>
      </c>
      <c r="AL76" s="25">
        <f t="shared" si="11"/>
        <v>0.73984121732113561</v>
      </c>
      <c r="AM76" s="25">
        <f t="shared" si="11"/>
        <v>0.75042726275035965</v>
      </c>
      <c r="AN76" s="25">
        <f t="shared" si="11"/>
        <v>0.76347476844876871</v>
      </c>
      <c r="AO76" s="25">
        <f t="shared" si="11"/>
        <v>0.77442363295322647</v>
      </c>
      <c r="AP76" s="25">
        <f t="shared" si="11"/>
        <v>0.77013313829686536</v>
      </c>
      <c r="AQ76" s="25">
        <f t="shared" si="11"/>
        <v>0.7709775698167709</v>
      </c>
      <c r="AR76" s="25">
        <f t="shared" si="11"/>
        <v>0.77856853839772711</v>
      </c>
      <c r="AS76" s="25">
        <f t="shared" si="11"/>
        <v>0.78178050372963104</v>
      </c>
      <c r="AT76" s="25">
        <f t="shared" si="11"/>
        <v>0.78039153046107279</v>
      </c>
      <c r="AU76" s="25">
        <f t="shared" si="11"/>
        <v>0.78476114036258138</v>
      </c>
      <c r="AV76" s="25">
        <f t="shared" si="11"/>
        <v>0.7781163965239335</v>
      </c>
      <c r="AW76" s="25">
        <f t="shared" si="11"/>
        <v>0.77185274937798998</v>
      </c>
      <c r="AX76" s="25">
        <f t="shared" si="11"/>
        <v>0.77373100138948969</v>
      </c>
      <c r="AY76" s="25">
        <f t="shared" si="11"/>
        <v>0.77125079107562833</v>
      </c>
      <c r="AZ76" s="25">
        <f t="shared" si="11"/>
        <v>0.78408800491361863</v>
      </c>
      <c r="BA76" s="25">
        <f t="shared" si="11"/>
        <v>0.79156739752438365</v>
      </c>
      <c r="BB76" s="25">
        <f t="shared" si="11"/>
        <v>0.79360155924863618</v>
      </c>
      <c r="BC76" s="25">
        <f t="shared" si="11"/>
        <v>0.79878404384529511</v>
      </c>
      <c r="BD76" s="25">
        <f t="shared" si="11"/>
        <v>0.80304760555029631</v>
      </c>
      <c r="BE76" s="25">
        <f t="shared" si="11"/>
        <v>0.80261619210003554</v>
      </c>
      <c r="BF76" s="25">
        <f t="shared" si="11"/>
        <v>0.80517015665229164</v>
      </c>
      <c r="BG76" s="25">
        <f t="shared" si="11"/>
        <v>0.80258615091352203</v>
      </c>
      <c r="BH76" s="25">
        <f t="shared" si="11"/>
        <v>0.79674635762235646</v>
      </c>
      <c r="BI76" s="25">
        <f t="shared" si="11"/>
        <v>0.79283392120460272</v>
      </c>
      <c r="BJ76" s="25">
        <f t="shared" si="11"/>
        <v>0.78336873929528483</v>
      </c>
      <c r="BK76" s="25">
        <f t="shared" si="11"/>
        <v>0.79116548205011383</v>
      </c>
      <c r="BL76" s="25">
        <f t="shared" si="11"/>
        <v>0.79911323049921634</v>
      </c>
      <c r="BO76" s="207">
        <f>BL76-BK76</f>
        <v>7.9477484491025097E-3</v>
      </c>
      <c r="BP76" s="208"/>
    </row>
    <row r="77" spans="1:68" ht="33" x14ac:dyDescent="0.25">
      <c r="A77" s="24" t="s">
        <v>105</v>
      </c>
      <c r="B77" s="25">
        <v>3.3948837374151844E-2</v>
      </c>
      <c r="C77" s="25">
        <v>0.53471990006390924</v>
      </c>
      <c r="D77" s="25">
        <v>0.8440384374035157</v>
      </c>
      <c r="E77" s="25">
        <v>0.96485150588243151</v>
      </c>
      <c r="F77" s="25">
        <v>0.97578541427247834</v>
      </c>
      <c r="G77" s="25">
        <v>0.97590785715913975</v>
      </c>
      <c r="H77" s="25">
        <v>0.97979399064403028</v>
      </c>
      <c r="I77" s="25">
        <v>0.9810646515181215</v>
      </c>
      <c r="J77" s="25">
        <v>0.98019744297336187</v>
      </c>
      <c r="K77" s="25">
        <v>0.98253685874732555</v>
      </c>
      <c r="L77" s="25">
        <v>0.98414497742205131</v>
      </c>
      <c r="M77" s="25">
        <v>0.98495171162270267</v>
      </c>
      <c r="N77" s="25">
        <f t="shared" si="11"/>
        <v>0.98726764050492266</v>
      </c>
      <c r="O77" s="25">
        <f t="shared" si="11"/>
        <v>0.98836333749769845</v>
      </c>
      <c r="P77" s="25">
        <f t="shared" si="11"/>
        <v>0.98023020478824341</v>
      </c>
      <c r="Q77" s="25">
        <f t="shared" si="11"/>
        <v>0.98346339666320481</v>
      </c>
      <c r="R77" s="25">
        <f t="shared" si="11"/>
        <v>0.98609562836371356</v>
      </c>
      <c r="S77" s="25">
        <f t="shared" si="11"/>
        <v>0.98842912389298598</v>
      </c>
      <c r="T77" s="25">
        <f t="shared" si="11"/>
        <v>0.99065869693485276</v>
      </c>
      <c r="U77" s="25">
        <f t="shared" si="11"/>
        <v>0.99033692211975699</v>
      </c>
      <c r="V77" s="25">
        <f t="shared" si="11"/>
        <v>0.99196975634067219</v>
      </c>
      <c r="W77" s="25">
        <f t="shared" si="11"/>
        <v>0.9920745439789771</v>
      </c>
      <c r="X77" s="25">
        <f t="shared" si="11"/>
        <v>0.9913564763956535</v>
      </c>
      <c r="Y77" s="25">
        <f t="shared" si="11"/>
        <v>0.99162161567680651</v>
      </c>
      <c r="Z77" s="25">
        <f t="shared" si="11"/>
        <v>0.99137925160358797</v>
      </c>
      <c r="AA77" s="25">
        <f t="shared" si="11"/>
        <v>0.99266256037024025</v>
      </c>
      <c r="AB77" s="25">
        <f t="shared" si="11"/>
        <v>0.9934195465472041</v>
      </c>
      <c r="AC77" s="25">
        <f t="shared" si="11"/>
        <v>0.99306688133124588</v>
      </c>
      <c r="AD77" s="25">
        <f t="shared" si="11"/>
        <v>0.99373914348101988</v>
      </c>
      <c r="AE77" s="25">
        <f t="shared" si="11"/>
        <v>0.99298762436105392</v>
      </c>
      <c r="AF77" s="25">
        <f t="shared" si="11"/>
        <v>0.9929039442017219</v>
      </c>
      <c r="AG77" s="25">
        <f t="shared" si="11"/>
        <v>0.99273101701942723</v>
      </c>
      <c r="AH77" s="25">
        <f t="shared" si="11"/>
        <v>0.99264523837620544</v>
      </c>
      <c r="AI77" s="25">
        <f t="shared" si="11"/>
        <v>0.99421935417860874</v>
      </c>
      <c r="AJ77" s="25">
        <f t="shared" si="11"/>
        <v>0.99469588749875526</v>
      </c>
      <c r="AK77" s="25">
        <f t="shared" si="11"/>
        <v>0.9948654454304503</v>
      </c>
      <c r="AL77" s="25">
        <f t="shared" si="11"/>
        <v>0.99501767217641179</v>
      </c>
      <c r="AM77" s="25">
        <f t="shared" si="11"/>
        <v>0.99519271858080327</v>
      </c>
      <c r="AN77" s="25">
        <f t="shared" si="11"/>
        <v>0.99567558209101359</v>
      </c>
      <c r="AO77" s="25">
        <f t="shared" si="11"/>
        <v>0.99580668330490996</v>
      </c>
      <c r="AP77" s="25">
        <f t="shared" si="11"/>
        <v>0.9958618945774782</v>
      </c>
      <c r="AQ77" s="25">
        <f t="shared" si="11"/>
        <v>0.99577187137384682</v>
      </c>
      <c r="AR77" s="25">
        <f t="shared" si="11"/>
        <v>0.9956987391235349</v>
      </c>
      <c r="AS77" s="25">
        <f t="shared" si="11"/>
        <v>0.99497117427203219</v>
      </c>
      <c r="AT77" s="25">
        <f t="shared" si="11"/>
        <v>0.9945908033482237</v>
      </c>
      <c r="AU77" s="25">
        <f t="shared" si="11"/>
        <v>0.99493508708993683</v>
      </c>
      <c r="AV77" s="25">
        <f t="shared" si="11"/>
        <v>0.9946101253917019</v>
      </c>
      <c r="AW77" s="25">
        <f t="shared" si="11"/>
        <v>0.99483081637258752</v>
      </c>
      <c r="AX77" s="25">
        <f t="shared" si="11"/>
        <v>0.99119812785921058</v>
      </c>
      <c r="AY77" s="25">
        <f t="shared" si="11"/>
        <v>0.9891929777681997</v>
      </c>
      <c r="AZ77" s="25">
        <f t="shared" si="11"/>
        <v>0.98893145294865115</v>
      </c>
      <c r="BA77" s="25">
        <f t="shared" si="11"/>
        <v>0.99005495020087975</v>
      </c>
      <c r="BB77" s="25">
        <f t="shared" si="11"/>
        <v>0.98960319065553226</v>
      </c>
      <c r="BC77" s="25">
        <f t="shared" si="11"/>
        <v>0.98797468025238189</v>
      </c>
      <c r="BD77" s="25">
        <f t="shared" si="11"/>
        <v>0.98681422037851763</v>
      </c>
      <c r="BE77" s="25">
        <f t="shared" si="11"/>
        <v>0.98586128353557312</v>
      </c>
      <c r="BF77" s="25">
        <f t="shared" si="11"/>
        <v>0.98609258133750222</v>
      </c>
      <c r="BG77" s="25">
        <f t="shared" si="11"/>
        <v>0.98505733906519477</v>
      </c>
      <c r="BH77" s="25">
        <f t="shared" si="11"/>
        <v>0.98215188578332957</v>
      </c>
      <c r="BI77" s="25">
        <f t="shared" si="11"/>
        <v>0.9820244973846618</v>
      </c>
      <c r="BJ77" s="25">
        <f t="shared" si="11"/>
        <v>0.98253393024759017</v>
      </c>
      <c r="BK77" s="25">
        <f t="shared" si="11"/>
        <v>0.9794247434862452</v>
      </c>
      <c r="BL77" s="25">
        <f t="shared" si="11"/>
        <v>0.98028641835515895</v>
      </c>
      <c r="BO77" s="207">
        <f>BL77-BK77</f>
        <v>8.6167486891375322E-4</v>
      </c>
      <c r="BP77" s="208"/>
    </row>
    <row r="78" spans="1:68" ht="16.5" x14ac:dyDescent="0.25">
      <c r="A78" s="24" t="s">
        <v>106</v>
      </c>
      <c r="B78" s="25" t="s">
        <v>107</v>
      </c>
      <c r="C78" s="25" t="s">
        <v>107</v>
      </c>
      <c r="D78" s="25" t="s">
        <v>107</v>
      </c>
      <c r="E78" s="25" t="s">
        <v>107</v>
      </c>
      <c r="F78" s="25">
        <v>0.99264293420763783</v>
      </c>
      <c r="G78" s="25">
        <v>0.99021923851461868</v>
      </c>
      <c r="H78" s="25">
        <v>0.99121907056541481</v>
      </c>
      <c r="I78" s="25">
        <v>0.9925010000643727</v>
      </c>
      <c r="J78" s="25">
        <v>0.99107161868067106</v>
      </c>
      <c r="K78" s="25">
        <v>0.99029474802491413</v>
      </c>
      <c r="L78" s="25">
        <v>0.9923913350635083</v>
      </c>
      <c r="M78" s="25">
        <v>0.99227295251603032</v>
      </c>
      <c r="N78" s="25">
        <f t="shared" si="11"/>
        <v>0.99300164380560441</v>
      </c>
      <c r="O78" s="25">
        <f t="shared" si="11"/>
        <v>0.99135954041400887</v>
      </c>
      <c r="P78" s="25">
        <f t="shared" si="11"/>
        <v>0.98481119205720558</v>
      </c>
      <c r="Q78" s="25">
        <f t="shared" si="11"/>
        <v>0.99058001718203936</v>
      </c>
      <c r="R78" s="25">
        <f t="shared" si="11"/>
        <v>0.99096944754371219</v>
      </c>
      <c r="S78" s="25">
        <f t="shared" si="11"/>
        <v>0.99305352034921723</v>
      </c>
      <c r="T78" s="25">
        <f t="shared" si="11"/>
        <v>0.99339558716154774</v>
      </c>
      <c r="U78" s="25">
        <f t="shared" si="11"/>
        <v>0.9933875958815308</v>
      </c>
      <c r="V78" s="25">
        <f t="shared" si="11"/>
        <v>0.99325412410993086</v>
      </c>
      <c r="W78" s="25">
        <f t="shared" si="11"/>
        <v>0.99346688700725838</v>
      </c>
      <c r="X78" s="25">
        <f t="shared" si="11"/>
        <v>0.99169100929222853</v>
      </c>
      <c r="Y78" s="25">
        <f t="shared" si="11"/>
        <v>0.9929813234426591</v>
      </c>
      <c r="Z78" s="25">
        <f t="shared" si="11"/>
        <v>0.99248040687606154</v>
      </c>
      <c r="AA78" s="25">
        <f t="shared" si="11"/>
        <v>0.9932794457924069</v>
      </c>
      <c r="AB78" s="25">
        <f t="shared" si="11"/>
        <v>0.99347058779043274</v>
      </c>
      <c r="AC78" s="25">
        <f t="shared" si="11"/>
        <v>0.99373772530723559</v>
      </c>
      <c r="AD78" s="25">
        <f t="shared" si="11"/>
        <v>0.99396161712005238</v>
      </c>
      <c r="AE78" s="25">
        <f t="shared" si="11"/>
        <v>0.99451995168191309</v>
      </c>
      <c r="AF78" s="25">
        <f t="shared" si="11"/>
        <v>0.99398086403901009</v>
      </c>
      <c r="AG78" s="25">
        <f t="shared" si="11"/>
        <v>0.99428782044958686</v>
      </c>
      <c r="AH78" s="25">
        <f t="shared" si="11"/>
        <v>0.99441773082006812</v>
      </c>
      <c r="AI78" s="25">
        <f t="shared" si="11"/>
        <v>0.99476752498921883</v>
      </c>
      <c r="AJ78" s="25">
        <f t="shared" si="11"/>
        <v>0.99656587146055942</v>
      </c>
      <c r="AK78" s="25">
        <f t="shared" si="11"/>
        <v>0.99662212376651882</v>
      </c>
      <c r="AL78" s="25">
        <f t="shared" si="11"/>
        <v>0.99683503114284511</v>
      </c>
      <c r="AM78" s="25">
        <f t="shared" si="11"/>
        <v>0.99601176648148815</v>
      </c>
      <c r="AN78" s="25">
        <f t="shared" si="11"/>
        <v>0.99715725521687792</v>
      </c>
      <c r="AO78" s="25">
        <f t="shared" si="11"/>
        <v>0.99808762671376916</v>
      </c>
      <c r="AP78" s="25">
        <f t="shared" si="11"/>
        <v>0.99830460043633973</v>
      </c>
      <c r="AQ78" s="25">
        <f t="shared" si="11"/>
        <v>0.99820020570792034</v>
      </c>
      <c r="AR78" s="25">
        <f t="shared" si="11"/>
        <v>0.99825206384371701</v>
      </c>
      <c r="AS78" s="25">
        <f t="shared" si="11"/>
        <v>0.99731566402470639</v>
      </c>
      <c r="AT78" s="25">
        <f t="shared" si="11"/>
        <v>0.99650485031272762</v>
      </c>
      <c r="AU78" s="25">
        <f t="shared" si="11"/>
        <v>0.99641744590101544</v>
      </c>
      <c r="AV78" s="25">
        <f t="shared" si="11"/>
        <v>0.99529844741623152</v>
      </c>
      <c r="AW78" s="25">
        <f t="shared" si="11"/>
        <v>0.99049249577233156</v>
      </c>
      <c r="AX78" s="25">
        <f t="shared" si="11"/>
        <v>0.99178920681097371</v>
      </c>
      <c r="AY78" s="25">
        <f t="shared" si="11"/>
        <v>0.99103428382420766</v>
      </c>
      <c r="AZ78" s="25">
        <f t="shared" si="11"/>
        <v>0.99116934530938205</v>
      </c>
      <c r="BA78" s="25">
        <f t="shared" si="11"/>
        <v>0.99184159106619496</v>
      </c>
      <c r="BB78" s="25">
        <f t="shared" si="11"/>
        <v>0.99178292548100921</v>
      </c>
      <c r="BC78" s="25">
        <f t="shared" si="11"/>
        <v>0.99090934154433374</v>
      </c>
      <c r="BD78" s="25">
        <f t="shared" si="11"/>
        <v>0.9900656949974409</v>
      </c>
      <c r="BE78" s="25">
        <f t="shared" si="11"/>
        <v>0.99008437253651405</v>
      </c>
      <c r="BF78" s="25">
        <f t="shared" si="11"/>
        <v>0.98970404323308003</v>
      </c>
      <c r="BG78" s="25">
        <f t="shared" si="11"/>
        <v>0.98937552332706913</v>
      </c>
      <c r="BH78" s="25">
        <f t="shared" si="11"/>
        <v>0.98797035946667611</v>
      </c>
      <c r="BI78" s="25">
        <f t="shared" si="11"/>
        <v>0.98748879114238053</v>
      </c>
      <c r="BJ78" s="25">
        <f t="shared" si="11"/>
        <v>0.98714521487477025</v>
      </c>
      <c r="BK78" s="25">
        <f t="shared" si="11"/>
        <v>0.98597570152834557</v>
      </c>
      <c r="BL78" s="25">
        <f t="shared" si="11"/>
        <v>0.98545629105024724</v>
      </c>
      <c r="BO78" s="207">
        <f>BL78-BK78</f>
        <v>-5.1941047809833663E-4</v>
      </c>
      <c r="BP78" s="208"/>
    </row>
    <row r="79" spans="1:68" ht="16.5" x14ac:dyDescent="0.25">
      <c r="A79" s="21" t="s">
        <v>108</v>
      </c>
      <c r="B79" s="22">
        <v>665262</v>
      </c>
      <c r="C79" s="22">
        <v>692823</v>
      </c>
      <c r="D79" s="22">
        <v>713965</v>
      </c>
      <c r="E79" s="22">
        <v>653286</v>
      </c>
      <c r="F79" s="22">
        <v>689594</v>
      </c>
      <c r="G79" s="22">
        <v>682990</v>
      </c>
      <c r="H79" s="22">
        <v>701276</v>
      </c>
      <c r="I79" s="22">
        <v>736261</v>
      </c>
      <c r="J79" s="22">
        <v>572959</v>
      </c>
      <c r="K79" s="22">
        <v>581725</v>
      </c>
      <c r="L79" s="22">
        <v>608518</v>
      </c>
      <c r="M79" s="22">
        <v>643258</v>
      </c>
      <c r="N79" s="22">
        <v>650386</v>
      </c>
      <c r="O79" s="22">
        <v>692964</v>
      </c>
      <c r="P79" s="22">
        <v>741069</v>
      </c>
      <c r="Q79" s="22">
        <v>673033</v>
      </c>
      <c r="R79" s="22">
        <v>686200</v>
      </c>
      <c r="S79" s="22">
        <v>618672</v>
      </c>
      <c r="T79" s="22">
        <v>617422</v>
      </c>
      <c r="U79" s="22">
        <v>712060</v>
      </c>
      <c r="V79" s="22">
        <v>691930</v>
      </c>
      <c r="W79" s="22">
        <v>663478</v>
      </c>
      <c r="X79" s="22">
        <v>672183</v>
      </c>
      <c r="Y79" s="22">
        <v>683755</v>
      </c>
      <c r="Z79" s="22">
        <v>690348</v>
      </c>
      <c r="AA79" s="22">
        <v>727656</v>
      </c>
      <c r="AB79" s="22">
        <v>749221</v>
      </c>
      <c r="AC79" s="22">
        <v>687077</v>
      </c>
      <c r="AD79" s="22">
        <v>726476</v>
      </c>
      <c r="AE79" s="22">
        <v>702970</v>
      </c>
      <c r="AF79" s="22">
        <v>707291</v>
      </c>
      <c r="AG79" s="22">
        <v>720577</v>
      </c>
      <c r="AH79" s="22">
        <v>654613</v>
      </c>
      <c r="AI79" s="22">
        <v>660763</v>
      </c>
      <c r="AJ79" s="22">
        <v>643438</v>
      </c>
      <c r="AK79" s="22">
        <v>655791</v>
      </c>
      <c r="AL79" s="22">
        <v>706219</v>
      </c>
      <c r="AM79" s="22">
        <v>729606</v>
      </c>
      <c r="AN79" s="22">
        <v>740576</v>
      </c>
      <c r="AO79" s="22">
        <v>714978</v>
      </c>
      <c r="AP79" s="22">
        <v>815544</v>
      </c>
      <c r="AQ79" s="22">
        <v>709022</v>
      </c>
      <c r="AR79" s="22">
        <v>707927</v>
      </c>
      <c r="AS79" s="23">
        <v>773021</v>
      </c>
      <c r="AT79" s="23">
        <v>735073</v>
      </c>
      <c r="AU79" s="23">
        <v>749790</v>
      </c>
      <c r="AV79" s="23">
        <v>711265</v>
      </c>
      <c r="AW79" s="23">
        <v>722837</v>
      </c>
      <c r="AX79" s="23">
        <v>759065</v>
      </c>
      <c r="AY79" s="23">
        <v>820594</v>
      </c>
      <c r="AZ79" s="23">
        <v>859300</v>
      </c>
      <c r="BA79" s="23">
        <v>820049</v>
      </c>
      <c r="BB79" s="23">
        <v>924372</v>
      </c>
      <c r="BC79" s="23">
        <v>846109</v>
      </c>
      <c r="BD79" s="23">
        <v>836190</v>
      </c>
      <c r="BE79" s="23">
        <v>893314</v>
      </c>
      <c r="BF79" s="23">
        <v>871577</v>
      </c>
      <c r="BG79" s="23">
        <v>864701</v>
      </c>
      <c r="BH79" s="23">
        <v>835425</v>
      </c>
      <c r="BI79" s="23">
        <v>876028</v>
      </c>
      <c r="BJ79" s="23">
        <v>917034</v>
      </c>
      <c r="BK79" s="23">
        <v>994281</v>
      </c>
      <c r="BL79" s="23">
        <v>998424</v>
      </c>
      <c r="BO79" s="207">
        <f t="shared" si="10"/>
        <v>4.1668301013495501E-3</v>
      </c>
      <c r="BP79" s="208"/>
    </row>
    <row r="80" spans="1:68" ht="33" x14ac:dyDescent="0.25">
      <c r="A80" s="21" t="s">
        <v>109</v>
      </c>
      <c r="B80" s="22">
        <v>240075</v>
      </c>
      <c r="C80" s="22">
        <v>274745</v>
      </c>
      <c r="D80" s="22">
        <v>306004</v>
      </c>
      <c r="E80" s="22">
        <v>302997</v>
      </c>
      <c r="F80" s="22">
        <v>330005</v>
      </c>
      <c r="G80" s="22">
        <v>247490</v>
      </c>
      <c r="H80" s="22">
        <v>202352</v>
      </c>
      <c r="I80" s="22">
        <v>230266</v>
      </c>
      <c r="J80" s="22">
        <v>170057</v>
      </c>
      <c r="K80" s="22">
        <v>149101</v>
      </c>
      <c r="L80" s="22">
        <v>153459</v>
      </c>
      <c r="M80" s="22">
        <v>154722</v>
      </c>
      <c r="N80" s="22">
        <v>147944</v>
      </c>
      <c r="O80" s="22">
        <v>160922</v>
      </c>
      <c r="P80" s="22">
        <v>208754</v>
      </c>
      <c r="Q80" s="22">
        <v>235383</v>
      </c>
      <c r="R80" s="22">
        <v>211504</v>
      </c>
      <c r="S80" s="22">
        <v>171865</v>
      </c>
      <c r="T80" s="22">
        <v>168234</v>
      </c>
      <c r="U80" s="22">
        <v>190755</v>
      </c>
      <c r="V80" s="22">
        <v>187102</v>
      </c>
      <c r="W80" s="22">
        <v>163621</v>
      </c>
      <c r="X80" s="22">
        <v>165510</v>
      </c>
      <c r="Y80" s="22">
        <v>161615</v>
      </c>
      <c r="Z80" s="22">
        <v>150851</v>
      </c>
      <c r="AA80" s="22">
        <v>159797</v>
      </c>
      <c r="AB80" s="22">
        <v>168433</v>
      </c>
      <c r="AC80" s="22">
        <v>157965</v>
      </c>
      <c r="AD80" s="22">
        <v>164853</v>
      </c>
      <c r="AE80" s="22">
        <v>159609</v>
      </c>
      <c r="AF80" s="22">
        <v>173280</v>
      </c>
      <c r="AG80" s="22">
        <v>212795</v>
      </c>
      <c r="AH80" s="22">
        <v>167500</v>
      </c>
      <c r="AI80" s="22">
        <v>159854</v>
      </c>
      <c r="AJ80" s="22">
        <v>151337</v>
      </c>
      <c r="AK80" s="22">
        <v>148011</v>
      </c>
      <c r="AL80" s="22">
        <v>158297</v>
      </c>
      <c r="AM80" s="22">
        <v>170696</v>
      </c>
      <c r="AN80" s="22">
        <v>178227</v>
      </c>
      <c r="AO80" s="22">
        <v>181695</v>
      </c>
      <c r="AP80" s="22">
        <v>209213</v>
      </c>
      <c r="AQ80" s="22">
        <v>179091</v>
      </c>
      <c r="AR80" s="22">
        <v>179658</v>
      </c>
      <c r="AS80" s="23">
        <v>188415</v>
      </c>
      <c r="AT80" s="23">
        <v>173487</v>
      </c>
      <c r="AU80" s="23">
        <v>164371</v>
      </c>
      <c r="AV80" s="23">
        <v>155970</v>
      </c>
      <c r="AW80" s="23">
        <v>154038</v>
      </c>
      <c r="AX80" s="23">
        <v>165609</v>
      </c>
      <c r="AY80" s="23">
        <v>177145</v>
      </c>
      <c r="AZ80" s="23">
        <v>198665</v>
      </c>
      <c r="BA80" s="23">
        <v>201283</v>
      </c>
      <c r="BB80" s="23">
        <v>233325</v>
      </c>
      <c r="BC80" s="23">
        <v>216499</v>
      </c>
      <c r="BD80" s="23">
        <v>217585</v>
      </c>
      <c r="BE80" s="23">
        <v>226521</v>
      </c>
      <c r="BF80" s="23">
        <v>220749</v>
      </c>
      <c r="BG80" s="23">
        <v>208271</v>
      </c>
      <c r="BH80" s="23">
        <v>200460</v>
      </c>
      <c r="BI80" s="23">
        <v>209288</v>
      </c>
      <c r="BJ80" s="23">
        <v>214809</v>
      </c>
      <c r="BK80" s="23">
        <v>230089</v>
      </c>
      <c r="BL80" s="23">
        <v>236632</v>
      </c>
      <c r="BO80" s="207">
        <f t="shared" si="10"/>
        <v>2.8436822273120388E-2</v>
      </c>
      <c r="BP80" s="208"/>
    </row>
    <row r="81" spans="1:68" ht="16.5" x14ac:dyDescent="0.25">
      <c r="A81" s="21" t="s">
        <v>110</v>
      </c>
      <c r="B81" s="22">
        <v>0</v>
      </c>
      <c r="C81" s="22">
        <v>0</v>
      </c>
      <c r="D81" s="22">
        <v>0</v>
      </c>
      <c r="E81" s="22">
        <v>0</v>
      </c>
      <c r="F81" s="22">
        <v>1220</v>
      </c>
      <c r="G81" s="22">
        <v>85511</v>
      </c>
      <c r="H81" s="22">
        <v>147450</v>
      </c>
      <c r="I81" s="22">
        <v>185226</v>
      </c>
      <c r="J81" s="22">
        <v>152082</v>
      </c>
      <c r="K81" s="22">
        <v>141851</v>
      </c>
      <c r="L81" s="22">
        <v>140654</v>
      </c>
      <c r="M81" s="22">
        <v>140349</v>
      </c>
      <c r="N81" s="22">
        <v>145308</v>
      </c>
      <c r="O81" s="22">
        <v>163760</v>
      </c>
      <c r="P81" s="22">
        <v>209671</v>
      </c>
      <c r="Q81" s="22">
        <v>232173</v>
      </c>
      <c r="R81" s="22">
        <v>230145</v>
      </c>
      <c r="S81" s="22">
        <v>189266</v>
      </c>
      <c r="T81" s="22">
        <v>187333</v>
      </c>
      <c r="U81" s="22">
        <v>211896</v>
      </c>
      <c r="V81" s="22">
        <v>207229</v>
      </c>
      <c r="W81" s="22">
        <v>189448</v>
      </c>
      <c r="X81" s="22">
        <v>192202</v>
      </c>
      <c r="Y81" s="22">
        <v>196180</v>
      </c>
      <c r="Z81" s="22">
        <v>200001</v>
      </c>
      <c r="AA81" s="22">
        <v>225727</v>
      </c>
      <c r="AB81" s="22">
        <v>249146</v>
      </c>
      <c r="AC81" s="22">
        <v>242501</v>
      </c>
      <c r="AD81" s="22">
        <v>266028</v>
      </c>
      <c r="AE81" s="22">
        <v>264506</v>
      </c>
      <c r="AF81" s="22">
        <v>286237</v>
      </c>
      <c r="AG81" s="22">
        <v>319774</v>
      </c>
      <c r="AH81" s="22">
        <v>273449</v>
      </c>
      <c r="AI81" s="22">
        <v>274650</v>
      </c>
      <c r="AJ81" s="22">
        <v>260722</v>
      </c>
      <c r="AK81" s="22">
        <v>258878</v>
      </c>
      <c r="AL81" s="22">
        <v>283582</v>
      </c>
      <c r="AM81" s="22">
        <v>312619</v>
      </c>
      <c r="AN81" s="22">
        <v>333415</v>
      </c>
      <c r="AO81" s="22">
        <v>345736</v>
      </c>
      <c r="AP81" s="22">
        <v>403158</v>
      </c>
      <c r="AQ81" s="22">
        <v>348491</v>
      </c>
      <c r="AR81" s="22">
        <v>360068</v>
      </c>
      <c r="AS81" s="23">
        <v>385974</v>
      </c>
      <c r="AT81" s="23">
        <v>358835</v>
      </c>
      <c r="AU81" s="23">
        <v>345451</v>
      </c>
      <c r="AV81" s="23">
        <v>325263</v>
      </c>
      <c r="AW81" s="23">
        <v>323597</v>
      </c>
      <c r="AX81" s="23">
        <v>351664</v>
      </c>
      <c r="AY81" s="23">
        <v>387397</v>
      </c>
      <c r="AZ81" s="23">
        <v>432552</v>
      </c>
      <c r="BA81" s="23">
        <v>445046</v>
      </c>
      <c r="BB81" s="23">
        <v>522969</v>
      </c>
      <c r="BC81" s="23">
        <v>493958</v>
      </c>
      <c r="BD81" s="23">
        <v>515162</v>
      </c>
      <c r="BE81" s="23">
        <v>538594</v>
      </c>
      <c r="BF81" s="23">
        <v>526035</v>
      </c>
      <c r="BG81" s="23">
        <v>503759</v>
      </c>
      <c r="BH81" s="23">
        <v>481117</v>
      </c>
      <c r="BI81" s="23">
        <v>496216</v>
      </c>
      <c r="BJ81" s="23">
        <v>515802</v>
      </c>
      <c r="BK81" s="23">
        <v>572009</v>
      </c>
      <c r="BL81" s="23">
        <v>604817</v>
      </c>
      <c r="BO81" s="207">
        <f t="shared" si="10"/>
        <v>5.7355740906174457E-2</v>
      </c>
      <c r="BP81" s="208"/>
    </row>
    <row r="82" spans="1:68" ht="16.5" x14ac:dyDescent="0.25">
      <c r="A82" s="21" t="s">
        <v>111</v>
      </c>
      <c r="B82" s="22">
        <v>4103</v>
      </c>
      <c r="C82" s="22">
        <v>103925</v>
      </c>
      <c r="D82" s="22">
        <v>166281</v>
      </c>
      <c r="E82" s="22">
        <v>189142</v>
      </c>
      <c r="F82" s="22">
        <v>261923</v>
      </c>
      <c r="G82" s="22">
        <v>279662</v>
      </c>
      <c r="H82" s="22">
        <v>309100</v>
      </c>
      <c r="I82" s="22">
        <v>337817</v>
      </c>
      <c r="J82" s="22">
        <v>264756</v>
      </c>
      <c r="K82" s="22">
        <v>271713</v>
      </c>
      <c r="L82" s="22">
        <v>298042</v>
      </c>
      <c r="M82" s="22">
        <v>317018</v>
      </c>
      <c r="N82" s="22">
        <v>323105</v>
      </c>
      <c r="O82" s="22">
        <v>356365</v>
      </c>
      <c r="P82" s="22">
        <v>386933</v>
      </c>
      <c r="Q82" s="22">
        <v>354971</v>
      </c>
      <c r="R82" s="22">
        <v>370937</v>
      </c>
      <c r="S82" s="22">
        <v>341828</v>
      </c>
      <c r="T82" s="22">
        <v>353455</v>
      </c>
      <c r="U82" s="22">
        <v>409441</v>
      </c>
      <c r="V82" s="22">
        <v>409065</v>
      </c>
      <c r="W82" s="22">
        <v>385858</v>
      </c>
      <c r="X82" s="22">
        <v>384120</v>
      </c>
      <c r="Y82" s="22">
        <v>391216</v>
      </c>
      <c r="Z82" s="22">
        <v>396303</v>
      </c>
      <c r="AA82" s="22">
        <v>422028</v>
      </c>
      <c r="AB82" s="22">
        <v>447867</v>
      </c>
      <c r="AC82" s="22">
        <v>416569</v>
      </c>
      <c r="AD82" s="22">
        <v>449027</v>
      </c>
      <c r="AE82" s="22">
        <v>436808</v>
      </c>
      <c r="AF82" s="22">
        <v>441558</v>
      </c>
      <c r="AG82" s="22">
        <v>455668</v>
      </c>
      <c r="AH82" s="22">
        <v>408389</v>
      </c>
      <c r="AI82" s="22">
        <v>414462</v>
      </c>
      <c r="AJ82" s="22">
        <v>404678</v>
      </c>
      <c r="AK82" s="22">
        <v>413619</v>
      </c>
      <c r="AL82" s="22">
        <v>449647</v>
      </c>
      <c r="AM82" s="22">
        <v>472058</v>
      </c>
      <c r="AN82" s="22">
        <v>491192</v>
      </c>
      <c r="AO82" s="22">
        <v>483777</v>
      </c>
      <c r="AP82" s="22">
        <v>550232</v>
      </c>
      <c r="AQ82" s="22">
        <v>481819</v>
      </c>
      <c r="AR82" s="22">
        <v>484034</v>
      </c>
      <c r="AS82" s="23">
        <v>528887</v>
      </c>
      <c r="AT82" s="23">
        <v>498909</v>
      </c>
      <c r="AU82" s="23">
        <v>512534</v>
      </c>
      <c r="AV82" s="23">
        <v>481791</v>
      </c>
      <c r="AW82" s="23">
        <v>485063</v>
      </c>
      <c r="AX82" s="23">
        <v>509422</v>
      </c>
      <c r="AY82" s="23">
        <v>552234</v>
      </c>
      <c r="AZ82" s="23">
        <v>590311</v>
      </c>
      <c r="BA82" s="23">
        <v>570919</v>
      </c>
      <c r="BB82" s="23">
        <v>648133</v>
      </c>
      <c r="BC82" s="23">
        <v>603060</v>
      </c>
      <c r="BD82" s="23">
        <v>596409</v>
      </c>
      <c r="BE82" s="23">
        <v>634031</v>
      </c>
      <c r="BF82" s="23">
        <v>619891</v>
      </c>
      <c r="BG82" s="23">
        <v>612360</v>
      </c>
      <c r="BH82" s="23">
        <v>587326</v>
      </c>
      <c r="BI82" s="23">
        <v>613357</v>
      </c>
      <c r="BJ82" s="23">
        <v>631974</v>
      </c>
      <c r="BK82" s="23">
        <v>694839</v>
      </c>
      <c r="BL82" s="23">
        <v>707690</v>
      </c>
      <c r="BO82" s="207">
        <f t="shared" si="10"/>
        <v>1.8494931919480706E-2</v>
      </c>
      <c r="BP82" s="208"/>
    </row>
    <row r="83" spans="1:68" ht="33" x14ac:dyDescent="0.25">
      <c r="A83" s="21" t="s">
        <v>112</v>
      </c>
      <c r="B83" s="22">
        <v>7244</v>
      </c>
      <c r="C83" s="22">
        <v>138883</v>
      </c>
      <c r="D83" s="22">
        <v>253176</v>
      </c>
      <c r="E83" s="22">
        <v>290133</v>
      </c>
      <c r="F83" s="22">
        <v>319739</v>
      </c>
      <c r="G83" s="22">
        <v>240117</v>
      </c>
      <c r="H83" s="22">
        <v>197143</v>
      </c>
      <c r="I83" s="22">
        <v>224556</v>
      </c>
      <c r="J83" s="22">
        <v>166021</v>
      </c>
      <c r="K83" s="22">
        <v>145919</v>
      </c>
      <c r="L83" s="22">
        <v>150389</v>
      </c>
      <c r="M83" s="22">
        <v>151824</v>
      </c>
      <c r="N83" s="22">
        <v>145327</v>
      </c>
      <c r="O83" s="22">
        <v>158315</v>
      </c>
      <c r="P83" s="22">
        <v>203542</v>
      </c>
      <c r="Q83" s="22">
        <v>230437</v>
      </c>
      <c r="R83" s="22">
        <v>207802</v>
      </c>
      <c r="S83" s="22">
        <v>169260</v>
      </c>
      <c r="T83" s="22">
        <v>166017</v>
      </c>
      <c r="U83" s="22">
        <v>188140</v>
      </c>
      <c r="V83" s="22">
        <v>184847</v>
      </c>
      <c r="W83" s="22">
        <v>161646</v>
      </c>
      <c r="X83" s="22">
        <v>163458</v>
      </c>
      <c r="Y83" s="22">
        <v>159703</v>
      </c>
      <c r="Z83" s="22">
        <v>149157</v>
      </c>
      <c r="AA83" s="22">
        <v>158025</v>
      </c>
      <c r="AB83" s="22">
        <v>166710</v>
      </c>
      <c r="AC83" s="22">
        <v>156444</v>
      </c>
      <c r="AD83" s="22">
        <v>163372</v>
      </c>
      <c r="AE83" s="22">
        <v>158044</v>
      </c>
      <c r="AF83" s="22">
        <v>171582</v>
      </c>
      <c r="AG83" s="22">
        <v>210520</v>
      </c>
      <c r="AH83" s="22">
        <v>165775</v>
      </c>
      <c r="AI83" s="22">
        <v>158733</v>
      </c>
      <c r="AJ83" s="22">
        <v>150549</v>
      </c>
      <c r="AK83" s="22">
        <v>147208</v>
      </c>
      <c r="AL83" s="22">
        <v>157495</v>
      </c>
      <c r="AM83" s="22">
        <v>169879</v>
      </c>
      <c r="AN83" s="22">
        <v>177521</v>
      </c>
      <c r="AO83" s="22">
        <v>180965</v>
      </c>
      <c r="AP83" s="22">
        <v>208375</v>
      </c>
      <c r="AQ83" s="22">
        <v>178406</v>
      </c>
      <c r="AR83" s="22">
        <v>178905</v>
      </c>
      <c r="AS83" s="23">
        <v>187577</v>
      </c>
      <c r="AT83" s="23">
        <v>172655</v>
      </c>
      <c r="AU83" s="23">
        <v>163653</v>
      </c>
      <c r="AV83" s="23">
        <v>155282</v>
      </c>
      <c r="AW83" s="23">
        <v>153285</v>
      </c>
      <c r="AX83" s="23">
        <v>164445</v>
      </c>
      <c r="AY83" s="23">
        <v>175734</v>
      </c>
      <c r="AZ83" s="23">
        <v>196964</v>
      </c>
      <c r="BA83" s="23">
        <v>199619</v>
      </c>
      <c r="BB83" s="23">
        <v>231273</v>
      </c>
      <c r="BC83" s="23">
        <v>214398</v>
      </c>
      <c r="BD83" s="23">
        <v>215288</v>
      </c>
      <c r="BE83" s="23">
        <v>223894</v>
      </c>
      <c r="BF83" s="23">
        <v>218224</v>
      </c>
      <c r="BG83" s="23">
        <v>205578</v>
      </c>
      <c r="BH83" s="23">
        <v>197607</v>
      </c>
      <c r="BI83" s="23">
        <v>206250</v>
      </c>
      <c r="BJ83" s="23">
        <v>211704</v>
      </c>
      <c r="BK83" s="23">
        <v>226275</v>
      </c>
      <c r="BL83" s="23">
        <v>232744</v>
      </c>
      <c r="BO83" s="207">
        <f t="shared" si="10"/>
        <v>2.858910617611321E-2</v>
      </c>
      <c r="BP83" s="208"/>
    </row>
    <row r="84" spans="1:68" ht="16.5" x14ac:dyDescent="0.25">
      <c r="A84" s="21" t="s">
        <v>113</v>
      </c>
      <c r="B84" s="22">
        <v>0</v>
      </c>
      <c r="C84" s="22">
        <v>0</v>
      </c>
      <c r="D84" s="22">
        <v>0</v>
      </c>
      <c r="E84" s="22">
        <v>0</v>
      </c>
      <c r="F84" s="22">
        <v>1213</v>
      </c>
      <c r="G84" s="22">
        <v>84165</v>
      </c>
      <c r="H84" s="22">
        <v>145339</v>
      </c>
      <c r="I84" s="22">
        <v>182739</v>
      </c>
      <c r="J84" s="22">
        <v>150177</v>
      </c>
      <c r="K84" s="22">
        <v>140097</v>
      </c>
      <c r="L84" s="22">
        <v>139002</v>
      </c>
      <c r="M84" s="22">
        <v>138712</v>
      </c>
      <c r="N84" s="22">
        <v>143505</v>
      </c>
      <c r="O84" s="22">
        <v>161662</v>
      </c>
      <c r="P84" s="22">
        <v>205367</v>
      </c>
      <c r="Q84" s="22">
        <v>228737</v>
      </c>
      <c r="R84" s="22">
        <v>227047</v>
      </c>
      <c r="S84" s="22">
        <v>187132</v>
      </c>
      <c r="T84" s="22">
        <v>185377</v>
      </c>
      <c r="U84" s="22">
        <v>209662</v>
      </c>
      <c r="V84" s="22">
        <v>205148</v>
      </c>
      <c r="W84" s="22">
        <v>187556</v>
      </c>
      <c r="X84" s="22">
        <v>190178</v>
      </c>
      <c r="Y84" s="22">
        <v>194136</v>
      </c>
      <c r="Z84" s="22">
        <v>197847</v>
      </c>
      <c r="AA84" s="22">
        <v>223413</v>
      </c>
      <c r="AB84" s="22">
        <v>246848</v>
      </c>
      <c r="AC84" s="22">
        <v>240231</v>
      </c>
      <c r="AD84" s="22">
        <v>263754</v>
      </c>
      <c r="AE84" s="22">
        <v>262220</v>
      </c>
      <c r="AF84" s="22">
        <v>283662</v>
      </c>
      <c r="AG84" s="22">
        <v>316835</v>
      </c>
      <c r="AH84" s="22">
        <v>271145</v>
      </c>
      <c r="AI84" s="22">
        <v>273050</v>
      </c>
      <c r="AJ84" s="22">
        <v>259759</v>
      </c>
      <c r="AK84" s="22">
        <v>257972</v>
      </c>
      <c r="AL84" s="22">
        <v>282607</v>
      </c>
      <c r="AM84" s="22">
        <v>311384</v>
      </c>
      <c r="AN84" s="22">
        <v>332396</v>
      </c>
      <c r="AO84" s="22">
        <v>344968</v>
      </c>
      <c r="AP84" s="22">
        <v>402385</v>
      </c>
      <c r="AQ84" s="22">
        <v>347869</v>
      </c>
      <c r="AR84" s="22">
        <v>359382</v>
      </c>
      <c r="AS84" s="23">
        <v>385078</v>
      </c>
      <c r="AT84" s="23">
        <v>357763</v>
      </c>
      <c r="AU84" s="23">
        <v>344369</v>
      </c>
      <c r="AV84" s="23">
        <v>323931</v>
      </c>
      <c r="AW84" s="23">
        <v>320689</v>
      </c>
      <c r="AX84" s="23">
        <v>349072</v>
      </c>
      <c r="AY84" s="23">
        <v>384411</v>
      </c>
      <c r="AZ84" s="23">
        <v>429322</v>
      </c>
      <c r="BA84" s="23">
        <v>441902</v>
      </c>
      <c r="BB84" s="23">
        <v>519186</v>
      </c>
      <c r="BC84" s="23">
        <v>490207</v>
      </c>
      <c r="BD84" s="23">
        <v>510988</v>
      </c>
      <c r="BE84" s="23">
        <v>534109</v>
      </c>
      <c r="BF84" s="23">
        <v>521713</v>
      </c>
      <c r="BG84" s="23">
        <v>499416</v>
      </c>
      <c r="BH84" s="23">
        <v>476336</v>
      </c>
      <c r="BI84" s="23">
        <v>491166</v>
      </c>
      <c r="BJ84" s="23">
        <v>510387</v>
      </c>
      <c r="BK84" s="23">
        <v>565477</v>
      </c>
      <c r="BL84" s="23">
        <v>597567</v>
      </c>
      <c r="BO84" s="207">
        <f t="shared" si="10"/>
        <v>5.6748550338917347E-2</v>
      </c>
      <c r="BP84" s="208"/>
    </row>
    <row r="85" spans="1:68" ht="16.5" x14ac:dyDescent="0.25">
      <c r="A85" s="21" t="s">
        <v>114</v>
      </c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>
        <v>105130</v>
      </c>
      <c r="AB85" s="22">
        <v>109974</v>
      </c>
      <c r="AC85" s="22">
        <v>101837</v>
      </c>
      <c r="AD85" s="22">
        <v>107234</v>
      </c>
      <c r="AE85" s="22">
        <v>106074</v>
      </c>
      <c r="AF85" s="22">
        <v>113831</v>
      </c>
      <c r="AG85" s="22">
        <v>131516</v>
      </c>
      <c r="AH85" s="22">
        <v>108935</v>
      </c>
      <c r="AI85" s="22">
        <v>105792</v>
      </c>
      <c r="AJ85" s="22">
        <v>99330</v>
      </c>
      <c r="AK85" s="22">
        <v>97880</v>
      </c>
      <c r="AL85" s="22">
        <v>106608</v>
      </c>
      <c r="AM85" s="22">
        <v>115648</v>
      </c>
      <c r="AN85" s="22">
        <v>120255</v>
      </c>
      <c r="AO85" s="22">
        <v>121857</v>
      </c>
      <c r="AP85" s="22">
        <v>142404</v>
      </c>
      <c r="AQ85" s="22">
        <v>123198</v>
      </c>
      <c r="AR85" s="22">
        <v>122766</v>
      </c>
      <c r="AS85" s="23">
        <v>126610</v>
      </c>
      <c r="AT85" s="23">
        <v>117248</v>
      </c>
      <c r="AU85" s="23">
        <v>111109</v>
      </c>
      <c r="AV85" s="23">
        <v>104800</v>
      </c>
      <c r="AW85" s="23">
        <v>104893</v>
      </c>
      <c r="AX85" s="23">
        <v>111071</v>
      </c>
      <c r="AY85" s="23">
        <v>122208</v>
      </c>
      <c r="AZ85" s="23">
        <v>135594</v>
      </c>
      <c r="BA85" s="23">
        <v>137326</v>
      </c>
      <c r="BB85" s="23">
        <v>161850</v>
      </c>
      <c r="BC85" s="23">
        <v>151042</v>
      </c>
      <c r="BD85" s="23">
        <v>148679</v>
      </c>
      <c r="BE85" s="23">
        <v>154888</v>
      </c>
      <c r="BF85" s="23">
        <v>150148</v>
      </c>
      <c r="BG85" s="23">
        <v>142002</v>
      </c>
      <c r="BH85" s="23">
        <v>136957</v>
      </c>
      <c r="BI85" s="23">
        <v>142634</v>
      </c>
      <c r="BJ85" s="23">
        <v>148878</v>
      </c>
      <c r="BK85" s="23">
        <v>160683</v>
      </c>
      <c r="BL85" s="23">
        <v>162781</v>
      </c>
      <c r="BO85" s="207">
        <f t="shared" si="10"/>
        <v>1.3056763938935623E-2</v>
      </c>
      <c r="BP85" s="208"/>
    </row>
    <row r="86" spans="1:68" ht="16.5" x14ac:dyDescent="0.25">
      <c r="A86" s="21" t="s">
        <v>115</v>
      </c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>
        <v>52891</v>
      </c>
      <c r="AB86" s="22">
        <v>56727</v>
      </c>
      <c r="AC86" s="22">
        <v>54596</v>
      </c>
      <c r="AD86" s="22">
        <v>56133</v>
      </c>
      <c r="AE86" s="22">
        <v>51968</v>
      </c>
      <c r="AF86" s="22">
        <v>57749</v>
      </c>
      <c r="AG86" s="22">
        <v>79001</v>
      </c>
      <c r="AH86" s="22">
        <v>56836</v>
      </c>
      <c r="AI86" s="22">
        <v>52925</v>
      </c>
      <c r="AJ86" s="22">
        <v>51214</v>
      </c>
      <c r="AK86" s="22">
        <v>49326</v>
      </c>
      <c r="AL86" s="22">
        <v>50884</v>
      </c>
      <c r="AM86" s="22">
        <v>54230</v>
      </c>
      <c r="AN86" s="22">
        <v>57259</v>
      </c>
      <c r="AO86" s="22">
        <v>59093</v>
      </c>
      <c r="AP86" s="22">
        <v>65962</v>
      </c>
      <c r="AQ86" s="22">
        <v>55190</v>
      </c>
      <c r="AR86" s="22">
        <v>56135</v>
      </c>
      <c r="AS86" s="23">
        <v>60957</v>
      </c>
      <c r="AT86" s="23">
        <v>55398</v>
      </c>
      <c r="AU86" s="23">
        <v>52536</v>
      </c>
      <c r="AV86" s="23">
        <v>50475</v>
      </c>
      <c r="AW86" s="23">
        <v>48383</v>
      </c>
      <c r="AX86" s="23">
        <v>53404</v>
      </c>
      <c r="AY86" s="23">
        <v>53512</v>
      </c>
      <c r="AZ86" s="23">
        <v>61349</v>
      </c>
      <c r="BA86" s="23">
        <v>62280</v>
      </c>
      <c r="BB86" s="23">
        <v>69631</v>
      </c>
      <c r="BC86" s="23">
        <v>63450</v>
      </c>
      <c r="BD86" s="23">
        <v>66942</v>
      </c>
      <c r="BE86" s="23">
        <v>69560</v>
      </c>
      <c r="BF86" s="23">
        <v>68062</v>
      </c>
      <c r="BG86" s="23">
        <v>63561</v>
      </c>
      <c r="BH86" s="23">
        <v>61295</v>
      </c>
      <c r="BI86" s="23">
        <v>63747</v>
      </c>
      <c r="BJ86" s="23">
        <v>62930</v>
      </c>
      <c r="BK86" s="23">
        <v>65574</v>
      </c>
      <c r="BL86" s="23">
        <v>69956</v>
      </c>
      <c r="BO86" s="207">
        <f t="shared" si="10"/>
        <v>6.6825266111568693E-2</v>
      </c>
      <c r="BP86" s="208"/>
    </row>
    <row r="87" spans="1:68" ht="16.5" x14ac:dyDescent="0.25">
      <c r="A87" s="21" t="s">
        <v>116</v>
      </c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>
        <v>159175</v>
      </c>
      <c r="AB87" s="22">
        <v>177554</v>
      </c>
      <c r="AC87" s="22">
        <v>172816</v>
      </c>
      <c r="AD87" s="22">
        <v>190532</v>
      </c>
      <c r="AE87" s="22">
        <v>188694</v>
      </c>
      <c r="AF87" s="22">
        <v>206686</v>
      </c>
      <c r="AG87" s="22">
        <v>228808</v>
      </c>
      <c r="AH87" s="22">
        <v>194503</v>
      </c>
      <c r="AI87" s="22">
        <v>196434</v>
      </c>
      <c r="AJ87" s="22">
        <v>187333</v>
      </c>
      <c r="AK87" s="22">
        <v>187107</v>
      </c>
      <c r="AL87" s="22">
        <v>204435</v>
      </c>
      <c r="AM87" s="22">
        <v>225738</v>
      </c>
      <c r="AN87" s="22">
        <v>240939</v>
      </c>
      <c r="AO87" s="22">
        <v>249936</v>
      </c>
      <c r="AP87" s="22">
        <v>292787</v>
      </c>
      <c r="AQ87" s="22">
        <v>253058</v>
      </c>
      <c r="AR87" s="22">
        <v>261751</v>
      </c>
      <c r="AS87" s="23">
        <v>280628</v>
      </c>
      <c r="AT87" s="23">
        <v>261123</v>
      </c>
      <c r="AU87" s="23">
        <v>250721</v>
      </c>
      <c r="AV87" s="23">
        <v>236379</v>
      </c>
      <c r="AW87" s="23">
        <v>233703</v>
      </c>
      <c r="AX87" s="23">
        <v>255094</v>
      </c>
      <c r="AY87" s="23">
        <v>277720</v>
      </c>
      <c r="AZ87" s="23">
        <v>311071</v>
      </c>
      <c r="BA87" s="23">
        <v>319159</v>
      </c>
      <c r="BB87" s="23">
        <v>375149</v>
      </c>
      <c r="BC87" s="23">
        <v>353606</v>
      </c>
      <c r="BD87" s="23">
        <v>369694</v>
      </c>
      <c r="BE87" s="23">
        <v>388567</v>
      </c>
      <c r="BF87" s="23">
        <v>376325</v>
      </c>
      <c r="BG87" s="23">
        <v>359719</v>
      </c>
      <c r="BH87" s="23">
        <v>345293</v>
      </c>
      <c r="BI87" s="23">
        <v>353903</v>
      </c>
      <c r="BJ87" s="23">
        <v>365453</v>
      </c>
      <c r="BK87" s="23">
        <v>403446</v>
      </c>
      <c r="BL87" s="23">
        <v>426314</v>
      </c>
      <c r="BO87" s="207">
        <f t="shared" si="10"/>
        <v>5.668168726421885E-2</v>
      </c>
      <c r="BP87" s="208"/>
    </row>
    <row r="88" spans="1:68" ht="16.5" x14ac:dyDescent="0.25">
      <c r="A88" s="21" t="s">
        <v>117</v>
      </c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>
        <v>63107</v>
      </c>
      <c r="AB88" s="22">
        <v>68134</v>
      </c>
      <c r="AC88" s="22">
        <v>66469</v>
      </c>
      <c r="AD88" s="22">
        <v>72309</v>
      </c>
      <c r="AE88" s="22">
        <v>72722</v>
      </c>
      <c r="AF88" s="22">
        <v>76325</v>
      </c>
      <c r="AG88" s="22">
        <v>87253</v>
      </c>
      <c r="AH88" s="22">
        <v>76130</v>
      </c>
      <c r="AI88" s="22">
        <v>76104</v>
      </c>
      <c r="AJ88" s="22">
        <v>72018</v>
      </c>
      <c r="AK88" s="22">
        <v>70447</v>
      </c>
      <c r="AL88" s="22">
        <v>77804</v>
      </c>
      <c r="AM88" s="22">
        <v>85448</v>
      </c>
      <c r="AN88" s="22">
        <v>91452</v>
      </c>
      <c r="AO88" s="22">
        <v>95025</v>
      </c>
      <c r="AP88" s="22">
        <v>109594</v>
      </c>
      <c r="AQ88" s="22">
        <v>94806</v>
      </c>
      <c r="AR88" s="22">
        <v>97632</v>
      </c>
      <c r="AS88" s="23">
        <v>104438</v>
      </c>
      <c r="AT88" s="23">
        <v>96638</v>
      </c>
      <c r="AU88" s="23">
        <v>93640</v>
      </c>
      <c r="AV88" s="23">
        <v>87543</v>
      </c>
      <c r="AW88" s="23">
        <v>86984</v>
      </c>
      <c r="AX88" s="23">
        <v>94065</v>
      </c>
      <c r="AY88" s="23">
        <v>106688</v>
      </c>
      <c r="AZ88" s="23">
        <v>118249</v>
      </c>
      <c r="BA88" s="23">
        <v>122740</v>
      </c>
      <c r="BB88" s="23">
        <v>144446</v>
      </c>
      <c r="BC88" s="23">
        <v>136801</v>
      </c>
      <c r="BD88" s="23">
        <v>142065</v>
      </c>
      <c r="BE88" s="23">
        <v>146823</v>
      </c>
      <c r="BF88" s="23">
        <v>145384</v>
      </c>
      <c r="BG88" s="23">
        <v>139696</v>
      </c>
      <c r="BH88" s="23">
        <v>132674</v>
      </c>
      <c r="BI88" s="23">
        <v>137555</v>
      </c>
      <c r="BJ88" s="23">
        <v>145241</v>
      </c>
      <c r="BK88" s="23">
        <v>162026</v>
      </c>
      <c r="BL88" s="23">
        <v>171245</v>
      </c>
      <c r="BO88" s="207">
        <f t="shared" si="10"/>
        <v>5.6898275585399949E-2</v>
      </c>
      <c r="BP88" s="208"/>
    </row>
    <row r="89" spans="1:68" ht="16.5" x14ac:dyDescent="0.25">
      <c r="A89" s="24" t="s">
        <v>118</v>
      </c>
      <c r="B89" s="25">
        <v>6.1674949117791183E-3</v>
      </c>
      <c r="C89" s="25">
        <v>0.15000223722364875</v>
      </c>
      <c r="D89" s="25">
        <v>0.23289797118906388</v>
      </c>
      <c r="E89" s="25">
        <v>0.2895240369455338</v>
      </c>
      <c r="F89" s="25">
        <v>0.37982204021496707</v>
      </c>
      <c r="G89" s="25">
        <v>0.40946719571296797</v>
      </c>
      <c r="H89" s="25">
        <v>0.44076797152618941</v>
      </c>
      <c r="I89" s="25">
        <v>0.45882777982264439</v>
      </c>
      <c r="J89" s="25">
        <v>0.46208541972462253</v>
      </c>
      <c r="K89" s="25">
        <v>0.46708152477545234</v>
      </c>
      <c r="L89" s="25">
        <v>0.48978337534797656</v>
      </c>
      <c r="M89" s="25">
        <v>0.49283180310233221</v>
      </c>
      <c r="N89" s="25">
        <f t="shared" ref="N89:BL91" si="12">+N82/N79</f>
        <v>0.49678959879210194</v>
      </c>
      <c r="O89" s="25">
        <f t="shared" si="12"/>
        <v>0.51426192414035943</v>
      </c>
      <c r="P89" s="25">
        <f t="shared" si="12"/>
        <v>0.52212816890195113</v>
      </c>
      <c r="Q89" s="25">
        <f t="shared" si="12"/>
        <v>0.52741990363028257</v>
      </c>
      <c r="R89" s="25">
        <f t="shared" si="12"/>
        <v>0.54056689011949866</v>
      </c>
      <c r="S89" s="25">
        <f t="shared" si="12"/>
        <v>0.55251894380220856</v>
      </c>
      <c r="T89" s="25">
        <f t="shared" si="12"/>
        <v>0.57246907301651062</v>
      </c>
      <c r="U89" s="25">
        <f t="shared" si="12"/>
        <v>0.57500912844423224</v>
      </c>
      <c r="V89" s="25">
        <f t="shared" si="12"/>
        <v>0.59119419594467648</v>
      </c>
      <c r="W89" s="25">
        <f t="shared" si="12"/>
        <v>0.58156864281860132</v>
      </c>
      <c r="X89" s="25">
        <f t="shared" si="12"/>
        <v>0.57145152436166935</v>
      </c>
      <c r="Y89" s="25">
        <f t="shared" si="12"/>
        <v>0.57215815606467224</v>
      </c>
      <c r="Z89" s="25">
        <f t="shared" si="12"/>
        <v>0.57406264666516016</v>
      </c>
      <c r="AA89" s="25">
        <f t="shared" si="12"/>
        <v>0.57998284903855668</v>
      </c>
      <c r="AB89" s="25">
        <f t="shared" si="12"/>
        <v>0.5977768909307134</v>
      </c>
      <c r="AC89" s="25">
        <f t="shared" si="12"/>
        <v>0.60629158012857365</v>
      </c>
      <c r="AD89" s="25">
        <f t="shared" si="12"/>
        <v>0.61808924176435287</v>
      </c>
      <c r="AE89" s="25">
        <f t="shared" si="12"/>
        <v>0.62137502311620696</v>
      </c>
      <c r="AF89" s="25">
        <f t="shared" si="12"/>
        <v>0.62429466796551913</v>
      </c>
      <c r="AG89" s="25">
        <f t="shared" si="12"/>
        <v>0.6323654515756123</v>
      </c>
      <c r="AH89" s="25">
        <f t="shared" si="12"/>
        <v>0.62386325966639833</v>
      </c>
      <c r="AI89" s="25">
        <f t="shared" si="12"/>
        <v>0.62724759104247663</v>
      </c>
      <c r="AJ89" s="25">
        <f t="shared" si="12"/>
        <v>0.62893083715913578</v>
      </c>
      <c r="AK89" s="25">
        <f t="shared" si="12"/>
        <v>0.630717713417842</v>
      </c>
      <c r="AL89" s="25">
        <f t="shared" si="12"/>
        <v>0.63669626560599479</v>
      </c>
      <c r="AM89" s="25">
        <f t="shared" si="12"/>
        <v>0.64700399941886444</v>
      </c>
      <c r="AN89" s="25">
        <f t="shared" si="12"/>
        <v>0.66325670829192407</v>
      </c>
      <c r="AO89" s="25">
        <f t="shared" si="12"/>
        <v>0.67663200825759673</v>
      </c>
      <c r="AP89" s="25">
        <f t="shared" si="12"/>
        <v>0.6746809491578627</v>
      </c>
      <c r="AQ89" s="25">
        <f t="shared" si="12"/>
        <v>0.67955437207872249</v>
      </c>
      <c r="AR89" s="25">
        <f t="shared" si="12"/>
        <v>0.68373433984012477</v>
      </c>
      <c r="AS89" s="25">
        <f t="shared" si="12"/>
        <v>0.68418193037446584</v>
      </c>
      <c r="AT89" s="25">
        <f t="shared" si="12"/>
        <v>0.67872034478208287</v>
      </c>
      <c r="AU89" s="25">
        <f t="shared" si="12"/>
        <v>0.68357006628522654</v>
      </c>
      <c r="AV89" s="25">
        <f t="shared" si="12"/>
        <v>0.67737200621428018</v>
      </c>
      <c r="AW89" s="25">
        <f t="shared" si="12"/>
        <v>0.6710544700949177</v>
      </c>
      <c r="AX89" s="25">
        <f t="shared" si="12"/>
        <v>0.67111775671385188</v>
      </c>
      <c r="AY89" s="25">
        <f t="shared" si="12"/>
        <v>0.67296860566857664</v>
      </c>
      <c r="AZ89" s="25">
        <f t="shared" si="12"/>
        <v>0.68696729896427322</v>
      </c>
      <c r="BA89" s="25">
        <f t="shared" si="12"/>
        <v>0.69620108066713082</v>
      </c>
      <c r="BB89" s="25">
        <f t="shared" si="12"/>
        <v>0.70116035535477061</v>
      </c>
      <c r="BC89" s="25">
        <f t="shared" si="12"/>
        <v>0.71274504821482809</v>
      </c>
      <c r="BD89" s="25">
        <f t="shared" si="12"/>
        <v>0.7132457934201557</v>
      </c>
      <c r="BE89" s="25">
        <f t="shared" si="12"/>
        <v>0.70975155432468318</v>
      </c>
      <c r="BF89" s="25">
        <f t="shared" si="12"/>
        <v>0.71122918571738358</v>
      </c>
      <c r="BG89" s="25">
        <f t="shared" si="12"/>
        <v>0.70817542711295578</v>
      </c>
      <c r="BH89" s="25">
        <f t="shared" si="12"/>
        <v>0.70302660322590294</v>
      </c>
      <c r="BI89" s="25">
        <f t="shared" si="12"/>
        <v>0.70015684430178027</v>
      </c>
      <c r="BJ89" s="25">
        <f t="shared" si="12"/>
        <v>0.68915002060992281</v>
      </c>
      <c r="BK89" s="25">
        <f t="shared" si="12"/>
        <v>0.69883564103105666</v>
      </c>
      <c r="BL89" s="25">
        <f t="shared" si="12"/>
        <v>0.70880707995801384</v>
      </c>
      <c r="BO89" s="207">
        <f t="shared" ref="BO89:BO98" si="13">BL89-BK89</f>
        <v>9.9714389269571768E-3</v>
      </c>
      <c r="BP89" s="208"/>
    </row>
    <row r="90" spans="1:68" ht="16.5" x14ac:dyDescent="0.25">
      <c r="A90" s="24" t="s">
        <v>119</v>
      </c>
      <c r="B90" s="25">
        <v>3.0173903988336977E-2</v>
      </c>
      <c r="C90" s="25">
        <v>0.50549782525614662</v>
      </c>
      <c r="D90" s="25">
        <v>0.82736173383354461</v>
      </c>
      <c r="E90" s="25">
        <v>0.95754413410033767</v>
      </c>
      <c r="F90" s="25">
        <v>0.96889138043362977</v>
      </c>
      <c r="G90" s="25">
        <v>0.97020889732918503</v>
      </c>
      <c r="H90" s="25">
        <v>0.97425772910571673</v>
      </c>
      <c r="I90" s="25">
        <v>0.97520259178515278</v>
      </c>
      <c r="J90" s="25">
        <v>0.97626678113808896</v>
      </c>
      <c r="K90" s="25">
        <v>0.9786587615106539</v>
      </c>
      <c r="L90" s="25">
        <v>0.97999465655321616</v>
      </c>
      <c r="M90" s="25">
        <v>0.98126963198510875</v>
      </c>
      <c r="N90" s="25">
        <f t="shared" si="12"/>
        <v>0.98231087438490239</v>
      </c>
      <c r="O90" s="25">
        <f t="shared" si="12"/>
        <v>0.98379960477746986</v>
      </c>
      <c r="P90" s="25">
        <f t="shared" si="12"/>
        <v>0.97503281374249118</v>
      </c>
      <c r="Q90" s="25">
        <f t="shared" si="12"/>
        <v>0.97898743749548611</v>
      </c>
      <c r="R90" s="25">
        <f t="shared" si="12"/>
        <v>0.98249678493078141</v>
      </c>
      <c r="S90" s="25">
        <f t="shared" si="12"/>
        <v>0.98484275448753378</v>
      </c>
      <c r="T90" s="25">
        <f t="shared" si="12"/>
        <v>0.98682192660223256</v>
      </c>
      <c r="U90" s="25">
        <f t="shared" si="12"/>
        <v>0.98629131608607901</v>
      </c>
      <c r="V90" s="25">
        <f t="shared" si="12"/>
        <v>0.9879477504249019</v>
      </c>
      <c r="W90" s="25">
        <f t="shared" si="12"/>
        <v>0.98792942226242353</v>
      </c>
      <c r="X90" s="25">
        <f t="shared" si="12"/>
        <v>0.9876019575856444</v>
      </c>
      <c r="Y90" s="25">
        <f t="shared" si="12"/>
        <v>0.98816941496767008</v>
      </c>
      <c r="Z90" s="25">
        <f t="shared" si="12"/>
        <v>0.98877037606644969</v>
      </c>
      <c r="AA90" s="25">
        <f t="shared" si="12"/>
        <v>0.98891093074338066</v>
      </c>
      <c r="AB90" s="25">
        <f t="shared" si="12"/>
        <v>0.98977041316131642</v>
      </c>
      <c r="AC90" s="25">
        <f t="shared" si="12"/>
        <v>0.99037128477827363</v>
      </c>
      <c r="AD90" s="25">
        <f t="shared" si="12"/>
        <v>0.99101623870963829</v>
      </c>
      <c r="AE90" s="25">
        <f t="shared" si="12"/>
        <v>0.9901947885144321</v>
      </c>
      <c r="AF90" s="25">
        <f t="shared" si="12"/>
        <v>0.99020083102493073</v>
      </c>
      <c r="AG90" s="25">
        <f t="shared" si="12"/>
        <v>0.98930895932705187</v>
      </c>
      <c r="AH90" s="25">
        <f t="shared" si="12"/>
        <v>0.98970149253731343</v>
      </c>
      <c r="AI90" s="25">
        <f t="shared" si="12"/>
        <v>0.99298735095774893</v>
      </c>
      <c r="AJ90" s="25">
        <f t="shared" si="12"/>
        <v>0.99479307770076053</v>
      </c>
      <c r="AK90" s="25">
        <f t="shared" si="12"/>
        <v>0.9945747275540332</v>
      </c>
      <c r="AL90" s="25">
        <f t="shared" si="12"/>
        <v>0.99493357423071815</v>
      </c>
      <c r="AM90" s="25">
        <f t="shared" si="12"/>
        <v>0.9952137132680321</v>
      </c>
      <c r="AN90" s="25">
        <f t="shared" si="12"/>
        <v>0.99603875955943821</v>
      </c>
      <c r="AO90" s="25">
        <f t="shared" si="12"/>
        <v>0.99598227799334049</v>
      </c>
      <c r="AP90" s="25">
        <f t="shared" si="12"/>
        <v>0.99599451276928297</v>
      </c>
      <c r="AQ90" s="25">
        <f t="shared" si="12"/>
        <v>0.99617512884511228</v>
      </c>
      <c r="AR90" s="25">
        <f t="shared" si="12"/>
        <v>0.99580870320275194</v>
      </c>
      <c r="AS90" s="25">
        <f t="shared" si="12"/>
        <v>0.99555237109571959</v>
      </c>
      <c r="AT90" s="25">
        <f t="shared" si="12"/>
        <v>0.99520425161539483</v>
      </c>
      <c r="AU90" s="25">
        <f t="shared" si="12"/>
        <v>0.99563183286589485</v>
      </c>
      <c r="AV90" s="25">
        <f t="shared" si="12"/>
        <v>0.99558889530037831</v>
      </c>
      <c r="AW90" s="25">
        <f t="shared" si="12"/>
        <v>0.99511159583998754</v>
      </c>
      <c r="AX90" s="25">
        <f t="shared" si="12"/>
        <v>0.99297139648207522</v>
      </c>
      <c r="AY90" s="25">
        <f t="shared" si="12"/>
        <v>0.99203477377289795</v>
      </c>
      <c r="AZ90" s="25">
        <f t="shared" si="12"/>
        <v>0.99143784763294995</v>
      </c>
      <c r="BA90" s="25">
        <f t="shared" si="12"/>
        <v>0.99173303259589729</v>
      </c>
      <c r="BB90" s="25">
        <f t="shared" si="12"/>
        <v>0.99120540019286407</v>
      </c>
      <c r="BC90" s="25">
        <f t="shared" si="12"/>
        <v>0.99029556718506784</v>
      </c>
      <c r="BD90" s="25">
        <f t="shared" si="12"/>
        <v>0.98944320610336189</v>
      </c>
      <c r="BE90" s="25">
        <f t="shared" si="12"/>
        <v>0.98840284123767774</v>
      </c>
      <c r="BF90" s="25">
        <f t="shared" si="12"/>
        <v>0.9885616695885372</v>
      </c>
      <c r="BG90" s="25">
        <f t="shared" si="12"/>
        <v>0.9870697312635941</v>
      </c>
      <c r="BH90" s="25">
        <f t="shared" si="12"/>
        <v>0.98576773421131403</v>
      </c>
      <c r="BI90" s="25">
        <f t="shared" si="12"/>
        <v>0.98548411757960319</v>
      </c>
      <c r="BJ90" s="25">
        <f t="shared" si="12"/>
        <v>0.98554529838135274</v>
      </c>
      <c r="BK90" s="25">
        <f t="shared" si="12"/>
        <v>0.98342380557088782</v>
      </c>
      <c r="BL90" s="25">
        <f t="shared" si="12"/>
        <v>0.98356942425369354</v>
      </c>
      <c r="BO90" s="207">
        <f t="shared" si="13"/>
        <v>1.4561868280571488E-4</v>
      </c>
      <c r="BP90" s="208"/>
    </row>
    <row r="91" spans="1:68" ht="16.5" x14ac:dyDescent="0.25">
      <c r="A91" s="24" t="s">
        <v>120</v>
      </c>
      <c r="B91" s="25" t="s">
        <v>107</v>
      </c>
      <c r="C91" s="25" t="s">
        <v>107</v>
      </c>
      <c r="D91" s="25" t="s">
        <v>107</v>
      </c>
      <c r="E91" s="25" t="s">
        <v>107</v>
      </c>
      <c r="F91" s="25">
        <v>0.99426229508196717</v>
      </c>
      <c r="G91" s="25">
        <v>0.98425933505630858</v>
      </c>
      <c r="H91" s="25">
        <v>0.98568328246863346</v>
      </c>
      <c r="I91" s="25">
        <v>0.98657315927569567</v>
      </c>
      <c r="J91" s="25">
        <v>0.9874738627845504</v>
      </c>
      <c r="K91" s="25">
        <v>0.98763491269007619</v>
      </c>
      <c r="L91" s="25">
        <v>0.98825486655196437</v>
      </c>
      <c r="M91" s="25">
        <v>0.98833621899692914</v>
      </c>
      <c r="N91" s="25">
        <f t="shared" si="12"/>
        <v>0.98759187381286651</v>
      </c>
      <c r="O91" s="25">
        <f t="shared" si="12"/>
        <v>0.98718856863702975</v>
      </c>
      <c r="P91" s="25">
        <f t="shared" si="12"/>
        <v>0.97947260231505551</v>
      </c>
      <c r="Q91" s="25">
        <f t="shared" si="12"/>
        <v>0.98520069086414008</v>
      </c>
      <c r="R91" s="25">
        <f t="shared" si="12"/>
        <v>0.98653892111494923</v>
      </c>
      <c r="S91" s="25">
        <f t="shared" si="12"/>
        <v>0.98872486341973731</v>
      </c>
      <c r="T91" s="25">
        <f t="shared" si="12"/>
        <v>0.9895587002823848</v>
      </c>
      <c r="U91" s="25">
        <f t="shared" si="12"/>
        <v>0.98945709215841737</v>
      </c>
      <c r="V91" s="25">
        <f t="shared" si="12"/>
        <v>0.98995796920315204</v>
      </c>
      <c r="W91" s="25">
        <f t="shared" si="12"/>
        <v>0.99001309066340104</v>
      </c>
      <c r="X91" s="25">
        <f t="shared" si="12"/>
        <v>0.98946941238904906</v>
      </c>
      <c r="Y91" s="25">
        <f t="shared" si="12"/>
        <v>0.98958099704353142</v>
      </c>
      <c r="Z91" s="25">
        <f t="shared" si="12"/>
        <v>0.98923005384973073</v>
      </c>
      <c r="AA91" s="25">
        <f t="shared" si="12"/>
        <v>0.98974867871366734</v>
      </c>
      <c r="AB91" s="25">
        <f t="shared" si="12"/>
        <v>0.99077649249837441</v>
      </c>
      <c r="AC91" s="25">
        <f t="shared" si="12"/>
        <v>0.99063921385891196</v>
      </c>
      <c r="AD91" s="25">
        <f t="shared" si="12"/>
        <v>0.99145202760611661</v>
      </c>
      <c r="AE91" s="25">
        <f t="shared" si="12"/>
        <v>0.99135747393253837</v>
      </c>
      <c r="AF91" s="25">
        <f t="shared" si="12"/>
        <v>0.99100395825836629</v>
      </c>
      <c r="AG91" s="25">
        <f t="shared" si="12"/>
        <v>0.99080913395085279</v>
      </c>
      <c r="AH91" s="25">
        <f t="shared" si="12"/>
        <v>0.9915742972181284</v>
      </c>
      <c r="AI91" s="25">
        <f t="shared" si="12"/>
        <v>0.99417440378663757</v>
      </c>
      <c r="AJ91" s="25">
        <f t="shared" si="12"/>
        <v>0.99630641065962977</v>
      </c>
      <c r="AK91" s="25">
        <f t="shared" si="12"/>
        <v>0.99650028198610929</v>
      </c>
      <c r="AL91" s="25">
        <f t="shared" si="12"/>
        <v>0.99656184101952872</v>
      </c>
      <c r="AM91" s="25">
        <f t="shared" si="12"/>
        <v>0.99604950434874395</v>
      </c>
      <c r="AN91" s="25">
        <f t="shared" si="12"/>
        <v>0.99694374878154857</v>
      </c>
      <c r="AO91" s="25">
        <f t="shared" si="12"/>
        <v>0.99777865191938353</v>
      </c>
      <c r="AP91" s="25">
        <f t="shared" si="12"/>
        <v>0.99808263757633486</v>
      </c>
      <c r="AQ91" s="25">
        <f t="shared" si="12"/>
        <v>0.99821516194105442</v>
      </c>
      <c r="AR91" s="25">
        <f t="shared" si="12"/>
        <v>0.99809480431474051</v>
      </c>
      <c r="AS91" s="25">
        <f t="shared" si="12"/>
        <v>0.99767860011296094</v>
      </c>
      <c r="AT91" s="25">
        <f t="shared" si="12"/>
        <v>0.9970125545166999</v>
      </c>
      <c r="AU91" s="25">
        <f t="shared" si="12"/>
        <v>0.99686786259122129</v>
      </c>
      <c r="AV91" s="25">
        <f t="shared" si="12"/>
        <v>0.99590485238099635</v>
      </c>
      <c r="AW91" s="25">
        <f t="shared" si="12"/>
        <v>0.99101351372231505</v>
      </c>
      <c r="AX91" s="25">
        <f t="shared" si="12"/>
        <v>0.99262932799490422</v>
      </c>
      <c r="AY91" s="25">
        <f t="shared" si="12"/>
        <v>0.9922921447507338</v>
      </c>
      <c r="AZ91" s="25">
        <f t="shared" si="12"/>
        <v>0.99253268971129482</v>
      </c>
      <c r="BA91" s="25">
        <f t="shared" si="12"/>
        <v>0.99293556171721575</v>
      </c>
      <c r="BB91" s="25">
        <f t="shared" si="12"/>
        <v>0.99276630163546975</v>
      </c>
      <c r="BC91" s="25">
        <f t="shared" si="12"/>
        <v>0.99240623696751551</v>
      </c>
      <c r="BD91" s="25">
        <f t="shared" si="12"/>
        <v>0.99189769431751562</v>
      </c>
      <c r="BE91" s="25">
        <f t="shared" si="12"/>
        <v>0.99167276278606886</v>
      </c>
      <c r="BF91" s="25">
        <f t="shared" si="12"/>
        <v>0.99178381666619142</v>
      </c>
      <c r="BG91" s="25">
        <f t="shared" si="12"/>
        <v>0.99137881407577833</v>
      </c>
      <c r="BH91" s="25">
        <f t="shared" si="12"/>
        <v>0.99006270823936793</v>
      </c>
      <c r="BI91" s="25">
        <f t="shared" si="12"/>
        <v>0.98982298031502414</v>
      </c>
      <c r="BJ91" s="25">
        <f t="shared" si="12"/>
        <v>0.98950178556888113</v>
      </c>
      <c r="BK91" s="25">
        <f t="shared" si="12"/>
        <v>0.98858059925630537</v>
      </c>
      <c r="BL91" s="25">
        <f t="shared" si="12"/>
        <v>0.98801290307646772</v>
      </c>
      <c r="BO91" s="207">
        <f t="shared" si="13"/>
        <v>-5.6769617983765119E-4</v>
      </c>
      <c r="BP91" s="208"/>
    </row>
    <row r="92" spans="1:68" ht="16.5" x14ac:dyDescent="0.25">
      <c r="A92" s="24" t="s">
        <v>121</v>
      </c>
      <c r="B92" s="25">
        <v>0.31554081611446827</v>
      </c>
      <c r="C92" s="25">
        <v>0.40802148223008933</v>
      </c>
      <c r="D92" s="25">
        <f t="shared" ref="D92:BL96" si="14">+D69/D$40</f>
        <v>0.37959879832811738</v>
      </c>
      <c r="E92" s="25">
        <f t="shared" si="14"/>
        <v>0.37334692539448028</v>
      </c>
      <c r="F92" s="25">
        <f t="shared" si="14"/>
        <v>0.41328107793808355</v>
      </c>
      <c r="G92" s="25">
        <f t="shared" si="14"/>
        <v>0.42848447578822874</v>
      </c>
      <c r="H92" s="25">
        <f t="shared" si="14"/>
        <v>0.43999911003556275</v>
      </c>
      <c r="I92" s="25">
        <f t="shared" si="14"/>
        <v>0.40615230128896634</v>
      </c>
      <c r="J92" s="25">
        <f t="shared" si="14"/>
        <v>0.4078535258685716</v>
      </c>
      <c r="K92" s="25">
        <f t="shared" si="14"/>
        <v>0.43550214344838689</v>
      </c>
      <c r="L92" s="25">
        <f t="shared" si="14"/>
        <v>0.45460688025463902</v>
      </c>
      <c r="M92" s="25">
        <f t="shared" si="14"/>
        <v>0.46766676756805425</v>
      </c>
      <c r="N92" s="25">
        <f t="shared" si="14"/>
        <v>0.47379612725308085</v>
      </c>
      <c r="O92" s="25">
        <f t="shared" si="14"/>
        <v>0.47632473441919065</v>
      </c>
      <c r="P92" s="25">
        <f t="shared" si="14"/>
        <v>0.43721942635769906</v>
      </c>
      <c r="Q92" s="25">
        <f t="shared" si="14"/>
        <v>0.39442903885659947</v>
      </c>
      <c r="R92" s="25">
        <f t="shared" si="14"/>
        <v>0.41257561157376937</v>
      </c>
      <c r="S92" s="25">
        <f t="shared" si="14"/>
        <v>0.43647633396844282</v>
      </c>
      <c r="T92" s="25">
        <f t="shared" si="14"/>
        <v>0.44986710731005736</v>
      </c>
      <c r="U92" s="25">
        <f t="shared" si="14"/>
        <v>0.45500049386185099</v>
      </c>
      <c r="V92" s="25">
        <f t="shared" si="14"/>
        <v>0.45909041828536895</v>
      </c>
      <c r="W92" s="25">
        <f t="shared" si="14"/>
        <v>0.4637729572915576</v>
      </c>
      <c r="X92" s="25">
        <f t="shared" si="14"/>
        <v>0.46086851157367931</v>
      </c>
      <c r="Y92" s="25">
        <f t="shared" si="14"/>
        <v>0.46710007815731008</v>
      </c>
      <c r="Z92" s="25">
        <f t="shared" si="14"/>
        <v>0.47669536949298114</v>
      </c>
      <c r="AA92" s="25">
        <f t="shared" si="14"/>
        <v>0.47377764754012119</v>
      </c>
      <c r="AB92" s="25">
        <f t="shared" si="14"/>
        <v>0.46894334977880869</v>
      </c>
      <c r="AC92" s="25">
        <f t="shared" si="14"/>
        <v>0.4628250217863501</v>
      </c>
      <c r="AD92" s="25">
        <f t="shared" si="14"/>
        <v>0.46036979750132639</v>
      </c>
      <c r="AE92" s="25">
        <f t="shared" si="14"/>
        <v>0.45814016003890762</v>
      </c>
      <c r="AF92" s="25">
        <f t="shared" si="14"/>
        <v>0.44279136449270801</v>
      </c>
      <c r="AG92" s="25">
        <f t="shared" si="14"/>
        <v>0.38249570942871841</v>
      </c>
      <c r="AH92" s="25">
        <f t="shared" si="14"/>
        <v>0.42794633254901138</v>
      </c>
      <c r="AI92" s="25">
        <f t="shared" si="14"/>
        <v>0.43080314617146204</v>
      </c>
      <c r="AJ92" s="25">
        <f t="shared" si="14"/>
        <v>0.43353031194274699</v>
      </c>
      <c r="AK92" s="25">
        <f t="shared" si="14"/>
        <v>0.4396402598492159</v>
      </c>
      <c r="AL92" s="25">
        <f t="shared" si="14"/>
        <v>0.44325630347684203</v>
      </c>
      <c r="AM92" s="25">
        <f t="shared" si="14"/>
        <v>0.43619451311343937</v>
      </c>
      <c r="AN92" s="25">
        <f t="shared" si="14"/>
        <v>0.43063084012545394</v>
      </c>
      <c r="AO92" s="25">
        <f t="shared" si="14"/>
        <v>0.4222759230428112</v>
      </c>
      <c r="AP92" s="25">
        <f t="shared" si="14"/>
        <v>0.41790817596084906</v>
      </c>
      <c r="AQ92" s="25">
        <f t="shared" si="14"/>
        <v>0.42152680378472274</v>
      </c>
      <c r="AR92" s="25">
        <f t="shared" si="14"/>
        <v>0.41843912726008931</v>
      </c>
      <c r="AS92" s="25">
        <f t="shared" si="14"/>
        <v>0.41923661557336989</v>
      </c>
      <c r="AT92" s="25">
        <f t="shared" si="14"/>
        <v>0.41933744430327441</v>
      </c>
      <c r="AU92" s="25">
        <f t="shared" si="14"/>
        <v>0.43231156329741627</v>
      </c>
      <c r="AV92" s="25">
        <f t="shared" si="14"/>
        <v>0.42795901262030028</v>
      </c>
      <c r="AW92" s="25">
        <f t="shared" si="14"/>
        <v>0.43003022280958769</v>
      </c>
      <c r="AX92" s="25">
        <f t="shared" si="14"/>
        <v>0.42132982978762035</v>
      </c>
      <c r="AY92" s="25">
        <f t="shared" si="14"/>
        <v>0.42817578671649958</v>
      </c>
      <c r="AZ92" s="25">
        <f t="shared" si="14"/>
        <v>0.4203139108793576</v>
      </c>
      <c r="BA92" s="25">
        <f t="shared" si="14"/>
        <v>0.40929853905512392</v>
      </c>
      <c r="BB92" s="25">
        <f t="shared" si="14"/>
        <v>0.40241807084740028</v>
      </c>
      <c r="BC92" s="25">
        <f t="shared" si="14"/>
        <v>0.40018944155625263</v>
      </c>
      <c r="BD92" s="25">
        <f t="shared" si="14"/>
        <v>0.39208661129780975</v>
      </c>
      <c r="BE92" s="25">
        <f t="shared" si="14"/>
        <v>0.38950602286743247</v>
      </c>
      <c r="BF92" s="25">
        <f t="shared" si="14"/>
        <v>0.38692033508961793</v>
      </c>
      <c r="BG92" s="25">
        <f t="shared" si="14"/>
        <v>0.39016652537524948</v>
      </c>
      <c r="BH92" s="25">
        <f t="shared" si="14"/>
        <v>0.38890576695930851</v>
      </c>
      <c r="BI92" s="25">
        <f t="shared" si="14"/>
        <v>0.3909852280234013</v>
      </c>
      <c r="BJ92" s="25">
        <f t="shared" si="14"/>
        <v>0.39068741452299577</v>
      </c>
      <c r="BK92" s="25">
        <f t="shared" si="14"/>
        <v>0.39960433537976586</v>
      </c>
      <c r="BL92" s="25">
        <f t="shared" si="14"/>
        <v>0.39575095468985561</v>
      </c>
      <c r="BO92" s="207">
        <f t="shared" si="13"/>
        <v>-3.8533806899102574E-3</v>
      </c>
      <c r="BP92" s="208"/>
    </row>
    <row r="93" spans="1:68" ht="33" x14ac:dyDescent="0.25">
      <c r="A93" s="24" t="s">
        <v>122</v>
      </c>
      <c r="B93" s="25">
        <v>0.68445918388553173</v>
      </c>
      <c r="C93" s="25">
        <v>0.59197851776991073</v>
      </c>
      <c r="D93" s="25">
        <f t="shared" si="14"/>
        <v>0.62040120167188262</v>
      </c>
      <c r="E93" s="25">
        <f t="shared" si="14"/>
        <v>0.62665307460551967</v>
      </c>
      <c r="F93" s="25">
        <f t="shared" si="14"/>
        <v>0.58481137776756009</v>
      </c>
      <c r="G93" s="25">
        <f t="shared" si="14"/>
        <v>0.42971618777503551</v>
      </c>
      <c r="H93" s="25">
        <f t="shared" si="14"/>
        <v>0.33366332905819751</v>
      </c>
      <c r="I93" s="25">
        <f t="shared" si="14"/>
        <v>0.34039263477702075</v>
      </c>
      <c r="J93" s="25">
        <f t="shared" si="14"/>
        <v>0.32271264944073419</v>
      </c>
      <c r="K93" s="25">
        <f t="shared" si="14"/>
        <v>0.2998056313108497</v>
      </c>
      <c r="L93" s="25">
        <f t="shared" si="14"/>
        <v>0.29442472777669121</v>
      </c>
      <c r="M93" s="25">
        <f t="shared" si="14"/>
        <v>0.28924236143380883</v>
      </c>
      <c r="N93" s="25">
        <f t="shared" si="14"/>
        <v>0.27351088970382653</v>
      </c>
      <c r="O93" s="25">
        <f t="shared" si="14"/>
        <v>0.26811647862170601</v>
      </c>
      <c r="P93" s="25">
        <f t="shared" si="14"/>
        <v>0.29001017029004178</v>
      </c>
      <c r="Q93" s="25">
        <f t="shared" si="14"/>
        <v>0.31283988634622384</v>
      </c>
      <c r="R93" s="25">
        <f t="shared" si="14"/>
        <v>0.29201135450422422</v>
      </c>
      <c r="S93" s="25">
        <f t="shared" si="14"/>
        <v>0.27760197851874524</v>
      </c>
      <c r="T93" s="25">
        <f t="shared" si="14"/>
        <v>0.27140039776926511</v>
      </c>
      <c r="U93" s="25">
        <f t="shared" si="14"/>
        <v>0.26901869939053097</v>
      </c>
      <c r="V93" s="25">
        <f t="shared" si="14"/>
        <v>0.2677222183992688</v>
      </c>
      <c r="W93" s="25">
        <f t="shared" si="14"/>
        <v>0.2600522208991129</v>
      </c>
      <c r="X93" s="25">
        <f t="shared" si="14"/>
        <v>0.25900979171494631</v>
      </c>
      <c r="Y93" s="25">
        <f t="shared" si="14"/>
        <v>0.24885729258301142</v>
      </c>
      <c r="Z93" s="25">
        <f t="shared" si="14"/>
        <v>0.23277887724947316</v>
      </c>
      <c r="AA93" s="25">
        <f t="shared" si="14"/>
        <v>0.22756657439016789</v>
      </c>
      <c r="AB93" s="25">
        <f t="shared" si="14"/>
        <v>0.22611783815816983</v>
      </c>
      <c r="AC93" s="25">
        <f t="shared" si="14"/>
        <v>0.22252821932614988</v>
      </c>
      <c r="AD93" s="25">
        <f t="shared" si="14"/>
        <v>0.21501924378991119</v>
      </c>
      <c r="AE93" s="25">
        <f t="shared" si="14"/>
        <v>0.21287212621695897</v>
      </c>
      <c r="AF93" s="25">
        <f t="shared" si="14"/>
        <v>0.22160493280465526</v>
      </c>
      <c r="AG93" s="25">
        <f t="shared" si="14"/>
        <v>0.26399029724730377</v>
      </c>
      <c r="AH93" s="25">
        <f t="shared" si="14"/>
        <v>0.22810535474792507</v>
      </c>
      <c r="AI93" s="25">
        <f t="shared" si="14"/>
        <v>0.22059315921593678</v>
      </c>
      <c r="AJ93" s="25">
        <f t="shared" si="14"/>
        <v>0.21799896487780965</v>
      </c>
      <c r="AK93" s="25">
        <f t="shared" si="14"/>
        <v>0.21337806813223642</v>
      </c>
      <c r="AL93" s="25">
        <f t="shared" si="14"/>
        <v>0.20834970979909229</v>
      </c>
      <c r="AM93" s="25">
        <f t="shared" si="14"/>
        <v>0.20833855806389742</v>
      </c>
      <c r="AN93" s="25">
        <f t="shared" si="14"/>
        <v>0.20944501802468335</v>
      </c>
      <c r="AO93" s="25">
        <f t="shared" si="14"/>
        <v>0.20744189731170926</v>
      </c>
      <c r="AP93" s="25">
        <f t="shared" si="14"/>
        <v>0.20924476268990241</v>
      </c>
      <c r="AQ93" s="25">
        <f t="shared" si="14"/>
        <v>0.20609416385903642</v>
      </c>
      <c r="AR93" s="25">
        <f t="shared" si="14"/>
        <v>0.20268977470620017</v>
      </c>
      <c r="AS93" s="25">
        <f t="shared" si="14"/>
        <v>0.20023113684199009</v>
      </c>
      <c r="AT93" s="25">
        <f t="shared" si="14"/>
        <v>0.20013615434144749</v>
      </c>
      <c r="AU93" s="25">
        <f t="shared" si="14"/>
        <v>0.19446508952637012</v>
      </c>
      <c r="AV93" s="25">
        <f t="shared" si="14"/>
        <v>0.19668745828802392</v>
      </c>
      <c r="AW93" s="25">
        <f t="shared" si="14"/>
        <v>0.19601136798263574</v>
      </c>
      <c r="AX93" s="25">
        <f t="shared" si="14"/>
        <v>0.19913984608511182</v>
      </c>
      <c r="AY93" s="25">
        <f t="shared" si="14"/>
        <v>0.18931437025930947</v>
      </c>
      <c r="AZ93" s="25">
        <f t="shared" si="14"/>
        <v>0.19235238543545868</v>
      </c>
      <c r="BA93" s="25">
        <f t="shared" si="14"/>
        <v>0.19414613064622341</v>
      </c>
      <c r="BB93" s="25">
        <f t="shared" si="14"/>
        <v>0.19271356300456763</v>
      </c>
      <c r="BC93" s="25">
        <f t="shared" si="14"/>
        <v>0.19213705328953395</v>
      </c>
      <c r="BD93" s="25">
        <f t="shared" si="14"/>
        <v>0.1894068894180046</v>
      </c>
      <c r="BE93" s="25">
        <f t="shared" si="14"/>
        <v>0.18839333301069533</v>
      </c>
      <c r="BF93" s="25">
        <f t="shared" si="14"/>
        <v>0.19053449887070914</v>
      </c>
      <c r="BG93" s="25">
        <f t="shared" si="14"/>
        <v>0.18680321064892544</v>
      </c>
      <c r="BH93" s="25">
        <f t="shared" si="14"/>
        <v>0.18767148000081821</v>
      </c>
      <c r="BI93" s="25">
        <f t="shared" si="14"/>
        <v>0.18988990829862526</v>
      </c>
      <c r="BJ93" s="25">
        <f t="shared" si="14"/>
        <v>0.18811370945957387</v>
      </c>
      <c r="BK93" s="25">
        <f t="shared" si="14"/>
        <v>0.18043362459419715</v>
      </c>
      <c r="BL93" s="25">
        <f t="shared" si="14"/>
        <v>0.17783549474436583</v>
      </c>
      <c r="BO93" s="207">
        <f t="shared" si="13"/>
        <v>-2.598129849831321E-3</v>
      </c>
      <c r="BP93" s="208"/>
    </row>
    <row r="94" spans="1:68" ht="16.5" x14ac:dyDescent="0.25">
      <c r="A94" s="24" t="s">
        <v>123</v>
      </c>
      <c r="B94" s="25">
        <v>0</v>
      </c>
      <c r="C94" s="25">
        <v>0</v>
      </c>
      <c r="D94" s="25">
        <f t="shared" si="14"/>
        <v>0</v>
      </c>
      <c r="E94" s="25">
        <f t="shared" si="14"/>
        <v>0</v>
      </c>
      <c r="F94" s="25">
        <f t="shared" si="14"/>
        <v>1.9075442943571634E-3</v>
      </c>
      <c r="G94" s="25">
        <f t="shared" si="14"/>
        <v>0.1417993364367357</v>
      </c>
      <c r="H94" s="25">
        <f t="shared" si="14"/>
        <v>0.22633756090623994</v>
      </c>
      <c r="I94" s="25">
        <f t="shared" si="14"/>
        <v>0.25345506393401229</v>
      </c>
      <c r="J94" s="25">
        <f t="shared" si="14"/>
        <v>0.26943382469069421</v>
      </c>
      <c r="K94" s="25">
        <f t="shared" si="14"/>
        <v>0.26469222524076341</v>
      </c>
      <c r="L94" s="25">
        <f t="shared" si="14"/>
        <v>0.25096839196866966</v>
      </c>
      <c r="M94" s="25">
        <f t="shared" si="14"/>
        <v>0.24309087099813689</v>
      </c>
      <c r="N94" s="25">
        <f t="shared" si="14"/>
        <v>0.25269298304309246</v>
      </c>
      <c r="O94" s="25">
        <f t="shared" si="14"/>
        <v>0.2555587869591035</v>
      </c>
      <c r="P94" s="25">
        <f t="shared" si="14"/>
        <v>0.27277040335225911</v>
      </c>
      <c r="Q94" s="25">
        <f t="shared" si="14"/>
        <v>0.29273107479717669</v>
      </c>
      <c r="R94" s="25">
        <f t="shared" si="14"/>
        <v>0.29541303392200641</v>
      </c>
      <c r="S94" s="25">
        <f t="shared" si="14"/>
        <v>0.28592168751281188</v>
      </c>
      <c r="T94" s="25">
        <f t="shared" si="14"/>
        <v>0.27873249492067753</v>
      </c>
      <c r="U94" s="25">
        <f t="shared" si="14"/>
        <v>0.27598080674761816</v>
      </c>
      <c r="V94" s="25">
        <f t="shared" si="14"/>
        <v>0.27318736331536209</v>
      </c>
      <c r="W94" s="25">
        <f t="shared" si="14"/>
        <v>0.2761748218093294</v>
      </c>
      <c r="X94" s="25">
        <f t="shared" si="14"/>
        <v>0.28012169671137449</v>
      </c>
      <c r="Y94" s="25">
        <f t="shared" si="14"/>
        <v>0.28404262925967844</v>
      </c>
      <c r="Z94" s="25">
        <f t="shared" si="14"/>
        <v>0.29052575325754565</v>
      </c>
      <c r="AA94" s="25">
        <f t="shared" si="14"/>
        <v>0.29865577806971083</v>
      </c>
      <c r="AB94" s="25">
        <f t="shared" si="14"/>
        <v>0.30493881206302181</v>
      </c>
      <c r="AC94" s="25">
        <f t="shared" si="14"/>
        <v>0.31464675888750004</v>
      </c>
      <c r="AD94" s="25">
        <f t="shared" si="14"/>
        <v>0.32461095870876217</v>
      </c>
      <c r="AE94" s="25">
        <f t="shared" si="14"/>
        <v>0.32898771374413316</v>
      </c>
      <c r="AF94" s="25">
        <f t="shared" si="14"/>
        <v>0.33560370270263667</v>
      </c>
      <c r="AG94" s="25">
        <f t="shared" si="14"/>
        <v>0.35351399332397798</v>
      </c>
      <c r="AH94" s="25">
        <f t="shared" si="14"/>
        <v>0.34394831270306342</v>
      </c>
      <c r="AI94" s="25">
        <f t="shared" si="14"/>
        <v>0.3486036946126011</v>
      </c>
      <c r="AJ94" s="25">
        <f t="shared" si="14"/>
        <v>0.34847072317944333</v>
      </c>
      <c r="AK94" s="25">
        <f t="shared" si="14"/>
        <v>0.34698167201854735</v>
      </c>
      <c r="AL94" s="25">
        <f t="shared" si="14"/>
        <v>0.34839398672406563</v>
      </c>
      <c r="AM94" s="25">
        <f t="shared" si="14"/>
        <v>0.35546692882266323</v>
      </c>
      <c r="AN94" s="25">
        <f t="shared" si="14"/>
        <v>0.35992414184986277</v>
      </c>
      <c r="AO94" s="25">
        <f t="shared" si="14"/>
        <v>0.37028217964547955</v>
      </c>
      <c r="AP94" s="25">
        <f t="shared" si="14"/>
        <v>0.37284706134924894</v>
      </c>
      <c r="AQ94" s="25">
        <f t="shared" si="14"/>
        <v>0.37237903235624059</v>
      </c>
      <c r="AR94" s="25">
        <f t="shared" si="14"/>
        <v>0.37887109803371083</v>
      </c>
      <c r="AS94" s="25">
        <f t="shared" si="14"/>
        <v>0.38053224758463983</v>
      </c>
      <c r="AT94" s="25">
        <f t="shared" si="14"/>
        <v>0.38052640135527793</v>
      </c>
      <c r="AU94" s="25">
        <f t="shared" si="14"/>
        <v>0.37322334717621336</v>
      </c>
      <c r="AV94" s="25">
        <f t="shared" si="14"/>
        <v>0.37535352909167558</v>
      </c>
      <c r="AW94" s="25">
        <f t="shared" si="14"/>
        <v>0.37395840920777629</v>
      </c>
      <c r="AX94" s="25">
        <f t="shared" si="14"/>
        <v>0.3795303241272675</v>
      </c>
      <c r="AY94" s="25">
        <f t="shared" si="14"/>
        <v>0.38250984302419144</v>
      </c>
      <c r="AZ94" s="25">
        <f t="shared" si="14"/>
        <v>0.38733370368518261</v>
      </c>
      <c r="BA94" s="25">
        <f t="shared" si="14"/>
        <v>0.39655533029865231</v>
      </c>
      <c r="BB94" s="25">
        <f t="shared" si="14"/>
        <v>0.40402964425629434</v>
      </c>
      <c r="BC94" s="25">
        <f t="shared" si="14"/>
        <v>0.40711960754978799</v>
      </c>
      <c r="BD94" s="25">
        <f t="shared" si="14"/>
        <v>0.41718602549636624</v>
      </c>
      <c r="BE94" s="25">
        <f t="shared" si="14"/>
        <v>0.41950162363630616</v>
      </c>
      <c r="BF94" s="25">
        <f t="shared" si="14"/>
        <v>0.42254516603967246</v>
      </c>
      <c r="BG94" s="25">
        <f t="shared" si="14"/>
        <v>0.4230163721759439</v>
      </c>
      <c r="BH94" s="25">
        <f t="shared" si="14"/>
        <v>0.42004415700435349</v>
      </c>
      <c r="BI94" s="25">
        <f t="shared" si="14"/>
        <v>0.41843243736014035</v>
      </c>
      <c r="BJ94" s="25">
        <f t="shared" si="14"/>
        <v>0.42061492716836124</v>
      </c>
      <c r="BK94" s="25">
        <f t="shared" si="14"/>
        <v>0.41996125091900588</v>
      </c>
      <c r="BL94" s="25">
        <f t="shared" si="14"/>
        <v>0.42641355056577879</v>
      </c>
      <c r="BO94" s="207">
        <f t="shared" si="13"/>
        <v>6.4522996467729077E-3</v>
      </c>
      <c r="BP94" s="208"/>
    </row>
    <row r="95" spans="1:68" ht="16.5" x14ac:dyDescent="0.25">
      <c r="A95" s="24" t="s">
        <v>124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>
        <f t="shared" si="14"/>
        <v>0.17275851548561041</v>
      </c>
      <c r="M95" s="25">
        <f t="shared" si="14"/>
        <v>0.17415372283257902</v>
      </c>
      <c r="N95" s="25">
        <f t="shared" si="14"/>
        <v>0.16428761463099559</v>
      </c>
      <c r="O95" s="25">
        <f t="shared" si="14"/>
        <v>0.15862326066511367</v>
      </c>
      <c r="P95" s="25">
        <f t="shared" si="14"/>
        <v>0.1706969244677323</v>
      </c>
      <c r="Q95" s="25">
        <f t="shared" si="14"/>
        <v>0.19075691276747594</v>
      </c>
      <c r="R95" s="25">
        <f t="shared" si="14"/>
        <v>0.17666907853573274</v>
      </c>
      <c r="S95" s="25">
        <f t="shared" si="14"/>
        <v>0.1712511209805645</v>
      </c>
      <c r="T95" s="25">
        <f t="shared" si="14"/>
        <v>0.16578442837493149</v>
      </c>
      <c r="U95" s="25">
        <f t="shared" si="14"/>
        <v>0.16454226205467321</v>
      </c>
      <c r="V95" s="25">
        <f t="shared" si="14"/>
        <v>0.16367396438436124</v>
      </c>
      <c r="W95" s="25">
        <f t="shared" si="14"/>
        <v>0.16251032706347199</v>
      </c>
      <c r="X95" s="25">
        <f t="shared" si="14"/>
        <v>0.159789787487502</v>
      </c>
      <c r="Y95" s="25">
        <f t="shared" si="14"/>
        <v>0.15434960407950798</v>
      </c>
      <c r="Z95" s="25">
        <f t="shared" si="14"/>
        <v>0.14543900316946995</v>
      </c>
      <c r="AA95" s="25">
        <f t="shared" si="14"/>
        <v>0.14141998537554085</v>
      </c>
      <c r="AB95" s="25">
        <f t="shared" si="14"/>
        <v>0.13965262195308054</v>
      </c>
      <c r="AC95" s="25">
        <f t="shared" si="14"/>
        <v>0.13610535269146443</v>
      </c>
      <c r="AD95" s="25">
        <f t="shared" si="14"/>
        <v>0.13249653240693093</v>
      </c>
      <c r="AE95" s="25">
        <f t="shared" si="14"/>
        <v>0.13391366202778679</v>
      </c>
      <c r="AF95" s="25">
        <f t="shared" si="14"/>
        <v>0.13540394822559143</v>
      </c>
      <c r="AG95" s="25">
        <f t="shared" si="14"/>
        <v>0.15307324659105015</v>
      </c>
      <c r="AH95" s="25">
        <f t="shared" si="14"/>
        <v>0.14078740481056706</v>
      </c>
      <c r="AI95" s="25">
        <f t="shared" si="14"/>
        <v>0.13858441129857846</v>
      </c>
      <c r="AJ95" s="25">
        <f t="shared" si="14"/>
        <v>0.13520762861901603</v>
      </c>
      <c r="AK95" s="25">
        <f t="shared" si="14"/>
        <v>0.13319037554927343</v>
      </c>
      <c r="AL95" s="25">
        <f t="shared" si="14"/>
        <v>0.13277489442103554</v>
      </c>
      <c r="AM95" s="25">
        <f t="shared" si="14"/>
        <v>0.13274204509775689</v>
      </c>
      <c r="AN95" s="25">
        <f t="shared" si="14"/>
        <v>0.13367382994045698</v>
      </c>
      <c r="AO95" s="25">
        <f t="shared" si="14"/>
        <v>0.13189717571930437</v>
      </c>
      <c r="AP95" s="25">
        <f t="shared" si="14"/>
        <v>0.13428493110676798</v>
      </c>
      <c r="AQ95" s="25">
        <f t="shared" si="14"/>
        <v>0.13501182885487992</v>
      </c>
      <c r="AR95" s="25">
        <f t="shared" si="14"/>
        <v>0.13176859558377174</v>
      </c>
      <c r="AS95" s="25">
        <f t="shared" si="14"/>
        <v>0.12751699776108807</v>
      </c>
      <c r="AT95" s="25">
        <f t="shared" si="14"/>
        <v>0.12865084329533966</v>
      </c>
      <c r="AU95" s="25">
        <f t="shared" si="14"/>
        <v>0.12508040758441927</v>
      </c>
      <c r="AV95" s="25">
        <f t="shared" si="14"/>
        <v>0.12553570868713845</v>
      </c>
      <c r="AW95" s="25">
        <f t="shared" si="14"/>
        <v>0.12673829869718636</v>
      </c>
      <c r="AX95" s="25">
        <f t="shared" si="14"/>
        <v>0.12597733199704408</v>
      </c>
      <c r="AY95" s="25">
        <f t="shared" si="14"/>
        <v>0.12518243775129045</v>
      </c>
      <c r="AZ95" s="25">
        <f t="shared" si="14"/>
        <v>0.1259268614687907</v>
      </c>
      <c r="BA95" s="25">
        <f t="shared" si="14"/>
        <v>0.1267121426676604</v>
      </c>
      <c r="BB95" s="25">
        <f t="shared" si="14"/>
        <v>0.12861121098298958</v>
      </c>
      <c r="BC95" s="25">
        <f t="shared" si="14"/>
        <v>0.1288613088139306</v>
      </c>
      <c r="BD95" s="25">
        <f t="shared" si="14"/>
        <v>0.12495470170290132</v>
      </c>
      <c r="BE95" s="25">
        <f t="shared" si="14"/>
        <v>0.1245604671776831</v>
      </c>
      <c r="BF95" s="25">
        <f t="shared" si="14"/>
        <v>0.12503643342146309</v>
      </c>
      <c r="BG95" s="25">
        <f t="shared" si="14"/>
        <v>0.12290756059895645</v>
      </c>
      <c r="BH95" s="25">
        <f t="shared" si="14"/>
        <v>0.12417393394893585</v>
      </c>
      <c r="BI95" s="25">
        <f t="shared" si="14"/>
        <v>0.12498027270787983</v>
      </c>
      <c r="BJ95" s="25">
        <f t="shared" si="14"/>
        <v>0.1258213173162937</v>
      </c>
      <c r="BK95" s="25">
        <f t="shared" si="14"/>
        <v>0.12209741541218488</v>
      </c>
      <c r="BL95" s="25">
        <f t="shared" si="14"/>
        <v>0.1187988655815605</v>
      </c>
      <c r="BO95" s="207">
        <f t="shared" si="13"/>
        <v>-3.2985498306243866E-3</v>
      </c>
      <c r="BP95" s="208"/>
    </row>
    <row r="96" spans="1:68" ht="16.5" x14ac:dyDescent="0.25">
      <c r="A96" s="24" t="s">
        <v>125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>
        <f t="shared" si="14"/>
        <v>0.1224862299159032</v>
      </c>
      <c r="M96" s="25">
        <f t="shared" si="14"/>
        <v>0.11625492498090866</v>
      </c>
      <c r="N96" s="25">
        <f t="shared" si="14"/>
        <v>0.10981060829761907</v>
      </c>
      <c r="O96" s="25">
        <f t="shared" si="14"/>
        <v>0.11028033361601003</v>
      </c>
      <c r="P96" s="25">
        <f t="shared" si="14"/>
        <v>0.12195917615747398</v>
      </c>
      <c r="Q96" s="25">
        <f t="shared" si="14"/>
        <v>0.12487020826507379</v>
      </c>
      <c r="R96" s="25">
        <f t="shared" si="14"/>
        <v>0.11596286439342894</v>
      </c>
      <c r="S96" s="25">
        <f t="shared" si="14"/>
        <v>0.10693533338457721</v>
      </c>
      <c r="T96" s="25">
        <f t="shared" si="14"/>
        <v>0.10593465703469002</v>
      </c>
      <c r="U96" s="25">
        <f t="shared" si="14"/>
        <v>0.10505992220750501</v>
      </c>
      <c r="V96" s="25">
        <f t="shared" si="14"/>
        <v>0.10477439674947386</v>
      </c>
      <c r="W96" s="25">
        <f t="shared" si="14"/>
        <v>9.8042104748279291E-2</v>
      </c>
      <c r="X96" s="25">
        <f t="shared" si="14"/>
        <v>9.9572807164546334E-2</v>
      </c>
      <c r="Y96" s="25">
        <f t="shared" si="14"/>
        <v>9.5295982972648269E-2</v>
      </c>
      <c r="Z96" s="25">
        <f t="shared" si="14"/>
        <v>8.7354942783405845E-2</v>
      </c>
      <c r="AA96" s="25">
        <f t="shared" si="14"/>
        <v>8.6140887413912973E-2</v>
      </c>
      <c r="AB96" s="25">
        <f t="shared" si="14"/>
        <v>8.6453931366190381E-2</v>
      </c>
      <c r="AC96" s="25">
        <f t="shared" si="14"/>
        <v>8.6416677655026558E-2</v>
      </c>
      <c r="AD96" s="25">
        <f t="shared" si="14"/>
        <v>8.2519315239990204E-2</v>
      </c>
      <c r="AE96" s="25">
        <f t="shared" ref="AE96:BL96" si="15">+AE73/AE$40</f>
        <v>7.8959177489112908E-2</v>
      </c>
      <c r="AF96" s="25">
        <f t="shared" si="15"/>
        <v>8.6198832747121076E-2</v>
      </c>
      <c r="AG96" s="25">
        <f t="shared" si="15"/>
        <v>0.11091745025003771</v>
      </c>
      <c r="AH96" s="25">
        <f t="shared" si="15"/>
        <v>8.7306904217870712E-2</v>
      </c>
      <c r="AI96" s="25">
        <f t="shared" si="15"/>
        <v>8.199646546050729E-2</v>
      </c>
      <c r="AJ96" s="25">
        <f t="shared" si="15"/>
        <v>8.2786697647361226E-2</v>
      </c>
      <c r="AK96" s="25">
        <f t="shared" si="15"/>
        <v>8.0187371154018847E-2</v>
      </c>
      <c r="AL96" s="25">
        <f t="shared" si="15"/>
        <v>7.5573690952250361E-2</v>
      </c>
      <c r="AM96" s="25">
        <f t="shared" si="15"/>
        <v>7.5594920441761096E-2</v>
      </c>
      <c r="AN96" s="25">
        <f t="shared" si="15"/>
        <v>7.5762215340336794E-2</v>
      </c>
      <c r="AO96" s="25">
        <f t="shared" si="15"/>
        <v>7.5523047930102283E-2</v>
      </c>
      <c r="AP96" s="25">
        <f t="shared" si="15"/>
        <v>7.4946728959698464E-2</v>
      </c>
      <c r="AQ96" s="25">
        <f t="shared" si="15"/>
        <v>7.1057865052026492E-2</v>
      </c>
      <c r="AR96" s="25">
        <f t="shared" si="15"/>
        <v>7.0914977693230505E-2</v>
      </c>
      <c r="AS96" s="25">
        <f t="shared" si="15"/>
        <v>7.2703839323826333E-2</v>
      </c>
      <c r="AT96" s="25">
        <f t="shared" si="15"/>
        <v>7.1477353765531326E-2</v>
      </c>
      <c r="AU96" s="25">
        <f t="shared" si="15"/>
        <v>6.9357132658088433E-2</v>
      </c>
      <c r="AV96" s="25">
        <f t="shared" si="15"/>
        <v>7.1147386819119793E-2</v>
      </c>
      <c r="AW96" s="25">
        <f t="shared" si="15"/>
        <v>6.9263434046240496E-2</v>
      </c>
      <c r="AX96" s="25">
        <f t="shared" si="15"/>
        <v>7.3199864666433537E-2</v>
      </c>
      <c r="AY96" s="25">
        <f t="shared" si="15"/>
        <v>6.4120767537222248E-2</v>
      </c>
      <c r="AZ96" s="25">
        <f t="shared" si="15"/>
        <v>6.6410210962969646E-2</v>
      </c>
      <c r="BA96" s="25">
        <f t="shared" si="15"/>
        <v>6.7426354005085495E-2</v>
      </c>
      <c r="BB96" s="25">
        <f t="shared" si="15"/>
        <v>6.4276181755500761E-2</v>
      </c>
      <c r="BC96" s="25">
        <f t="shared" si="15"/>
        <v>6.3350006506000173E-2</v>
      </c>
      <c r="BD96" s="25">
        <f t="shared" si="15"/>
        <v>6.4684599017930694E-2</v>
      </c>
      <c r="BE96" s="25">
        <f t="shared" si="15"/>
        <v>6.4302881053845212E-2</v>
      </c>
      <c r="BF96" s="25">
        <f t="shared" si="15"/>
        <v>6.546554082253582E-2</v>
      </c>
      <c r="BG96" s="25">
        <f t="shared" si="15"/>
        <v>6.3881109822998661E-2</v>
      </c>
      <c r="BH96" s="25">
        <f t="shared" si="15"/>
        <v>6.4117449867556381E-2</v>
      </c>
      <c r="BI96" s="25">
        <f t="shared" si="15"/>
        <v>6.5052414732288566E-2</v>
      </c>
      <c r="BJ96" s="25">
        <f t="shared" si="15"/>
        <v>6.2344800981661161E-2</v>
      </c>
      <c r="BK96" s="25">
        <f t="shared" si="15"/>
        <v>5.8311781156426747E-2</v>
      </c>
      <c r="BL96" s="25">
        <f t="shared" si="15"/>
        <v>5.9031413297893312E-2</v>
      </c>
      <c r="BO96" s="207">
        <f t="shared" si="13"/>
        <v>7.1963214146656546E-4</v>
      </c>
      <c r="BP96" s="208"/>
    </row>
    <row r="97" spans="1:70" ht="16.5" x14ac:dyDescent="0.25">
      <c r="A97" s="24" t="s">
        <v>126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>
        <f t="shared" ref="L97:BL98" si="16">+L74/L$40</f>
        <v>0.16984755274132174</v>
      </c>
      <c r="M97" s="25">
        <f t="shared" si="16"/>
        <v>0.16550419758119073</v>
      </c>
      <c r="N97" s="25">
        <f t="shared" si="16"/>
        <v>0.1741228843818349</v>
      </c>
      <c r="O97" s="25">
        <f t="shared" si="16"/>
        <v>0.17707711027089187</v>
      </c>
      <c r="P97" s="25">
        <f t="shared" si="16"/>
        <v>0.18895115977956217</v>
      </c>
      <c r="Q97" s="25">
        <f t="shared" si="16"/>
        <v>0.20497444646759441</v>
      </c>
      <c r="R97" s="25">
        <f t="shared" si="16"/>
        <v>0.20895231769880718</v>
      </c>
      <c r="S97" s="25">
        <f t="shared" si="16"/>
        <v>0.20172406604181387</v>
      </c>
      <c r="T97" s="25">
        <f t="shared" si="16"/>
        <v>0.19598145984818038</v>
      </c>
      <c r="U97" s="25">
        <f t="shared" si="16"/>
        <v>0.19326342021207563</v>
      </c>
      <c r="V97" s="25">
        <f t="shared" si="16"/>
        <v>0.19177787371576746</v>
      </c>
      <c r="W97" s="25">
        <f t="shared" si="16"/>
        <v>0.19325351734135482</v>
      </c>
      <c r="X97" s="25">
        <f t="shared" si="16"/>
        <v>0.19570525967230834</v>
      </c>
      <c r="Y97" s="25">
        <f t="shared" si="16"/>
        <v>0.19758246069408869</v>
      </c>
      <c r="Z97" s="25">
        <f t="shared" si="16"/>
        <v>0.20244258599618406</v>
      </c>
      <c r="AA97" s="25">
        <f t="shared" si="16"/>
        <v>0.20820559108560302</v>
      </c>
      <c r="AB97" s="25">
        <f t="shared" si="16"/>
        <v>0.21459442137874091</v>
      </c>
      <c r="AC97" s="25">
        <f t="shared" si="16"/>
        <v>0.22125163515873014</v>
      </c>
      <c r="AD97" s="25">
        <f t="shared" si="16"/>
        <v>0.22940830536399801</v>
      </c>
      <c r="AE97" s="25">
        <f t="shared" si="16"/>
        <v>0.23061933692955544</v>
      </c>
      <c r="AF97" s="25">
        <f t="shared" si="16"/>
        <v>0.23701809062272258</v>
      </c>
      <c r="AG97" s="25">
        <f t="shared" si="16"/>
        <v>0.24212111900749411</v>
      </c>
      <c r="AH97" s="25">
        <f t="shared" si="16"/>
        <v>0.23884843824872071</v>
      </c>
      <c r="AI97" s="25">
        <f t="shared" si="16"/>
        <v>0.24364702369233479</v>
      </c>
      <c r="AJ97" s="25">
        <f t="shared" si="16"/>
        <v>0.24349315826982246</v>
      </c>
      <c r="AK97" s="25">
        <f t="shared" si="16"/>
        <v>0.24492563427414743</v>
      </c>
      <c r="AL97" s="25">
        <f t="shared" si="16"/>
        <v>0.24444186465194237</v>
      </c>
      <c r="AM97" s="25">
        <f t="shared" si="16"/>
        <v>0.24978202286265835</v>
      </c>
      <c r="AN97" s="25">
        <f t="shared" si="16"/>
        <v>0.25274125565738648</v>
      </c>
      <c r="AO97" s="25">
        <f t="shared" si="16"/>
        <v>0.26078792865266653</v>
      </c>
      <c r="AP97" s="25">
        <f t="shared" si="16"/>
        <v>0.26349903137926539</v>
      </c>
      <c r="AQ97" s="25">
        <f t="shared" si="16"/>
        <v>0.2618501208923355</v>
      </c>
      <c r="AR97" s="25">
        <f t="shared" si="16"/>
        <v>0.26703870113561168</v>
      </c>
      <c r="AS97" s="25">
        <f t="shared" si="16"/>
        <v>0.26833020963148091</v>
      </c>
      <c r="AT97" s="25">
        <f t="shared" si="16"/>
        <v>0.26821546259520729</v>
      </c>
      <c r="AU97" s="25">
        <f t="shared" si="16"/>
        <v>0.26384729588304168</v>
      </c>
      <c r="AV97" s="25">
        <f t="shared" si="16"/>
        <v>0.26569657959137777</v>
      </c>
      <c r="AW97" s="25">
        <f t="shared" si="16"/>
        <v>0.26415490119516022</v>
      </c>
      <c r="AX97" s="25">
        <f t="shared" si="16"/>
        <v>0.27052384309046812</v>
      </c>
      <c r="AY97" s="25">
        <f t="shared" si="16"/>
        <v>0.2680494480141517</v>
      </c>
      <c r="AZ97" s="25">
        <f t="shared" si="16"/>
        <v>0.27225670511865357</v>
      </c>
      <c r="BA97" s="25">
        <f t="shared" si="16"/>
        <v>0.27860030263470431</v>
      </c>
      <c r="BB97" s="25">
        <f t="shared" si="16"/>
        <v>0.2837224414393541</v>
      </c>
      <c r="BC97" s="25">
        <f t="shared" si="16"/>
        <v>0.28553277689998902</v>
      </c>
      <c r="BD97" s="25">
        <f t="shared" si="16"/>
        <v>0.29174322780099743</v>
      </c>
      <c r="BE97" s="25">
        <f t="shared" si="16"/>
        <v>0.29700120336978431</v>
      </c>
      <c r="BF97" s="25">
        <f t="shared" si="16"/>
        <v>0.29427076463478652</v>
      </c>
      <c r="BG97" s="25">
        <f t="shared" si="16"/>
        <v>0.29619167310350586</v>
      </c>
      <c r="BH97" s="25">
        <f t="shared" si="16"/>
        <v>0.29410018711442609</v>
      </c>
      <c r="BI97" s="25">
        <f t="shared" si="16"/>
        <v>0.29192848109399228</v>
      </c>
      <c r="BJ97" s="25">
        <f t="shared" si="16"/>
        <v>0.29141903719289619</v>
      </c>
      <c r="BK97" s="25">
        <f t="shared" si="16"/>
        <v>0.28896025999017089</v>
      </c>
      <c r="BL97" s="25">
        <f t="shared" si="16"/>
        <v>0.29361250191407451</v>
      </c>
      <c r="BO97" s="207">
        <f t="shared" si="13"/>
        <v>4.6522419239036217E-3</v>
      </c>
      <c r="BP97" s="208"/>
    </row>
    <row r="98" spans="1:70" ht="16.5" x14ac:dyDescent="0.25">
      <c r="A98" s="24" t="s">
        <v>127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>
        <f t="shared" si="16"/>
        <v>7.1426433652836741E-2</v>
      </c>
      <c r="M98" s="25">
        <f t="shared" si="16"/>
        <v>7.0039000605990082E-2</v>
      </c>
      <c r="N98" s="25">
        <f t="shared" si="16"/>
        <v>7.1446528888560901E-2</v>
      </c>
      <c r="O98" s="25">
        <f t="shared" si="16"/>
        <v>7.3197388211500874E-2</v>
      </c>
      <c r="P98" s="25">
        <f t="shared" si="16"/>
        <v>8.1217295019493901E-2</v>
      </c>
      <c r="Q98" s="25">
        <f t="shared" si="16"/>
        <v>8.5180011032047406E-2</v>
      </c>
      <c r="R98" s="25">
        <f t="shared" si="16"/>
        <v>8.2602865843582771E-2</v>
      </c>
      <c r="S98" s="25">
        <f t="shared" si="16"/>
        <v>8.108474818190313E-2</v>
      </c>
      <c r="T98" s="25">
        <f t="shared" si="16"/>
        <v>7.9843257460937303E-2</v>
      </c>
      <c r="U98" s="25">
        <f t="shared" si="16"/>
        <v>8.0519338137129748E-2</v>
      </c>
      <c r="V98" s="25">
        <f t="shared" si="16"/>
        <v>7.9681929429602838E-2</v>
      </c>
      <c r="W98" s="25">
        <f t="shared" si="16"/>
        <v>8.0970213829388127E-2</v>
      </c>
      <c r="X98" s="25">
        <f t="shared" si="16"/>
        <v>8.2901922358878583E-2</v>
      </c>
      <c r="Y98" s="25">
        <f t="shared" si="16"/>
        <v>8.5301091721865605E-2</v>
      </c>
      <c r="Z98" s="25">
        <f t="shared" si="16"/>
        <v>8.628796144504261E-2</v>
      </c>
      <c r="AA98" s="25">
        <f t="shared" si="16"/>
        <v>8.8875167317409826E-2</v>
      </c>
      <c r="AB98" s="25">
        <f t="shared" si="16"/>
        <v>8.8888752209183214E-2</v>
      </c>
      <c r="AC98" s="25">
        <f t="shared" si="16"/>
        <v>9.2044727527376843E-2</v>
      </c>
      <c r="AD98" s="25">
        <f t="shared" si="16"/>
        <v>9.3935984295923924E-2</v>
      </c>
      <c r="AE98" s="25">
        <f t="shared" si="16"/>
        <v>9.7386884698094311E-2</v>
      </c>
      <c r="AF98" s="25">
        <f t="shared" si="16"/>
        <v>9.7820473507687897E-2</v>
      </c>
      <c r="AG98" s="25">
        <f t="shared" si="16"/>
        <v>0.11037408685066404</v>
      </c>
      <c r="AH98" s="25">
        <f t="shared" si="16"/>
        <v>0.104343296191962</v>
      </c>
      <c r="AI98" s="25">
        <f t="shared" si="16"/>
        <v>0.10432903946452111</v>
      </c>
      <c r="AJ98" s="25">
        <f t="shared" si="16"/>
        <v>0.10442763120434244</v>
      </c>
      <c r="AK98" s="25">
        <f t="shared" si="16"/>
        <v>0.10153859050151001</v>
      </c>
      <c r="AL98" s="25">
        <f t="shared" si="16"/>
        <v>0.10349236163767021</v>
      </c>
      <c r="AM98" s="25">
        <f t="shared" si="16"/>
        <v>0.1054721448012155</v>
      </c>
      <c r="AN98" s="25">
        <f t="shared" si="16"/>
        <v>0.10717963665261356</v>
      </c>
      <c r="AO98" s="25">
        <f t="shared" si="16"/>
        <v>0.10948364816078407</v>
      </c>
      <c r="AP98" s="25">
        <f t="shared" si="16"/>
        <v>0.10932300013536166</v>
      </c>
      <c r="AQ98" s="25">
        <f t="shared" si="16"/>
        <v>0.11052558682704411</v>
      </c>
      <c r="AR98" s="25">
        <f t="shared" si="16"/>
        <v>0.11184011362473369</v>
      </c>
      <c r="AS98" s="25">
        <f t="shared" si="16"/>
        <v>0.11219130464792634</v>
      </c>
      <c r="AT98" s="25">
        <f t="shared" si="16"/>
        <v>0.11231004993678163</v>
      </c>
      <c r="AU98" s="25">
        <f t="shared" si="16"/>
        <v>0.10936229207914479</v>
      </c>
      <c r="AV98" s="25">
        <f t="shared" si="16"/>
        <v>0.10960956842397976</v>
      </c>
      <c r="AW98" s="25">
        <f t="shared" si="16"/>
        <v>0.10980096310601373</v>
      </c>
      <c r="AX98" s="25">
        <f t="shared" si="16"/>
        <v>0.10910849647077489</v>
      </c>
      <c r="AY98" s="25">
        <f t="shared" si="16"/>
        <v>0.11445982488387128</v>
      </c>
      <c r="AZ98" s="25">
        <f t="shared" si="16"/>
        <v>0.11507448622557589</v>
      </c>
      <c r="BA98" s="25">
        <f t="shared" si="16"/>
        <v>0.11795206235055331</v>
      </c>
      <c r="BB98" s="25">
        <f t="shared" si="16"/>
        <v>0.12063158647121881</v>
      </c>
      <c r="BC98" s="25">
        <f t="shared" si="16"/>
        <v>0.12177346857132225</v>
      </c>
      <c r="BD98" s="25">
        <f t="shared" si="16"/>
        <v>0.12608502045092587</v>
      </c>
      <c r="BE98" s="25">
        <f t="shared" si="16"/>
        <v>0.12355627241063276</v>
      </c>
      <c r="BF98" s="25">
        <f t="shared" si="16"/>
        <v>0.12827011891585846</v>
      </c>
      <c r="BG98" s="25">
        <f t="shared" si="16"/>
        <v>0.12682635963882002</v>
      </c>
      <c r="BH98" s="25">
        <f t="shared" si="16"/>
        <v>0.12732207567849996</v>
      </c>
      <c r="BI98" s="25">
        <f t="shared" si="16"/>
        <v>0.12675836153671802</v>
      </c>
      <c r="BJ98" s="25">
        <f t="shared" si="16"/>
        <v>0.12944252118733893</v>
      </c>
      <c r="BK98" s="25">
        <f t="shared" si="16"/>
        <v>0.13099775539878661</v>
      </c>
      <c r="BL98" s="25">
        <f t="shared" si="16"/>
        <v>0.13279670338170921</v>
      </c>
      <c r="BO98" s="207">
        <f t="shared" si="13"/>
        <v>1.7989479829225996E-3</v>
      </c>
      <c r="BP98" s="208"/>
    </row>
    <row r="99" spans="1:70" s="36" customFormat="1" x14ac:dyDescent="0.25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</row>
    <row r="100" spans="1:70" s="36" customFormat="1" x14ac:dyDescent="0.25">
      <c r="A100" s="53"/>
      <c r="B100" s="66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</row>
    <row r="101" spans="1:70" s="36" customFormat="1" x14ac:dyDescent="0.25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</row>
    <row r="102" spans="1:70" s="36" customFormat="1" x14ac:dyDescent="0.25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</row>
    <row r="103" spans="1:70" s="36" customFormat="1" x14ac:dyDescent="0.25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</row>
    <row r="104" spans="1:70" s="36" customFormat="1" x14ac:dyDescent="0.25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</row>
    <row r="105" spans="1:70" s="36" customFormat="1" x14ac:dyDescent="0.25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</row>
    <row r="106" spans="1:70" s="36" customFormat="1" x14ac:dyDescent="0.25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</row>
    <row r="107" spans="1:70" s="36" customFormat="1" x14ac:dyDescent="0.25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</row>
    <row r="108" spans="1:70" s="36" customFormat="1" x14ac:dyDescent="0.25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</row>
    <row r="109" spans="1:70" s="36" customFormat="1" x14ac:dyDescent="0.2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P109" s="47"/>
      <c r="BQ109" s="47"/>
      <c r="BR109" s="47"/>
    </row>
    <row r="110" spans="1:70" s="36" customFormat="1" x14ac:dyDescent="0.25">
      <c r="A110" s="34"/>
      <c r="B110" s="38">
        <f t="shared" ref="B110:BM110" si="17">B34</f>
        <v>43678</v>
      </c>
      <c r="C110" s="38">
        <f t="shared" si="17"/>
        <v>43709</v>
      </c>
      <c r="D110" s="38">
        <f t="shared" si="17"/>
        <v>43739</v>
      </c>
      <c r="E110" s="38">
        <f t="shared" si="17"/>
        <v>43770</v>
      </c>
      <c r="F110" s="38">
        <f t="shared" si="17"/>
        <v>43800</v>
      </c>
      <c r="G110" s="38">
        <f t="shared" si="17"/>
        <v>43831</v>
      </c>
      <c r="H110" s="38">
        <f t="shared" si="17"/>
        <v>43862</v>
      </c>
      <c r="I110" s="38">
        <f t="shared" si="17"/>
        <v>43891</v>
      </c>
      <c r="J110" s="38">
        <f t="shared" si="17"/>
        <v>43922</v>
      </c>
      <c r="K110" s="38">
        <f t="shared" si="17"/>
        <v>43952</v>
      </c>
      <c r="L110" s="38">
        <f t="shared" si="17"/>
        <v>43983</v>
      </c>
      <c r="M110" s="38">
        <f t="shared" si="17"/>
        <v>44013</v>
      </c>
      <c r="N110" s="38">
        <f t="shared" si="17"/>
        <v>44044</v>
      </c>
      <c r="O110" s="38">
        <f t="shared" si="17"/>
        <v>44075</v>
      </c>
      <c r="P110" s="38">
        <f t="shared" si="17"/>
        <v>44105</v>
      </c>
      <c r="Q110" s="38">
        <f t="shared" si="17"/>
        <v>44136</v>
      </c>
      <c r="R110" s="38">
        <f t="shared" si="17"/>
        <v>44166</v>
      </c>
      <c r="S110" s="38">
        <f t="shared" si="17"/>
        <v>44197</v>
      </c>
      <c r="T110" s="38">
        <f t="shared" si="17"/>
        <v>44228</v>
      </c>
      <c r="U110" s="38">
        <f t="shared" si="17"/>
        <v>44256</v>
      </c>
      <c r="V110" s="38">
        <f t="shared" si="17"/>
        <v>44287</v>
      </c>
      <c r="W110" s="38">
        <f t="shared" si="17"/>
        <v>44317</v>
      </c>
      <c r="X110" s="38">
        <f t="shared" si="17"/>
        <v>44348</v>
      </c>
      <c r="Y110" s="38">
        <f t="shared" si="17"/>
        <v>44378</v>
      </c>
      <c r="Z110" s="38">
        <f t="shared" si="17"/>
        <v>44409</v>
      </c>
      <c r="AA110" s="38">
        <f t="shared" si="17"/>
        <v>44440</v>
      </c>
      <c r="AB110" s="38">
        <f t="shared" si="17"/>
        <v>44470</v>
      </c>
      <c r="AC110" s="38">
        <f t="shared" si="17"/>
        <v>44501</v>
      </c>
      <c r="AD110" s="38">
        <f t="shared" si="17"/>
        <v>44531</v>
      </c>
      <c r="AE110" s="38">
        <f t="shared" si="17"/>
        <v>44562</v>
      </c>
      <c r="AF110" s="38">
        <f t="shared" si="17"/>
        <v>44593</v>
      </c>
      <c r="AG110" s="38">
        <f t="shared" si="17"/>
        <v>44621</v>
      </c>
      <c r="AH110" s="38">
        <f t="shared" si="17"/>
        <v>44652</v>
      </c>
      <c r="AI110" s="38">
        <f t="shared" si="17"/>
        <v>44682</v>
      </c>
      <c r="AJ110" s="38">
        <f t="shared" si="17"/>
        <v>44713</v>
      </c>
      <c r="AK110" s="38">
        <f t="shared" si="17"/>
        <v>44743</v>
      </c>
      <c r="AL110" s="38">
        <f t="shared" si="17"/>
        <v>44774</v>
      </c>
      <c r="AM110" s="38">
        <f t="shared" si="17"/>
        <v>44805</v>
      </c>
      <c r="AN110" s="38">
        <f t="shared" si="17"/>
        <v>44835</v>
      </c>
      <c r="AO110" s="38">
        <f t="shared" si="17"/>
        <v>44866</v>
      </c>
      <c r="AP110" s="38">
        <f t="shared" si="17"/>
        <v>44896</v>
      </c>
      <c r="AQ110" s="38">
        <f t="shared" si="17"/>
        <v>44927</v>
      </c>
      <c r="AR110" s="38">
        <f t="shared" si="17"/>
        <v>44958</v>
      </c>
      <c r="AS110" s="38">
        <f t="shared" si="17"/>
        <v>44986</v>
      </c>
      <c r="AT110" s="38">
        <f t="shared" si="17"/>
        <v>45017</v>
      </c>
      <c r="AU110" s="38">
        <f t="shared" si="17"/>
        <v>45047</v>
      </c>
      <c r="AV110" s="38">
        <f t="shared" si="17"/>
        <v>45078</v>
      </c>
      <c r="AW110" s="38">
        <f t="shared" si="17"/>
        <v>45108</v>
      </c>
      <c r="AX110" s="38">
        <f t="shared" si="17"/>
        <v>45139</v>
      </c>
      <c r="AY110" s="38">
        <f t="shared" si="17"/>
        <v>45170</v>
      </c>
      <c r="AZ110" s="38">
        <f t="shared" si="17"/>
        <v>45200</v>
      </c>
      <c r="BA110" s="38">
        <f t="shared" si="17"/>
        <v>45231</v>
      </c>
      <c r="BB110" s="38">
        <f t="shared" si="17"/>
        <v>45261</v>
      </c>
      <c r="BC110" s="38">
        <f t="shared" si="17"/>
        <v>45292</v>
      </c>
      <c r="BD110" s="38">
        <f t="shared" si="17"/>
        <v>45323</v>
      </c>
      <c r="BE110" s="38">
        <f t="shared" si="17"/>
        <v>45352</v>
      </c>
      <c r="BF110" s="38">
        <f t="shared" si="17"/>
        <v>45383</v>
      </c>
      <c r="BG110" s="38">
        <f t="shared" si="17"/>
        <v>45413</v>
      </c>
      <c r="BH110" s="38">
        <f t="shared" si="17"/>
        <v>45444</v>
      </c>
      <c r="BI110" s="38">
        <f t="shared" si="17"/>
        <v>45474</v>
      </c>
      <c r="BJ110" s="38">
        <f t="shared" si="17"/>
        <v>45505</v>
      </c>
      <c r="BK110" s="38">
        <f t="shared" si="17"/>
        <v>45536</v>
      </c>
      <c r="BL110" s="38">
        <f t="shared" si="17"/>
        <v>45566</v>
      </c>
      <c r="BM110" s="38">
        <f t="shared" si="17"/>
        <v>45597</v>
      </c>
      <c r="BN110" s="38">
        <f t="shared" ref="BN110" si="18">BN34</f>
        <v>45627</v>
      </c>
      <c r="BO110" s="38"/>
      <c r="BP110" s="66"/>
      <c r="BQ110" s="66"/>
      <c r="BR110" s="47"/>
    </row>
    <row r="111" spans="1:70" s="36" customFormat="1" x14ac:dyDescent="0.25">
      <c r="A111" s="38" t="s">
        <v>128</v>
      </c>
      <c r="B111" s="67">
        <f t="shared" ref="B111:N111" si="19">B46</f>
        <v>1.8357323858497882E-2</v>
      </c>
      <c r="C111" s="67">
        <f t="shared" si="19"/>
        <v>0.34440896265690502</v>
      </c>
      <c r="D111" s="67">
        <f t="shared" si="19"/>
        <v>0.5355430794985887</v>
      </c>
      <c r="E111" s="67">
        <f t="shared" si="19"/>
        <v>0.62828605497614087</v>
      </c>
      <c r="F111" s="67">
        <f t="shared" si="19"/>
        <v>0.69112703217125526</v>
      </c>
      <c r="G111" s="67">
        <f t="shared" si="19"/>
        <v>0.71081787128306351</v>
      </c>
      <c r="H111" s="67">
        <f t="shared" si="19"/>
        <v>0.73386317445524563</v>
      </c>
      <c r="I111" s="67">
        <f t="shared" si="19"/>
        <v>0.76220694594605454</v>
      </c>
      <c r="J111" s="67">
        <f t="shared" si="19"/>
        <v>0.76580382442604977</v>
      </c>
      <c r="K111" s="67">
        <f t="shared" si="19"/>
        <v>0.76421518186496329</v>
      </c>
      <c r="L111" s="67">
        <f t="shared" si="19"/>
        <v>0.77500779492741889</v>
      </c>
      <c r="M111" s="67">
        <f t="shared" si="19"/>
        <v>0.77086586339824914</v>
      </c>
      <c r="N111" s="67">
        <f t="shared" si="19"/>
        <v>0.77043009496793968</v>
      </c>
      <c r="O111" s="67">
        <f>O49</f>
        <v>0.66461421751768301</v>
      </c>
      <c r="P111" s="67">
        <f t="shared" ref="P111:BN111" si="20">P49</f>
        <v>0.68637008902159047</v>
      </c>
      <c r="Q111" s="67">
        <f t="shared" si="20"/>
        <v>0.71379348739993109</v>
      </c>
      <c r="R111" s="67">
        <f t="shared" si="20"/>
        <v>0.71444493012805788</v>
      </c>
      <c r="S111" s="67">
        <f t="shared" si="20"/>
        <v>0.71261263743834224</v>
      </c>
      <c r="T111" s="67">
        <f t="shared" si="20"/>
        <v>0.72441620614415991</v>
      </c>
      <c r="U111" s="67">
        <f t="shared" si="20"/>
        <v>0.72417245366736316</v>
      </c>
      <c r="V111" s="67">
        <f t="shared" si="20"/>
        <v>0.73560589950297395</v>
      </c>
      <c r="W111" s="67">
        <f t="shared" si="20"/>
        <v>0.7230949478971459</v>
      </c>
      <c r="X111" s="67">
        <f t="shared" si="20"/>
        <v>0.71634098621704156</v>
      </c>
      <c r="Y111" s="67">
        <f t="shared" si="20"/>
        <v>0.71533291728673609</v>
      </c>
      <c r="Z111" s="67">
        <f t="shared" si="20"/>
        <v>0.71389454475605074</v>
      </c>
      <c r="AA111" s="67">
        <f t="shared" si="20"/>
        <v>0.72177545410445754</v>
      </c>
      <c r="AB111" s="67">
        <f t="shared" si="20"/>
        <v>0.73827991086732947</v>
      </c>
      <c r="AC111" s="67">
        <f t="shared" si="20"/>
        <v>0.7477810072797122</v>
      </c>
      <c r="AD111" s="67">
        <f t="shared" si="20"/>
        <v>0.7570278539329629</v>
      </c>
      <c r="AE111" s="67">
        <f t="shared" si="20"/>
        <v>0.7604317682945223</v>
      </c>
      <c r="AF111" s="67">
        <f t="shared" si="20"/>
        <v>0.76859431885965812</v>
      </c>
      <c r="AG111" s="67">
        <f t="shared" si="20"/>
        <v>0.78444411106128098</v>
      </c>
      <c r="AH111" s="67">
        <f t="shared" si="20"/>
        <v>0.77157568444323554</v>
      </c>
      <c r="AI111" s="67">
        <f t="shared" si="20"/>
        <v>0.772638087333956</v>
      </c>
      <c r="AJ111" s="67">
        <f t="shared" si="20"/>
        <v>0.77213483316390286</v>
      </c>
      <c r="AK111" s="67">
        <f t="shared" si="20"/>
        <v>0.77050382052922795</v>
      </c>
      <c r="AL111" s="67">
        <f t="shared" si="20"/>
        <v>0.77497652639408832</v>
      </c>
      <c r="AM111" s="67">
        <f t="shared" si="20"/>
        <v>0.78597122153874821</v>
      </c>
      <c r="AN111" s="67">
        <f t="shared" si="20"/>
        <v>0.79946862287556963</v>
      </c>
      <c r="AO111" s="67">
        <f t="shared" si="20"/>
        <v>0.81270338511713935</v>
      </c>
      <c r="AP111" s="67">
        <f t="shared" si="20"/>
        <v>0.81306800474818175</v>
      </c>
      <c r="AQ111" s="67">
        <f t="shared" si="20"/>
        <v>0.81521166032133163</v>
      </c>
      <c r="AR111" s="67">
        <f t="shared" si="20"/>
        <v>0.81939529660891286</v>
      </c>
      <c r="AS111" s="67">
        <f t="shared" si="20"/>
        <v>0.81752547479980109</v>
      </c>
      <c r="AT111" s="67">
        <f t="shared" si="20"/>
        <v>0.81215958718473724</v>
      </c>
      <c r="AU111" s="67">
        <f t="shared" si="20"/>
        <v>0.81021393078667814</v>
      </c>
      <c r="AV111" s="67">
        <f t="shared" si="20"/>
        <v>0.80587472683392336</v>
      </c>
      <c r="AW111" s="67">
        <f t="shared" si="20"/>
        <v>0.79888327257945213</v>
      </c>
      <c r="AX111" s="67">
        <f t="shared" si="20"/>
        <v>0.80146403225477891</v>
      </c>
      <c r="AY111" s="67">
        <f t="shared" si="20"/>
        <v>0.80308287417264446</v>
      </c>
      <c r="AZ111" s="67">
        <f t="shared" si="20"/>
        <v>0.81622484010581564</v>
      </c>
      <c r="BA111" s="67">
        <f t="shared" si="20"/>
        <v>0.8268263708266218</v>
      </c>
      <c r="BB111" s="67">
        <f t="shared" si="20"/>
        <v>0.83217978473962817</v>
      </c>
      <c r="BC111" s="67">
        <f t="shared" si="20"/>
        <v>0.84008332043758638</v>
      </c>
      <c r="BD111" s="67">
        <f t="shared" si="20"/>
        <v>0.84302089499042132</v>
      </c>
      <c r="BE111" s="67">
        <f t="shared" si="20"/>
        <v>0.83938822122542234</v>
      </c>
      <c r="BF111" s="67">
        <f t="shared" si="20"/>
        <v>0.8402501048900709</v>
      </c>
      <c r="BG111" s="67">
        <f t="shared" si="20"/>
        <v>0.83549790962687853</v>
      </c>
      <c r="BH111" s="67">
        <f t="shared" si="20"/>
        <v>0.83140999278665173</v>
      </c>
      <c r="BI111" s="67">
        <f t="shared" si="20"/>
        <v>0.82879665349168585</v>
      </c>
      <c r="BJ111" s="67">
        <f t="shared" si="20"/>
        <v>0.82181878838425959</v>
      </c>
      <c r="BK111" s="67">
        <f t="shared" si="20"/>
        <v>0.82754819955176673</v>
      </c>
      <c r="BL111" s="67">
        <f t="shared" si="20"/>
        <v>0.83592780588660198</v>
      </c>
      <c r="BM111" s="67">
        <f t="shared" si="20"/>
        <v>0</v>
      </c>
      <c r="BN111" s="67">
        <f t="shared" si="20"/>
        <v>0</v>
      </c>
      <c r="BO111" s="67"/>
      <c r="BP111" s="68"/>
      <c r="BQ111" s="68"/>
      <c r="BR111" s="47"/>
    </row>
    <row r="112" spans="1:70" s="36" customFormat="1" x14ac:dyDescent="0.25">
      <c r="A112" s="38" t="s">
        <v>128</v>
      </c>
      <c r="B112" s="67">
        <f t="shared" ref="B112:BM112" si="21">B49</f>
        <v>1.2533454393225948E-2</v>
      </c>
      <c r="C112" s="67">
        <f t="shared" si="21"/>
        <v>0.25094670348750681</v>
      </c>
      <c r="D112" s="67">
        <f t="shared" si="21"/>
        <v>0.41124485155921403</v>
      </c>
      <c r="E112" s="67">
        <f t="shared" si="21"/>
        <v>0.50118531857201265</v>
      </c>
      <c r="F112" s="67">
        <f t="shared" si="21"/>
        <v>0.5709876089688769</v>
      </c>
      <c r="G112" s="67">
        <f t="shared" si="21"/>
        <v>0.59443833656006795</v>
      </c>
      <c r="H112" s="67">
        <f t="shared" si="21"/>
        <v>0.61991783673523748</v>
      </c>
      <c r="I112" s="67">
        <f t="shared" si="21"/>
        <v>0.646937320762351</v>
      </c>
      <c r="J112" s="67">
        <f t="shared" si="21"/>
        <v>0.64903882140411284</v>
      </c>
      <c r="K112" s="67">
        <f t="shared" si="21"/>
        <v>0.63910129406412686</v>
      </c>
      <c r="L112" s="67">
        <f t="shared" si="21"/>
        <v>0.6508008255865354</v>
      </c>
      <c r="M112" s="67">
        <f t="shared" si="21"/>
        <v>0.64748505055263128</v>
      </c>
      <c r="N112" s="67">
        <f t="shared" si="21"/>
        <v>0.64848702574504202</v>
      </c>
      <c r="O112" s="67">
        <f t="shared" si="21"/>
        <v>0.66461421751768301</v>
      </c>
      <c r="P112" s="67">
        <f t="shared" si="21"/>
        <v>0.68637008902159047</v>
      </c>
      <c r="Q112" s="67">
        <f t="shared" si="21"/>
        <v>0.71379348739993109</v>
      </c>
      <c r="R112" s="67">
        <f t="shared" si="21"/>
        <v>0.71444493012805788</v>
      </c>
      <c r="S112" s="67">
        <f t="shared" si="21"/>
        <v>0.71261263743834224</v>
      </c>
      <c r="T112" s="67">
        <f t="shared" si="21"/>
        <v>0.72441620614415991</v>
      </c>
      <c r="U112" s="67">
        <f t="shared" si="21"/>
        <v>0.72417245366736316</v>
      </c>
      <c r="V112" s="67">
        <f t="shared" si="21"/>
        <v>0.73560589950297395</v>
      </c>
      <c r="W112" s="67">
        <f t="shared" si="21"/>
        <v>0.7230949478971459</v>
      </c>
      <c r="X112" s="67">
        <f t="shared" si="21"/>
        <v>0.71634098621704156</v>
      </c>
      <c r="Y112" s="67">
        <f t="shared" si="21"/>
        <v>0.71533291728673609</v>
      </c>
      <c r="Z112" s="67">
        <f t="shared" si="21"/>
        <v>0.71389454475605074</v>
      </c>
      <c r="AA112" s="67">
        <f t="shared" si="21"/>
        <v>0.72177545410445754</v>
      </c>
      <c r="AB112" s="67">
        <f t="shared" si="21"/>
        <v>0.73827991086732947</v>
      </c>
      <c r="AC112" s="67">
        <f t="shared" si="21"/>
        <v>0.7477810072797122</v>
      </c>
      <c r="AD112" s="67">
        <f t="shared" si="21"/>
        <v>0.7570278539329629</v>
      </c>
      <c r="AE112" s="67">
        <f t="shared" si="21"/>
        <v>0.7604317682945223</v>
      </c>
      <c r="AF112" s="67">
        <f t="shared" si="21"/>
        <v>0.76859431885965812</v>
      </c>
      <c r="AG112" s="67">
        <f t="shared" si="21"/>
        <v>0.78444411106128098</v>
      </c>
      <c r="AH112" s="67">
        <f t="shared" si="21"/>
        <v>0.77157568444323554</v>
      </c>
      <c r="AI112" s="67">
        <f t="shared" si="21"/>
        <v>0.772638087333956</v>
      </c>
      <c r="AJ112" s="67">
        <f t="shared" si="21"/>
        <v>0.77213483316390286</v>
      </c>
      <c r="AK112" s="67">
        <f t="shared" si="21"/>
        <v>0.77050382052922795</v>
      </c>
      <c r="AL112" s="67">
        <f t="shared" si="21"/>
        <v>0.77497652639408832</v>
      </c>
      <c r="AM112" s="67">
        <f t="shared" si="21"/>
        <v>0.78597122153874821</v>
      </c>
      <c r="AN112" s="67">
        <f t="shared" si="21"/>
        <v>0.79946862287556963</v>
      </c>
      <c r="AO112" s="67">
        <f t="shared" si="21"/>
        <v>0.81270338511713935</v>
      </c>
      <c r="AP112" s="67">
        <f t="shared" si="21"/>
        <v>0.81306800474818175</v>
      </c>
      <c r="AQ112" s="67">
        <f t="shared" si="21"/>
        <v>0.81521166032133163</v>
      </c>
      <c r="AR112" s="67">
        <f t="shared" si="21"/>
        <v>0.81939529660891286</v>
      </c>
      <c r="AS112" s="67">
        <f t="shared" si="21"/>
        <v>0.81752547479980109</v>
      </c>
      <c r="AT112" s="67">
        <f t="shared" si="21"/>
        <v>0.81215958718473724</v>
      </c>
      <c r="AU112" s="67">
        <f t="shared" si="21"/>
        <v>0.81021393078667814</v>
      </c>
      <c r="AV112" s="67">
        <f t="shared" si="21"/>
        <v>0.80587472683392336</v>
      </c>
      <c r="AW112" s="67">
        <f t="shared" si="21"/>
        <v>0.79888327257945213</v>
      </c>
      <c r="AX112" s="67">
        <f t="shared" si="21"/>
        <v>0.80146403225477891</v>
      </c>
      <c r="AY112" s="67">
        <f t="shared" si="21"/>
        <v>0.80308287417264446</v>
      </c>
      <c r="AZ112" s="67">
        <f t="shared" si="21"/>
        <v>0.81622484010581564</v>
      </c>
      <c r="BA112" s="67">
        <f t="shared" si="21"/>
        <v>0.8268263708266218</v>
      </c>
      <c r="BB112" s="67">
        <f t="shared" si="21"/>
        <v>0.83217978473962817</v>
      </c>
      <c r="BC112" s="67">
        <f t="shared" si="21"/>
        <v>0.84008332043758638</v>
      </c>
      <c r="BD112" s="67">
        <f t="shared" si="21"/>
        <v>0.84302089499042132</v>
      </c>
      <c r="BE112" s="67">
        <f t="shared" si="21"/>
        <v>0.83938822122542234</v>
      </c>
      <c r="BF112" s="67">
        <f t="shared" si="21"/>
        <v>0.8402501048900709</v>
      </c>
      <c r="BG112" s="67">
        <f t="shared" si="21"/>
        <v>0.83549790962687853</v>
      </c>
      <c r="BH112" s="67">
        <f t="shared" si="21"/>
        <v>0.83140999278665173</v>
      </c>
      <c r="BI112" s="67">
        <f t="shared" si="21"/>
        <v>0.82879665349168585</v>
      </c>
      <c r="BJ112" s="67">
        <f t="shared" si="21"/>
        <v>0.82181878838425959</v>
      </c>
      <c r="BK112" s="67">
        <f t="shared" si="21"/>
        <v>0.82754819955176673</v>
      </c>
      <c r="BL112" s="67">
        <f t="shared" si="21"/>
        <v>0.83592780588660198</v>
      </c>
      <c r="BM112" s="67">
        <f t="shared" si="21"/>
        <v>0</v>
      </c>
      <c r="BN112" s="67">
        <f t="shared" ref="BN112" si="22">BN49</f>
        <v>0</v>
      </c>
      <c r="BO112" s="67"/>
      <c r="BP112" s="68"/>
      <c r="BQ112" s="68"/>
      <c r="BR112" s="47"/>
    </row>
    <row r="113" spans="1:70" s="36" customFormat="1" x14ac:dyDescent="0.25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53"/>
      <c r="BQ113" s="53"/>
      <c r="BR113" s="47"/>
    </row>
    <row r="114" spans="1:70" s="36" customFormat="1" x14ac:dyDescent="0.25">
      <c r="A114" s="34"/>
      <c r="B114" s="38">
        <f t="shared" ref="B114:BM114" si="23">B65</f>
        <v>43678</v>
      </c>
      <c r="C114" s="38">
        <f t="shared" si="23"/>
        <v>43709</v>
      </c>
      <c r="D114" s="38">
        <f t="shared" si="23"/>
        <v>43739</v>
      </c>
      <c r="E114" s="38">
        <f t="shared" si="23"/>
        <v>43770</v>
      </c>
      <c r="F114" s="38">
        <f t="shared" si="23"/>
        <v>43800</v>
      </c>
      <c r="G114" s="38">
        <f t="shared" si="23"/>
        <v>43831</v>
      </c>
      <c r="H114" s="38">
        <f t="shared" si="23"/>
        <v>43862</v>
      </c>
      <c r="I114" s="38">
        <f t="shared" si="23"/>
        <v>43891</v>
      </c>
      <c r="J114" s="38">
        <f t="shared" si="23"/>
        <v>43922</v>
      </c>
      <c r="K114" s="38">
        <f t="shared" si="23"/>
        <v>43952</v>
      </c>
      <c r="L114" s="38">
        <f t="shared" si="23"/>
        <v>43983</v>
      </c>
      <c r="M114" s="38">
        <f t="shared" si="23"/>
        <v>44013</v>
      </c>
      <c r="N114" s="38">
        <f t="shared" si="23"/>
        <v>44044</v>
      </c>
      <c r="O114" s="38">
        <f t="shared" si="23"/>
        <v>44075</v>
      </c>
      <c r="P114" s="38">
        <f t="shared" si="23"/>
        <v>44105</v>
      </c>
      <c r="Q114" s="38">
        <f t="shared" si="23"/>
        <v>44136</v>
      </c>
      <c r="R114" s="38">
        <f t="shared" si="23"/>
        <v>44166</v>
      </c>
      <c r="S114" s="38">
        <f t="shared" si="23"/>
        <v>44197</v>
      </c>
      <c r="T114" s="38">
        <f t="shared" si="23"/>
        <v>44228</v>
      </c>
      <c r="U114" s="38">
        <f t="shared" si="23"/>
        <v>44256</v>
      </c>
      <c r="V114" s="38">
        <f t="shared" si="23"/>
        <v>44287</v>
      </c>
      <c r="W114" s="38">
        <f t="shared" si="23"/>
        <v>44317</v>
      </c>
      <c r="X114" s="38">
        <f t="shared" si="23"/>
        <v>44348</v>
      </c>
      <c r="Y114" s="38">
        <f t="shared" si="23"/>
        <v>44378</v>
      </c>
      <c r="Z114" s="38">
        <f t="shared" si="23"/>
        <v>44409</v>
      </c>
      <c r="AA114" s="38">
        <f t="shared" si="23"/>
        <v>44440</v>
      </c>
      <c r="AB114" s="38">
        <f t="shared" si="23"/>
        <v>44470</v>
      </c>
      <c r="AC114" s="38">
        <f t="shared" si="23"/>
        <v>44501</v>
      </c>
      <c r="AD114" s="38">
        <f t="shared" si="23"/>
        <v>44531</v>
      </c>
      <c r="AE114" s="38">
        <f t="shared" si="23"/>
        <v>44562</v>
      </c>
      <c r="AF114" s="38">
        <f t="shared" si="23"/>
        <v>44593</v>
      </c>
      <c r="AG114" s="38">
        <f t="shared" si="23"/>
        <v>44621</v>
      </c>
      <c r="AH114" s="38">
        <f t="shared" si="23"/>
        <v>44652</v>
      </c>
      <c r="AI114" s="38">
        <f t="shared" si="23"/>
        <v>44682</v>
      </c>
      <c r="AJ114" s="38">
        <f t="shared" si="23"/>
        <v>44713</v>
      </c>
      <c r="AK114" s="38">
        <f t="shared" si="23"/>
        <v>44743</v>
      </c>
      <c r="AL114" s="38">
        <f t="shared" si="23"/>
        <v>44774</v>
      </c>
      <c r="AM114" s="38">
        <f t="shared" si="23"/>
        <v>44805</v>
      </c>
      <c r="AN114" s="38">
        <f t="shared" si="23"/>
        <v>44835</v>
      </c>
      <c r="AO114" s="38">
        <f t="shared" si="23"/>
        <v>44866</v>
      </c>
      <c r="AP114" s="38">
        <f t="shared" si="23"/>
        <v>44896</v>
      </c>
      <c r="AQ114" s="38">
        <f t="shared" si="23"/>
        <v>44927</v>
      </c>
      <c r="AR114" s="38">
        <f t="shared" si="23"/>
        <v>44958</v>
      </c>
      <c r="AS114" s="38">
        <f t="shared" si="23"/>
        <v>44986</v>
      </c>
      <c r="AT114" s="38">
        <f t="shared" si="23"/>
        <v>45017</v>
      </c>
      <c r="AU114" s="38">
        <f t="shared" si="23"/>
        <v>45047</v>
      </c>
      <c r="AV114" s="38">
        <f t="shared" si="23"/>
        <v>45078</v>
      </c>
      <c r="AW114" s="38">
        <f t="shared" si="23"/>
        <v>45108</v>
      </c>
      <c r="AX114" s="38">
        <f t="shared" si="23"/>
        <v>45139</v>
      </c>
      <c r="AY114" s="38">
        <f t="shared" si="23"/>
        <v>45170</v>
      </c>
      <c r="AZ114" s="38">
        <f t="shared" si="23"/>
        <v>45200</v>
      </c>
      <c r="BA114" s="38">
        <f t="shared" si="23"/>
        <v>45231</v>
      </c>
      <c r="BB114" s="38">
        <f t="shared" si="23"/>
        <v>45261</v>
      </c>
      <c r="BC114" s="38">
        <f t="shared" si="23"/>
        <v>45292</v>
      </c>
      <c r="BD114" s="38">
        <f t="shared" si="23"/>
        <v>45323</v>
      </c>
      <c r="BE114" s="38">
        <f t="shared" si="23"/>
        <v>45352</v>
      </c>
      <c r="BF114" s="38">
        <f t="shared" si="23"/>
        <v>45383</v>
      </c>
      <c r="BG114" s="38">
        <f t="shared" si="23"/>
        <v>45413</v>
      </c>
      <c r="BH114" s="38">
        <f t="shared" si="23"/>
        <v>45444</v>
      </c>
      <c r="BI114" s="38">
        <f t="shared" si="23"/>
        <v>45474</v>
      </c>
      <c r="BJ114" s="38">
        <f t="shared" si="23"/>
        <v>45505</v>
      </c>
      <c r="BK114" s="38">
        <f t="shared" si="23"/>
        <v>45536</v>
      </c>
      <c r="BL114" s="38">
        <f t="shared" si="23"/>
        <v>45566</v>
      </c>
      <c r="BM114" s="38">
        <f t="shared" si="23"/>
        <v>45597</v>
      </c>
      <c r="BN114" s="38">
        <f t="shared" ref="BN114" si="24">BN65</f>
        <v>45627</v>
      </c>
      <c r="BO114" s="38"/>
      <c r="BP114" s="66"/>
      <c r="BQ114" s="66"/>
      <c r="BR114" s="47"/>
    </row>
    <row r="115" spans="1:70" s="36" customFormat="1" x14ac:dyDescent="0.25">
      <c r="A115" s="38" t="s">
        <v>54</v>
      </c>
      <c r="B115" s="67">
        <f t="shared" ref="B115:BM117" si="25">B92</f>
        <v>0.31554081611446827</v>
      </c>
      <c r="C115" s="67">
        <f t="shared" si="25"/>
        <v>0.40802148223008933</v>
      </c>
      <c r="D115" s="67">
        <f t="shared" si="25"/>
        <v>0.37959879832811738</v>
      </c>
      <c r="E115" s="67">
        <f t="shared" si="25"/>
        <v>0.37334692539448028</v>
      </c>
      <c r="F115" s="67">
        <f t="shared" si="25"/>
        <v>0.41328107793808355</v>
      </c>
      <c r="G115" s="67">
        <f t="shared" si="25"/>
        <v>0.42848447578822874</v>
      </c>
      <c r="H115" s="67">
        <f t="shared" si="25"/>
        <v>0.43999911003556275</v>
      </c>
      <c r="I115" s="67">
        <f t="shared" si="25"/>
        <v>0.40615230128896634</v>
      </c>
      <c r="J115" s="67">
        <f t="shared" si="25"/>
        <v>0.4078535258685716</v>
      </c>
      <c r="K115" s="67">
        <f t="shared" si="25"/>
        <v>0.43550214344838689</v>
      </c>
      <c r="L115" s="67">
        <f t="shared" si="25"/>
        <v>0.45460688025463902</v>
      </c>
      <c r="M115" s="67">
        <f t="shared" si="25"/>
        <v>0.46766676756805425</v>
      </c>
      <c r="N115" s="67">
        <f t="shared" si="25"/>
        <v>0.47379612725308085</v>
      </c>
      <c r="O115" s="67">
        <f t="shared" si="25"/>
        <v>0.47632473441919065</v>
      </c>
      <c r="P115" s="67">
        <f t="shared" si="25"/>
        <v>0.43721942635769906</v>
      </c>
      <c r="Q115" s="67">
        <f t="shared" si="25"/>
        <v>0.39442903885659947</v>
      </c>
      <c r="R115" s="67">
        <f t="shared" si="25"/>
        <v>0.41257561157376937</v>
      </c>
      <c r="S115" s="67">
        <f t="shared" si="25"/>
        <v>0.43647633396844282</v>
      </c>
      <c r="T115" s="67">
        <f t="shared" si="25"/>
        <v>0.44986710731005736</v>
      </c>
      <c r="U115" s="67">
        <f t="shared" si="25"/>
        <v>0.45500049386185099</v>
      </c>
      <c r="V115" s="67">
        <f t="shared" si="25"/>
        <v>0.45909041828536895</v>
      </c>
      <c r="W115" s="67">
        <f t="shared" si="25"/>
        <v>0.4637729572915576</v>
      </c>
      <c r="X115" s="67">
        <f t="shared" si="25"/>
        <v>0.46086851157367931</v>
      </c>
      <c r="Y115" s="67">
        <f t="shared" si="25"/>
        <v>0.46710007815731008</v>
      </c>
      <c r="Z115" s="67">
        <f t="shared" si="25"/>
        <v>0.47669536949298114</v>
      </c>
      <c r="AA115" s="67">
        <f t="shared" si="25"/>
        <v>0.47377764754012119</v>
      </c>
      <c r="AB115" s="67">
        <f t="shared" si="25"/>
        <v>0.46894334977880869</v>
      </c>
      <c r="AC115" s="67">
        <f t="shared" si="25"/>
        <v>0.4628250217863501</v>
      </c>
      <c r="AD115" s="67">
        <f t="shared" si="25"/>
        <v>0.46036979750132639</v>
      </c>
      <c r="AE115" s="67">
        <f t="shared" si="25"/>
        <v>0.45814016003890762</v>
      </c>
      <c r="AF115" s="67">
        <f t="shared" si="25"/>
        <v>0.44279136449270801</v>
      </c>
      <c r="AG115" s="67">
        <f t="shared" si="25"/>
        <v>0.38249570942871841</v>
      </c>
      <c r="AH115" s="67">
        <f t="shared" si="25"/>
        <v>0.42794633254901138</v>
      </c>
      <c r="AI115" s="67">
        <f t="shared" si="25"/>
        <v>0.43080314617146204</v>
      </c>
      <c r="AJ115" s="67">
        <f t="shared" si="25"/>
        <v>0.43353031194274699</v>
      </c>
      <c r="AK115" s="67">
        <f t="shared" si="25"/>
        <v>0.4396402598492159</v>
      </c>
      <c r="AL115" s="67">
        <f t="shared" si="25"/>
        <v>0.44325630347684203</v>
      </c>
      <c r="AM115" s="67">
        <f t="shared" si="25"/>
        <v>0.43619451311343937</v>
      </c>
      <c r="AN115" s="67">
        <f t="shared" si="25"/>
        <v>0.43063084012545394</v>
      </c>
      <c r="AO115" s="67">
        <f t="shared" si="25"/>
        <v>0.4222759230428112</v>
      </c>
      <c r="AP115" s="67">
        <f t="shared" si="25"/>
        <v>0.41790817596084906</v>
      </c>
      <c r="AQ115" s="67">
        <f t="shared" si="25"/>
        <v>0.42152680378472274</v>
      </c>
      <c r="AR115" s="67">
        <f t="shared" si="25"/>
        <v>0.41843912726008931</v>
      </c>
      <c r="AS115" s="67">
        <f t="shared" si="25"/>
        <v>0.41923661557336989</v>
      </c>
      <c r="AT115" s="67">
        <f t="shared" si="25"/>
        <v>0.41933744430327441</v>
      </c>
      <c r="AU115" s="67">
        <f t="shared" si="25"/>
        <v>0.43231156329741627</v>
      </c>
      <c r="AV115" s="67">
        <f t="shared" si="25"/>
        <v>0.42795901262030028</v>
      </c>
      <c r="AW115" s="67">
        <f t="shared" si="25"/>
        <v>0.43003022280958769</v>
      </c>
      <c r="AX115" s="67">
        <f t="shared" si="25"/>
        <v>0.42132982978762035</v>
      </c>
      <c r="AY115" s="67">
        <f t="shared" si="25"/>
        <v>0.42817578671649958</v>
      </c>
      <c r="AZ115" s="67">
        <f t="shared" si="25"/>
        <v>0.4203139108793576</v>
      </c>
      <c r="BA115" s="67">
        <f t="shared" si="25"/>
        <v>0.40929853905512392</v>
      </c>
      <c r="BB115" s="67">
        <f t="shared" si="25"/>
        <v>0.40241807084740028</v>
      </c>
      <c r="BC115" s="67">
        <f t="shared" si="25"/>
        <v>0.40018944155625263</v>
      </c>
      <c r="BD115" s="67">
        <f t="shared" si="25"/>
        <v>0.39208661129780975</v>
      </c>
      <c r="BE115" s="67">
        <f t="shared" si="25"/>
        <v>0.38950602286743247</v>
      </c>
      <c r="BF115" s="67">
        <f t="shared" si="25"/>
        <v>0.38692033508961793</v>
      </c>
      <c r="BG115" s="67">
        <f t="shared" si="25"/>
        <v>0.39016652537524948</v>
      </c>
      <c r="BH115" s="67">
        <f t="shared" si="25"/>
        <v>0.38890576695930851</v>
      </c>
      <c r="BI115" s="67">
        <f t="shared" si="25"/>
        <v>0.3909852280234013</v>
      </c>
      <c r="BJ115" s="67">
        <f t="shared" si="25"/>
        <v>0.39068741452299577</v>
      </c>
      <c r="BK115" s="67">
        <f t="shared" si="25"/>
        <v>0.39960433537976586</v>
      </c>
      <c r="BL115" s="67">
        <f t="shared" si="25"/>
        <v>0.39575095468985561</v>
      </c>
      <c r="BM115" s="67">
        <f t="shared" si="25"/>
        <v>0</v>
      </c>
      <c r="BN115" s="67">
        <f t="shared" ref="BN115:BN117" si="26">BN92</f>
        <v>0</v>
      </c>
      <c r="BO115" s="67"/>
      <c r="BP115" s="68"/>
      <c r="BQ115" s="68"/>
      <c r="BR115" s="47"/>
    </row>
    <row r="116" spans="1:70" s="36" customFormat="1" x14ac:dyDescent="0.25">
      <c r="A116" s="38" t="s">
        <v>55</v>
      </c>
      <c r="B116" s="67">
        <f t="shared" si="25"/>
        <v>0.68445918388553173</v>
      </c>
      <c r="C116" s="67">
        <f t="shared" si="25"/>
        <v>0.59197851776991073</v>
      </c>
      <c r="D116" s="67">
        <f t="shared" si="25"/>
        <v>0.62040120167188262</v>
      </c>
      <c r="E116" s="67">
        <f t="shared" si="25"/>
        <v>0.62665307460551967</v>
      </c>
      <c r="F116" s="67">
        <f t="shared" si="25"/>
        <v>0.58481137776756009</v>
      </c>
      <c r="G116" s="67">
        <f t="shared" si="25"/>
        <v>0.42971618777503551</v>
      </c>
      <c r="H116" s="67">
        <f t="shared" si="25"/>
        <v>0.33366332905819751</v>
      </c>
      <c r="I116" s="67">
        <f t="shared" si="25"/>
        <v>0.34039263477702075</v>
      </c>
      <c r="J116" s="67">
        <f t="shared" si="25"/>
        <v>0.32271264944073419</v>
      </c>
      <c r="K116" s="67">
        <f t="shared" si="25"/>
        <v>0.2998056313108497</v>
      </c>
      <c r="L116" s="67">
        <f t="shared" si="25"/>
        <v>0.29442472777669121</v>
      </c>
      <c r="M116" s="67">
        <f t="shared" si="25"/>
        <v>0.28924236143380883</v>
      </c>
      <c r="N116" s="67">
        <f t="shared" si="25"/>
        <v>0.27351088970382653</v>
      </c>
      <c r="O116" s="67">
        <f t="shared" si="25"/>
        <v>0.26811647862170601</v>
      </c>
      <c r="P116" s="67">
        <f t="shared" si="25"/>
        <v>0.29001017029004178</v>
      </c>
      <c r="Q116" s="67">
        <f t="shared" si="25"/>
        <v>0.31283988634622384</v>
      </c>
      <c r="R116" s="67">
        <f t="shared" si="25"/>
        <v>0.29201135450422422</v>
      </c>
      <c r="S116" s="67">
        <f t="shared" si="25"/>
        <v>0.27760197851874524</v>
      </c>
      <c r="T116" s="67">
        <f t="shared" si="25"/>
        <v>0.27140039776926511</v>
      </c>
      <c r="U116" s="67">
        <f t="shared" si="25"/>
        <v>0.26901869939053097</v>
      </c>
      <c r="V116" s="67">
        <f t="shared" si="25"/>
        <v>0.2677222183992688</v>
      </c>
      <c r="W116" s="67">
        <f t="shared" si="25"/>
        <v>0.2600522208991129</v>
      </c>
      <c r="X116" s="67">
        <f t="shared" si="25"/>
        <v>0.25900979171494631</v>
      </c>
      <c r="Y116" s="67">
        <f t="shared" si="25"/>
        <v>0.24885729258301142</v>
      </c>
      <c r="Z116" s="67">
        <f t="shared" si="25"/>
        <v>0.23277887724947316</v>
      </c>
      <c r="AA116" s="67">
        <f t="shared" si="25"/>
        <v>0.22756657439016789</v>
      </c>
      <c r="AB116" s="67">
        <f t="shared" si="25"/>
        <v>0.22611783815816983</v>
      </c>
      <c r="AC116" s="67">
        <f t="shared" si="25"/>
        <v>0.22252821932614988</v>
      </c>
      <c r="AD116" s="67">
        <f t="shared" si="25"/>
        <v>0.21501924378991119</v>
      </c>
      <c r="AE116" s="67">
        <f t="shared" si="25"/>
        <v>0.21287212621695897</v>
      </c>
      <c r="AF116" s="67">
        <f t="shared" si="25"/>
        <v>0.22160493280465526</v>
      </c>
      <c r="AG116" s="67">
        <f t="shared" si="25"/>
        <v>0.26399029724730377</v>
      </c>
      <c r="AH116" s="67">
        <f t="shared" si="25"/>
        <v>0.22810535474792507</v>
      </c>
      <c r="AI116" s="67">
        <f t="shared" si="25"/>
        <v>0.22059315921593678</v>
      </c>
      <c r="AJ116" s="67">
        <f t="shared" si="25"/>
        <v>0.21799896487780965</v>
      </c>
      <c r="AK116" s="67">
        <f t="shared" si="25"/>
        <v>0.21337806813223642</v>
      </c>
      <c r="AL116" s="67">
        <f t="shared" si="25"/>
        <v>0.20834970979909229</v>
      </c>
      <c r="AM116" s="67">
        <f t="shared" si="25"/>
        <v>0.20833855806389742</v>
      </c>
      <c r="AN116" s="67">
        <f t="shared" si="25"/>
        <v>0.20944501802468335</v>
      </c>
      <c r="AO116" s="67">
        <f t="shared" si="25"/>
        <v>0.20744189731170926</v>
      </c>
      <c r="AP116" s="67">
        <f t="shared" si="25"/>
        <v>0.20924476268990241</v>
      </c>
      <c r="AQ116" s="67">
        <f t="shared" si="25"/>
        <v>0.20609416385903642</v>
      </c>
      <c r="AR116" s="67">
        <f t="shared" si="25"/>
        <v>0.20268977470620017</v>
      </c>
      <c r="AS116" s="67">
        <f t="shared" si="25"/>
        <v>0.20023113684199009</v>
      </c>
      <c r="AT116" s="67">
        <f t="shared" si="25"/>
        <v>0.20013615434144749</v>
      </c>
      <c r="AU116" s="67">
        <f t="shared" si="25"/>
        <v>0.19446508952637012</v>
      </c>
      <c r="AV116" s="67">
        <f t="shared" si="25"/>
        <v>0.19668745828802392</v>
      </c>
      <c r="AW116" s="67">
        <f t="shared" si="25"/>
        <v>0.19601136798263574</v>
      </c>
      <c r="AX116" s="67">
        <f t="shared" si="25"/>
        <v>0.19913984608511182</v>
      </c>
      <c r="AY116" s="67">
        <f t="shared" si="25"/>
        <v>0.18931437025930947</v>
      </c>
      <c r="AZ116" s="67">
        <f t="shared" si="25"/>
        <v>0.19235238543545868</v>
      </c>
      <c r="BA116" s="67">
        <f t="shared" si="25"/>
        <v>0.19414613064622341</v>
      </c>
      <c r="BB116" s="67">
        <f t="shared" si="25"/>
        <v>0.19271356300456763</v>
      </c>
      <c r="BC116" s="67">
        <f t="shared" si="25"/>
        <v>0.19213705328953395</v>
      </c>
      <c r="BD116" s="67">
        <f t="shared" si="25"/>
        <v>0.1894068894180046</v>
      </c>
      <c r="BE116" s="67">
        <f t="shared" si="25"/>
        <v>0.18839333301069533</v>
      </c>
      <c r="BF116" s="67">
        <f t="shared" si="25"/>
        <v>0.19053449887070914</v>
      </c>
      <c r="BG116" s="67">
        <f t="shared" si="25"/>
        <v>0.18680321064892544</v>
      </c>
      <c r="BH116" s="67">
        <f t="shared" si="25"/>
        <v>0.18767148000081821</v>
      </c>
      <c r="BI116" s="67">
        <f t="shared" si="25"/>
        <v>0.18988990829862526</v>
      </c>
      <c r="BJ116" s="67">
        <f t="shared" si="25"/>
        <v>0.18811370945957387</v>
      </c>
      <c r="BK116" s="67">
        <f t="shared" si="25"/>
        <v>0.18043362459419715</v>
      </c>
      <c r="BL116" s="67">
        <f t="shared" si="25"/>
        <v>0.17783549474436583</v>
      </c>
      <c r="BM116" s="67">
        <f t="shared" si="25"/>
        <v>0</v>
      </c>
      <c r="BN116" s="67">
        <f t="shared" si="26"/>
        <v>0</v>
      </c>
      <c r="BO116" s="67"/>
      <c r="BP116" s="68"/>
      <c r="BQ116" s="68"/>
      <c r="BR116" s="47"/>
    </row>
    <row r="117" spans="1:70" s="36" customFormat="1" x14ac:dyDescent="0.25">
      <c r="A117" s="38" t="s">
        <v>56</v>
      </c>
      <c r="B117" s="67">
        <f t="shared" si="25"/>
        <v>0</v>
      </c>
      <c r="C117" s="67">
        <f t="shared" si="25"/>
        <v>0</v>
      </c>
      <c r="D117" s="67">
        <f t="shared" si="25"/>
        <v>0</v>
      </c>
      <c r="E117" s="67">
        <f t="shared" si="25"/>
        <v>0</v>
      </c>
      <c r="F117" s="67">
        <f t="shared" si="25"/>
        <v>1.9075442943571634E-3</v>
      </c>
      <c r="G117" s="67">
        <f t="shared" si="25"/>
        <v>0.1417993364367357</v>
      </c>
      <c r="H117" s="67">
        <f t="shared" si="25"/>
        <v>0.22633756090623994</v>
      </c>
      <c r="I117" s="67">
        <f t="shared" si="25"/>
        <v>0.25345506393401229</v>
      </c>
      <c r="J117" s="67">
        <f t="shared" si="25"/>
        <v>0.26943382469069421</v>
      </c>
      <c r="K117" s="67">
        <f t="shared" si="25"/>
        <v>0.26469222524076341</v>
      </c>
      <c r="L117" s="67">
        <f t="shared" si="25"/>
        <v>0.25096839196866966</v>
      </c>
      <c r="M117" s="67">
        <f t="shared" si="25"/>
        <v>0.24309087099813689</v>
      </c>
      <c r="N117" s="67">
        <f t="shared" si="25"/>
        <v>0.25269298304309246</v>
      </c>
      <c r="O117" s="67">
        <f t="shared" si="25"/>
        <v>0.2555587869591035</v>
      </c>
      <c r="P117" s="67">
        <f t="shared" si="25"/>
        <v>0.27277040335225911</v>
      </c>
      <c r="Q117" s="67">
        <f t="shared" si="25"/>
        <v>0.29273107479717669</v>
      </c>
      <c r="R117" s="67">
        <f t="shared" si="25"/>
        <v>0.29541303392200641</v>
      </c>
      <c r="S117" s="67">
        <f t="shared" si="25"/>
        <v>0.28592168751281188</v>
      </c>
      <c r="T117" s="67">
        <f t="shared" si="25"/>
        <v>0.27873249492067753</v>
      </c>
      <c r="U117" s="67">
        <f t="shared" si="25"/>
        <v>0.27598080674761816</v>
      </c>
      <c r="V117" s="67">
        <f t="shared" si="25"/>
        <v>0.27318736331536209</v>
      </c>
      <c r="W117" s="67">
        <f t="shared" si="25"/>
        <v>0.2761748218093294</v>
      </c>
      <c r="X117" s="67">
        <f t="shared" si="25"/>
        <v>0.28012169671137449</v>
      </c>
      <c r="Y117" s="67">
        <f t="shared" si="25"/>
        <v>0.28404262925967844</v>
      </c>
      <c r="Z117" s="67">
        <f t="shared" si="25"/>
        <v>0.29052575325754565</v>
      </c>
      <c r="AA117" s="67">
        <f t="shared" si="25"/>
        <v>0.29865577806971083</v>
      </c>
      <c r="AB117" s="67">
        <f t="shared" si="25"/>
        <v>0.30493881206302181</v>
      </c>
      <c r="AC117" s="67">
        <f t="shared" si="25"/>
        <v>0.31464675888750004</v>
      </c>
      <c r="AD117" s="67">
        <f t="shared" si="25"/>
        <v>0.32461095870876217</v>
      </c>
      <c r="AE117" s="67">
        <f t="shared" si="25"/>
        <v>0.32898771374413316</v>
      </c>
      <c r="AF117" s="67">
        <f t="shared" si="25"/>
        <v>0.33560370270263667</v>
      </c>
      <c r="AG117" s="67">
        <f t="shared" si="25"/>
        <v>0.35351399332397798</v>
      </c>
      <c r="AH117" s="67">
        <f t="shared" si="25"/>
        <v>0.34394831270306342</v>
      </c>
      <c r="AI117" s="67">
        <f t="shared" si="25"/>
        <v>0.3486036946126011</v>
      </c>
      <c r="AJ117" s="67">
        <f t="shared" si="25"/>
        <v>0.34847072317944333</v>
      </c>
      <c r="AK117" s="67">
        <f t="shared" si="25"/>
        <v>0.34698167201854735</v>
      </c>
      <c r="AL117" s="67">
        <f t="shared" si="25"/>
        <v>0.34839398672406563</v>
      </c>
      <c r="AM117" s="67">
        <f t="shared" si="25"/>
        <v>0.35546692882266323</v>
      </c>
      <c r="AN117" s="67">
        <f t="shared" si="25"/>
        <v>0.35992414184986277</v>
      </c>
      <c r="AO117" s="67">
        <f t="shared" si="25"/>
        <v>0.37028217964547955</v>
      </c>
      <c r="AP117" s="67">
        <f t="shared" si="25"/>
        <v>0.37284706134924894</v>
      </c>
      <c r="AQ117" s="67">
        <f t="shared" si="25"/>
        <v>0.37237903235624059</v>
      </c>
      <c r="AR117" s="67">
        <f t="shared" si="25"/>
        <v>0.37887109803371083</v>
      </c>
      <c r="AS117" s="67">
        <f t="shared" si="25"/>
        <v>0.38053224758463983</v>
      </c>
      <c r="AT117" s="67">
        <f t="shared" si="25"/>
        <v>0.38052640135527793</v>
      </c>
      <c r="AU117" s="67">
        <f t="shared" si="25"/>
        <v>0.37322334717621336</v>
      </c>
      <c r="AV117" s="67">
        <f t="shared" si="25"/>
        <v>0.37535352909167558</v>
      </c>
      <c r="AW117" s="67">
        <f t="shared" si="25"/>
        <v>0.37395840920777629</v>
      </c>
      <c r="AX117" s="67">
        <f t="shared" si="25"/>
        <v>0.3795303241272675</v>
      </c>
      <c r="AY117" s="67">
        <f t="shared" si="25"/>
        <v>0.38250984302419144</v>
      </c>
      <c r="AZ117" s="67">
        <f t="shared" si="25"/>
        <v>0.38733370368518261</v>
      </c>
      <c r="BA117" s="67">
        <f t="shared" si="25"/>
        <v>0.39655533029865231</v>
      </c>
      <c r="BB117" s="67">
        <f t="shared" si="25"/>
        <v>0.40402964425629434</v>
      </c>
      <c r="BC117" s="67">
        <f t="shared" si="25"/>
        <v>0.40711960754978799</v>
      </c>
      <c r="BD117" s="67">
        <f t="shared" si="25"/>
        <v>0.41718602549636624</v>
      </c>
      <c r="BE117" s="67">
        <f t="shared" si="25"/>
        <v>0.41950162363630616</v>
      </c>
      <c r="BF117" s="67">
        <f t="shared" si="25"/>
        <v>0.42254516603967246</v>
      </c>
      <c r="BG117" s="67">
        <f t="shared" si="25"/>
        <v>0.4230163721759439</v>
      </c>
      <c r="BH117" s="67">
        <f t="shared" si="25"/>
        <v>0.42004415700435349</v>
      </c>
      <c r="BI117" s="67">
        <f t="shared" si="25"/>
        <v>0.41843243736014035</v>
      </c>
      <c r="BJ117" s="67">
        <f t="shared" si="25"/>
        <v>0.42061492716836124</v>
      </c>
      <c r="BK117" s="67">
        <f t="shared" si="25"/>
        <v>0.41996125091900588</v>
      </c>
      <c r="BL117" s="67">
        <f t="shared" si="25"/>
        <v>0.42641355056577879</v>
      </c>
      <c r="BM117" s="67">
        <f t="shared" si="25"/>
        <v>0</v>
      </c>
      <c r="BN117" s="67">
        <f t="shared" si="26"/>
        <v>0</v>
      </c>
      <c r="BO117" s="67"/>
      <c r="BP117" s="68"/>
      <c r="BQ117" s="68"/>
      <c r="BR117" s="47"/>
    </row>
    <row r="118" spans="1:70" s="36" customFormat="1" x14ac:dyDescent="0.25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53"/>
      <c r="BQ118" s="53"/>
      <c r="BR118" s="47"/>
    </row>
    <row r="119" spans="1:70" s="36" customFormat="1" x14ac:dyDescent="0.25">
      <c r="A119" s="34"/>
      <c r="B119" s="38">
        <f t="shared" ref="B119:BM119" si="27">B65</f>
        <v>43678</v>
      </c>
      <c r="C119" s="38">
        <f t="shared" si="27"/>
        <v>43709</v>
      </c>
      <c r="D119" s="38">
        <f t="shared" si="27"/>
        <v>43739</v>
      </c>
      <c r="E119" s="38">
        <f t="shared" si="27"/>
        <v>43770</v>
      </c>
      <c r="F119" s="38">
        <f t="shared" si="27"/>
        <v>43800</v>
      </c>
      <c r="G119" s="38">
        <f t="shared" si="27"/>
        <v>43831</v>
      </c>
      <c r="H119" s="38">
        <f t="shared" si="27"/>
        <v>43862</v>
      </c>
      <c r="I119" s="38">
        <f t="shared" si="27"/>
        <v>43891</v>
      </c>
      <c r="J119" s="38">
        <f t="shared" si="27"/>
        <v>43922</v>
      </c>
      <c r="K119" s="38">
        <f t="shared" si="27"/>
        <v>43952</v>
      </c>
      <c r="L119" s="38">
        <f t="shared" si="27"/>
        <v>43983</v>
      </c>
      <c r="M119" s="38">
        <f t="shared" si="27"/>
        <v>44013</v>
      </c>
      <c r="N119" s="38">
        <f t="shared" si="27"/>
        <v>44044</v>
      </c>
      <c r="O119" s="38">
        <f t="shared" si="27"/>
        <v>44075</v>
      </c>
      <c r="P119" s="38">
        <f t="shared" si="27"/>
        <v>44105</v>
      </c>
      <c r="Q119" s="38">
        <f t="shared" si="27"/>
        <v>44136</v>
      </c>
      <c r="R119" s="38">
        <f t="shared" si="27"/>
        <v>44166</v>
      </c>
      <c r="S119" s="38">
        <f t="shared" si="27"/>
        <v>44197</v>
      </c>
      <c r="T119" s="38">
        <f t="shared" si="27"/>
        <v>44228</v>
      </c>
      <c r="U119" s="38">
        <f t="shared" si="27"/>
        <v>44256</v>
      </c>
      <c r="V119" s="38">
        <f t="shared" si="27"/>
        <v>44287</v>
      </c>
      <c r="W119" s="38">
        <f t="shared" si="27"/>
        <v>44317</v>
      </c>
      <c r="X119" s="38">
        <f t="shared" si="27"/>
        <v>44348</v>
      </c>
      <c r="Y119" s="38">
        <f t="shared" si="27"/>
        <v>44378</v>
      </c>
      <c r="Z119" s="38">
        <f t="shared" si="27"/>
        <v>44409</v>
      </c>
      <c r="AA119" s="38">
        <f t="shared" si="27"/>
        <v>44440</v>
      </c>
      <c r="AB119" s="38">
        <f t="shared" si="27"/>
        <v>44470</v>
      </c>
      <c r="AC119" s="38">
        <f t="shared" si="27"/>
        <v>44501</v>
      </c>
      <c r="AD119" s="38">
        <f t="shared" si="27"/>
        <v>44531</v>
      </c>
      <c r="AE119" s="38">
        <f t="shared" si="27"/>
        <v>44562</v>
      </c>
      <c r="AF119" s="38">
        <f t="shared" si="27"/>
        <v>44593</v>
      </c>
      <c r="AG119" s="38">
        <f t="shared" si="27"/>
        <v>44621</v>
      </c>
      <c r="AH119" s="38">
        <f t="shared" si="27"/>
        <v>44652</v>
      </c>
      <c r="AI119" s="38">
        <f t="shared" si="27"/>
        <v>44682</v>
      </c>
      <c r="AJ119" s="38">
        <f t="shared" si="27"/>
        <v>44713</v>
      </c>
      <c r="AK119" s="38">
        <f t="shared" si="27"/>
        <v>44743</v>
      </c>
      <c r="AL119" s="38">
        <f t="shared" si="27"/>
        <v>44774</v>
      </c>
      <c r="AM119" s="38">
        <f t="shared" si="27"/>
        <v>44805</v>
      </c>
      <c r="AN119" s="38">
        <f t="shared" si="27"/>
        <v>44835</v>
      </c>
      <c r="AO119" s="38">
        <f t="shared" si="27"/>
        <v>44866</v>
      </c>
      <c r="AP119" s="38">
        <f t="shared" si="27"/>
        <v>44896</v>
      </c>
      <c r="AQ119" s="38">
        <f t="shared" si="27"/>
        <v>44927</v>
      </c>
      <c r="AR119" s="38">
        <f t="shared" si="27"/>
        <v>44958</v>
      </c>
      <c r="AS119" s="38">
        <f t="shared" si="27"/>
        <v>44986</v>
      </c>
      <c r="AT119" s="38">
        <f t="shared" si="27"/>
        <v>45017</v>
      </c>
      <c r="AU119" s="38">
        <f t="shared" si="27"/>
        <v>45047</v>
      </c>
      <c r="AV119" s="38">
        <f t="shared" si="27"/>
        <v>45078</v>
      </c>
      <c r="AW119" s="38">
        <f t="shared" si="27"/>
        <v>45108</v>
      </c>
      <c r="AX119" s="38">
        <f t="shared" si="27"/>
        <v>45139</v>
      </c>
      <c r="AY119" s="38">
        <f t="shared" si="27"/>
        <v>45170</v>
      </c>
      <c r="AZ119" s="38">
        <f t="shared" si="27"/>
        <v>45200</v>
      </c>
      <c r="BA119" s="38">
        <f t="shared" si="27"/>
        <v>45231</v>
      </c>
      <c r="BB119" s="38">
        <f t="shared" si="27"/>
        <v>45261</v>
      </c>
      <c r="BC119" s="38">
        <f t="shared" si="27"/>
        <v>45292</v>
      </c>
      <c r="BD119" s="38">
        <f t="shared" si="27"/>
        <v>45323</v>
      </c>
      <c r="BE119" s="38">
        <f t="shared" si="27"/>
        <v>45352</v>
      </c>
      <c r="BF119" s="38">
        <f t="shared" si="27"/>
        <v>45383</v>
      </c>
      <c r="BG119" s="38">
        <f t="shared" si="27"/>
        <v>45413</v>
      </c>
      <c r="BH119" s="38">
        <f t="shared" si="27"/>
        <v>45444</v>
      </c>
      <c r="BI119" s="38">
        <f t="shared" si="27"/>
        <v>45474</v>
      </c>
      <c r="BJ119" s="38">
        <f t="shared" si="27"/>
        <v>45505</v>
      </c>
      <c r="BK119" s="38">
        <f t="shared" si="27"/>
        <v>45536</v>
      </c>
      <c r="BL119" s="38">
        <f t="shared" si="27"/>
        <v>45566</v>
      </c>
      <c r="BM119" s="38">
        <f t="shared" si="27"/>
        <v>45597</v>
      </c>
      <c r="BN119" s="38">
        <f t="shared" ref="BN119" si="28">BN65</f>
        <v>45627</v>
      </c>
      <c r="BO119" s="38"/>
      <c r="BP119" s="66"/>
      <c r="BQ119" s="66"/>
      <c r="BR119" s="47"/>
    </row>
    <row r="120" spans="1:70" s="36" customFormat="1" x14ac:dyDescent="0.25">
      <c r="A120" s="38" t="s">
        <v>80</v>
      </c>
      <c r="B120" s="69">
        <f t="shared" ref="B120:BM121" si="29">+B50</f>
        <v>915.32710943212271</v>
      </c>
      <c r="C120" s="69">
        <f t="shared" si="29"/>
        <v>934.36587077219122</v>
      </c>
      <c r="D120" s="69">
        <f t="shared" si="29"/>
        <v>905.43786806670721</v>
      </c>
      <c r="E120" s="69">
        <f t="shared" si="29"/>
        <v>878.8799985725027</v>
      </c>
      <c r="F120" s="69">
        <f t="shared" si="29"/>
        <v>846.13723869228909</v>
      </c>
      <c r="G120" s="69">
        <f t="shared" si="29"/>
        <v>813.69225772539744</v>
      </c>
      <c r="H120" s="69">
        <f t="shared" si="29"/>
        <v>888.78272518270865</v>
      </c>
      <c r="I120" s="69">
        <f t="shared" si="29"/>
        <v>947.53885682957855</v>
      </c>
      <c r="J120" s="69">
        <f t="shared" si="29"/>
        <v>951.01505974655561</v>
      </c>
      <c r="K120" s="69">
        <f t="shared" si="29"/>
        <v>936.87376797692184</v>
      </c>
      <c r="L120" s="69">
        <f t="shared" si="29"/>
        <v>933.56368329664929</v>
      </c>
      <c r="M120" s="69">
        <f t="shared" si="29"/>
        <v>909.80384885952446</v>
      </c>
      <c r="N120" s="69">
        <f t="shared" si="29"/>
        <v>908.69648445836731</v>
      </c>
      <c r="O120" s="69">
        <f t="shared" si="29"/>
        <v>906.16880013365972</v>
      </c>
      <c r="P120" s="69">
        <f t="shared" si="29"/>
        <v>940.74804948721044</v>
      </c>
      <c r="Q120" s="69">
        <f t="shared" si="29"/>
        <v>945.99646054449806</v>
      </c>
      <c r="R120" s="69">
        <f t="shared" si="29"/>
        <v>977.81519800542662</v>
      </c>
      <c r="S120" s="69">
        <f t="shared" si="29"/>
        <v>931.08650628741702</v>
      </c>
      <c r="T120" s="69">
        <f t="shared" si="29"/>
        <v>928.61028032954562</v>
      </c>
      <c r="U120" s="69">
        <f t="shared" si="29"/>
        <v>918.1317713749155</v>
      </c>
      <c r="V120" s="69">
        <f t="shared" si="29"/>
        <v>934.13481341826775</v>
      </c>
      <c r="W120" s="69">
        <f t="shared" si="29"/>
        <v>920.04558040160077</v>
      </c>
      <c r="X120" s="69">
        <f t="shared" si="29"/>
        <v>933.8478970147321</v>
      </c>
      <c r="Y120" s="69">
        <f t="shared" si="29"/>
        <v>933.70756256920663</v>
      </c>
      <c r="Z120" s="69">
        <f t="shared" si="29"/>
        <v>926.39078555697779</v>
      </c>
      <c r="AA120" s="69">
        <f t="shared" si="29"/>
        <v>926.30884068523142</v>
      </c>
      <c r="AB120" s="69">
        <f t="shared" si="29"/>
        <v>953.12824159967568</v>
      </c>
      <c r="AC120" s="69">
        <f t="shared" si="29"/>
        <v>957.71027100107699</v>
      </c>
      <c r="AD120" s="69">
        <f t="shared" si="29"/>
        <v>973.9405799900245</v>
      </c>
      <c r="AE120" s="69">
        <f t="shared" si="29"/>
        <v>937.27088575988955</v>
      </c>
      <c r="AF120" s="69">
        <f t="shared" si="29"/>
        <v>963.0695400210966</v>
      </c>
      <c r="AG120" s="69">
        <f t="shared" si="29"/>
        <v>1217.3828201171282</v>
      </c>
      <c r="AH120" s="69">
        <f t="shared" si="29"/>
        <v>982.47131989603804</v>
      </c>
      <c r="AI120" s="69">
        <f t="shared" si="29"/>
        <v>938.86187484711866</v>
      </c>
      <c r="AJ120" s="69">
        <f t="shared" si="29"/>
        <v>954.52776866105694</v>
      </c>
      <c r="AK120" s="69">
        <f t="shared" si="29"/>
        <v>949.8996406505139</v>
      </c>
      <c r="AL120" s="69">
        <f t="shared" si="29"/>
        <v>942.56949385208611</v>
      </c>
      <c r="AM120" s="69">
        <f t="shared" si="29"/>
        <v>960.35604536667086</v>
      </c>
      <c r="AN120" s="69">
        <f t="shared" si="29"/>
        <v>963.68632412654392</v>
      </c>
      <c r="AO120" s="69">
        <f t="shared" si="29"/>
        <v>965.62741454476998</v>
      </c>
      <c r="AP120" s="69">
        <f t="shared" si="29"/>
        <v>984.35180470666467</v>
      </c>
      <c r="AQ120" s="69">
        <f t="shared" si="29"/>
        <v>952.54534795366351</v>
      </c>
      <c r="AR120" s="69">
        <f t="shared" si="29"/>
        <v>962.54623527248248</v>
      </c>
      <c r="AS120" s="69">
        <f t="shared" si="29"/>
        <v>956.92476711736856</v>
      </c>
      <c r="AT120" s="69">
        <f t="shared" si="29"/>
        <v>970.60869064932751</v>
      </c>
      <c r="AU120" s="69">
        <f t="shared" si="29"/>
        <v>949.50534219582278</v>
      </c>
      <c r="AV120" s="69">
        <f t="shared" si="29"/>
        <v>954.8374667535204</v>
      </c>
      <c r="AW120" s="69">
        <f t="shared" si="29"/>
        <v>956.54470071540527</v>
      </c>
      <c r="AX120" s="69">
        <f t="shared" si="29"/>
        <v>1017.1992166101793</v>
      </c>
      <c r="AY120" s="69">
        <f t="shared" si="29"/>
        <v>946.07919840270267</v>
      </c>
      <c r="AZ120" s="69">
        <f t="shared" si="29"/>
        <v>964.17266983232832</v>
      </c>
      <c r="BA120" s="69">
        <f t="shared" si="29"/>
        <v>989.63509597176005</v>
      </c>
      <c r="BB120" s="69">
        <f t="shared" si="29"/>
        <v>1012.0645886082965</v>
      </c>
      <c r="BC120" s="69">
        <f t="shared" si="29"/>
        <v>980.3404745653371</v>
      </c>
      <c r="BD120" s="69">
        <f t="shared" si="29"/>
        <v>1010.7604413965249</v>
      </c>
      <c r="BE120" s="69">
        <f t="shared" si="29"/>
        <v>1022.3258242900916</v>
      </c>
      <c r="BF120" s="69">
        <f t="shared" si="29"/>
        <v>1034.6275083392907</v>
      </c>
      <c r="BG120" s="69">
        <f t="shared" si="29"/>
        <v>1029.1255764768221</v>
      </c>
      <c r="BH120" s="69">
        <f t="shared" si="29"/>
        <v>1048.5453670171325</v>
      </c>
      <c r="BI120" s="69">
        <f t="shared" si="29"/>
        <v>1063.0498160730958</v>
      </c>
      <c r="BJ120" s="69">
        <f t="shared" si="29"/>
        <v>1064.8650241609716</v>
      </c>
      <c r="BK120" s="69">
        <f t="shared" si="29"/>
        <v>1055.3384752481504</v>
      </c>
      <c r="BL120" s="69">
        <f t="shared" si="29"/>
        <v>1088.6380037724293</v>
      </c>
      <c r="BM120" s="69">
        <f t="shared" si="29"/>
        <v>0</v>
      </c>
      <c r="BN120" s="69">
        <f t="shared" ref="BN120:BN121" si="30">+BN50</f>
        <v>0</v>
      </c>
      <c r="BO120" s="69"/>
      <c r="BP120" s="70"/>
      <c r="BQ120" s="70"/>
      <c r="BR120" s="47"/>
    </row>
    <row r="121" spans="1:70" s="36" customFormat="1" x14ac:dyDescent="0.25">
      <c r="A121" s="38" t="s">
        <v>81</v>
      </c>
      <c r="B121" s="69">
        <f t="shared" si="29"/>
        <v>612.01033442787718</v>
      </c>
      <c r="C121" s="69">
        <f t="shared" si="29"/>
        <v>561.09364278703788</v>
      </c>
      <c r="D121" s="69">
        <f t="shared" si="29"/>
        <v>545.03623171390905</v>
      </c>
      <c r="E121" s="69">
        <f t="shared" si="29"/>
        <v>545.65033450826138</v>
      </c>
      <c r="F121" s="69">
        <f t="shared" si="29"/>
        <v>542.16344711238332</v>
      </c>
      <c r="G121" s="69">
        <f t="shared" si="29"/>
        <v>519.87700105125384</v>
      </c>
      <c r="H121" s="69">
        <f t="shared" si="29"/>
        <v>480.51796946652547</v>
      </c>
      <c r="I121" s="69">
        <f t="shared" si="29"/>
        <v>541.66862935611459</v>
      </c>
      <c r="J121" s="69">
        <f t="shared" si="29"/>
        <v>537.85010358274076</v>
      </c>
      <c r="K121" s="69">
        <f t="shared" si="29"/>
        <v>511.87701426902424</v>
      </c>
      <c r="L121" s="69">
        <f t="shared" si="29"/>
        <v>505.10333644249141</v>
      </c>
      <c r="M121" s="69">
        <f t="shared" si="29"/>
        <v>496.71921179049338</v>
      </c>
      <c r="N121" s="69">
        <f t="shared" si="29"/>
        <v>499.52875782707741</v>
      </c>
      <c r="O121" s="69">
        <f t="shared" si="29"/>
        <v>503.68194993319918</v>
      </c>
      <c r="P121" s="69">
        <f t="shared" si="29"/>
        <v>529.58323386094321</v>
      </c>
      <c r="Q121" s="69">
        <f t="shared" si="29"/>
        <v>546.40838572618827</v>
      </c>
      <c r="R121" s="69">
        <f t="shared" si="29"/>
        <v>556.75487230759177</v>
      </c>
      <c r="S121" s="69">
        <f t="shared" si="29"/>
        <v>526.93025232347122</v>
      </c>
      <c r="T121" s="69">
        <f t="shared" si="29"/>
        <v>523.78936018497745</v>
      </c>
      <c r="U121" s="69">
        <f t="shared" si="29"/>
        <v>517.20481858274707</v>
      </c>
      <c r="V121" s="69">
        <f t="shared" si="29"/>
        <v>501.96214080034525</v>
      </c>
      <c r="W121" s="69">
        <f t="shared" si="29"/>
        <v>489.76019450276783</v>
      </c>
      <c r="X121" s="69">
        <f t="shared" si="29"/>
        <v>505.29866967436794</v>
      </c>
      <c r="Y121" s="69">
        <f t="shared" si="29"/>
        <v>515.36737992208919</v>
      </c>
      <c r="Z121" s="69">
        <f t="shared" si="29"/>
        <v>512.06955927127967</v>
      </c>
      <c r="AA121" s="69">
        <f t="shared" si="29"/>
        <v>513.95459417397774</v>
      </c>
      <c r="AB121" s="69">
        <f t="shared" si="29"/>
        <v>517.50745827261585</v>
      </c>
      <c r="AC121" s="69">
        <f t="shared" si="29"/>
        <v>536.23158673563989</v>
      </c>
      <c r="AD121" s="69">
        <f t="shared" si="29"/>
        <v>541.46148346763357</v>
      </c>
      <c r="AE121" s="69">
        <f t="shared" si="29"/>
        <v>537.73947858258907</v>
      </c>
      <c r="AF121" s="69">
        <f t="shared" si="29"/>
        <v>550.15334603675524</v>
      </c>
      <c r="AG121" s="69">
        <f t="shared" si="29"/>
        <v>604.88260000074104</v>
      </c>
      <c r="AH121" s="69">
        <f t="shared" si="29"/>
        <v>536.05247637390914</v>
      </c>
      <c r="AI121" s="69">
        <f t="shared" si="29"/>
        <v>511.98219578992934</v>
      </c>
      <c r="AJ121" s="69">
        <f t="shared" si="29"/>
        <v>519.25250707867792</v>
      </c>
      <c r="AK121" s="69">
        <f t="shared" si="29"/>
        <v>514.95362525165979</v>
      </c>
      <c r="AL121" s="69">
        <f t="shared" si="29"/>
        <v>512.95235630871309</v>
      </c>
      <c r="AM121" s="69">
        <f t="shared" si="29"/>
        <v>520.17476402157172</v>
      </c>
      <c r="AN121" s="69">
        <f t="shared" si="29"/>
        <v>519.99473698672728</v>
      </c>
      <c r="AO121" s="69">
        <f t="shared" si="29"/>
        <v>522.00740849767567</v>
      </c>
      <c r="AP121" s="69">
        <f t="shared" si="29"/>
        <v>540.48744173413343</v>
      </c>
      <c r="AQ121" s="69">
        <f t="shared" si="29"/>
        <v>532.68923867664466</v>
      </c>
      <c r="AR121" s="69">
        <f t="shared" si="29"/>
        <v>526.4304543961797</v>
      </c>
      <c r="AS121" s="69">
        <f t="shared" si="29"/>
        <v>510.4306106121989</v>
      </c>
      <c r="AT121" s="69">
        <f t="shared" si="29"/>
        <v>505.38717786514763</v>
      </c>
      <c r="AU121" s="69">
        <f t="shared" si="29"/>
        <v>490.08443082612132</v>
      </c>
      <c r="AV121" s="69">
        <f t="shared" si="29"/>
        <v>494.97720070498599</v>
      </c>
      <c r="AW121" s="69">
        <f t="shared" si="29"/>
        <v>500.47875668399365</v>
      </c>
      <c r="AX121" s="69">
        <f t="shared" si="29"/>
        <v>526.1142407428606</v>
      </c>
      <c r="AY121" s="69">
        <f t="shared" si="29"/>
        <v>511.32574302401014</v>
      </c>
      <c r="AZ121" s="69">
        <f t="shared" si="29"/>
        <v>519.63387821261711</v>
      </c>
      <c r="BA121" s="69">
        <f t="shared" si="29"/>
        <v>533.87093396813407</v>
      </c>
      <c r="BB121" s="69">
        <f t="shared" si="29"/>
        <v>552.62733841570514</v>
      </c>
      <c r="BC121" s="69">
        <f t="shared" si="29"/>
        <v>550.77848776139513</v>
      </c>
      <c r="BD121" s="69">
        <f t="shared" si="29"/>
        <v>559.20927466307683</v>
      </c>
      <c r="BE121" s="69">
        <f t="shared" si="29"/>
        <v>550.0467275641771</v>
      </c>
      <c r="BF121" s="69">
        <f t="shared" si="29"/>
        <v>548.04170922087144</v>
      </c>
      <c r="BG121" s="69">
        <f t="shared" si="29"/>
        <v>540.18002617791046</v>
      </c>
      <c r="BH121" s="69">
        <f t="shared" si="29"/>
        <v>559.19633900180793</v>
      </c>
      <c r="BI121" s="69">
        <f t="shared" si="29"/>
        <v>571.42973576882991</v>
      </c>
      <c r="BJ121" s="69">
        <f t="shared" si="29"/>
        <v>574.25380090143119</v>
      </c>
      <c r="BK121" s="69">
        <f t="shared" si="29"/>
        <v>583.62222453920492</v>
      </c>
      <c r="BL121" s="69">
        <f t="shared" si="29"/>
        <v>606.54132745004392</v>
      </c>
      <c r="BM121" s="69">
        <f t="shared" si="29"/>
        <v>0</v>
      </c>
      <c r="BN121" s="69">
        <f t="shared" si="30"/>
        <v>0</v>
      </c>
      <c r="BO121" s="69"/>
      <c r="BP121" s="70"/>
      <c r="BQ121" s="70"/>
      <c r="BR121" s="47"/>
    </row>
    <row r="122" spans="1:70" s="36" customFormat="1" x14ac:dyDescent="0.25">
      <c r="A122" s="38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8"/>
      <c r="BQ122" s="68"/>
      <c r="BR122" s="47"/>
    </row>
    <row r="123" spans="1:70" s="36" customFormat="1" x14ac:dyDescent="0.25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53"/>
      <c r="BQ123" s="53"/>
      <c r="BR123" s="47"/>
    </row>
    <row r="124" spans="1:70" s="36" customFormat="1" x14ac:dyDescent="0.25">
      <c r="A124" s="34"/>
      <c r="B124" s="38">
        <v>43678</v>
      </c>
      <c r="C124" s="38">
        <v>43709</v>
      </c>
      <c r="D124" s="38">
        <v>43739</v>
      </c>
      <c r="E124" s="38">
        <v>43770</v>
      </c>
      <c r="F124" s="38">
        <v>43800</v>
      </c>
      <c r="G124" s="38">
        <v>43831</v>
      </c>
      <c r="H124" s="38">
        <v>43862</v>
      </c>
      <c r="I124" s="38">
        <v>43891</v>
      </c>
      <c r="J124" s="38">
        <v>43922</v>
      </c>
      <c r="K124" s="38">
        <v>43952</v>
      </c>
      <c r="L124" s="38">
        <v>43983</v>
      </c>
      <c r="M124" s="38">
        <v>44013</v>
      </c>
      <c r="N124" s="38">
        <v>44044</v>
      </c>
      <c r="O124" s="38">
        <v>44075</v>
      </c>
      <c r="P124" s="38">
        <v>44105</v>
      </c>
      <c r="Q124" s="38">
        <v>44136</v>
      </c>
      <c r="R124" s="38">
        <v>44166</v>
      </c>
      <c r="S124" s="38">
        <v>44197</v>
      </c>
      <c r="T124" s="38">
        <v>44228</v>
      </c>
      <c r="U124" s="38">
        <v>44256</v>
      </c>
      <c r="V124" s="38">
        <v>44287</v>
      </c>
      <c r="W124" s="38">
        <v>44317</v>
      </c>
      <c r="X124" s="38">
        <v>44348</v>
      </c>
      <c r="Y124" s="38">
        <v>44378</v>
      </c>
      <c r="Z124" s="38">
        <v>44409</v>
      </c>
      <c r="AA124" s="38">
        <v>44440</v>
      </c>
      <c r="AB124" s="38">
        <v>44470</v>
      </c>
      <c r="AC124" s="38">
        <v>44501</v>
      </c>
      <c r="AD124" s="38">
        <v>44531</v>
      </c>
      <c r="AE124" s="38">
        <v>44562</v>
      </c>
      <c r="AF124" s="38">
        <v>44593</v>
      </c>
      <c r="AG124" s="38">
        <v>44621</v>
      </c>
      <c r="AH124" s="38">
        <v>44652</v>
      </c>
      <c r="AI124" s="38">
        <v>44682</v>
      </c>
      <c r="AJ124" s="38">
        <v>44713</v>
      </c>
      <c r="AK124" s="38">
        <v>44743</v>
      </c>
      <c r="AL124" s="38">
        <v>44774</v>
      </c>
      <c r="AM124" s="38">
        <v>44805</v>
      </c>
      <c r="AN124" s="38">
        <v>44835</v>
      </c>
      <c r="AO124" s="38">
        <v>44866</v>
      </c>
      <c r="AP124" s="38">
        <v>44896</v>
      </c>
      <c r="AQ124" s="38">
        <v>44927</v>
      </c>
      <c r="AR124" s="38">
        <v>44958</v>
      </c>
      <c r="AS124" s="38">
        <v>44986</v>
      </c>
      <c r="AT124" s="38">
        <v>45017</v>
      </c>
      <c r="AU124" s="38">
        <v>45047</v>
      </c>
      <c r="AV124" s="38">
        <v>45078</v>
      </c>
      <c r="AW124" s="38">
        <v>45108</v>
      </c>
      <c r="AX124" s="38">
        <v>45139</v>
      </c>
      <c r="AY124" s="38">
        <v>45170</v>
      </c>
      <c r="AZ124" s="38">
        <v>45200</v>
      </c>
      <c r="BA124" s="38">
        <v>45231</v>
      </c>
      <c r="BB124" s="38">
        <v>45261</v>
      </c>
      <c r="BC124" s="38">
        <v>45292</v>
      </c>
      <c r="BD124" s="38">
        <v>45323</v>
      </c>
      <c r="BE124" s="38">
        <v>45352</v>
      </c>
      <c r="BF124" s="38">
        <v>45383</v>
      </c>
      <c r="BG124" s="38">
        <v>45413</v>
      </c>
      <c r="BH124" s="38">
        <v>45444</v>
      </c>
      <c r="BI124" s="38">
        <v>45474</v>
      </c>
      <c r="BJ124" s="38">
        <v>45505</v>
      </c>
      <c r="BK124" s="38">
        <v>45536</v>
      </c>
      <c r="BL124" s="38">
        <v>45566</v>
      </c>
      <c r="BM124" s="38">
        <v>45597</v>
      </c>
      <c r="BN124" s="38">
        <v>45627</v>
      </c>
      <c r="BO124" s="38"/>
      <c r="BP124" s="66"/>
      <c r="BQ124" s="66"/>
      <c r="BR124" s="47"/>
    </row>
    <row r="125" spans="1:70" s="36" customFormat="1" x14ac:dyDescent="0.25">
      <c r="A125" s="38" t="s">
        <v>54</v>
      </c>
      <c r="B125" s="67">
        <f t="shared" ref="B125:BM125" si="31">+B92</f>
        <v>0.31554081611446827</v>
      </c>
      <c r="C125" s="67">
        <f t="shared" si="31"/>
        <v>0.40802148223008933</v>
      </c>
      <c r="D125" s="67">
        <f t="shared" si="31"/>
        <v>0.37959879832811738</v>
      </c>
      <c r="E125" s="67">
        <f t="shared" si="31"/>
        <v>0.37334692539448028</v>
      </c>
      <c r="F125" s="67">
        <f t="shared" si="31"/>
        <v>0.41328107793808355</v>
      </c>
      <c r="G125" s="67">
        <f t="shared" si="31"/>
        <v>0.42848447578822874</v>
      </c>
      <c r="H125" s="67">
        <f t="shared" si="31"/>
        <v>0.43999911003556275</v>
      </c>
      <c r="I125" s="67">
        <f t="shared" si="31"/>
        <v>0.40615230128896634</v>
      </c>
      <c r="J125" s="67">
        <f t="shared" si="31"/>
        <v>0.4078535258685716</v>
      </c>
      <c r="K125" s="67">
        <f t="shared" si="31"/>
        <v>0.43550214344838689</v>
      </c>
      <c r="L125" s="67">
        <f t="shared" si="31"/>
        <v>0.45460688025463902</v>
      </c>
      <c r="M125" s="67">
        <f t="shared" si="31"/>
        <v>0.46766676756805425</v>
      </c>
      <c r="N125" s="67">
        <f t="shared" si="31"/>
        <v>0.47379612725308085</v>
      </c>
      <c r="O125" s="67">
        <f t="shared" si="31"/>
        <v>0.47632473441919065</v>
      </c>
      <c r="P125" s="67">
        <f t="shared" si="31"/>
        <v>0.43721942635769906</v>
      </c>
      <c r="Q125" s="67">
        <f t="shared" si="31"/>
        <v>0.39442903885659947</v>
      </c>
      <c r="R125" s="67">
        <f t="shared" si="31"/>
        <v>0.41257561157376937</v>
      </c>
      <c r="S125" s="67">
        <f t="shared" si="31"/>
        <v>0.43647633396844282</v>
      </c>
      <c r="T125" s="67">
        <f t="shared" si="31"/>
        <v>0.44986710731005736</v>
      </c>
      <c r="U125" s="67">
        <f t="shared" si="31"/>
        <v>0.45500049386185099</v>
      </c>
      <c r="V125" s="67">
        <f t="shared" si="31"/>
        <v>0.45909041828536895</v>
      </c>
      <c r="W125" s="67">
        <f t="shared" si="31"/>
        <v>0.4637729572915576</v>
      </c>
      <c r="X125" s="67">
        <f t="shared" si="31"/>
        <v>0.46086851157367931</v>
      </c>
      <c r="Y125" s="67">
        <f t="shared" si="31"/>
        <v>0.46710007815731008</v>
      </c>
      <c r="Z125" s="67">
        <f t="shared" si="31"/>
        <v>0.47669536949298114</v>
      </c>
      <c r="AA125" s="67">
        <f t="shared" si="31"/>
        <v>0.47377764754012119</v>
      </c>
      <c r="AB125" s="67">
        <f t="shared" si="31"/>
        <v>0.46894334977880869</v>
      </c>
      <c r="AC125" s="67">
        <f t="shared" si="31"/>
        <v>0.4628250217863501</v>
      </c>
      <c r="AD125" s="67">
        <f t="shared" si="31"/>
        <v>0.46036979750132639</v>
      </c>
      <c r="AE125" s="67">
        <f t="shared" si="31"/>
        <v>0.45814016003890762</v>
      </c>
      <c r="AF125" s="67">
        <f t="shared" si="31"/>
        <v>0.44279136449270801</v>
      </c>
      <c r="AG125" s="67">
        <f t="shared" si="31"/>
        <v>0.38249570942871841</v>
      </c>
      <c r="AH125" s="67">
        <f t="shared" si="31"/>
        <v>0.42794633254901138</v>
      </c>
      <c r="AI125" s="67">
        <f t="shared" si="31"/>
        <v>0.43080314617146204</v>
      </c>
      <c r="AJ125" s="67">
        <f t="shared" si="31"/>
        <v>0.43353031194274699</v>
      </c>
      <c r="AK125" s="67">
        <f t="shared" si="31"/>
        <v>0.4396402598492159</v>
      </c>
      <c r="AL125" s="67">
        <f t="shared" si="31"/>
        <v>0.44325630347684203</v>
      </c>
      <c r="AM125" s="67">
        <f t="shared" si="31"/>
        <v>0.43619451311343937</v>
      </c>
      <c r="AN125" s="67">
        <f t="shared" si="31"/>
        <v>0.43063084012545394</v>
      </c>
      <c r="AO125" s="67">
        <f t="shared" si="31"/>
        <v>0.4222759230428112</v>
      </c>
      <c r="AP125" s="67">
        <f t="shared" si="31"/>
        <v>0.41790817596084906</v>
      </c>
      <c r="AQ125" s="67">
        <f t="shared" si="31"/>
        <v>0.42152680378472274</v>
      </c>
      <c r="AR125" s="67">
        <f t="shared" si="31"/>
        <v>0.41843912726008931</v>
      </c>
      <c r="AS125" s="67">
        <f t="shared" si="31"/>
        <v>0.41923661557336989</v>
      </c>
      <c r="AT125" s="67">
        <f t="shared" si="31"/>
        <v>0.41933744430327441</v>
      </c>
      <c r="AU125" s="67">
        <f t="shared" si="31"/>
        <v>0.43231156329741627</v>
      </c>
      <c r="AV125" s="67">
        <f t="shared" si="31"/>
        <v>0.42795901262030028</v>
      </c>
      <c r="AW125" s="67">
        <f t="shared" si="31"/>
        <v>0.43003022280958769</v>
      </c>
      <c r="AX125" s="67">
        <f t="shared" si="31"/>
        <v>0.42132982978762035</v>
      </c>
      <c r="AY125" s="67">
        <f t="shared" si="31"/>
        <v>0.42817578671649958</v>
      </c>
      <c r="AZ125" s="67">
        <f t="shared" si="31"/>
        <v>0.4203139108793576</v>
      </c>
      <c r="BA125" s="67">
        <f t="shared" si="31"/>
        <v>0.40929853905512392</v>
      </c>
      <c r="BB125" s="67">
        <f t="shared" si="31"/>
        <v>0.40241807084740028</v>
      </c>
      <c r="BC125" s="67">
        <f t="shared" si="31"/>
        <v>0.40018944155625263</v>
      </c>
      <c r="BD125" s="67">
        <f t="shared" si="31"/>
        <v>0.39208661129780975</v>
      </c>
      <c r="BE125" s="67">
        <f t="shared" si="31"/>
        <v>0.38950602286743247</v>
      </c>
      <c r="BF125" s="67">
        <f t="shared" si="31"/>
        <v>0.38692033508961793</v>
      </c>
      <c r="BG125" s="67">
        <f t="shared" si="31"/>
        <v>0.39016652537524948</v>
      </c>
      <c r="BH125" s="67">
        <f t="shared" si="31"/>
        <v>0.38890576695930851</v>
      </c>
      <c r="BI125" s="67">
        <f t="shared" si="31"/>
        <v>0.3909852280234013</v>
      </c>
      <c r="BJ125" s="67">
        <f t="shared" si="31"/>
        <v>0.39068741452299577</v>
      </c>
      <c r="BK125" s="67">
        <f t="shared" si="31"/>
        <v>0.39960433537976586</v>
      </c>
      <c r="BL125" s="67">
        <f t="shared" si="31"/>
        <v>0.39575095468985561</v>
      </c>
      <c r="BM125" s="67">
        <f t="shared" si="31"/>
        <v>0</v>
      </c>
      <c r="BN125" s="67">
        <f t="shared" ref="BN125" si="32">+BN92</f>
        <v>0</v>
      </c>
      <c r="BO125" s="67"/>
      <c r="BP125" s="68"/>
      <c r="BQ125" s="68"/>
      <c r="BR125" s="47"/>
    </row>
    <row r="126" spans="1:70" s="36" customFormat="1" x14ac:dyDescent="0.25">
      <c r="A126" s="38" t="s">
        <v>129</v>
      </c>
      <c r="B126" s="67">
        <f t="shared" ref="B126:BM129" si="33">+B95</f>
        <v>0</v>
      </c>
      <c r="C126" s="67">
        <f t="shared" si="33"/>
        <v>0</v>
      </c>
      <c r="D126" s="67">
        <f t="shared" si="33"/>
        <v>0</v>
      </c>
      <c r="E126" s="67">
        <f t="shared" si="33"/>
        <v>0</v>
      </c>
      <c r="F126" s="67">
        <f t="shared" si="33"/>
        <v>0</v>
      </c>
      <c r="G126" s="67">
        <f t="shared" si="33"/>
        <v>0</v>
      </c>
      <c r="H126" s="67">
        <f t="shared" si="33"/>
        <v>0</v>
      </c>
      <c r="I126" s="67">
        <f t="shared" si="33"/>
        <v>0</v>
      </c>
      <c r="J126" s="67">
        <f t="shared" si="33"/>
        <v>0</v>
      </c>
      <c r="K126" s="67">
        <f t="shared" si="33"/>
        <v>0</v>
      </c>
      <c r="L126" s="67">
        <f t="shared" si="33"/>
        <v>0.17275851548561041</v>
      </c>
      <c r="M126" s="67">
        <f t="shared" si="33"/>
        <v>0.17415372283257902</v>
      </c>
      <c r="N126" s="67">
        <f t="shared" si="33"/>
        <v>0.16428761463099559</v>
      </c>
      <c r="O126" s="67">
        <f t="shared" si="33"/>
        <v>0.15862326066511367</v>
      </c>
      <c r="P126" s="67">
        <f t="shared" si="33"/>
        <v>0.1706969244677323</v>
      </c>
      <c r="Q126" s="67">
        <f t="shared" si="33"/>
        <v>0.19075691276747594</v>
      </c>
      <c r="R126" s="67">
        <f t="shared" si="33"/>
        <v>0.17666907853573274</v>
      </c>
      <c r="S126" s="67">
        <f t="shared" si="33"/>
        <v>0.1712511209805645</v>
      </c>
      <c r="T126" s="67">
        <f t="shared" si="33"/>
        <v>0.16578442837493149</v>
      </c>
      <c r="U126" s="67">
        <f t="shared" si="33"/>
        <v>0.16454226205467321</v>
      </c>
      <c r="V126" s="67">
        <f t="shared" si="33"/>
        <v>0.16367396438436124</v>
      </c>
      <c r="W126" s="67">
        <f t="shared" si="33"/>
        <v>0.16251032706347199</v>
      </c>
      <c r="X126" s="67">
        <f t="shared" si="33"/>
        <v>0.159789787487502</v>
      </c>
      <c r="Y126" s="67">
        <f t="shared" si="33"/>
        <v>0.15434960407950798</v>
      </c>
      <c r="Z126" s="67">
        <f t="shared" si="33"/>
        <v>0.14543900316946995</v>
      </c>
      <c r="AA126" s="67">
        <f t="shared" si="33"/>
        <v>0.14141998537554085</v>
      </c>
      <c r="AB126" s="67">
        <f t="shared" si="33"/>
        <v>0.13965262195308054</v>
      </c>
      <c r="AC126" s="67">
        <f t="shared" si="33"/>
        <v>0.13610535269146443</v>
      </c>
      <c r="AD126" s="67">
        <f t="shared" si="33"/>
        <v>0.13249653240693093</v>
      </c>
      <c r="AE126" s="67">
        <f t="shared" si="33"/>
        <v>0.13391366202778679</v>
      </c>
      <c r="AF126" s="67">
        <f t="shared" si="33"/>
        <v>0.13540394822559143</v>
      </c>
      <c r="AG126" s="67">
        <f t="shared" si="33"/>
        <v>0.15307324659105015</v>
      </c>
      <c r="AH126" s="67">
        <f t="shared" si="33"/>
        <v>0.14078740481056706</v>
      </c>
      <c r="AI126" s="67">
        <f t="shared" si="33"/>
        <v>0.13858441129857846</v>
      </c>
      <c r="AJ126" s="67">
        <f t="shared" si="33"/>
        <v>0.13520762861901603</v>
      </c>
      <c r="AK126" s="67">
        <f t="shared" si="33"/>
        <v>0.13319037554927343</v>
      </c>
      <c r="AL126" s="67">
        <f t="shared" si="33"/>
        <v>0.13277489442103554</v>
      </c>
      <c r="AM126" s="67">
        <f t="shared" si="33"/>
        <v>0.13274204509775689</v>
      </c>
      <c r="AN126" s="67">
        <f t="shared" si="33"/>
        <v>0.13367382994045698</v>
      </c>
      <c r="AO126" s="67">
        <f t="shared" si="33"/>
        <v>0.13189717571930437</v>
      </c>
      <c r="AP126" s="67">
        <f t="shared" si="33"/>
        <v>0.13428493110676798</v>
      </c>
      <c r="AQ126" s="67">
        <f t="shared" si="33"/>
        <v>0.13501182885487992</v>
      </c>
      <c r="AR126" s="67">
        <f t="shared" si="33"/>
        <v>0.13176859558377174</v>
      </c>
      <c r="AS126" s="67">
        <f t="shared" si="33"/>
        <v>0.12751699776108807</v>
      </c>
      <c r="AT126" s="67">
        <f t="shared" si="33"/>
        <v>0.12865084329533966</v>
      </c>
      <c r="AU126" s="67">
        <f t="shared" si="33"/>
        <v>0.12508040758441927</v>
      </c>
      <c r="AV126" s="67">
        <f t="shared" si="33"/>
        <v>0.12553570868713845</v>
      </c>
      <c r="AW126" s="67">
        <f t="shared" si="33"/>
        <v>0.12673829869718636</v>
      </c>
      <c r="AX126" s="67">
        <f t="shared" si="33"/>
        <v>0.12597733199704408</v>
      </c>
      <c r="AY126" s="67">
        <f t="shared" si="33"/>
        <v>0.12518243775129045</v>
      </c>
      <c r="AZ126" s="67">
        <f t="shared" si="33"/>
        <v>0.1259268614687907</v>
      </c>
      <c r="BA126" s="67">
        <f t="shared" si="33"/>
        <v>0.1267121426676604</v>
      </c>
      <c r="BB126" s="67">
        <f t="shared" si="33"/>
        <v>0.12861121098298958</v>
      </c>
      <c r="BC126" s="67">
        <f t="shared" si="33"/>
        <v>0.1288613088139306</v>
      </c>
      <c r="BD126" s="67">
        <f t="shared" si="33"/>
        <v>0.12495470170290132</v>
      </c>
      <c r="BE126" s="67">
        <f t="shared" si="33"/>
        <v>0.1245604671776831</v>
      </c>
      <c r="BF126" s="67">
        <f t="shared" si="33"/>
        <v>0.12503643342146309</v>
      </c>
      <c r="BG126" s="67">
        <f t="shared" si="33"/>
        <v>0.12290756059895645</v>
      </c>
      <c r="BH126" s="67">
        <f t="shared" si="33"/>
        <v>0.12417393394893585</v>
      </c>
      <c r="BI126" s="67">
        <f t="shared" si="33"/>
        <v>0.12498027270787983</v>
      </c>
      <c r="BJ126" s="67">
        <f t="shared" si="33"/>
        <v>0.1258213173162937</v>
      </c>
      <c r="BK126" s="67">
        <f t="shared" si="33"/>
        <v>0.12209741541218488</v>
      </c>
      <c r="BL126" s="67">
        <f t="shared" si="33"/>
        <v>0.1187988655815605</v>
      </c>
      <c r="BM126" s="67">
        <f t="shared" si="33"/>
        <v>0</v>
      </c>
      <c r="BN126" s="67">
        <f t="shared" ref="BN126:BN128" si="34">+BN95</f>
        <v>0</v>
      </c>
      <c r="BO126" s="67"/>
      <c r="BP126" s="68"/>
      <c r="BQ126" s="68"/>
      <c r="BR126" s="47"/>
    </row>
    <row r="127" spans="1:70" s="36" customFormat="1" x14ac:dyDescent="0.25">
      <c r="A127" s="38" t="s">
        <v>130</v>
      </c>
      <c r="B127" s="67">
        <f t="shared" si="33"/>
        <v>0</v>
      </c>
      <c r="C127" s="67">
        <f t="shared" si="33"/>
        <v>0</v>
      </c>
      <c r="D127" s="67">
        <f t="shared" si="33"/>
        <v>0</v>
      </c>
      <c r="E127" s="67">
        <f t="shared" si="33"/>
        <v>0</v>
      </c>
      <c r="F127" s="67">
        <f t="shared" si="33"/>
        <v>0</v>
      </c>
      <c r="G127" s="67">
        <f t="shared" si="33"/>
        <v>0</v>
      </c>
      <c r="H127" s="67">
        <f t="shared" si="33"/>
        <v>0</v>
      </c>
      <c r="I127" s="67">
        <f t="shared" si="33"/>
        <v>0</v>
      </c>
      <c r="J127" s="67">
        <f t="shared" si="33"/>
        <v>0</v>
      </c>
      <c r="K127" s="67">
        <f t="shared" si="33"/>
        <v>0</v>
      </c>
      <c r="L127" s="67">
        <f t="shared" si="33"/>
        <v>0.1224862299159032</v>
      </c>
      <c r="M127" s="67">
        <f t="shared" si="33"/>
        <v>0.11625492498090866</v>
      </c>
      <c r="N127" s="67">
        <f t="shared" si="33"/>
        <v>0.10981060829761907</v>
      </c>
      <c r="O127" s="67">
        <f t="shared" si="33"/>
        <v>0.11028033361601003</v>
      </c>
      <c r="P127" s="67">
        <f t="shared" si="33"/>
        <v>0.12195917615747398</v>
      </c>
      <c r="Q127" s="67">
        <f t="shared" si="33"/>
        <v>0.12487020826507379</v>
      </c>
      <c r="R127" s="67">
        <f t="shared" si="33"/>
        <v>0.11596286439342894</v>
      </c>
      <c r="S127" s="67">
        <f t="shared" si="33"/>
        <v>0.10693533338457721</v>
      </c>
      <c r="T127" s="67">
        <f t="shared" si="33"/>
        <v>0.10593465703469002</v>
      </c>
      <c r="U127" s="67">
        <f t="shared" si="33"/>
        <v>0.10505992220750501</v>
      </c>
      <c r="V127" s="67">
        <f t="shared" si="33"/>
        <v>0.10477439674947386</v>
      </c>
      <c r="W127" s="67">
        <f t="shared" si="33"/>
        <v>9.8042104748279291E-2</v>
      </c>
      <c r="X127" s="67">
        <f t="shared" si="33"/>
        <v>9.9572807164546334E-2</v>
      </c>
      <c r="Y127" s="67">
        <f t="shared" si="33"/>
        <v>9.5295982972648269E-2</v>
      </c>
      <c r="Z127" s="67">
        <f t="shared" si="33"/>
        <v>8.7354942783405845E-2</v>
      </c>
      <c r="AA127" s="67">
        <f t="shared" si="33"/>
        <v>8.6140887413912973E-2</v>
      </c>
      <c r="AB127" s="67">
        <f t="shared" si="33"/>
        <v>8.6453931366190381E-2</v>
      </c>
      <c r="AC127" s="67">
        <f t="shared" si="33"/>
        <v>8.6416677655026558E-2</v>
      </c>
      <c r="AD127" s="67">
        <f t="shared" si="33"/>
        <v>8.2519315239990204E-2</v>
      </c>
      <c r="AE127" s="67">
        <f t="shared" si="33"/>
        <v>7.8959177489112908E-2</v>
      </c>
      <c r="AF127" s="67">
        <f t="shared" si="33"/>
        <v>8.6198832747121076E-2</v>
      </c>
      <c r="AG127" s="67">
        <f t="shared" si="33"/>
        <v>0.11091745025003771</v>
      </c>
      <c r="AH127" s="67">
        <f t="shared" si="33"/>
        <v>8.7306904217870712E-2</v>
      </c>
      <c r="AI127" s="67">
        <f t="shared" si="33"/>
        <v>8.199646546050729E-2</v>
      </c>
      <c r="AJ127" s="67">
        <f t="shared" si="33"/>
        <v>8.2786697647361226E-2</v>
      </c>
      <c r="AK127" s="67">
        <f t="shared" si="33"/>
        <v>8.0187371154018847E-2</v>
      </c>
      <c r="AL127" s="67">
        <f t="shared" si="33"/>
        <v>7.5573690952250361E-2</v>
      </c>
      <c r="AM127" s="67">
        <f t="shared" si="33"/>
        <v>7.5594920441761096E-2</v>
      </c>
      <c r="AN127" s="67">
        <f t="shared" si="33"/>
        <v>7.5762215340336794E-2</v>
      </c>
      <c r="AO127" s="67">
        <f t="shared" si="33"/>
        <v>7.5523047930102283E-2</v>
      </c>
      <c r="AP127" s="67">
        <f t="shared" si="33"/>
        <v>7.4946728959698464E-2</v>
      </c>
      <c r="AQ127" s="67">
        <f t="shared" si="33"/>
        <v>7.1057865052026492E-2</v>
      </c>
      <c r="AR127" s="67">
        <f t="shared" si="33"/>
        <v>7.0914977693230505E-2</v>
      </c>
      <c r="AS127" s="67">
        <f t="shared" si="33"/>
        <v>7.2703839323826333E-2</v>
      </c>
      <c r="AT127" s="67">
        <f t="shared" si="33"/>
        <v>7.1477353765531326E-2</v>
      </c>
      <c r="AU127" s="67">
        <f t="shared" si="33"/>
        <v>6.9357132658088433E-2</v>
      </c>
      <c r="AV127" s="67">
        <f t="shared" si="33"/>
        <v>7.1147386819119793E-2</v>
      </c>
      <c r="AW127" s="67">
        <f t="shared" si="33"/>
        <v>6.9263434046240496E-2</v>
      </c>
      <c r="AX127" s="67">
        <f t="shared" si="33"/>
        <v>7.3199864666433537E-2</v>
      </c>
      <c r="AY127" s="67">
        <f t="shared" si="33"/>
        <v>6.4120767537222248E-2</v>
      </c>
      <c r="AZ127" s="67">
        <f t="shared" si="33"/>
        <v>6.6410210962969646E-2</v>
      </c>
      <c r="BA127" s="67">
        <f t="shared" si="33"/>
        <v>6.7426354005085495E-2</v>
      </c>
      <c r="BB127" s="67">
        <f t="shared" si="33"/>
        <v>6.4276181755500761E-2</v>
      </c>
      <c r="BC127" s="67">
        <f t="shared" si="33"/>
        <v>6.3350006506000173E-2</v>
      </c>
      <c r="BD127" s="67">
        <f t="shared" si="33"/>
        <v>6.4684599017930694E-2</v>
      </c>
      <c r="BE127" s="67">
        <f t="shared" si="33"/>
        <v>6.4302881053845212E-2</v>
      </c>
      <c r="BF127" s="67">
        <f t="shared" si="33"/>
        <v>6.546554082253582E-2</v>
      </c>
      <c r="BG127" s="67">
        <f t="shared" si="33"/>
        <v>6.3881109822998661E-2</v>
      </c>
      <c r="BH127" s="67">
        <f t="shared" si="33"/>
        <v>6.4117449867556381E-2</v>
      </c>
      <c r="BI127" s="67">
        <f t="shared" si="33"/>
        <v>6.5052414732288566E-2</v>
      </c>
      <c r="BJ127" s="67">
        <f t="shared" si="33"/>
        <v>6.2344800981661161E-2</v>
      </c>
      <c r="BK127" s="67">
        <f t="shared" si="33"/>
        <v>5.8311781156426747E-2</v>
      </c>
      <c r="BL127" s="67">
        <f t="shared" si="33"/>
        <v>5.9031413297893312E-2</v>
      </c>
      <c r="BM127" s="67">
        <f t="shared" si="33"/>
        <v>0</v>
      </c>
      <c r="BN127" s="67">
        <f t="shared" si="34"/>
        <v>0</v>
      </c>
      <c r="BO127" s="67"/>
      <c r="BP127" s="68"/>
      <c r="BQ127" s="68"/>
      <c r="BR127" s="47"/>
    </row>
    <row r="128" spans="1:70" s="36" customFormat="1" x14ac:dyDescent="0.25">
      <c r="A128" s="38" t="s">
        <v>131</v>
      </c>
      <c r="B128" s="67">
        <f t="shared" si="33"/>
        <v>0</v>
      </c>
      <c r="C128" s="67">
        <f t="shared" si="33"/>
        <v>0</v>
      </c>
      <c r="D128" s="67">
        <f t="shared" si="33"/>
        <v>0</v>
      </c>
      <c r="E128" s="67">
        <f t="shared" si="33"/>
        <v>0</v>
      </c>
      <c r="F128" s="67">
        <f t="shared" si="33"/>
        <v>0</v>
      </c>
      <c r="G128" s="67">
        <f t="shared" si="33"/>
        <v>0</v>
      </c>
      <c r="H128" s="67">
        <f t="shared" si="33"/>
        <v>0</v>
      </c>
      <c r="I128" s="67">
        <f t="shared" si="33"/>
        <v>0</v>
      </c>
      <c r="J128" s="67">
        <f t="shared" si="33"/>
        <v>0</v>
      </c>
      <c r="K128" s="67">
        <f t="shared" si="33"/>
        <v>0</v>
      </c>
      <c r="L128" s="67">
        <f t="shared" si="33"/>
        <v>0.16984755274132174</v>
      </c>
      <c r="M128" s="67">
        <f t="shared" si="33"/>
        <v>0.16550419758119073</v>
      </c>
      <c r="N128" s="67">
        <f t="shared" si="33"/>
        <v>0.1741228843818349</v>
      </c>
      <c r="O128" s="67">
        <f t="shared" si="33"/>
        <v>0.17707711027089187</v>
      </c>
      <c r="P128" s="67">
        <f t="shared" si="33"/>
        <v>0.18895115977956217</v>
      </c>
      <c r="Q128" s="67">
        <f t="shared" si="33"/>
        <v>0.20497444646759441</v>
      </c>
      <c r="R128" s="67">
        <f t="shared" si="33"/>
        <v>0.20895231769880718</v>
      </c>
      <c r="S128" s="67">
        <f t="shared" si="33"/>
        <v>0.20172406604181387</v>
      </c>
      <c r="T128" s="67">
        <f t="shared" si="33"/>
        <v>0.19598145984818038</v>
      </c>
      <c r="U128" s="67">
        <f t="shared" si="33"/>
        <v>0.19326342021207563</v>
      </c>
      <c r="V128" s="67">
        <f t="shared" si="33"/>
        <v>0.19177787371576746</v>
      </c>
      <c r="W128" s="67">
        <f t="shared" si="33"/>
        <v>0.19325351734135482</v>
      </c>
      <c r="X128" s="67">
        <f t="shared" si="33"/>
        <v>0.19570525967230834</v>
      </c>
      <c r="Y128" s="67">
        <f t="shared" si="33"/>
        <v>0.19758246069408869</v>
      </c>
      <c r="Z128" s="67">
        <f t="shared" si="33"/>
        <v>0.20244258599618406</v>
      </c>
      <c r="AA128" s="67">
        <f t="shared" si="33"/>
        <v>0.20820559108560302</v>
      </c>
      <c r="AB128" s="67">
        <f t="shared" si="33"/>
        <v>0.21459442137874091</v>
      </c>
      <c r="AC128" s="67">
        <f t="shared" si="33"/>
        <v>0.22125163515873014</v>
      </c>
      <c r="AD128" s="67">
        <f t="shared" si="33"/>
        <v>0.22940830536399801</v>
      </c>
      <c r="AE128" s="67">
        <f t="shared" si="33"/>
        <v>0.23061933692955544</v>
      </c>
      <c r="AF128" s="67">
        <f t="shared" si="33"/>
        <v>0.23701809062272258</v>
      </c>
      <c r="AG128" s="67">
        <f t="shared" si="33"/>
        <v>0.24212111900749411</v>
      </c>
      <c r="AH128" s="67">
        <f t="shared" si="33"/>
        <v>0.23884843824872071</v>
      </c>
      <c r="AI128" s="67">
        <f t="shared" si="33"/>
        <v>0.24364702369233479</v>
      </c>
      <c r="AJ128" s="67">
        <f t="shared" si="33"/>
        <v>0.24349315826982246</v>
      </c>
      <c r="AK128" s="67">
        <f t="shared" si="33"/>
        <v>0.24492563427414743</v>
      </c>
      <c r="AL128" s="67">
        <f t="shared" si="33"/>
        <v>0.24444186465194237</v>
      </c>
      <c r="AM128" s="67">
        <f t="shared" si="33"/>
        <v>0.24978202286265835</v>
      </c>
      <c r="AN128" s="67">
        <f t="shared" si="33"/>
        <v>0.25274125565738648</v>
      </c>
      <c r="AO128" s="67">
        <f t="shared" si="33"/>
        <v>0.26078792865266653</v>
      </c>
      <c r="AP128" s="67">
        <f t="shared" si="33"/>
        <v>0.26349903137926539</v>
      </c>
      <c r="AQ128" s="67">
        <f t="shared" si="33"/>
        <v>0.2618501208923355</v>
      </c>
      <c r="AR128" s="67">
        <f t="shared" si="33"/>
        <v>0.26703870113561168</v>
      </c>
      <c r="AS128" s="67">
        <f t="shared" si="33"/>
        <v>0.26833020963148091</v>
      </c>
      <c r="AT128" s="67">
        <f t="shared" si="33"/>
        <v>0.26821546259520729</v>
      </c>
      <c r="AU128" s="67">
        <f t="shared" si="33"/>
        <v>0.26384729588304168</v>
      </c>
      <c r="AV128" s="67">
        <f t="shared" si="33"/>
        <v>0.26569657959137777</v>
      </c>
      <c r="AW128" s="67">
        <f t="shared" si="33"/>
        <v>0.26415490119516022</v>
      </c>
      <c r="AX128" s="67">
        <f t="shared" si="33"/>
        <v>0.27052384309046812</v>
      </c>
      <c r="AY128" s="67">
        <f t="shared" si="33"/>
        <v>0.2680494480141517</v>
      </c>
      <c r="AZ128" s="67">
        <f t="shared" si="33"/>
        <v>0.27225670511865357</v>
      </c>
      <c r="BA128" s="67">
        <f t="shared" si="33"/>
        <v>0.27860030263470431</v>
      </c>
      <c r="BB128" s="67">
        <f t="shared" si="33"/>
        <v>0.2837224414393541</v>
      </c>
      <c r="BC128" s="67">
        <f t="shared" si="33"/>
        <v>0.28553277689998902</v>
      </c>
      <c r="BD128" s="67">
        <f t="shared" si="33"/>
        <v>0.29174322780099743</v>
      </c>
      <c r="BE128" s="67">
        <f t="shared" si="33"/>
        <v>0.29700120336978431</v>
      </c>
      <c r="BF128" s="67">
        <f t="shared" si="33"/>
        <v>0.29427076463478652</v>
      </c>
      <c r="BG128" s="67">
        <f t="shared" si="33"/>
        <v>0.29619167310350586</v>
      </c>
      <c r="BH128" s="67">
        <f t="shared" si="33"/>
        <v>0.29410018711442609</v>
      </c>
      <c r="BI128" s="67">
        <f t="shared" si="33"/>
        <v>0.29192848109399228</v>
      </c>
      <c r="BJ128" s="67">
        <f t="shared" si="33"/>
        <v>0.29141903719289619</v>
      </c>
      <c r="BK128" s="67">
        <f t="shared" si="33"/>
        <v>0.28896025999017089</v>
      </c>
      <c r="BL128" s="67">
        <f t="shared" si="33"/>
        <v>0.29361250191407451</v>
      </c>
      <c r="BM128" s="67">
        <f t="shared" si="33"/>
        <v>0</v>
      </c>
      <c r="BN128" s="67">
        <f t="shared" si="34"/>
        <v>0</v>
      </c>
      <c r="BO128" s="67"/>
      <c r="BP128" s="68"/>
      <c r="BQ128" s="68"/>
      <c r="BR128" s="47"/>
    </row>
    <row r="129" spans="1:70" s="36" customFormat="1" x14ac:dyDescent="0.25">
      <c r="A129" s="38" t="s">
        <v>132</v>
      </c>
      <c r="B129" s="67">
        <f t="shared" si="33"/>
        <v>0</v>
      </c>
      <c r="C129" s="67">
        <f t="shared" si="33"/>
        <v>0</v>
      </c>
      <c r="D129" s="67">
        <f t="shared" si="33"/>
        <v>0</v>
      </c>
      <c r="E129" s="67">
        <f t="shared" si="33"/>
        <v>0</v>
      </c>
      <c r="F129" s="67">
        <f t="shared" si="33"/>
        <v>0</v>
      </c>
      <c r="G129" s="67">
        <f t="shared" si="33"/>
        <v>0</v>
      </c>
      <c r="H129" s="67">
        <f t="shared" si="33"/>
        <v>0</v>
      </c>
      <c r="I129" s="67">
        <f t="shared" si="33"/>
        <v>0</v>
      </c>
      <c r="J129" s="67">
        <f t="shared" si="33"/>
        <v>0</v>
      </c>
      <c r="K129" s="67">
        <f t="shared" si="33"/>
        <v>0</v>
      </c>
      <c r="L129" s="67">
        <f t="shared" si="33"/>
        <v>7.1426433652836741E-2</v>
      </c>
      <c r="M129" s="67">
        <f t="shared" si="33"/>
        <v>7.0039000605990082E-2</v>
      </c>
      <c r="N129" s="67">
        <f t="shared" si="33"/>
        <v>7.1446528888560901E-2</v>
      </c>
      <c r="O129" s="67">
        <f t="shared" si="33"/>
        <v>7.3197388211500874E-2</v>
      </c>
      <c r="P129" s="67">
        <f t="shared" si="33"/>
        <v>8.1217295019493901E-2</v>
      </c>
      <c r="Q129" s="67">
        <f t="shared" si="33"/>
        <v>8.5180011032047406E-2</v>
      </c>
      <c r="R129" s="67">
        <f t="shared" si="33"/>
        <v>8.2602865843582771E-2</v>
      </c>
      <c r="S129" s="67">
        <f t="shared" si="33"/>
        <v>8.108474818190313E-2</v>
      </c>
      <c r="T129" s="67">
        <f t="shared" si="33"/>
        <v>7.9843257460937303E-2</v>
      </c>
      <c r="U129" s="67">
        <f t="shared" si="33"/>
        <v>8.0519338137129748E-2</v>
      </c>
      <c r="V129" s="67">
        <f t="shared" si="33"/>
        <v>7.9681929429602838E-2</v>
      </c>
      <c r="W129" s="67">
        <f t="shared" si="33"/>
        <v>8.0970213829388127E-2</v>
      </c>
      <c r="X129" s="67">
        <f t="shared" si="33"/>
        <v>8.2901922358878583E-2</v>
      </c>
      <c r="Y129" s="67">
        <f t="shared" si="33"/>
        <v>8.5301091721865605E-2</v>
      </c>
      <c r="Z129" s="67">
        <f t="shared" si="33"/>
        <v>8.628796144504261E-2</v>
      </c>
      <c r="AA129" s="67">
        <f t="shared" si="33"/>
        <v>8.8875167317409826E-2</v>
      </c>
      <c r="AB129" s="67">
        <f t="shared" si="33"/>
        <v>8.8888752209183214E-2</v>
      </c>
      <c r="AC129" s="67">
        <f t="shared" si="33"/>
        <v>9.2044727527376843E-2</v>
      </c>
      <c r="AD129" s="67">
        <f t="shared" si="33"/>
        <v>9.3935984295923924E-2</v>
      </c>
      <c r="AE129" s="67">
        <f t="shared" si="33"/>
        <v>9.7386884698094311E-2</v>
      </c>
      <c r="AF129" s="67">
        <f t="shared" si="33"/>
        <v>9.7820473507687897E-2</v>
      </c>
      <c r="AG129" s="67">
        <f t="shared" si="33"/>
        <v>0.11037408685066404</v>
      </c>
      <c r="AH129" s="67">
        <f t="shared" si="33"/>
        <v>0.104343296191962</v>
      </c>
      <c r="AI129" s="67">
        <f t="shared" si="33"/>
        <v>0.10432903946452111</v>
      </c>
      <c r="AJ129" s="67">
        <f t="shared" si="33"/>
        <v>0.10442763120434244</v>
      </c>
      <c r="AK129" s="67">
        <f t="shared" si="33"/>
        <v>0.10153859050151001</v>
      </c>
      <c r="AL129" s="67">
        <f t="shared" si="33"/>
        <v>0.10349236163767021</v>
      </c>
      <c r="AM129" s="67">
        <f t="shared" si="33"/>
        <v>0.1054721448012155</v>
      </c>
      <c r="AN129" s="67">
        <f t="shared" si="33"/>
        <v>0.10717963665261356</v>
      </c>
      <c r="AO129" s="67">
        <f t="shared" si="33"/>
        <v>0.10948364816078407</v>
      </c>
      <c r="AP129" s="67">
        <f t="shared" si="33"/>
        <v>0.10932300013536166</v>
      </c>
      <c r="AQ129" s="67">
        <f t="shared" si="33"/>
        <v>0.11052558682704411</v>
      </c>
      <c r="AR129" s="67">
        <f t="shared" si="33"/>
        <v>0.11184011362473369</v>
      </c>
      <c r="AS129" s="67">
        <f t="shared" si="33"/>
        <v>0.11219130464792634</v>
      </c>
      <c r="AT129" s="67">
        <f t="shared" si="33"/>
        <v>0.11231004993678163</v>
      </c>
      <c r="AU129" s="67">
        <f t="shared" si="33"/>
        <v>0.10936229207914479</v>
      </c>
      <c r="AV129" s="67">
        <f t="shared" si="33"/>
        <v>0.10960956842397976</v>
      </c>
      <c r="AW129" s="67">
        <f t="shared" si="33"/>
        <v>0.10980096310601373</v>
      </c>
      <c r="AX129" s="67">
        <f t="shared" si="33"/>
        <v>0.10910849647077489</v>
      </c>
      <c r="AY129" s="67">
        <f t="shared" si="33"/>
        <v>0.11445982488387128</v>
      </c>
      <c r="AZ129" s="67">
        <f t="shared" si="33"/>
        <v>0.11507448622557589</v>
      </c>
      <c r="BA129" s="67">
        <f t="shared" si="33"/>
        <v>0.11795206235055331</v>
      </c>
      <c r="BB129" s="67">
        <f t="shared" si="33"/>
        <v>0.12063158647121881</v>
      </c>
      <c r="BC129" s="67">
        <f t="shared" si="33"/>
        <v>0.12177346857132225</v>
      </c>
      <c r="BD129" s="67">
        <f t="shared" si="33"/>
        <v>0.12608502045092587</v>
      </c>
      <c r="BE129" s="67">
        <f t="shared" si="33"/>
        <v>0.12355627241063276</v>
      </c>
      <c r="BF129" s="67">
        <f t="shared" si="33"/>
        <v>0.12827011891585846</v>
      </c>
      <c r="BG129" s="67">
        <f t="shared" si="33"/>
        <v>0.12682635963882002</v>
      </c>
      <c r="BH129" s="67">
        <f t="shared" si="33"/>
        <v>0.12732207567849996</v>
      </c>
      <c r="BI129" s="67">
        <f t="shared" si="33"/>
        <v>0.12675836153671802</v>
      </c>
      <c r="BJ129" s="67">
        <f t="shared" si="33"/>
        <v>0.12944252118733893</v>
      </c>
      <c r="BK129" s="67">
        <f t="shared" si="33"/>
        <v>0.13099775539878661</v>
      </c>
      <c r="BL129" s="67">
        <f t="shared" si="33"/>
        <v>0.13279670338170921</v>
      </c>
      <c r="BM129" s="67">
        <f t="shared" ref="BM129:BN129" si="35">+BM98</f>
        <v>0</v>
      </c>
      <c r="BN129" s="67">
        <f t="shared" si="35"/>
        <v>0</v>
      </c>
      <c r="BO129" s="67"/>
      <c r="BP129" s="68"/>
      <c r="BQ129" s="68"/>
      <c r="BR129" s="47"/>
    </row>
    <row r="130" spans="1:70" s="36" customFormat="1" x14ac:dyDescent="0.25">
      <c r="A130" s="38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8"/>
      <c r="BQ130" s="68"/>
      <c r="BR130" s="47"/>
    </row>
    <row r="131" spans="1:70" s="36" customFormat="1" x14ac:dyDescent="0.25">
      <c r="A131" s="38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8"/>
      <c r="BQ131" s="68"/>
      <c r="BR131" s="47"/>
    </row>
    <row r="132" spans="1:70" s="36" customFormat="1" x14ac:dyDescent="0.25">
      <c r="A132" s="38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38">
        <v>44075</v>
      </c>
      <c r="P132" s="38">
        <v>44105</v>
      </c>
      <c r="Q132" s="38">
        <v>44136</v>
      </c>
      <c r="R132" s="38">
        <v>44166</v>
      </c>
      <c r="S132" s="38">
        <v>44197</v>
      </c>
      <c r="T132" s="38">
        <v>44228</v>
      </c>
      <c r="U132" s="38">
        <v>44256</v>
      </c>
      <c r="V132" s="38">
        <v>44287</v>
      </c>
      <c r="W132" s="38">
        <v>44317</v>
      </c>
      <c r="X132" s="38">
        <v>44348</v>
      </c>
      <c r="Y132" s="38">
        <v>44378</v>
      </c>
      <c r="Z132" s="38">
        <v>44409</v>
      </c>
      <c r="AA132" s="38">
        <v>44440</v>
      </c>
      <c r="AB132" s="38">
        <v>44470</v>
      </c>
      <c r="AC132" s="38">
        <v>44501</v>
      </c>
      <c r="AD132" s="38">
        <v>44531</v>
      </c>
      <c r="AE132" s="38">
        <v>44562</v>
      </c>
      <c r="AF132" s="38">
        <v>44593</v>
      </c>
      <c r="AG132" s="38">
        <v>44621</v>
      </c>
      <c r="AH132" s="38">
        <v>44652</v>
      </c>
      <c r="AI132" s="38">
        <v>44682</v>
      </c>
      <c r="AJ132" s="38">
        <v>44713</v>
      </c>
      <c r="AK132" s="38">
        <v>44743</v>
      </c>
      <c r="AL132" s="38">
        <v>44774</v>
      </c>
      <c r="AM132" s="38">
        <v>44805</v>
      </c>
      <c r="AN132" s="38">
        <v>44835</v>
      </c>
      <c r="AO132" s="38">
        <v>44866</v>
      </c>
      <c r="AP132" s="38">
        <v>44896</v>
      </c>
      <c r="AQ132" s="38">
        <v>44927</v>
      </c>
      <c r="AR132" s="38">
        <v>44958</v>
      </c>
      <c r="AS132" s="38">
        <v>44986</v>
      </c>
      <c r="AT132" s="38">
        <v>45017</v>
      </c>
      <c r="AU132" s="38">
        <v>45047</v>
      </c>
      <c r="AV132" s="38">
        <v>45078</v>
      </c>
      <c r="AW132" s="38">
        <v>45108</v>
      </c>
      <c r="AX132" s="38">
        <v>45139</v>
      </c>
      <c r="AY132" s="38">
        <v>45170</v>
      </c>
      <c r="AZ132" s="38">
        <v>45200</v>
      </c>
      <c r="BA132" s="38">
        <v>45231</v>
      </c>
      <c r="BB132" s="38">
        <v>45261</v>
      </c>
      <c r="BC132" s="38">
        <v>45292</v>
      </c>
      <c r="BD132" s="38">
        <v>45323</v>
      </c>
      <c r="BE132" s="38">
        <v>45352</v>
      </c>
      <c r="BF132" s="38">
        <v>45383</v>
      </c>
      <c r="BG132" s="38">
        <v>45413</v>
      </c>
      <c r="BH132" s="38">
        <v>45444</v>
      </c>
      <c r="BI132" s="38">
        <v>45474</v>
      </c>
      <c r="BJ132" s="38">
        <v>45505</v>
      </c>
      <c r="BK132" s="38">
        <v>45536</v>
      </c>
      <c r="BL132" s="38">
        <v>45566</v>
      </c>
      <c r="BM132" s="38">
        <v>45597</v>
      </c>
      <c r="BN132" s="38">
        <v>45627</v>
      </c>
      <c r="BO132" s="38"/>
      <c r="BP132" s="66"/>
      <c r="BQ132" s="66"/>
      <c r="BR132" s="47"/>
    </row>
    <row r="133" spans="1:70" s="36" customFormat="1" x14ac:dyDescent="0.25">
      <c r="A133" s="38" t="s">
        <v>133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5">
        <f>O46</f>
        <v>0.78094910388677496</v>
      </c>
      <c r="P133" s="35">
        <f t="shared" ref="P133:BN135" si="36">P46</f>
        <v>0.79540000620889995</v>
      </c>
      <c r="Q133" s="35">
        <f t="shared" si="36"/>
        <v>0.81195326138843782</v>
      </c>
      <c r="R133" s="35">
        <f t="shared" si="36"/>
        <v>0.8146128540866433</v>
      </c>
      <c r="S133" s="35">
        <f t="shared" si="36"/>
        <v>0.81417818101505224</v>
      </c>
      <c r="T133" s="35">
        <f t="shared" si="36"/>
        <v>0.8233300558189508</v>
      </c>
      <c r="U133" s="35">
        <f t="shared" si="36"/>
        <v>0.82334195241563446</v>
      </c>
      <c r="V133" s="35">
        <f t="shared" si="36"/>
        <v>0.83812594477541358</v>
      </c>
      <c r="W133" s="35">
        <f t="shared" si="36"/>
        <v>0.8306686037169948</v>
      </c>
      <c r="X133" s="35">
        <f t="shared" si="36"/>
        <v>0.82354427600780855</v>
      </c>
      <c r="Y133" s="35">
        <f t="shared" si="36"/>
        <v>0.81990603029120501</v>
      </c>
      <c r="Z133" s="35">
        <f t="shared" si="36"/>
        <v>0.81864743124394146</v>
      </c>
      <c r="AA133" s="35">
        <f t="shared" si="36"/>
        <v>0.8238072991955514</v>
      </c>
      <c r="AB133" s="35">
        <f t="shared" si="36"/>
        <v>0.83858983629321848</v>
      </c>
      <c r="AC133" s="35">
        <f t="shared" si="36"/>
        <v>0.84114758971922687</v>
      </c>
      <c r="AD133" s="35">
        <f t="shared" si="36"/>
        <v>0.8485831693340794</v>
      </c>
      <c r="AE133" s="35">
        <f t="shared" si="36"/>
        <v>0.84692008790839501</v>
      </c>
      <c r="AF133" s="35">
        <f t="shared" si="36"/>
        <v>0.85324966975460537</v>
      </c>
      <c r="AG133" s="35">
        <f t="shared" si="36"/>
        <v>0.87986784813170815</v>
      </c>
      <c r="AH133" s="35">
        <f t="shared" si="36"/>
        <v>0.86093396664496069</v>
      </c>
      <c r="AI133" s="35">
        <f t="shared" si="36"/>
        <v>0.86171957253201015</v>
      </c>
      <c r="AJ133" s="35">
        <f t="shared" si="36"/>
        <v>0.86167015744126429</v>
      </c>
      <c r="AK133" s="35">
        <f t="shared" si="36"/>
        <v>0.86097811510919564</v>
      </c>
      <c r="AL133" s="35">
        <f t="shared" si="36"/>
        <v>0.86354542169111359</v>
      </c>
      <c r="AM133" s="35">
        <f t="shared" si="36"/>
        <v>0.87146214216285622</v>
      </c>
      <c r="AN133" s="35">
        <f t="shared" si="36"/>
        <v>0.88078906863351969</v>
      </c>
      <c r="AO133" s="35">
        <f t="shared" si="36"/>
        <v>0.88921709653710779</v>
      </c>
      <c r="AP133" s="35">
        <f t="shared" si="36"/>
        <v>0.88791134889489154</v>
      </c>
      <c r="AQ133" s="35">
        <f t="shared" si="36"/>
        <v>0.88749809581716332</v>
      </c>
      <c r="AR133" s="35">
        <f t="shared" si="36"/>
        <v>0.89242160267993142</v>
      </c>
      <c r="AS133" s="35">
        <f t="shared" si="36"/>
        <v>0.89360845118947596</v>
      </c>
      <c r="AT133" s="35">
        <f t="shared" si="36"/>
        <v>0.89251602374677474</v>
      </c>
      <c r="AU133" s="35">
        <f t="shared" si="36"/>
        <v>0.89213762608090852</v>
      </c>
      <c r="AV133" s="35">
        <f t="shared" si="36"/>
        <v>0.88898885012660356</v>
      </c>
      <c r="AW133" s="35">
        <f t="shared" si="36"/>
        <v>0.8836123211704231</v>
      </c>
      <c r="AX133" s="35">
        <f t="shared" si="36"/>
        <v>0.88642767721011684</v>
      </c>
      <c r="AY133" s="35">
        <f t="shared" si="36"/>
        <v>0.88298379212898714</v>
      </c>
      <c r="AZ133" s="35">
        <f t="shared" si="36"/>
        <v>0.89178670168041851</v>
      </c>
      <c r="BA133" s="35">
        <f t="shared" si="36"/>
        <v>0.89848305956409102</v>
      </c>
      <c r="BB133" s="35">
        <f t="shared" si="36"/>
        <v>0.9008065935984737</v>
      </c>
      <c r="BC133" s="35">
        <f t="shared" si="36"/>
        <v>0.90338504933037422</v>
      </c>
      <c r="BD133" s="35">
        <f t="shared" si="36"/>
        <v>0.90660029687066612</v>
      </c>
      <c r="BE133" s="35">
        <f t="shared" si="36"/>
        <v>0.9066597204536585</v>
      </c>
      <c r="BF133" s="35">
        <f t="shared" si="36"/>
        <v>0.90850661584293191</v>
      </c>
      <c r="BG133" s="35">
        <f t="shared" si="36"/>
        <v>0.90633351103179882</v>
      </c>
      <c r="BH133" s="35">
        <f t="shared" si="36"/>
        <v>0.90241156863467176</v>
      </c>
      <c r="BI133" s="35">
        <f t="shared" si="36"/>
        <v>0.90005884080573784</v>
      </c>
      <c r="BJ133" s="35">
        <f t="shared" si="36"/>
        <v>0.89531790028999747</v>
      </c>
      <c r="BK133" s="35">
        <f t="shared" si="36"/>
        <v>0.89666558483806658</v>
      </c>
      <c r="BL133" s="35">
        <f t="shared" si="36"/>
        <v>0.90142378603098394</v>
      </c>
      <c r="BM133" s="35">
        <f t="shared" si="36"/>
        <v>0</v>
      </c>
      <c r="BN133" s="35">
        <f t="shared" si="36"/>
        <v>0</v>
      </c>
      <c r="BO133" s="35"/>
      <c r="BP133" s="71"/>
      <c r="BQ133" s="71"/>
      <c r="BR133" s="47"/>
    </row>
    <row r="134" spans="1:70" s="36" customFormat="1" x14ac:dyDescent="0.25">
      <c r="A134" s="38" t="s">
        <v>134</v>
      </c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5">
        <f>O47</f>
        <v>0</v>
      </c>
      <c r="P134" s="35">
        <f t="shared" si="36"/>
        <v>0</v>
      </c>
      <c r="Q134" s="35">
        <f t="shared" si="36"/>
        <v>0</v>
      </c>
      <c r="R134" s="35">
        <f t="shared" si="36"/>
        <v>0</v>
      </c>
      <c r="S134" s="35">
        <f t="shared" si="36"/>
        <v>0.81</v>
      </c>
      <c r="T134" s="35">
        <f t="shared" si="36"/>
        <v>0.81</v>
      </c>
      <c r="U134" s="35">
        <f t="shared" si="36"/>
        <v>0.82</v>
      </c>
      <c r="V134" s="35">
        <f t="shared" si="36"/>
        <v>0.82</v>
      </c>
      <c r="W134" s="35">
        <f t="shared" si="36"/>
        <v>0.82</v>
      </c>
      <c r="X134" s="35">
        <f t="shared" si="36"/>
        <v>0.83</v>
      </c>
      <c r="Y134" s="35">
        <f t="shared" si="36"/>
        <v>0.83</v>
      </c>
      <c r="Z134" s="35">
        <f t="shared" si="36"/>
        <v>0.83</v>
      </c>
      <c r="AA134" s="35">
        <f t="shared" si="36"/>
        <v>0.83</v>
      </c>
      <c r="AB134" s="35">
        <f t="shared" si="36"/>
        <v>0.84</v>
      </c>
      <c r="AC134" s="35">
        <f t="shared" si="36"/>
        <v>0.84</v>
      </c>
      <c r="AD134" s="35">
        <f t="shared" si="36"/>
        <v>0.85</v>
      </c>
      <c r="AE134" s="35">
        <f t="shared" si="36"/>
        <v>0.85</v>
      </c>
      <c r="AF134" s="35">
        <f t="shared" si="36"/>
        <v>0.85</v>
      </c>
      <c r="AG134" s="35">
        <f t="shared" si="36"/>
        <v>0.85299999999999998</v>
      </c>
      <c r="AH134" s="35">
        <f t="shared" si="36"/>
        <v>0.85599999999999998</v>
      </c>
      <c r="AI134" s="35">
        <f t="shared" si="36"/>
        <v>0.85799999999999998</v>
      </c>
      <c r="AJ134" s="35">
        <f t="shared" si="36"/>
        <v>0.86099999999999999</v>
      </c>
      <c r="AK134" s="35">
        <f t="shared" si="36"/>
        <v>0.86299999999999999</v>
      </c>
      <c r="AL134" s="35">
        <f t="shared" si="36"/>
        <v>0.86499999999999999</v>
      </c>
      <c r="AM134" s="35">
        <f t="shared" si="36"/>
        <v>0.86799999999999999</v>
      </c>
      <c r="AN134" s="35">
        <f t="shared" si="36"/>
        <v>0.871</v>
      </c>
      <c r="AO134" s="35">
        <f t="shared" si="36"/>
        <v>0.873</v>
      </c>
      <c r="AP134" s="35">
        <f t="shared" si="36"/>
        <v>0.876</v>
      </c>
      <c r="AQ134" s="35">
        <f t="shared" si="36"/>
        <v>0.89900000000000002</v>
      </c>
      <c r="AR134" s="35">
        <f t="shared" si="36"/>
        <v>0.9</v>
      </c>
      <c r="AS134" s="35">
        <f t="shared" si="36"/>
        <v>0.90200000000000002</v>
      </c>
      <c r="AT134" s="35">
        <f t="shared" si="36"/>
        <v>0.90380903000000001</v>
      </c>
      <c r="AU134" s="35">
        <f t="shared" si="36"/>
        <v>0.90537111999999997</v>
      </c>
      <c r="AV134" s="35">
        <f t="shared" si="36"/>
        <v>0.90692930999999999</v>
      </c>
      <c r="AW134" s="35">
        <f t="shared" si="36"/>
        <v>0.90849999999999997</v>
      </c>
      <c r="AX134" s="35">
        <f t="shared" si="36"/>
        <v>0.91</v>
      </c>
      <c r="AY134" s="35">
        <f t="shared" si="36"/>
        <v>0.91200000000000003</v>
      </c>
      <c r="AZ134" s="35">
        <f t="shared" si="36"/>
        <v>0.91300000000000003</v>
      </c>
      <c r="BA134" s="35">
        <f t="shared" si="36"/>
        <v>0.91500000000000004</v>
      </c>
      <c r="BB134" s="35">
        <f t="shared" si="36"/>
        <v>0.91659999999999997</v>
      </c>
      <c r="BC134" s="35">
        <f t="shared" si="36"/>
        <v>0.91549999999999998</v>
      </c>
      <c r="BD134" s="35">
        <f t="shared" si="36"/>
        <v>0.91759999999999997</v>
      </c>
      <c r="BE134" s="35">
        <f t="shared" si="36"/>
        <v>0.91830000000000001</v>
      </c>
      <c r="BF134" s="35">
        <f t="shared" si="36"/>
        <v>0.91930000000000001</v>
      </c>
      <c r="BG134" s="35">
        <f t="shared" si="36"/>
        <v>0.91481000000000001</v>
      </c>
      <c r="BH134" s="35">
        <f t="shared" si="36"/>
        <v>0.91317099999999995</v>
      </c>
      <c r="BI134" s="35">
        <f t="shared" si="36"/>
        <v>0.90883999999999998</v>
      </c>
      <c r="BJ134" s="35">
        <f t="shared" si="36"/>
        <v>0.90854999999999997</v>
      </c>
      <c r="BK134" s="35">
        <f t="shared" si="36"/>
        <v>0.90789209000000004</v>
      </c>
      <c r="BL134" s="35">
        <f t="shared" si="36"/>
        <v>0.91091</v>
      </c>
      <c r="BM134" s="35">
        <f t="shared" si="36"/>
        <v>0</v>
      </c>
      <c r="BN134" s="35">
        <f t="shared" si="36"/>
        <v>0</v>
      </c>
      <c r="BO134" s="35"/>
      <c r="BP134" s="71"/>
      <c r="BQ134" s="71"/>
      <c r="BR134" s="47"/>
    </row>
    <row r="135" spans="1:70" s="36" customFormat="1" x14ac:dyDescent="0.25">
      <c r="A135" s="34" t="s">
        <v>78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72">
        <f>O48</f>
        <v>0</v>
      </c>
      <c r="P135" s="72">
        <f t="shared" si="36"/>
        <v>0</v>
      </c>
      <c r="Q135" s="72">
        <f t="shared" si="36"/>
        <v>0</v>
      </c>
      <c r="R135" s="72">
        <f t="shared" si="36"/>
        <v>0</v>
      </c>
      <c r="S135" s="72">
        <f t="shared" si="36"/>
        <v>1.0051582481667312</v>
      </c>
      <c r="T135" s="72">
        <f t="shared" si="36"/>
        <v>1.0164568590357417</v>
      </c>
      <c r="U135" s="72">
        <f t="shared" si="36"/>
        <v>1.0040755517263835</v>
      </c>
      <c r="V135" s="72">
        <f t="shared" si="36"/>
        <v>1.0221048107017239</v>
      </c>
      <c r="W135" s="72">
        <f t="shared" si="36"/>
        <v>1.0130104923377985</v>
      </c>
      <c r="X135" s="72">
        <f t="shared" si="36"/>
        <v>0.99222201928651632</v>
      </c>
      <c r="Y135" s="72">
        <f t="shared" si="36"/>
        <v>0.98783859071229529</v>
      </c>
      <c r="Z135" s="72">
        <f t="shared" si="36"/>
        <v>0.98632220631800183</v>
      </c>
      <c r="AA135" s="72">
        <f t="shared" si="36"/>
        <v>0.99253891469343547</v>
      </c>
      <c r="AB135" s="72">
        <f t="shared" si="36"/>
        <v>0.998321233682403</v>
      </c>
      <c r="AC135" s="72">
        <f t="shared" si="36"/>
        <v>1.0013661782371748</v>
      </c>
      <c r="AD135" s="72">
        <f t="shared" si="36"/>
        <v>0.99833314039303467</v>
      </c>
      <c r="AE135" s="72">
        <f t="shared" si="36"/>
        <v>0.99637657400987656</v>
      </c>
      <c r="AF135" s="72">
        <f t="shared" si="36"/>
        <v>1.0038231408877711</v>
      </c>
      <c r="AG135" s="72">
        <f t="shared" si="36"/>
        <v>1.0314980634603848</v>
      </c>
      <c r="AH135" s="72">
        <f t="shared" si="36"/>
        <v>1.0057639797254214</v>
      </c>
      <c r="AI135" s="72">
        <f t="shared" si="36"/>
        <v>1.0043351661212239</v>
      </c>
      <c r="AJ135" s="72">
        <f t="shared" si="36"/>
        <v>1.0007783477831176</v>
      </c>
      <c r="AK135" s="72">
        <f t="shared" si="36"/>
        <v>0.99765714381135073</v>
      </c>
      <c r="AL135" s="72">
        <f t="shared" si="36"/>
        <v>0.99831840657932203</v>
      </c>
      <c r="AM135" s="72">
        <f t="shared" si="36"/>
        <v>1.0039886430447653</v>
      </c>
      <c r="AN135" s="72">
        <f t="shared" si="36"/>
        <v>1.0112388847686793</v>
      </c>
      <c r="AO135" s="72">
        <f t="shared" si="36"/>
        <v>1.0185762846931361</v>
      </c>
      <c r="AP135" s="72">
        <f t="shared" si="36"/>
        <v>1.0135974302453099</v>
      </c>
      <c r="AQ135" s="72">
        <f t="shared" si="36"/>
        <v>0.98720589078661103</v>
      </c>
      <c r="AR135" s="72">
        <f t="shared" si="36"/>
        <v>0.99157955853325708</v>
      </c>
      <c r="AS135" s="72">
        <f t="shared" si="36"/>
        <v>0.99069673080873166</v>
      </c>
      <c r="AT135" s="72">
        <f t="shared" si="36"/>
        <v>0.98750509689726684</v>
      </c>
      <c r="AU135" s="72">
        <f t="shared" si="36"/>
        <v>0.98538334874311928</v>
      </c>
      <c r="AV135" s="72">
        <f t="shared" si="36"/>
        <v>0.98021845840069233</v>
      </c>
      <c r="AW135" s="72">
        <f t="shared" si="36"/>
        <v>0.97260574702303038</v>
      </c>
      <c r="AX135" s="72">
        <f t="shared" si="36"/>
        <v>0.9740963485825459</v>
      </c>
      <c r="AY135" s="72">
        <f t="shared" si="36"/>
        <v>0.96818398259757354</v>
      </c>
      <c r="AZ135" s="72">
        <f t="shared" si="36"/>
        <v>0.97676528113956018</v>
      </c>
      <c r="BA135" s="72">
        <f t="shared" si="36"/>
        <v>0.98194869897714865</v>
      </c>
      <c r="BB135" s="72">
        <f t="shared" si="36"/>
        <v>0.98276957625842654</v>
      </c>
      <c r="BC135" s="72">
        <f t="shared" si="36"/>
        <v>0.9867668479851166</v>
      </c>
      <c r="BD135" s="72">
        <f t="shared" si="36"/>
        <v>0.98801252928363792</v>
      </c>
      <c r="BE135" s="72">
        <f t="shared" si="36"/>
        <v>0.98732409937238208</v>
      </c>
      <c r="BF135" s="72">
        <f t="shared" si="36"/>
        <v>0.98825912742622857</v>
      </c>
      <c r="BG135" s="72">
        <f t="shared" si="36"/>
        <v>0.9907341535748394</v>
      </c>
      <c r="BH135" s="72">
        <f t="shared" si="36"/>
        <v>0.9882175065071841</v>
      </c>
      <c r="BI135" s="72">
        <f t="shared" si="36"/>
        <v>0.99033805819037213</v>
      </c>
      <c r="BJ135" s="72">
        <f t="shared" si="36"/>
        <v>0.98543602475372571</v>
      </c>
      <c r="BK135" s="72">
        <f t="shared" si="36"/>
        <v>0.98763453797473499</v>
      </c>
      <c r="BL135" s="72">
        <f t="shared" si="36"/>
        <v>0.98958600304199529</v>
      </c>
      <c r="BM135" s="72">
        <f t="shared" si="36"/>
        <v>0</v>
      </c>
      <c r="BN135" s="72">
        <f t="shared" si="36"/>
        <v>0</v>
      </c>
      <c r="BO135" s="72"/>
      <c r="BP135" s="73"/>
      <c r="BQ135" s="73"/>
      <c r="BR135" s="47"/>
    </row>
    <row r="136" spans="1:70" s="36" customFormat="1" x14ac:dyDescent="0.25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53"/>
      <c r="BQ136" s="53"/>
      <c r="BR136" s="47"/>
    </row>
    <row r="137" spans="1:70" s="36" customFormat="1" x14ac:dyDescent="0.25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8">
        <v>44075</v>
      </c>
      <c r="P137" s="38">
        <v>44105</v>
      </c>
      <c r="Q137" s="38">
        <v>44136</v>
      </c>
      <c r="R137" s="38">
        <v>44166</v>
      </c>
      <c r="S137" s="38">
        <v>44197</v>
      </c>
      <c r="T137" s="38">
        <v>44228</v>
      </c>
      <c r="U137" s="38">
        <v>44256</v>
      </c>
      <c r="V137" s="38">
        <v>44287</v>
      </c>
      <c r="W137" s="38">
        <v>44317</v>
      </c>
      <c r="X137" s="38">
        <v>44348</v>
      </c>
      <c r="Y137" s="38">
        <v>44378</v>
      </c>
      <c r="Z137" s="38">
        <v>44409</v>
      </c>
      <c r="AA137" s="38">
        <v>44440</v>
      </c>
      <c r="AB137" s="38">
        <v>44470</v>
      </c>
      <c r="AC137" s="38">
        <v>44501</v>
      </c>
      <c r="AD137" s="38">
        <v>44531</v>
      </c>
      <c r="AE137" s="38">
        <v>44562</v>
      </c>
      <c r="AF137" s="38">
        <v>44593</v>
      </c>
      <c r="AG137" s="38">
        <v>44621</v>
      </c>
      <c r="AH137" s="38">
        <v>44652</v>
      </c>
      <c r="AI137" s="38">
        <v>44682</v>
      </c>
      <c r="AJ137" s="38">
        <v>44713</v>
      </c>
      <c r="AK137" s="38">
        <v>44743</v>
      </c>
      <c r="AL137" s="38">
        <v>44774</v>
      </c>
      <c r="AM137" s="38">
        <v>44805</v>
      </c>
      <c r="AN137" s="38">
        <v>44835</v>
      </c>
      <c r="AO137" s="38">
        <v>44866</v>
      </c>
      <c r="AP137" s="38">
        <v>44896</v>
      </c>
      <c r="AQ137" s="38">
        <v>44927</v>
      </c>
      <c r="AR137" s="38">
        <v>44958</v>
      </c>
      <c r="AS137" s="38">
        <v>44986</v>
      </c>
      <c r="AT137" s="38">
        <v>45017</v>
      </c>
      <c r="AU137" s="38">
        <v>45047</v>
      </c>
      <c r="AV137" s="38">
        <v>45078</v>
      </c>
      <c r="AW137" s="38">
        <v>45108</v>
      </c>
      <c r="AX137" s="38">
        <v>45139</v>
      </c>
      <c r="AY137" s="38">
        <v>45170</v>
      </c>
      <c r="AZ137" s="38">
        <v>45200</v>
      </c>
      <c r="BA137" s="38">
        <v>45231</v>
      </c>
      <c r="BB137" s="38">
        <v>45261</v>
      </c>
      <c r="BC137" s="38">
        <v>45292</v>
      </c>
      <c r="BD137" s="38">
        <v>45323</v>
      </c>
      <c r="BE137" s="38">
        <v>45352</v>
      </c>
      <c r="BF137" s="38">
        <v>45383</v>
      </c>
      <c r="BG137" s="38">
        <v>45413</v>
      </c>
      <c r="BH137" s="38">
        <v>45444</v>
      </c>
      <c r="BI137" s="38">
        <v>45474</v>
      </c>
      <c r="BJ137" s="38">
        <v>45505</v>
      </c>
      <c r="BK137" s="38">
        <v>45536</v>
      </c>
      <c r="BL137" s="38">
        <v>45566</v>
      </c>
      <c r="BM137" s="38">
        <v>45597</v>
      </c>
      <c r="BN137" s="38">
        <v>45627</v>
      </c>
      <c r="BO137" s="38"/>
      <c r="BP137" s="66"/>
      <c r="BQ137" s="66"/>
      <c r="BR137" s="47"/>
    </row>
    <row r="138" spans="1:70" s="36" customFormat="1" x14ac:dyDescent="0.25">
      <c r="A138" s="34" t="s">
        <v>104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72">
        <f>O76</f>
        <v>0.6338878155863461</v>
      </c>
      <c r="P138" s="72">
        <f t="shared" ref="P138:BN138" si="37">P76</f>
        <v>0.63884314576096013</v>
      </c>
      <c r="Q138" s="72">
        <f t="shared" si="37"/>
        <v>0.63825226639557642</v>
      </c>
      <c r="R138" s="72">
        <f t="shared" si="37"/>
        <v>0.65142516331432487</v>
      </c>
      <c r="S138" s="72">
        <f t="shared" si="37"/>
        <v>0.66187034655765276</v>
      </c>
      <c r="T138" s="72">
        <f t="shared" si="37"/>
        <v>0.68158109902996444</v>
      </c>
      <c r="U138" s="72">
        <f t="shared" si="37"/>
        <v>0.68410765423406705</v>
      </c>
      <c r="V138" s="72">
        <f t="shared" si="37"/>
        <v>0.70824789114334152</v>
      </c>
      <c r="W138" s="72">
        <f t="shared" si="37"/>
        <v>0.69873860210394656</v>
      </c>
      <c r="X138" s="72">
        <f t="shared" si="37"/>
        <v>0.6873228221484724</v>
      </c>
      <c r="Y138" s="72">
        <f t="shared" si="37"/>
        <v>0.68425364627058816</v>
      </c>
      <c r="Z138" s="72">
        <f t="shared" si="37"/>
        <v>0.68688382956886251</v>
      </c>
      <c r="AA138" s="72">
        <f t="shared" si="37"/>
        <v>0.69270705696326906</v>
      </c>
      <c r="AB138" s="72">
        <f t="shared" si="37"/>
        <v>0.71276710545168398</v>
      </c>
      <c r="AC138" s="72">
        <f t="shared" si="37"/>
        <v>0.71408118319767588</v>
      </c>
      <c r="AD138" s="72">
        <f t="shared" si="37"/>
        <v>0.72444653071618359</v>
      </c>
      <c r="AE138" s="72">
        <f t="shared" si="37"/>
        <v>0.72083009334363779</v>
      </c>
      <c r="AF138" s="72">
        <f t="shared" si="37"/>
        <v>0.72450352199022838</v>
      </c>
      <c r="AG138" s="72">
        <f t="shared" si="37"/>
        <v>0.74261481017237463</v>
      </c>
      <c r="AH138" s="72">
        <f t="shared" si="37"/>
        <v>0.73046494005585538</v>
      </c>
      <c r="AI138" s="72">
        <f t="shared" si="37"/>
        <v>0.73246254012503098</v>
      </c>
      <c r="AJ138" s="72">
        <f t="shared" si="37"/>
        <v>0.73268115247701626</v>
      </c>
      <c r="AK138" s="72">
        <f t="shared" si="37"/>
        <v>0.73416210512919899</v>
      </c>
      <c r="AL138" s="72">
        <f t="shared" si="37"/>
        <v>0.73984121732113561</v>
      </c>
      <c r="AM138" s="72">
        <f t="shared" si="37"/>
        <v>0.75042726275035965</v>
      </c>
      <c r="AN138" s="72">
        <f t="shared" si="37"/>
        <v>0.76347476844876871</v>
      </c>
      <c r="AO138" s="72">
        <f t="shared" si="37"/>
        <v>0.77442363295322647</v>
      </c>
      <c r="AP138" s="72">
        <f t="shared" si="37"/>
        <v>0.77013313829686536</v>
      </c>
      <c r="AQ138" s="72">
        <f t="shared" si="37"/>
        <v>0.7709775698167709</v>
      </c>
      <c r="AR138" s="72">
        <f t="shared" si="37"/>
        <v>0.77856853839772711</v>
      </c>
      <c r="AS138" s="72">
        <f t="shared" si="37"/>
        <v>0.78178050372963104</v>
      </c>
      <c r="AT138" s="72">
        <f t="shared" si="37"/>
        <v>0.78039153046107279</v>
      </c>
      <c r="AU138" s="72">
        <f t="shared" si="37"/>
        <v>0.78476114036258138</v>
      </c>
      <c r="AV138" s="72">
        <f t="shared" si="37"/>
        <v>0.7781163965239335</v>
      </c>
      <c r="AW138" s="72">
        <f t="shared" si="37"/>
        <v>0.77185274937798998</v>
      </c>
      <c r="AX138" s="72">
        <f t="shared" si="37"/>
        <v>0.77373100138948969</v>
      </c>
      <c r="AY138" s="72">
        <f t="shared" si="37"/>
        <v>0.77125079107562833</v>
      </c>
      <c r="AZ138" s="72">
        <f t="shared" si="37"/>
        <v>0.78408800491361863</v>
      </c>
      <c r="BA138" s="72">
        <f t="shared" si="37"/>
        <v>0.79156739752438365</v>
      </c>
      <c r="BB138" s="72">
        <f t="shared" si="37"/>
        <v>0.79360155924863618</v>
      </c>
      <c r="BC138" s="72">
        <f t="shared" si="37"/>
        <v>0.79878404384529511</v>
      </c>
      <c r="BD138" s="72">
        <f t="shared" si="37"/>
        <v>0.80304760555029631</v>
      </c>
      <c r="BE138" s="72">
        <f t="shared" si="37"/>
        <v>0.80261619210003554</v>
      </c>
      <c r="BF138" s="72">
        <f t="shared" si="37"/>
        <v>0.80517015665229164</v>
      </c>
      <c r="BG138" s="72">
        <f t="shared" si="37"/>
        <v>0.80258615091352203</v>
      </c>
      <c r="BH138" s="72">
        <f t="shared" si="37"/>
        <v>0.79674635762235646</v>
      </c>
      <c r="BI138" s="72">
        <f t="shared" si="37"/>
        <v>0.79283392120460272</v>
      </c>
      <c r="BJ138" s="72">
        <f t="shared" si="37"/>
        <v>0.78336873929528483</v>
      </c>
      <c r="BK138" s="72">
        <f t="shared" si="37"/>
        <v>0.79116548205011383</v>
      </c>
      <c r="BL138" s="72">
        <f t="shared" si="37"/>
        <v>0.79911323049921634</v>
      </c>
      <c r="BM138" s="72">
        <f t="shared" si="37"/>
        <v>0</v>
      </c>
      <c r="BN138" s="72">
        <f t="shared" si="37"/>
        <v>0</v>
      </c>
      <c r="BO138" s="72"/>
      <c r="BP138" s="73"/>
      <c r="BQ138" s="73"/>
      <c r="BR138" s="47"/>
    </row>
    <row r="139" spans="1:70" s="36" customFormat="1" x14ac:dyDescent="0.25">
      <c r="A139" s="34" t="s">
        <v>118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72">
        <f>O89</f>
        <v>0.51426192414035943</v>
      </c>
      <c r="P139" s="72">
        <f t="shared" ref="P139:BN139" si="38">P89</f>
        <v>0.52212816890195113</v>
      </c>
      <c r="Q139" s="72">
        <f t="shared" si="38"/>
        <v>0.52741990363028257</v>
      </c>
      <c r="R139" s="72">
        <f t="shared" si="38"/>
        <v>0.54056689011949866</v>
      </c>
      <c r="S139" s="72">
        <f t="shared" si="38"/>
        <v>0.55251894380220856</v>
      </c>
      <c r="T139" s="72">
        <f t="shared" si="38"/>
        <v>0.57246907301651062</v>
      </c>
      <c r="U139" s="72">
        <f t="shared" si="38"/>
        <v>0.57500912844423224</v>
      </c>
      <c r="V139" s="72">
        <f t="shared" si="38"/>
        <v>0.59119419594467648</v>
      </c>
      <c r="W139" s="72">
        <f t="shared" si="38"/>
        <v>0.58156864281860132</v>
      </c>
      <c r="X139" s="72">
        <f t="shared" si="38"/>
        <v>0.57145152436166935</v>
      </c>
      <c r="Y139" s="72">
        <f t="shared" si="38"/>
        <v>0.57215815606467224</v>
      </c>
      <c r="Z139" s="72">
        <f t="shared" si="38"/>
        <v>0.57406264666516016</v>
      </c>
      <c r="AA139" s="72">
        <f t="shared" si="38"/>
        <v>0.57998284903855668</v>
      </c>
      <c r="AB139" s="72">
        <f t="shared" si="38"/>
        <v>0.5977768909307134</v>
      </c>
      <c r="AC139" s="72">
        <f t="shared" si="38"/>
        <v>0.60629158012857365</v>
      </c>
      <c r="AD139" s="72">
        <f t="shared" si="38"/>
        <v>0.61808924176435287</v>
      </c>
      <c r="AE139" s="72">
        <f t="shared" si="38"/>
        <v>0.62137502311620696</v>
      </c>
      <c r="AF139" s="72">
        <f t="shared" si="38"/>
        <v>0.62429466796551913</v>
      </c>
      <c r="AG139" s="72">
        <f t="shared" si="38"/>
        <v>0.6323654515756123</v>
      </c>
      <c r="AH139" s="72">
        <f t="shared" si="38"/>
        <v>0.62386325966639833</v>
      </c>
      <c r="AI139" s="72">
        <f t="shared" si="38"/>
        <v>0.62724759104247663</v>
      </c>
      <c r="AJ139" s="72">
        <f t="shared" si="38"/>
        <v>0.62893083715913578</v>
      </c>
      <c r="AK139" s="72">
        <f t="shared" si="38"/>
        <v>0.630717713417842</v>
      </c>
      <c r="AL139" s="72">
        <f t="shared" si="38"/>
        <v>0.63669626560599479</v>
      </c>
      <c r="AM139" s="72">
        <f t="shared" si="38"/>
        <v>0.64700399941886444</v>
      </c>
      <c r="AN139" s="72">
        <f t="shared" si="38"/>
        <v>0.66325670829192407</v>
      </c>
      <c r="AO139" s="72">
        <f t="shared" si="38"/>
        <v>0.67663200825759673</v>
      </c>
      <c r="AP139" s="72">
        <f t="shared" si="38"/>
        <v>0.6746809491578627</v>
      </c>
      <c r="AQ139" s="72">
        <f t="shared" si="38"/>
        <v>0.67955437207872249</v>
      </c>
      <c r="AR139" s="72">
        <f t="shared" si="38"/>
        <v>0.68373433984012477</v>
      </c>
      <c r="AS139" s="72">
        <f t="shared" si="38"/>
        <v>0.68418193037446584</v>
      </c>
      <c r="AT139" s="72">
        <f t="shared" si="38"/>
        <v>0.67872034478208287</v>
      </c>
      <c r="AU139" s="72">
        <f t="shared" si="38"/>
        <v>0.68357006628522654</v>
      </c>
      <c r="AV139" s="72">
        <f t="shared" si="38"/>
        <v>0.67737200621428018</v>
      </c>
      <c r="AW139" s="72">
        <f t="shared" si="38"/>
        <v>0.6710544700949177</v>
      </c>
      <c r="AX139" s="72">
        <f t="shared" si="38"/>
        <v>0.67111775671385188</v>
      </c>
      <c r="AY139" s="72">
        <f t="shared" si="38"/>
        <v>0.67296860566857664</v>
      </c>
      <c r="AZ139" s="72">
        <f t="shared" si="38"/>
        <v>0.68696729896427322</v>
      </c>
      <c r="BA139" s="72">
        <f t="shared" si="38"/>
        <v>0.69620108066713082</v>
      </c>
      <c r="BB139" s="72">
        <f t="shared" si="38"/>
        <v>0.70116035535477061</v>
      </c>
      <c r="BC139" s="72">
        <f t="shared" si="38"/>
        <v>0.71274504821482809</v>
      </c>
      <c r="BD139" s="72">
        <f t="shared" si="38"/>
        <v>0.7132457934201557</v>
      </c>
      <c r="BE139" s="72">
        <f t="shared" si="38"/>
        <v>0.70975155432468318</v>
      </c>
      <c r="BF139" s="72">
        <f t="shared" si="38"/>
        <v>0.71122918571738358</v>
      </c>
      <c r="BG139" s="72">
        <f t="shared" si="38"/>
        <v>0.70817542711295578</v>
      </c>
      <c r="BH139" s="72">
        <f t="shared" si="38"/>
        <v>0.70302660322590294</v>
      </c>
      <c r="BI139" s="72">
        <f t="shared" si="38"/>
        <v>0.70015684430178027</v>
      </c>
      <c r="BJ139" s="72">
        <f t="shared" si="38"/>
        <v>0.68915002060992281</v>
      </c>
      <c r="BK139" s="72">
        <f t="shared" si="38"/>
        <v>0.69883564103105666</v>
      </c>
      <c r="BL139" s="72">
        <f t="shared" si="38"/>
        <v>0.70880707995801384</v>
      </c>
      <c r="BM139" s="72">
        <f t="shared" si="38"/>
        <v>0</v>
      </c>
      <c r="BN139" s="72">
        <f t="shared" si="38"/>
        <v>0</v>
      </c>
      <c r="BO139" s="72"/>
      <c r="BP139" s="73"/>
      <c r="BQ139" s="73"/>
      <c r="BR139" s="47"/>
    </row>
    <row r="140" spans="1:70" s="36" customFormat="1" x14ac:dyDescent="0.25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53"/>
      <c r="BQ140" s="53"/>
      <c r="BR140" s="47"/>
    </row>
    <row r="141" spans="1:70" s="36" customFormat="1" x14ac:dyDescent="0.25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</row>
    <row r="142" spans="1:70" s="74" customFormat="1" x14ac:dyDescent="0.25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</row>
    <row r="143" spans="1:70" s="74" customFormat="1" x14ac:dyDescent="0.25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</row>
    <row r="144" spans="1:70" s="47" customFormat="1" x14ac:dyDescent="0.25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</row>
    <row r="145" spans="1:69" s="47" customFormat="1" x14ac:dyDescent="0.25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</row>
    <row r="146" spans="1:69" s="47" customFormat="1" x14ac:dyDescent="0.25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</row>
    <row r="147" spans="1:69" s="47" customFormat="1" x14ac:dyDescent="0.25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</row>
    <row r="148" spans="1:69" s="47" customFormat="1" x14ac:dyDescent="0.25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</row>
    <row r="149" spans="1:69" x14ac:dyDescent="0.25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</row>
    <row r="150" spans="1:69" x14ac:dyDescent="0.25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</row>
    <row r="151" spans="1:69" s="47" customFormat="1" x14ac:dyDescent="0.25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</row>
    <row r="152" spans="1:69" s="47" customFormat="1" x14ac:dyDescent="0.25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</row>
    <row r="153" spans="1:69" s="47" customFormat="1" x14ac:dyDescent="0.25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</row>
    <row r="154" spans="1:69" s="47" customFormat="1" x14ac:dyDescent="0.25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</row>
    <row r="155" spans="1:69" s="47" customFormat="1" x14ac:dyDescent="0.25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</row>
    <row r="156" spans="1:69" s="47" customFormat="1" x14ac:dyDescent="0.25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</row>
    <row r="157" spans="1:69" s="47" customFormat="1" x14ac:dyDescent="0.25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</row>
    <row r="158" spans="1:69" s="47" customFormat="1" x14ac:dyDescent="0.25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</row>
    <row r="159" spans="1:69" s="47" customFormat="1" x14ac:dyDescent="0.25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</row>
    <row r="160" spans="1:69" s="47" customFormat="1" x14ac:dyDescent="0.25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</row>
    <row r="161" spans="1:71" s="36" customFormat="1" x14ac:dyDescent="0.25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1:71" s="36" customFormat="1" x14ac:dyDescent="0.25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1:71" s="36" customFormat="1" x14ac:dyDescent="0.25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1:71" s="36" customFormat="1" x14ac:dyDescent="0.25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1:71" s="36" customFormat="1" x14ac:dyDescent="0.25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1:71" s="36" customFormat="1" x14ac:dyDescent="0.25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1:71" s="36" customFormat="1" x14ac:dyDescent="0.25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1:71" s="36" customFormat="1" x14ac:dyDescent="0.25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1:71" s="36" customFormat="1" x14ac:dyDescent="0.25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1:71" s="36" customFormat="1" x14ac:dyDescent="0.25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1:71" s="36" customFormat="1" x14ac:dyDescent="0.25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1:71" s="36" customFormat="1" x14ac:dyDescent="0.25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1:71" s="36" customFormat="1" x14ac:dyDescent="0.25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1:71" s="36" customFormat="1" x14ac:dyDescent="0.25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1:71" s="36" customFormat="1" x14ac:dyDescent="0.25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1:71" s="36" customFormat="1" x14ac:dyDescent="0.25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1:71" s="36" customFormat="1" x14ac:dyDescent="0.25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1:71" s="36" customFormat="1" x14ac:dyDescent="0.25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1:71" s="36" customFormat="1" x14ac:dyDescent="0.25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1:71" s="36" customFormat="1" x14ac:dyDescent="0.25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1:71" s="36" customFormat="1" x14ac:dyDescent="0.25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1:71" s="36" customFormat="1" x14ac:dyDescent="0.25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1:71" s="36" customFormat="1" x14ac:dyDescent="0.25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1:71" s="36" customFormat="1" x14ac:dyDescent="0.25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1:71" s="36" customFormat="1" x14ac:dyDescent="0.25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1:71" s="36" customFormat="1" x14ac:dyDescent="0.25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1:71" s="36" customFormat="1" x14ac:dyDescent="0.25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1:71" s="36" customFormat="1" x14ac:dyDescent="0.25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1:71" s="36" customFormat="1" x14ac:dyDescent="0.25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1:71" s="50" customFormat="1" x14ac:dyDescent="0.25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1:71" s="50" customFormat="1" x14ac:dyDescent="0.25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1:71" s="50" customFormat="1" x14ac:dyDescent="0.25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50" customFormat="1" x14ac:dyDescent="0.25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50" customFormat="1" x14ac:dyDescent="0.2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50" customFormat="1" x14ac:dyDescent="0.25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  <row r="196" spans="1:71" s="50" customFormat="1" x14ac:dyDescent="0.25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</row>
    <row r="197" spans="1:71" s="50" customFormat="1" x14ac:dyDescent="0.25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</row>
    <row r="198" spans="1:71" s="50" customFormat="1" x14ac:dyDescent="0.25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</row>
    <row r="199" spans="1:71" s="50" customFormat="1" x14ac:dyDescent="0.25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</row>
    <row r="200" spans="1:71" s="50" customFormat="1" x14ac:dyDescent="0.25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</row>
    <row r="201" spans="1:71" s="50" customFormat="1" x14ac:dyDescent="0.25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</row>
    <row r="202" spans="1:71" s="50" customForma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</row>
    <row r="203" spans="1:71" s="50" customForma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</row>
    <row r="204" spans="1:71" s="50" customForma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</row>
    <row r="205" spans="1:71" s="50" customForma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</row>
    <row r="206" spans="1:71" s="50" customForma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</row>
    <row r="207" spans="1:71" s="50" customForma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</row>
    <row r="208" spans="1:71" s="50" customForma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</row>
    <row r="209" spans="1:55" s="50" customForma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</row>
    <row r="210" spans="1:55" s="50" customForma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</row>
    <row r="211" spans="1:55" s="50" customForma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</row>
    <row r="212" spans="1:55" s="50" customForma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</row>
    <row r="213" spans="1:55" s="50" customForma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</row>
    <row r="214" spans="1:55" s="50" customForma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</row>
    <row r="215" spans="1:55" s="50" customFormat="1" x14ac:dyDescent="0.25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</row>
    <row r="216" spans="1:55" s="50" customFormat="1" x14ac:dyDescent="0.25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</row>
    <row r="217" spans="1:55" s="50" customFormat="1" x14ac:dyDescent="0.25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</row>
  </sheetData>
  <mergeCells count="14">
    <mergeCell ref="BO33:BO34"/>
    <mergeCell ref="BO64:BO65"/>
    <mergeCell ref="BC64:BN64"/>
    <mergeCell ref="B33:F33"/>
    <mergeCell ref="G33:R33"/>
    <mergeCell ref="S33:AD33"/>
    <mergeCell ref="AE33:AP33"/>
    <mergeCell ref="AQ33:BB33"/>
    <mergeCell ref="BC33:BN33"/>
    <mergeCell ref="B64:F64"/>
    <mergeCell ref="G64:R64"/>
    <mergeCell ref="S64:AD64"/>
    <mergeCell ref="AE64:AP64"/>
    <mergeCell ref="AQ64:BB64"/>
  </mergeCells>
  <conditionalFormatting sqref="BD42:BD43">
    <cfRule type="duplicateValues" dxfId="12" priority="4"/>
  </conditionalFormatting>
  <conditionalFormatting sqref="BG66:BL98">
    <cfRule type="duplicateValues" dxfId="11" priority="2"/>
  </conditionalFormatting>
  <conditionalFormatting sqref="BO69:BO7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25" right="0.25" top="0.75" bottom="0.75" header="0.3" footer="0.3"/>
  <pageSetup paperSize="9" scale="7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7DF69-E8E7-4A12-880E-7E7A3FE4F2A7}">
  <sheetPr codeName="Лист5"/>
  <dimension ref="A1:BV348"/>
  <sheetViews>
    <sheetView showGridLines="0" tabSelected="1" topLeftCell="A74" zoomScale="70" zoomScaleNormal="70" workbookViewId="0">
      <selection activeCell="A80" sqref="A80"/>
    </sheetView>
  </sheetViews>
  <sheetFormatPr defaultColWidth="9.140625" defaultRowHeight="16.5" outlineLevelCol="1" x14ac:dyDescent="0.3"/>
  <cols>
    <col min="1" max="1" width="57.140625" style="85" customWidth="1"/>
    <col min="2" max="5" width="17.85546875" style="85" hidden="1" customWidth="1" outlineLevel="1"/>
    <col min="6" max="14" width="17.5703125" style="85" hidden="1" customWidth="1" outlineLevel="1"/>
    <col min="15" max="19" width="16.28515625" style="85" hidden="1" customWidth="1" outlineLevel="1"/>
    <col min="20" max="20" width="17.7109375" style="85" hidden="1" customWidth="1" outlineLevel="1"/>
    <col min="21" max="22" width="16.28515625" style="85" hidden="1" customWidth="1" outlineLevel="1"/>
    <col min="23" max="26" width="17.85546875" style="85" hidden="1" customWidth="1" outlineLevel="1"/>
    <col min="27" max="27" width="17.85546875" style="85" hidden="1" customWidth="1" outlineLevel="1" collapsed="1"/>
    <col min="28" max="30" width="17.85546875" style="85" hidden="1" customWidth="1" outlineLevel="1"/>
    <col min="31" max="31" width="17.85546875" style="85" hidden="1" customWidth="1" outlineLevel="1" collapsed="1"/>
    <col min="32" max="35" width="17.85546875" style="85" hidden="1" customWidth="1" outlineLevel="1"/>
    <col min="36" max="36" width="18.42578125" style="85" hidden="1" customWidth="1" outlineLevel="1"/>
    <col min="37" max="37" width="18.5703125" style="85" hidden="1" customWidth="1" outlineLevel="1"/>
    <col min="38" max="38" width="20.140625" style="85" hidden="1" customWidth="1" outlineLevel="1" collapsed="1"/>
    <col min="39" max="39" width="20.140625" style="85" hidden="1" customWidth="1" outlineLevel="1"/>
    <col min="40" max="40" width="21.7109375" style="85" hidden="1" customWidth="1" outlineLevel="1"/>
    <col min="41" max="42" width="21.28515625" style="85" hidden="1" customWidth="1" outlineLevel="1"/>
    <col min="43" max="43" width="21.28515625" style="85" hidden="1" customWidth="1" outlineLevel="1" collapsed="1"/>
    <col min="44" max="46" width="21.28515625" style="85" hidden="1" customWidth="1" outlineLevel="1"/>
    <col min="47" max="47" width="21.28515625" style="85" hidden="1" customWidth="1" outlineLevel="1" collapsed="1"/>
    <col min="48" max="49" width="21.28515625" style="85" hidden="1" customWidth="1" outlineLevel="1"/>
    <col min="50" max="51" width="21.28515625" style="85" hidden="1" customWidth="1" outlineLevel="1" collapsed="1"/>
    <col min="52" max="52" width="21.28515625" style="85" customWidth="1" collapsed="1"/>
    <col min="53" max="55" width="21.28515625" style="85" customWidth="1"/>
    <col min="56" max="58" width="19.85546875" style="2" bestFit="1" customWidth="1"/>
    <col min="59" max="59" width="19.7109375" style="2" bestFit="1" customWidth="1"/>
    <col min="60" max="60" width="18.140625" style="2" bestFit="1" customWidth="1"/>
    <col min="61" max="61" width="18.85546875" style="2" customWidth="1"/>
    <col min="62" max="62" width="19.7109375" style="2" bestFit="1" customWidth="1"/>
    <col min="63" max="63" width="17.28515625" style="2" bestFit="1" customWidth="1"/>
    <col min="64" max="64" width="20.140625" style="2" bestFit="1" customWidth="1"/>
    <col min="65" max="66" width="10.85546875" style="2" hidden="1" customWidth="1"/>
    <col min="67" max="67" width="19.140625" style="2" customWidth="1"/>
    <col min="68" max="16384" width="9.140625" style="2"/>
  </cols>
  <sheetData>
    <row r="1" spans="1:66" ht="39.75" customHeight="1" x14ac:dyDescent="0.3">
      <c r="A1" s="1" t="s">
        <v>135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</row>
    <row r="2" spans="1:66" ht="24" customHeight="1" x14ac:dyDescent="0.3">
      <c r="A2" s="3" t="s">
        <v>1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6"/>
      <c r="O2" s="76"/>
      <c r="P2" s="76"/>
      <c r="Q2" s="76"/>
      <c r="R2" s="7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66" ht="33" customHeight="1" x14ac:dyDescent="0.3">
      <c r="A3" s="5" t="s">
        <v>2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6"/>
      <c r="O3" s="76"/>
      <c r="P3" s="76"/>
      <c r="Q3" s="76"/>
      <c r="R3" s="76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</row>
    <row r="4" spans="1:66" ht="24" customHeight="1" x14ac:dyDescent="0.3">
      <c r="A4" s="3" t="s">
        <v>3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6"/>
      <c r="O4" s="76"/>
      <c r="P4" s="76"/>
      <c r="Q4" s="76"/>
      <c r="R4" s="76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</row>
    <row r="5" spans="1:66" ht="33" customHeight="1" x14ac:dyDescent="0.3">
      <c r="A5" s="8">
        <f>РЕКРУТИНГ!A5</f>
        <v>45566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6"/>
      <c r="O5" s="76"/>
      <c r="P5" s="76"/>
      <c r="Q5" s="76"/>
      <c r="R5" s="76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66" ht="22.5" customHeight="1" x14ac:dyDescent="0.3">
      <c r="A6" s="77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6"/>
      <c r="O6" s="76"/>
      <c r="P6" s="76"/>
      <c r="Q6" s="76"/>
      <c r="R6" s="76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</row>
    <row r="7" spans="1:66" ht="22.5" customHeight="1" x14ac:dyDescent="0.3">
      <c r="A7" s="77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6"/>
      <c r="O7" s="76"/>
      <c r="P7" s="76"/>
      <c r="Q7" s="76"/>
      <c r="R7" s="76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</row>
    <row r="8" spans="1:66" ht="49.5" customHeight="1" x14ac:dyDescent="0.3">
      <c r="A8" s="77"/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6"/>
      <c r="O8" s="76"/>
      <c r="P8" s="76"/>
      <c r="Q8" s="76"/>
      <c r="R8" s="76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</row>
    <row r="9" spans="1:66" ht="76.5" customHeight="1" x14ac:dyDescent="0.3">
      <c r="A9" s="77"/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6"/>
      <c r="O9" s="76"/>
      <c r="P9" s="76"/>
      <c r="Q9" s="76"/>
      <c r="R9" s="76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</row>
    <row r="10" spans="1:66" ht="22.5" customHeight="1" x14ac:dyDescent="0.3">
      <c r="A10" s="77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6"/>
      <c r="O10" s="76"/>
      <c r="P10" s="76"/>
      <c r="Q10" s="76"/>
      <c r="R10" s="76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</row>
    <row r="11" spans="1:66" ht="22.5" customHeight="1" x14ac:dyDescent="0.3">
      <c r="A11" s="77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6"/>
      <c r="O11" s="76"/>
      <c r="P11" s="76"/>
      <c r="Q11" s="76"/>
      <c r="R11" s="76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</row>
    <row r="12" spans="1:66" ht="22.5" customHeight="1" x14ac:dyDescent="0.3">
      <c r="A12" s="77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6"/>
      <c r="O12" s="76"/>
      <c r="P12" s="76"/>
      <c r="Q12" s="76"/>
      <c r="R12" s="76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</row>
    <row r="13" spans="1:66" ht="22.5" customHeight="1" x14ac:dyDescent="0.3">
      <c r="A13" s="77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6"/>
      <c r="O13" s="76"/>
      <c r="P13" s="76"/>
      <c r="Q13" s="76"/>
      <c r="R13" s="76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</row>
    <row r="14" spans="1:66" ht="22.5" customHeight="1" x14ac:dyDescent="0.3">
      <c r="A14" s="77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6"/>
      <c r="O14" s="76"/>
      <c r="P14" s="76"/>
      <c r="Q14" s="76"/>
      <c r="R14" s="76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</row>
    <row r="15" spans="1:66" ht="22.5" customHeight="1" x14ac:dyDescent="0.3">
      <c r="A15" s="77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6"/>
      <c r="O15" s="76"/>
      <c r="P15" s="76"/>
      <c r="Q15" s="76"/>
      <c r="R15" s="76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</row>
    <row r="16" spans="1:66" ht="22.5" customHeight="1" x14ac:dyDescent="0.3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1:18" s="2" customFormat="1" ht="22.5" customHeight="1" x14ac:dyDescent="0.3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</row>
    <row r="18" spans="1:18" s="2" customFormat="1" ht="22.5" customHeight="1" x14ac:dyDescent="0.3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</row>
    <row r="19" spans="1:18" s="2" customFormat="1" ht="22.5" customHeight="1" x14ac:dyDescent="0.3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</row>
    <row r="20" spans="1:18" s="2" customFormat="1" ht="22.5" customHeight="1" x14ac:dyDescent="0.3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</row>
    <row r="21" spans="1:18" s="2" customFormat="1" ht="22.5" customHeight="1" x14ac:dyDescent="0.3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</row>
    <row r="22" spans="1:18" s="2" customFormat="1" ht="22.5" customHeight="1" x14ac:dyDescent="0.3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</row>
    <row r="23" spans="1:18" s="2" customFormat="1" ht="22.5" customHeight="1" x14ac:dyDescent="0.3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</row>
    <row r="24" spans="1:18" s="2" customFormat="1" ht="22.5" customHeight="1" x14ac:dyDescent="0.3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</row>
    <row r="25" spans="1:18" s="2" customFormat="1" ht="22.5" customHeight="1" x14ac:dyDescent="0.3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</row>
    <row r="26" spans="1:18" s="2" customFormat="1" ht="22.5" customHeight="1" x14ac:dyDescent="0.3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</row>
    <row r="27" spans="1:18" s="2" customFormat="1" ht="22.5" customHeight="1" x14ac:dyDescent="0.3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</row>
    <row r="28" spans="1:18" s="2" customFormat="1" ht="22.5" customHeight="1" x14ac:dyDescent="0.3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</row>
    <row r="29" spans="1:18" s="2" customFormat="1" ht="22.5" customHeight="1" x14ac:dyDescent="0.3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</row>
    <row r="30" spans="1:18" s="2" customFormat="1" ht="22.5" customHeight="1" x14ac:dyDescent="0.3">
      <c r="A30" s="78"/>
      <c r="B30" s="79"/>
      <c r="C30" s="80"/>
      <c r="D30" s="80"/>
      <c r="E30" s="80"/>
      <c r="F30" s="80"/>
      <c r="G30" s="79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1"/>
    </row>
    <row r="31" spans="1:18" s="2" customFormat="1" ht="22.5" customHeight="1" x14ac:dyDescent="0.3">
      <c r="A31" s="78"/>
      <c r="B31" s="79"/>
      <c r="C31" s="80"/>
      <c r="D31" s="80"/>
      <c r="E31" s="80"/>
      <c r="F31" s="80"/>
      <c r="G31" s="79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1"/>
    </row>
    <row r="32" spans="1:18" s="2" customFormat="1" ht="22.5" customHeight="1" x14ac:dyDescent="0.3">
      <c r="A32" s="78"/>
      <c r="B32" s="79"/>
      <c r="C32" s="80"/>
      <c r="D32" s="80"/>
      <c r="E32" s="80"/>
      <c r="F32" s="80"/>
      <c r="G32" s="79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1"/>
    </row>
    <row r="33" spans="1:18" s="2" customFormat="1" ht="22.5" customHeight="1" x14ac:dyDescent="0.3">
      <c r="A33" s="78"/>
      <c r="B33" s="79"/>
      <c r="C33" s="80"/>
      <c r="D33" s="80"/>
      <c r="E33" s="80"/>
      <c r="F33" s="80"/>
      <c r="G33" s="79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1"/>
    </row>
    <row r="34" spans="1:18" s="2" customFormat="1" ht="22.5" customHeight="1" x14ac:dyDescent="0.3">
      <c r="A34" s="78"/>
      <c r="B34" s="79"/>
      <c r="C34" s="80"/>
      <c r="D34" s="80"/>
      <c r="E34" s="80"/>
      <c r="F34" s="80"/>
      <c r="G34" s="79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1"/>
    </row>
    <row r="35" spans="1:18" s="2" customFormat="1" ht="22.5" customHeight="1" x14ac:dyDescent="0.3">
      <c r="A35" s="78"/>
      <c r="B35" s="79"/>
      <c r="C35" s="80"/>
      <c r="D35" s="80"/>
      <c r="E35" s="80"/>
      <c r="F35" s="80"/>
      <c r="G35" s="79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1"/>
    </row>
    <row r="36" spans="1:18" s="2" customFormat="1" ht="22.5" customHeight="1" x14ac:dyDescent="0.3">
      <c r="A36" s="78"/>
      <c r="B36" s="79"/>
      <c r="C36" s="80"/>
      <c r="D36" s="80"/>
      <c r="E36" s="80"/>
      <c r="F36" s="80"/>
      <c r="G36" s="79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1"/>
    </row>
    <row r="37" spans="1:18" s="2" customFormat="1" ht="22.5" customHeight="1" x14ac:dyDescent="0.3">
      <c r="A37" s="78"/>
      <c r="B37" s="79"/>
      <c r="C37" s="80"/>
      <c r="D37" s="80"/>
      <c r="E37" s="80"/>
      <c r="F37" s="80"/>
      <c r="G37" s="79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1"/>
    </row>
    <row r="38" spans="1:18" s="2" customFormat="1" ht="22.5" customHeight="1" x14ac:dyDescent="0.3">
      <c r="A38" s="78"/>
      <c r="B38" s="79"/>
      <c r="C38" s="80"/>
      <c r="D38" s="80"/>
      <c r="E38" s="80"/>
      <c r="F38" s="80"/>
      <c r="G38" s="79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1"/>
    </row>
    <row r="39" spans="1:18" s="2" customFormat="1" ht="22.5" customHeight="1" x14ac:dyDescent="0.3">
      <c r="A39" s="78"/>
      <c r="B39" s="79"/>
      <c r="C39" s="80"/>
      <c r="D39" s="80"/>
      <c r="E39" s="80"/>
      <c r="F39" s="80"/>
      <c r="G39" s="79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1"/>
    </row>
    <row r="40" spans="1:18" s="2" customFormat="1" ht="22.5" customHeight="1" x14ac:dyDescent="0.3">
      <c r="A40" s="78"/>
      <c r="B40" s="79"/>
      <c r="C40" s="80"/>
      <c r="D40" s="80"/>
      <c r="E40" s="80"/>
      <c r="F40" s="80"/>
      <c r="G40" s="79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1"/>
    </row>
    <row r="41" spans="1:18" s="2" customFormat="1" ht="22.5" customHeight="1" x14ac:dyDescent="0.3">
      <c r="A41" s="78"/>
      <c r="B41" s="79"/>
      <c r="C41" s="80"/>
      <c r="D41" s="80"/>
      <c r="E41" s="80"/>
      <c r="F41" s="80"/>
      <c r="G41" s="79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1"/>
    </row>
    <row r="42" spans="1:18" s="2" customFormat="1" ht="22.5" customHeight="1" x14ac:dyDescent="0.3">
      <c r="A42" s="78"/>
      <c r="B42" s="79"/>
      <c r="C42" s="80"/>
      <c r="D42" s="80"/>
      <c r="E42" s="80"/>
      <c r="F42" s="80"/>
      <c r="G42" s="79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1"/>
    </row>
    <row r="43" spans="1:18" s="2" customFormat="1" ht="22.5" customHeight="1" x14ac:dyDescent="0.3">
      <c r="A43" s="78"/>
      <c r="B43" s="79"/>
      <c r="C43" s="80"/>
      <c r="D43" s="80"/>
      <c r="E43" s="80"/>
      <c r="F43" s="80"/>
      <c r="G43" s="79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1"/>
    </row>
    <row r="44" spans="1:18" s="2" customFormat="1" ht="22.5" customHeight="1" x14ac:dyDescent="0.3">
      <c r="A44" s="78"/>
      <c r="B44" s="79"/>
      <c r="C44" s="80"/>
      <c r="D44" s="80"/>
      <c r="E44" s="80"/>
      <c r="F44" s="80"/>
      <c r="G44" s="79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1"/>
    </row>
    <row r="45" spans="1:18" s="2" customFormat="1" ht="22.5" customHeight="1" x14ac:dyDescent="0.3">
      <c r="A45" s="78"/>
      <c r="B45" s="79"/>
      <c r="C45" s="80"/>
      <c r="D45" s="80"/>
      <c r="E45" s="80"/>
      <c r="F45" s="80"/>
      <c r="G45" s="79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1"/>
    </row>
    <row r="46" spans="1:18" s="2" customFormat="1" ht="22.5" customHeight="1" x14ac:dyDescent="0.3">
      <c r="A46" s="78"/>
      <c r="B46" s="79"/>
      <c r="C46" s="80"/>
      <c r="D46" s="80"/>
      <c r="E46" s="80"/>
      <c r="F46" s="80"/>
      <c r="G46" s="79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1"/>
    </row>
    <row r="47" spans="1:18" s="2" customFormat="1" ht="22.5" customHeight="1" x14ac:dyDescent="0.3">
      <c r="A47" s="78"/>
      <c r="B47" s="79"/>
      <c r="C47" s="80"/>
      <c r="D47" s="80"/>
      <c r="E47" s="80"/>
      <c r="F47" s="80"/>
      <c r="G47" s="79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1"/>
    </row>
    <row r="48" spans="1:18" s="2" customFormat="1" ht="22.5" customHeight="1" x14ac:dyDescent="0.3">
      <c r="A48" s="78"/>
      <c r="B48" s="79"/>
      <c r="C48" s="80"/>
      <c r="D48" s="80"/>
      <c r="E48" s="80"/>
      <c r="F48" s="80"/>
      <c r="G48" s="79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1"/>
    </row>
    <row r="49" spans="1:18" s="2" customFormat="1" ht="22.5" customHeight="1" x14ac:dyDescent="0.3">
      <c r="A49" s="78"/>
      <c r="B49" s="79"/>
      <c r="C49" s="80"/>
      <c r="D49" s="80"/>
      <c r="E49" s="80"/>
      <c r="F49" s="80"/>
      <c r="G49" s="79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1"/>
    </row>
    <row r="50" spans="1:18" s="2" customFormat="1" ht="22.5" customHeight="1" x14ac:dyDescent="0.3">
      <c r="A50" s="78"/>
      <c r="B50" s="79"/>
      <c r="C50" s="80"/>
      <c r="D50" s="80"/>
      <c r="E50" s="80"/>
      <c r="F50" s="80"/>
      <c r="G50" s="79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1"/>
    </row>
    <row r="51" spans="1:18" s="2" customFormat="1" ht="22.5" customHeight="1" x14ac:dyDescent="0.3">
      <c r="A51" s="78"/>
      <c r="B51" s="79"/>
      <c r="C51" s="80"/>
      <c r="D51" s="80"/>
      <c r="E51" s="80"/>
      <c r="F51" s="80"/>
      <c r="G51" s="79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1"/>
    </row>
    <row r="52" spans="1:18" s="2" customFormat="1" ht="22.5" customHeight="1" x14ac:dyDescent="0.3">
      <c r="A52" s="78"/>
      <c r="B52" s="79"/>
      <c r="C52" s="80"/>
      <c r="D52" s="80"/>
      <c r="E52" s="80"/>
      <c r="F52" s="80"/>
      <c r="G52" s="79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1"/>
    </row>
    <row r="53" spans="1:18" s="2" customFormat="1" ht="22.5" customHeight="1" x14ac:dyDescent="0.3">
      <c r="A53" s="78"/>
      <c r="B53" s="79"/>
      <c r="C53" s="80"/>
      <c r="D53" s="80"/>
      <c r="E53" s="80"/>
      <c r="F53" s="80"/>
      <c r="G53" s="79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1"/>
    </row>
    <row r="54" spans="1:18" s="2" customFormat="1" ht="22.5" customHeight="1" x14ac:dyDescent="0.3">
      <c r="A54" s="78"/>
      <c r="B54" s="79"/>
      <c r="C54" s="80"/>
      <c r="D54" s="80"/>
      <c r="E54" s="80"/>
      <c r="F54" s="80"/>
      <c r="G54" s="79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1"/>
    </row>
    <row r="55" spans="1:18" s="2" customFormat="1" ht="22.5" customHeight="1" x14ac:dyDescent="0.3">
      <c r="A55" s="78"/>
      <c r="B55" s="79"/>
      <c r="C55" s="80"/>
      <c r="D55" s="80"/>
      <c r="E55" s="80"/>
      <c r="F55" s="80"/>
      <c r="G55" s="79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1"/>
    </row>
    <row r="56" spans="1:18" s="2" customFormat="1" ht="22.5" customHeight="1" x14ac:dyDescent="0.3">
      <c r="A56" s="78"/>
      <c r="B56" s="79"/>
      <c r="C56" s="80"/>
      <c r="D56" s="80"/>
      <c r="E56" s="80"/>
      <c r="F56" s="80"/>
      <c r="G56" s="79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1"/>
    </row>
    <row r="57" spans="1:18" s="2" customFormat="1" ht="22.5" customHeight="1" x14ac:dyDescent="0.3">
      <c r="A57" s="78"/>
      <c r="B57" s="79"/>
      <c r="C57" s="80"/>
      <c r="D57" s="80"/>
      <c r="E57" s="80"/>
      <c r="F57" s="80"/>
      <c r="G57" s="79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1"/>
    </row>
    <row r="58" spans="1:18" s="2" customFormat="1" ht="69" customHeight="1" x14ac:dyDescent="0.3">
      <c r="A58" s="78"/>
      <c r="B58" s="79"/>
      <c r="C58" s="80"/>
      <c r="D58" s="80"/>
      <c r="E58" s="80"/>
      <c r="F58" s="80"/>
      <c r="G58" s="79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1"/>
    </row>
    <row r="59" spans="1:18" s="2" customFormat="1" ht="69" customHeight="1" x14ac:dyDescent="0.3">
      <c r="A59" s="78"/>
      <c r="B59" s="79"/>
      <c r="C59" s="80"/>
      <c r="D59" s="80"/>
      <c r="E59" s="80"/>
      <c r="F59" s="80"/>
      <c r="G59" s="79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1"/>
    </row>
    <row r="60" spans="1:18" s="2" customFormat="1" ht="69" customHeight="1" x14ac:dyDescent="0.3">
      <c r="A60" s="78"/>
      <c r="B60" s="79"/>
      <c r="C60" s="80"/>
      <c r="D60" s="80"/>
      <c r="E60" s="80"/>
      <c r="F60" s="80"/>
      <c r="G60" s="79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1"/>
    </row>
    <row r="61" spans="1:18" s="2" customFormat="1" ht="69" customHeight="1" x14ac:dyDescent="0.3">
      <c r="A61" s="78"/>
      <c r="B61" s="79"/>
      <c r="C61" s="80"/>
      <c r="D61" s="80"/>
      <c r="E61" s="80"/>
      <c r="F61" s="80"/>
      <c r="G61" s="79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1"/>
    </row>
    <row r="62" spans="1:18" s="2" customFormat="1" ht="69" customHeight="1" x14ac:dyDescent="0.3">
      <c r="A62" s="78"/>
      <c r="B62" s="79"/>
      <c r="C62" s="80"/>
      <c r="D62" s="80"/>
      <c r="E62" s="80"/>
      <c r="F62" s="80"/>
      <c r="G62" s="79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1"/>
    </row>
    <row r="63" spans="1:18" s="2" customFormat="1" ht="2.25" customHeight="1" x14ac:dyDescent="0.3">
      <c r="A63" s="78"/>
      <c r="B63" s="79"/>
      <c r="C63" s="80"/>
      <c r="D63" s="80"/>
      <c r="E63" s="80"/>
      <c r="F63" s="80"/>
      <c r="G63" s="79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1"/>
    </row>
    <row r="64" spans="1:18" s="2" customFormat="1" ht="43.5" customHeight="1" x14ac:dyDescent="0.3">
      <c r="A64" s="78"/>
      <c r="B64" s="79"/>
      <c r="C64" s="80"/>
      <c r="D64" s="80"/>
      <c r="E64" s="80"/>
      <c r="F64" s="80"/>
      <c r="G64" s="79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1"/>
    </row>
    <row r="65" spans="1:68" ht="69" customHeight="1" x14ac:dyDescent="0.3">
      <c r="A65" s="78"/>
      <c r="B65" s="79"/>
      <c r="C65" s="80"/>
      <c r="D65" s="80"/>
      <c r="E65" s="80"/>
      <c r="F65" s="80"/>
      <c r="G65" s="79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1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1:68" ht="69" customHeight="1" x14ac:dyDescent="0.3">
      <c r="A66" s="78"/>
      <c r="B66" s="79"/>
      <c r="C66" s="80"/>
      <c r="D66" s="80"/>
      <c r="E66" s="80"/>
      <c r="F66" s="80"/>
      <c r="G66" s="79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1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68" ht="22.5" customHeight="1" x14ac:dyDescent="0.3">
      <c r="A67" s="78"/>
      <c r="B67" s="79"/>
      <c r="C67" s="80"/>
      <c r="D67" s="80"/>
      <c r="E67" s="80"/>
      <c r="F67" s="80"/>
      <c r="G67" s="79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1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1:68" ht="22.5" customHeight="1" x14ac:dyDescent="0.3">
      <c r="A68" s="78"/>
      <c r="B68" s="79"/>
      <c r="C68" s="80"/>
      <c r="D68" s="80"/>
      <c r="E68" s="80"/>
      <c r="F68" s="80"/>
      <c r="G68" s="79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1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1:68" ht="22.5" customHeight="1" x14ac:dyDescent="0.3">
      <c r="A69" s="78"/>
      <c r="B69" s="79"/>
      <c r="C69" s="80"/>
      <c r="D69" s="80"/>
      <c r="E69" s="80"/>
      <c r="F69" s="80"/>
      <c r="G69" s="79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1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1:68" ht="22.5" customHeight="1" x14ac:dyDescent="0.3">
      <c r="A70" s="78"/>
      <c r="B70" s="79"/>
      <c r="C70" s="80"/>
      <c r="D70" s="80"/>
      <c r="E70" s="80"/>
      <c r="F70" s="80"/>
      <c r="G70" s="79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1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1:68" ht="22.5" customHeight="1" x14ac:dyDescent="0.3">
      <c r="A71" s="78"/>
      <c r="B71" s="79"/>
      <c r="C71" s="80"/>
      <c r="D71" s="80"/>
      <c r="E71" s="80"/>
      <c r="F71" s="80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1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1:68" ht="22.5" customHeight="1" x14ac:dyDescent="0.3">
      <c r="A72" s="78"/>
      <c r="B72" s="79"/>
      <c r="C72" s="80"/>
      <c r="D72" s="80"/>
      <c r="E72" s="80"/>
      <c r="F72" s="80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1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1:68" ht="22.5" customHeight="1" x14ac:dyDescent="0.3">
      <c r="A73" s="78"/>
      <c r="B73" s="79"/>
      <c r="C73" s="80"/>
      <c r="D73" s="80"/>
      <c r="E73" s="80"/>
      <c r="F73" s="80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1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1:68" customFormat="1" x14ac:dyDescent="0.25">
      <c r="A74" s="16" t="s">
        <v>136</v>
      </c>
      <c r="B74" s="230">
        <v>2019</v>
      </c>
      <c r="C74" s="230"/>
      <c r="D74" s="230"/>
      <c r="E74" s="230"/>
      <c r="F74" s="230"/>
      <c r="G74" s="229">
        <v>2020</v>
      </c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>
        <v>2021</v>
      </c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>
        <v>2022</v>
      </c>
      <c r="AF74" s="229"/>
      <c r="AG74" s="229"/>
      <c r="AH74" s="229"/>
      <c r="AI74" s="229"/>
      <c r="AJ74" s="229"/>
      <c r="AK74" s="229"/>
      <c r="AL74" s="229"/>
      <c r="AM74" s="229"/>
      <c r="AN74" s="229"/>
      <c r="AO74" s="229"/>
      <c r="AP74" s="229"/>
      <c r="AQ74" s="229">
        <v>2023</v>
      </c>
      <c r="AR74" s="229"/>
      <c r="AS74" s="229"/>
      <c r="AT74" s="229"/>
      <c r="AU74" s="229"/>
      <c r="AV74" s="229"/>
      <c r="AW74" s="229"/>
      <c r="AX74" s="229"/>
      <c r="AY74" s="229"/>
      <c r="AZ74" s="229"/>
      <c r="BA74" s="229"/>
      <c r="BB74" s="229"/>
      <c r="BC74" s="229">
        <v>2024</v>
      </c>
      <c r="BD74" s="229"/>
      <c r="BE74" s="229"/>
      <c r="BF74" s="229"/>
      <c r="BG74" s="229"/>
      <c r="BH74" s="229"/>
      <c r="BI74" s="229"/>
      <c r="BJ74" s="229"/>
      <c r="BK74" s="229"/>
      <c r="BL74" s="229"/>
      <c r="BM74" s="229"/>
      <c r="BN74" s="229"/>
      <c r="BO74" s="231" t="s">
        <v>931</v>
      </c>
    </row>
    <row r="75" spans="1:68" customFormat="1" ht="15.75" customHeight="1" x14ac:dyDescent="0.3">
      <c r="A75" s="17"/>
      <c r="B75" s="18">
        <v>43678</v>
      </c>
      <c r="C75" s="18">
        <v>43709</v>
      </c>
      <c r="D75" s="18">
        <v>43739</v>
      </c>
      <c r="E75" s="18">
        <v>43770</v>
      </c>
      <c r="F75" s="18">
        <v>43800</v>
      </c>
      <c r="G75" s="18">
        <v>43831</v>
      </c>
      <c r="H75" s="18">
        <v>43862</v>
      </c>
      <c r="I75" s="18">
        <v>43891</v>
      </c>
      <c r="J75" s="18">
        <v>43922</v>
      </c>
      <c r="K75" s="18">
        <v>43952</v>
      </c>
      <c r="L75" s="18">
        <v>43983</v>
      </c>
      <c r="M75" s="18">
        <v>44013</v>
      </c>
      <c r="N75" s="18">
        <v>44044</v>
      </c>
      <c r="O75" s="18">
        <v>44075</v>
      </c>
      <c r="P75" s="18">
        <v>44105</v>
      </c>
      <c r="Q75" s="18">
        <v>44136</v>
      </c>
      <c r="R75" s="18">
        <v>44166</v>
      </c>
      <c r="S75" s="18">
        <v>44197</v>
      </c>
      <c r="T75" s="18">
        <v>44228</v>
      </c>
      <c r="U75" s="18">
        <v>44256</v>
      </c>
      <c r="V75" s="18">
        <v>44287</v>
      </c>
      <c r="W75" s="18">
        <v>44317</v>
      </c>
      <c r="X75" s="18">
        <v>44348</v>
      </c>
      <c r="Y75" s="18">
        <v>44378</v>
      </c>
      <c r="Z75" s="18">
        <v>44409</v>
      </c>
      <c r="AA75" s="18">
        <v>44440</v>
      </c>
      <c r="AB75" s="18">
        <v>44470</v>
      </c>
      <c r="AC75" s="18">
        <v>44501</v>
      </c>
      <c r="AD75" s="18">
        <v>44531</v>
      </c>
      <c r="AE75" s="18">
        <v>44562</v>
      </c>
      <c r="AF75" s="18">
        <v>44593</v>
      </c>
      <c r="AG75" s="18">
        <v>44621</v>
      </c>
      <c r="AH75" s="18">
        <v>44652</v>
      </c>
      <c r="AI75" s="18">
        <v>44682</v>
      </c>
      <c r="AJ75" s="18">
        <v>44713</v>
      </c>
      <c r="AK75" s="18">
        <v>44743</v>
      </c>
      <c r="AL75" s="18">
        <v>44774</v>
      </c>
      <c r="AM75" s="18">
        <v>44805</v>
      </c>
      <c r="AN75" s="18">
        <v>44835</v>
      </c>
      <c r="AO75" s="18">
        <v>44866</v>
      </c>
      <c r="AP75" s="18">
        <v>44896</v>
      </c>
      <c r="AQ75" s="18">
        <v>44927</v>
      </c>
      <c r="AR75" s="18">
        <v>44958</v>
      </c>
      <c r="AS75" s="18">
        <v>44986</v>
      </c>
      <c r="AT75" s="18">
        <v>45017</v>
      </c>
      <c r="AU75" s="18">
        <v>45047</v>
      </c>
      <c r="AV75" s="18">
        <v>45078</v>
      </c>
      <c r="AW75" s="18">
        <v>45108</v>
      </c>
      <c r="AX75" s="18">
        <v>45139</v>
      </c>
      <c r="AY75" s="18">
        <v>45170</v>
      </c>
      <c r="AZ75" s="18">
        <v>45200</v>
      </c>
      <c r="BA75" s="18">
        <v>45231</v>
      </c>
      <c r="BB75" s="18">
        <v>45261</v>
      </c>
      <c r="BC75" s="18">
        <v>45292</v>
      </c>
      <c r="BD75" s="18">
        <v>45323</v>
      </c>
      <c r="BE75" s="18">
        <v>45352</v>
      </c>
      <c r="BF75" s="18">
        <v>45383</v>
      </c>
      <c r="BG75" s="18">
        <v>45413</v>
      </c>
      <c r="BH75" s="18">
        <v>45444</v>
      </c>
      <c r="BI75" s="18">
        <v>45474</v>
      </c>
      <c r="BJ75" s="18">
        <v>45505</v>
      </c>
      <c r="BK75" s="18">
        <v>45536</v>
      </c>
      <c r="BL75" s="18">
        <v>45566</v>
      </c>
      <c r="BM75" s="18">
        <v>45597</v>
      </c>
      <c r="BN75" s="18">
        <v>45627</v>
      </c>
      <c r="BO75" s="232"/>
    </row>
    <row r="76" spans="1:68" x14ac:dyDescent="0.3">
      <c r="A76" s="21" t="s">
        <v>137</v>
      </c>
      <c r="B76" s="22">
        <v>8617</v>
      </c>
      <c r="C76" s="22">
        <v>124397</v>
      </c>
      <c r="D76" s="22">
        <v>187893</v>
      </c>
      <c r="E76" s="22">
        <v>216513</v>
      </c>
      <c r="F76" s="22">
        <v>252480</v>
      </c>
      <c r="G76" s="22">
        <v>267661</v>
      </c>
      <c r="H76" s="22">
        <v>283963</v>
      </c>
      <c r="I76" s="22">
        <v>307278</v>
      </c>
      <c r="J76" s="22">
        <v>265872</v>
      </c>
      <c r="K76" s="22">
        <v>263715</v>
      </c>
      <c r="L76" s="22">
        <v>279042</v>
      </c>
      <c r="M76" s="22">
        <v>283891</v>
      </c>
      <c r="N76" s="22">
        <v>288740</v>
      </c>
      <c r="O76" s="22">
        <v>308505</v>
      </c>
      <c r="P76" s="22">
        <v>342841</v>
      </c>
      <c r="Q76" s="22">
        <v>344586</v>
      </c>
      <c r="R76" s="22">
        <v>348880</v>
      </c>
      <c r="S76" s="22">
        <v>328166</v>
      </c>
      <c r="T76" s="22">
        <v>335381</v>
      </c>
      <c r="U76" s="22">
        <v>363355</v>
      </c>
      <c r="V76" s="22">
        <v>364474</v>
      </c>
      <c r="W76" s="22">
        <v>345221</v>
      </c>
      <c r="X76" s="22">
        <v>346328</v>
      </c>
      <c r="Y76" s="22">
        <v>346255</v>
      </c>
      <c r="Z76" s="22">
        <v>347809</v>
      </c>
      <c r="AA76" s="22">
        <v>364055</v>
      </c>
      <c r="AB76" s="22">
        <v>384093</v>
      </c>
      <c r="AC76" s="22">
        <v>371057</v>
      </c>
      <c r="AD76" s="22">
        <v>385443</v>
      </c>
      <c r="AE76" s="22">
        <v>387922</v>
      </c>
      <c r="AF76" s="22">
        <v>392175</v>
      </c>
      <c r="AG76" s="22">
        <v>410040</v>
      </c>
      <c r="AH76" s="22">
        <v>384146</v>
      </c>
      <c r="AI76" s="22">
        <v>391025</v>
      </c>
      <c r="AJ76" s="22">
        <v>383094</v>
      </c>
      <c r="AK76" s="22">
        <v>384477</v>
      </c>
      <c r="AL76" s="22">
        <v>406190</v>
      </c>
      <c r="AM76" s="22">
        <v>422053</v>
      </c>
      <c r="AN76" s="22">
        <v>435412</v>
      </c>
      <c r="AO76" s="22">
        <v>439416</v>
      </c>
      <c r="AP76" s="22">
        <v>471737</v>
      </c>
      <c r="AQ76" s="22">
        <v>440089</v>
      </c>
      <c r="AR76" s="22">
        <v>445718</v>
      </c>
      <c r="AS76" s="23">
        <v>464285</v>
      </c>
      <c r="AT76" s="23">
        <v>449943</v>
      </c>
      <c r="AU76" s="23">
        <v>448959</v>
      </c>
      <c r="AV76" s="23">
        <v>431949</v>
      </c>
      <c r="AW76" s="23">
        <v>434291</v>
      </c>
      <c r="AX76" s="23">
        <v>450337</v>
      </c>
      <c r="AY76" s="23">
        <v>474719</v>
      </c>
      <c r="AZ76" s="23">
        <v>500293</v>
      </c>
      <c r="BA76" s="23">
        <v>500118</v>
      </c>
      <c r="BB76" s="23">
        <v>540077</v>
      </c>
      <c r="BC76" s="23">
        <v>527577</v>
      </c>
      <c r="BD76" s="23">
        <v>534376</v>
      </c>
      <c r="BE76" s="23">
        <v>551567</v>
      </c>
      <c r="BF76" s="23">
        <v>549983</v>
      </c>
      <c r="BG76" s="23">
        <v>542207</v>
      </c>
      <c r="BH76" s="23">
        <v>535049</v>
      </c>
      <c r="BI76" s="23">
        <v>546248</v>
      </c>
      <c r="BJ76" s="23">
        <v>560691</v>
      </c>
      <c r="BK76" s="23">
        <v>592600</v>
      </c>
      <c r="BL76" s="23">
        <v>601267</v>
      </c>
      <c r="BO76" s="216">
        <f>BL76/BK76-1</f>
        <v>1.4625379682754014E-2</v>
      </c>
      <c r="BP76" s="99"/>
    </row>
    <row r="77" spans="1:68" x14ac:dyDescent="0.3">
      <c r="A77" s="21" t="s">
        <v>138</v>
      </c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>
        <v>641616</v>
      </c>
      <c r="N77" s="22">
        <v>663070</v>
      </c>
      <c r="O77" s="22">
        <v>679212</v>
      </c>
      <c r="P77" s="22">
        <v>699373</v>
      </c>
      <c r="Q77" s="22">
        <v>722719</v>
      </c>
      <c r="R77" s="22">
        <v>738029</v>
      </c>
      <c r="S77" s="22">
        <v>747871</v>
      </c>
      <c r="T77" s="22">
        <v>758000</v>
      </c>
      <c r="U77" s="22">
        <v>768889</v>
      </c>
      <c r="V77" s="22">
        <v>783370</v>
      </c>
      <c r="W77" s="22">
        <v>793662</v>
      </c>
      <c r="X77" s="22">
        <v>802236</v>
      </c>
      <c r="Y77" s="22">
        <v>813454</v>
      </c>
      <c r="Z77" s="22">
        <v>822626</v>
      </c>
      <c r="AA77" s="22">
        <v>836867</v>
      </c>
      <c r="AB77" s="22">
        <v>846878</v>
      </c>
      <c r="AC77" s="22">
        <v>851587</v>
      </c>
      <c r="AD77" s="22">
        <v>858716</v>
      </c>
      <c r="AE77" s="22">
        <v>867046</v>
      </c>
      <c r="AF77" s="22">
        <v>875556</v>
      </c>
      <c r="AG77" s="22">
        <v>875557</v>
      </c>
      <c r="AH77" s="22">
        <v>887293</v>
      </c>
      <c r="AI77" s="22">
        <v>895684</v>
      </c>
      <c r="AJ77" s="22">
        <v>901764</v>
      </c>
      <c r="AK77" s="22">
        <v>910513</v>
      </c>
      <c r="AL77" s="22">
        <v>922943</v>
      </c>
      <c r="AM77" s="22">
        <v>935029</v>
      </c>
      <c r="AN77" s="22">
        <v>947942</v>
      </c>
      <c r="AO77" s="22">
        <v>965317</v>
      </c>
      <c r="AP77" s="22">
        <v>983779</v>
      </c>
      <c r="AQ77" s="22">
        <v>996578</v>
      </c>
      <c r="AR77" s="22">
        <v>1009119</v>
      </c>
      <c r="AS77" s="23">
        <v>1019488</v>
      </c>
      <c r="AT77" s="23">
        <v>1031154</v>
      </c>
      <c r="AU77" s="23">
        <v>1037657</v>
      </c>
      <c r="AV77" s="23">
        <v>1044719</v>
      </c>
      <c r="AW77" s="23">
        <v>1054175</v>
      </c>
      <c r="AX77" s="23">
        <v>1063253</v>
      </c>
      <c r="AY77" s="23">
        <v>1075047</v>
      </c>
      <c r="AZ77" s="23">
        <v>1089758</v>
      </c>
      <c r="BA77" s="23">
        <v>1103463</v>
      </c>
      <c r="BB77" s="23">
        <v>1129908</v>
      </c>
      <c r="BC77" s="23">
        <v>1131201</v>
      </c>
      <c r="BD77" s="23">
        <v>1145318</v>
      </c>
      <c r="BE77" s="23">
        <v>1159240</v>
      </c>
      <c r="BF77" s="23">
        <v>1172252</v>
      </c>
      <c r="BG77" s="23">
        <v>1182990</v>
      </c>
      <c r="BH77" s="23">
        <v>1195263</v>
      </c>
      <c r="BI77" s="22">
        <v>1209577</v>
      </c>
      <c r="BJ77" s="22">
        <v>1224615</v>
      </c>
      <c r="BK77" s="22">
        <v>1242169</v>
      </c>
      <c r="BL77" s="22">
        <v>1255330</v>
      </c>
      <c r="BO77" s="207">
        <f t="shared" ref="BO77:BO100" si="0">BL77/BK77-1</f>
        <v>1.0595176662756778E-2</v>
      </c>
      <c r="BP77" s="99"/>
    </row>
    <row r="78" spans="1:68" ht="49.5" x14ac:dyDescent="0.3">
      <c r="A78" s="58" t="s">
        <v>139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>
        <f>+M76/M77</f>
        <v>0.44246246976384629</v>
      </c>
      <c r="N78" s="59">
        <f t="shared" ref="N78:BL78" si="1">+N76/N77</f>
        <v>0.43545930293935786</v>
      </c>
      <c r="O78" s="59">
        <f t="shared" si="1"/>
        <v>0.45421017296514193</v>
      </c>
      <c r="P78" s="59">
        <f t="shared" si="1"/>
        <v>0.49021194698680104</v>
      </c>
      <c r="Q78" s="59">
        <f t="shared" si="1"/>
        <v>0.47679111798638196</v>
      </c>
      <c r="R78" s="59">
        <f t="shared" si="1"/>
        <v>0.47271855171002763</v>
      </c>
      <c r="S78" s="59">
        <f t="shared" si="1"/>
        <v>0.43880027437887015</v>
      </c>
      <c r="T78" s="59">
        <f t="shared" si="1"/>
        <v>0.44245514511873352</v>
      </c>
      <c r="U78" s="59">
        <f t="shared" si="1"/>
        <v>0.47257146350123358</v>
      </c>
      <c r="V78" s="59">
        <f t="shared" si="1"/>
        <v>0.46526417912353041</v>
      </c>
      <c r="W78" s="59">
        <f t="shared" si="1"/>
        <v>0.43497231819086712</v>
      </c>
      <c r="X78" s="59">
        <f t="shared" si="1"/>
        <v>0.43170338902766769</v>
      </c>
      <c r="Y78" s="59">
        <f t="shared" si="1"/>
        <v>0.42566020942794552</v>
      </c>
      <c r="Z78" s="59">
        <f t="shared" si="1"/>
        <v>0.4228033152368148</v>
      </c>
      <c r="AA78" s="59">
        <f t="shared" si="1"/>
        <v>0.43502133552882355</v>
      </c>
      <c r="AB78" s="59">
        <f t="shared" si="1"/>
        <v>0.45353994317953705</v>
      </c>
      <c r="AC78" s="59">
        <f t="shared" si="1"/>
        <v>0.43572412448757436</v>
      </c>
      <c r="AD78" s="59">
        <f t="shared" si="1"/>
        <v>0.44885969284373411</v>
      </c>
      <c r="AE78" s="59">
        <f t="shared" si="1"/>
        <v>0.44740648131702354</v>
      </c>
      <c r="AF78" s="59">
        <f t="shared" si="1"/>
        <v>0.44791538176884177</v>
      </c>
      <c r="AG78" s="59">
        <f t="shared" si="1"/>
        <v>0.46831902434678724</v>
      </c>
      <c r="AH78" s="59">
        <f t="shared" si="1"/>
        <v>0.43294154242172539</v>
      </c>
      <c r="AI78" s="59">
        <f t="shared" si="1"/>
        <v>0.43656579775903109</v>
      </c>
      <c r="AJ78" s="59">
        <f t="shared" si="1"/>
        <v>0.42482733841670328</v>
      </c>
      <c r="AK78" s="59">
        <f t="shared" si="1"/>
        <v>0.4222641521867343</v>
      </c>
      <c r="AL78" s="59">
        <f t="shared" si="1"/>
        <v>0.44010301827956871</v>
      </c>
      <c r="AM78" s="59">
        <f t="shared" si="1"/>
        <v>0.45137958287924762</v>
      </c>
      <c r="AN78" s="59">
        <f t="shared" si="1"/>
        <v>0.45932346071806079</v>
      </c>
      <c r="AO78" s="59">
        <f t="shared" si="1"/>
        <v>0.45520383459526764</v>
      </c>
      <c r="AP78" s="59">
        <f t="shared" si="1"/>
        <v>0.47951521632399147</v>
      </c>
      <c r="AQ78" s="59">
        <f t="shared" si="1"/>
        <v>0.44160015573291805</v>
      </c>
      <c r="AR78" s="59">
        <f t="shared" si="1"/>
        <v>0.44169022682161369</v>
      </c>
      <c r="AS78" s="59">
        <f t="shared" si="1"/>
        <v>0.45540997049499354</v>
      </c>
      <c r="AT78" s="59">
        <f t="shared" si="1"/>
        <v>0.43634898375994274</v>
      </c>
      <c r="AU78" s="59">
        <f t="shared" si="1"/>
        <v>0.43266609293822528</v>
      </c>
      <c r="AV78" s="59">
        <f t="shared" si="1"/>
        <v>0.41345950442176316</v>
      </c>
      <c r="AW78" s="59">
        <f t="shared" si="1"/>
        <v>0.41197239547513459</v>
      </c>
      <c r="AX78" s="59">
        <f t="shared" si="1"/>
        <v>0.42354641839712653</v>
      </c>
      <c r="AY78" s="59">
        <f t="shared" si="1"/>
        <v>0.44157976348941025</v>
      </c>
      <c r="AZ78" s="59">
        <f t="shared" si="1"/>
        <v>0.45908632925842252</v>
      </c>
      <c r="BA78" s="59">
        <f t="shared" si="1"/>
        <v>0.45322588976703343</v>
      </c>
      <c r="BB78" s="59">
        <f t="shared" si="1"/>
        <v>0.47798316323098872</v>
      </c>
      <c r="BC78" s="59">
        <f t="shared" si="1"/>
        <v>0.46638661033715495</v>
      </c>
      <c r="BD78" s="59">
        <f t="shared" si="1"/>
        <v>0.46657434878348197</v>
      </c>
      <c r="BE78" s="59">
        <f t="shared" si="1"/>
        <v>0.47580052448155691</v>
      </c>
      <c r="BF78" s="59">
        <f t="shared" si="1"/>
        <v>0.46916789222795097</v>
      </c>
      <c r="BG78" s="59">
        <f t="shared" si="1"/>
        <v>0.45833608060930353</v>
      </c>
      <c r="BH78" s="59">
        <f t="shared" si="1"/>
        <v>0.44764123042376447</v>
      </c>
      <c r="BI78" s="59">
        <f t="shared" si="1"/>
        <v>0.45160250236239613</v>
      </c>
      <c r="BJ78" s="59">
        <f t="shared" si="1"/>
        <v>0.45785083475214661</v>
      </c>
      <c r="BK78" s="59">
        <f t="shared" si="1"/>
        <v>0.47706874024387985</v>
      </c>
      <c r="BL78" s="59">
        <f t="shared" si="1"/>
        <v>0.47897126651956057</v>
      </c>
      <c r="BO78" s="214">
        <f>BL78-BK78</f>
        <v>1.902526275680716E-3</v>
      </c>
      <c r="BP78" s="214">
        <f>BL78-AZ78</f>
        <v>1.9884937261138047E-2</v>
      </c>
    </row>
    <row r="79" spans="1:68" ht="49.5" x14ac:dyDescent="0.3">
      <c r="A79" s="58" t="s">
        <v>140</v>
      </c>
      <c r="B79" s="59">
        <v>1</v>
      </c>
      <c r="C79" s="59">
        <v>0.97689631613252814</v>
      </c>
      <c r="D79" s="59">
        <v>0.80840966685741089</v>
      </c>
      <c r="E79" s="59">
        <v>0.70157934985483206</v>
      </c>
      <c r="F79" s="59">
        <v>0.67058336077852265</v>
      </c>
      <c r="G79" s="59">
        <v>0.6199817475980024</v>
      </c>
      <c r="H79" s="59">
        <v>0.59292489961768069</v>
      </c>
      <c r="I79" s="59">
        <v>0.58739149301407123</v>
      </c>
      <c r="J79" s="59">
        <v>0.48354342437177295</v>
      </c>
      <c r="K79" s="59">
        <v>0.46023720850683597</v>
      </c>
      <c r="L79" s="59">
        <v>0.46553786555488263</v>
      </c>
      <c r="M79" s="59">
        <v>0.45347174856518524</v>
      </c>
      <c r="N79" s="59">
        <v>0.44365433252102726</v>
      </c>
      <c r="O79" s="59">
        <v>0.45539759181980421</v>
      </c>
      <c r="P79" s="59">
        <v>0.4839488780730184</v>
      </c>
      <c r="Q79" s="59">
        <v>0.46494049707207813</v>
      </c>
      <c r="R79" s="59">
        <v>0.45410882055100132</v>
      </c>
      <c r="S79" s="59">
        <v>0.41530116883577073</v>
      </c>
      <c r="T79" s="59">
        <v>0.41279846194937087</v>
      </c>
      <c r="U79" s="59">
        <v>0.43438264358279755</v>
      </c>
      <c r="V79" s="59">
        <v>0.42326657360718523</v>
      </c>
      <c r="W79" s="59">
        <v>0.39201905923420122</v>
      </c>
      <c r="X79" s="59">
        <v>0.3848751729464519</v>
      </c>
      <c r="Y79" s="59">
        <v>0.37657124461932323</v>
      </c>
      <c r="Z79" s="59">
        <v>0.37104098947393127</v>
      </c>
      <c r="AA79" s="59">
        <v>0.38015136927796772</v>
      </c>
      <c r="AB79" s="59">
        <f>AB76/РЕКРУТИНГ!AB52</f>
        <v>0.39204884725739431</v>
      </c>
      <c r="AC79" s="59">
        <f>AC76/РЕКРУТИНГ!AC52</f>
        <v>0.37178830760105125</v>
      </c>
      <c r="AD79" s="59">
        <f>AD76/РЕКРУТИНГ!AD52</f>
        <v>0.37870098634018567</v>
      </c>
      <c r="AE79" s="59">
        <f>AE76/РЕКРУТИНГ!AE52</f>
        <v>0.37460696986318304</v>
      </c>
      <c r="AF79" s="59">
        <f>AF76/РЕКРУТИНГ!AF52</f>
        <v>0.37197243320762735</v>
      </c>
      <c r="AG79" s="59">
        <f>AG76/РЕКРУТИНГ!AG52</f>
        <v>0.38128394607125221</v>
      </c>
      <c r="AH79" s="59">
        <f>AH76/РЕКРУТИНГ!AH52</f>
        <v>0.35229791608775118</v>
      </c>
      <c r="AI79" s="59">
        <f>AI76/РЕКРУТИНГ!AI52</f>
        <v>0.35230968834749388</v>
      </c>
      <c r="AJ79" s="59">
        <f>AJ76/РЕКРУТИНГ!AJ52</f>
        <v>0.33990348399873299</v>
      </c>
      <c r="AK79" s="59">
        <f>AK76/РЕКРУТИНГ!AK52</f>
        <v>0.33550442552010662</v>
      </c>
      <c r="AL79" s="59">
        <f>AL76/РЕКРУТИНГ!AL52</f>
        <v>0.34774576094159065</v>
      </c>
      <c r="AM79" s="59">
        <f>AM76/РЕКРУТИНГ!AM52</f>
        <v>0.35477580060405184</v>
      </c>
      <c r="AN79" s="59">
        <f>AN76/РЕКРУТИНГ!AN52</f>
        <v>0.35869650284667343</v>
      </c>
      <c r="AO79" s="59">
        <f>AO76/РЕКРУТИНГ!AO52</f>
        <v>0.35438746188295961</v>
      </c>
      <c r="AP79" s="59">
        <f>AP76/РЕКРУТИНГ!AP52</f>
        <v>0.3723926859824136</v>
      </c>
      <c r="AQ79" s="59">
        <f>AQ76/РЕКРУТИНГ!AQ52</f>
        <v>0.34137311284055749</v>
      </c>
      <c r="AR79" s="59">
        <f>AR76/РЕКРУТИНГ!AR52</f>
        <v>0.33990025318000183</v>
      </c>
      <c r="AS79" s="59">
        <f>AS76/РЕКРУТИНГ!AS52</f>
        <v>0.34815613016045843</v>
      </c>
      <c r="AT79" s="59">
        <f>AT76/РЕКРУТИНГ!AT52</f>
        <v>0.33234675396429109</v>
      </c>
      <c r="AU79" s="59">
        <f>AU76/РЕКРУТИНГ!AU52</f>
        <v>0.32757316164694605</v>
      </c>
      <c r="AV79" s="59">
        <f>AV76/РЕКРУТИНГ!AV52</f>
        <v>0.31137069742295909</v>
      </c>
      <c r="AW79" s="59">
        <f>AW76/РЕКРУТИНГ!AW52</f>
        <v>0.30873716560185799</v>
      </c>
      <c r="AX79" s="59">
        <f>AX76/РЕКРУТИНГ!AX52</f>
        <v>0.31548156549505102</v>
      </c>
      <c r="AY79" s="59">
        <f>AY76/РЕКРУТИНГ!AY52</f>
        <v>0.32743486741729272</v>
      </c>
      <c r="AZ79" s="59">
        <f>AZ76/РЕКРУТИНГ!AZ52</f>
        <v>0.33912697476610554</v>
      </c>
      <c r="BA79" s="59">
        <f>BA76/РЕКРУТИНГ!BA52</f>
        <v>0.33336488442966727</v>
      </c>
      <c r="BB79" s="59">
        <f>BB76/РЕКРУТИНГ!BB52</f>
        <v>0.35373365033829146</v>
      </c>
      <c r="BC79" s="59">
        <f>BC76/РЕКРУТИНГ!BC52</f>
        <v>0.34019360155376466</v>
      </c>
      <c r="BD79" s="59">
        <f>BD76/РЕКРУТИНГ!BD52</f>
        <v>0.3392945353602182</v>
      </c>
      <c r="BE79" s="59">
        <f>BE76/РЕКРУТИНГ!BE52</f>
        <v>0.34477548872161651</v>
      </c>
      <c r="BF79" s="59">
        <f>BF76/РЕКРУТИНГ!BF52</f>
        <v>0.33892682590146539</v>
      </c>
      <c r="BG79" s="59">
        <f>BG76/РЕКРУТИНГ!BG52</f>
        <v>0.32993162921567099</v>
      </c>
      <c r="BH79" s="59">
        <f>BH76/РЕКРУТИНГ!BH52</f>
        <v>0.32144419158482107</v>
      </c>
      <c r="BI79" s="59">
        <f>BI76/РЕКРУТИНГ!BI52</f>
        <v>0.32379135727313629</v>
      </c>
      <c r="BJ79" s="59">
        <f>BJ76/РЕКРУТИНГ!BJ52</f>
        <v>0.32775607121312028</v>
      </c>
      <c r="BK79" s="59">
        <f>BK76/РЕКРУТИНГ!BK52</f>
        <v>0.34130852597452338</v>
      </c>
      <c r="BL79" s="59">
        <f>BL76/РЕКРУТИНГ!BL52</f>
        <v>0.34169945278486413</v>
      </c>
      <c r="BO79" s="207">
        <f>BL79-BK79</f>
        <v>3.9092681034075261E-4</v>
      </c>
      <c r="BP79" s="99"/>
    </row>
    <row r="80" spans="1:68" ht="93" customHeight="1" x14ac:dyDescent="0.3">
      <c r="A80" s="238" t="s">
        <v>1008</v>
      </c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  <c r="AA80" s="239"/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40">
        <f>(AN106+SUM(РЕКРУТИНГ!AO53:AZ53)-AZ106)/AN106</f>
        <v>0.12611425593548972</v>
      </c>
      <c r="BA80" s="240">
        <f>(AO106+SUM(РЕКРУТИНГ!AP53:BA53)-BA106)/AO106</f>
        <v>0.1265232042945478</v>
      </c>
      <c r="BB80" s="240">
        <f>(AP106+SUM(РЕКРУТИНГ!AQ53:BB53)-BB106)/AP106</f>
        <v>0.11576583765256221</v>
      </c>
      <c r="BC80" s="240">
        <f>(AQ106+SUM(РЕКРУТИНГ!AR53:BC53)-BC106)/AQ106</f>
        <v>0.12745414809478034</v>
      </c>
      <c r="BD80" s="240">
        <f>(AR106+SUM(РЕКРУТИНГ!AS53:BD53)-BD106)/AR106</f>
        <v>0.12629134918676588</v>
      </c>
      <c r="BE80" s="240">
        <f>(AS106+SUM(РЕКРУТИНГ!AT53:BE53)-BE106)/AS106</f>
        <v>0.12406227439655984</v>
      </c>
      <c r="BF80" s="240">
        <f>(AT106+SUM(РЕКРУТИНГ!AU53:BF53)-BF106)/AT106</f>
        <v>0.12392426349507445</v>
      </c>
      <c r="BG80" s="240">
        <f>(AU106+SUM(РЕКРУТИНГ!AV53:BG53)-BG106)/AU106</f>
        <v>0.12287104505631437</v>
      </c>
      <c r="BH80" s="240">
        <f>(AV106+SUM(РЕКРУТИНГ!AW53:BH53)-BH106)/AV106</f>
        <v>0.12129768866077864</v>
      </c>
      <c r="BI80" s="240">
        <f>(AW106+SUM(РЕКРУТИНГ!AX53:BI53)-BI106)/AW106</f>
        <v>0.11854388502857685</v>
      </c>
      <c r="BJ80" s="240">
        <f>(AX106+SUM(РЕКРУТИНГ!AY53:BJ53)-BJ106)/AX106</f>
        <v>0.11462464719121414</v>
      </c>
      <c r="BK80" s="240">
        <f>(AY106+SUM(РЕКРУТИНГ!AZ53:BK53)-BK106)/AY106</f>
        <v>0.1109951471889136</v>
      </c>
      <c r="BL80" s="240">
        <f>(AZ106+SUM(РЕКРУТИНГ!BA53:BL53)-BL106)/AZ106</f>
        <v>0.10903980516775284</v>
      </c>
      <c r="BO80" s="207"/>
      <c r="BP80" s="99"/>
    </row>
    <row r="81" spans="1:68" ht="82.5" x14ac:dyDescent="0.3">
      <c r="A81" s="24" t="s">
        <v>141</v>
      </c>
      <c r="B81" s="25"/>
      <c r="C81" s="25">
        <f>(C76-C82)/B76</f>
        <v>0.65881397238017869</v>
      </c>
      <c r="D81" s="25">
        <f>(D76-D82)/C76</f>
        <v>0.6659003030619709</v>
      </c>
      <c r="E81" s="25">
        <f>(E76-E82)/D76</f>
        <v>0.74389679232329042</v>
      </c>
      <c r="F81" s="25">
        <f>(F76-F82)/E76</f>
        <v>0.8526093121429198</v>
      </c>
      <c r="G81" s="25">
        <f>(G76-G82)/F76</f>
        <v>0.84148843472750312</v>
      </c>
      <c r="H81" s="25">
        <f>(H76-H82)/G76</f>
        <v>0.88461524092041799</v>
      </c>
      <c r="I81" s="25">
        <f>(I76-I82)/H76</f>
        <v>0.92646577194916235</v>
      </c>
      <c r="J81" s="25">
        <f>(J76-J82)/I76</f>
        <v>0.77833102272209531</v>
      </c>
      <c r="K81" s="25">
        <f>(K76-K82)/J76</f>
        <v>0.9047962929529999</v>
      </c>
      <c r="L81" s="25">
        <f>(L76-L82)/K76</f>
        <v>0.95802286559353844</v>
      </c>
      <c r="M81" s="25">
        <f>(M76-M82)/L76</f>
        <v>0.92353122469019</v>
      </c>
      <c r="N81" s="25">
        <f>(N76-N82)/M76</f>
        <v>0.92978290963785393</v>
      </c>
      <c r="O81" s="25">
        <f>(O76-O82)/N76</f>
        <v>0.97626238138117338</v>
      </c>
      <c r="P81" s="25">
        <f>(P76-P82)/O76</f>
        <v>1.0108685434595874</v>
      </c>
      <c r="Q81" s="25">
        <f>(Q76-Q82)/P76</f>
        <v>0.90966366333081516</v>
      </c>
      <c r="R81" s="25">
        <f>(R76-R82)/Q76</f>
        <v>0.93371756252430449</v>
      </c>
      <c r="S81" s="25">
        <f>(S76-S82)/R76</f>
        <v>0.8778147213941756</v>
      </c>
      <c r="T81" s="25">
        <f>(T76-T82)/S76</f>
        <v>0.95412687481335667</v>
      </c>
      <c r="U81" s="25">
        <f>(U76-U82)/T76</f>
        <v>1.011762741479094</v>
      </c>
      <c r="V81" s="25">
        <f>(V76-V82)/U76</f>
        <v>0.93534422259223071</v>
      </c>
      <c r="W81" s="25">
        <f>(W76-W82)/V76</f>
        <v>0.8936055795475123</v>
      </c>
      <c r="X81" s="25">
        <f>(X76-X82)/W76</f>
        <v>0.94752636716769834</v>
      </c>
      <c r="Y81" s="25">
        <f>(Y76-Y82)/X76</f>
        <v>0.94305398350696445</v>
      </c>
      <c r="Z81" s="25">
        <f>(Z76-Z82)/Y76</f>
        <v>0.95281223375835733</v>
      </c>
      <c r="AA81" s="25">
        <f>(AA76-AA82)/Z76</f>
        <v>0.98842755650371328</v>
      </c>
      <c r="AB81" s="25">
        <f>(AB76-AB82)/AA76</f>
        <v>0.9943579953578443</v>
      </c>
      <c r="AC81" s="25">
        <f>(AC76-AC82)/AB76</f>
        <v>0.91834790011794021</v>
      </c>
      <c r="AD81" s="25">
        <f>(AD76-AD82)/AC76</f>
        <v>0.98549009990378833</v>
      </c>
      <c r="AE81" s="25">
        <f>(AE76-AE82)/AD76</f>
        <v>0.96040400266706105</v>
      </c>
      <c r="AF81" s="25">
        <f>(AF76-AF82)/AE76</f>
        <v>0.9625826841478442</v>
      </c>
      <c r="AG81" s="25">
        <f>(AG76-AG82)/AF76</f>
        <v>0.99173328233569202</v>
      </c>
      <c r="AH81" s="25">
        <f>(AH76-AH82)/AG76</f>
        <v>0.90031216466686181</v>
      </c>
      <c r="AI81" s="25">
        <f>(AI76-AI82)/AH76</f>
        <v>0.9671739390752474</v>
      </c>
      <c r="AJ81" s="25">
        <f>(AJ76-AJ82)/AI76</f>
        <v>0.93578927178569149</v>
      </c>
      <c r="AK81" s="25">
        <f>(AK76-AK82)/AJ76</f>
        <v>0.95427492991276297</v>
      </c>
      <c r="AL81" s="25">
        <f>(AL76-AL82)/AK76</f>
        <v>0.99899603877475118</v>
      </c>
      <c r="AM81" s="25">
        <f>(AM76-AM82)/AL76</f>
        <v>0.98595731061818359</v>
      </c>
      <c r="AN81" s="25">
        <f>(AN76-AN82)/AM76</f>
        <v>0.97421887772388771</v>
      </c>
      <c r="AO81" s="25">
        <f>(AO76-AO82)/AN76</f>
        <v>0.94934912221068779</v>
      </c>
      <c r="AP81" s="25">
        <f>(AP76-AP82)/AO76</f>
        <v>1.0124688222549929</v>
      </c>
      <c r="AQ81" s="25">
        <f>(AQ76-AQ82)/AP76</f>
        <v>0.88542768534162042</v>
      </c>
      <c r="AR81" s="25">
        <f>(AR76-AR82)/AQ76</f>
        <v>0.96246668287550929</v>
      </c>
      <c r="AS81" s="25">
        <f>(AS76-AS82)/AR76</f>
        <v>0.99177282497004837</v>
      </c>
      <c r="AT81" s="25">
        <f>(AT76-AT82)/AS76</f>
        <v>0.92542511603864008</v>
      </c>
      <c r="AU81" s="25">
        <f>(AU76-AU82)/AT76</f>
        <v>0.96064168127962879</v>
      </c>
      <c r="AV81" s="25">
        <f>(AV76-AV82)/AU76</f>
        <v>0.92493969382504859</v>
      </c>
      <c r="AW81" s="25">
        <f>(AW76-AW82)/AV76</f>
        <v>0.96046524010936474</v>
      </c>
      <c r="AX81" s="25">
        <f>(AX76-AX82)/AW76</f>
        <v>0.98907644874059097</v>
      </c>
      <c r="AY81" s="25">
        <f>(AY76-AY82)/AX76</f>
        <v>1.0045055147589472</v>
      </c>
      <c r="AZ81" s="25">
        <f>(AZ76-AZ82)/AY76</f>
        <v>1.0003117633800207</v>
      </c>
      <c r="BA81" s="25">
        <f>(BA76-BA82)/AZ76</f>
        <v>0.94973145736598352</v>
      </c>
      <c r="BB81" s="25">
        <f>(BB76-BB82)/BA76</f>
        <v>1.0267556856581848</v>
      </c>
      <c r="BC81" s="25">
        <f>(BC76-BC82)/BB76</f>
        <v>0.93237260612838535</v>
      </c>
      <c r="BD81" s="25">
        <f>(BD76-BD82)/BC76</f>
        <v>0.96711570064654073</v>
      </c>
      <c r="BE81" s="25">
        <f>(BE76-BE82)/BD76</f>
        <v>0.98571605012201147</v>
      </c>
      <c r="BF81" s="25">
        <f>(BF76-BF82)/BE76</f>
        <v>0.95555027766345702</v>
      </c>
      <c r="BG81" s="25">
        <f>(BG76-BG82)/BF76</f>
        <v>0.94827294661835004</v>
      </c>
      <c r="BH81" s="25">
        <f>(BH76-BH82)/BG76</f>
        <v>0.94783910941762095</v>
      </c>
      <c r="BI81" s="25">
        <f>(BI76-BI82)/BH76</f>
        <v>0.97883932125842676</v>
      </c>
      <c r="BJ81" s="25">
        <f>(BJ76-BJ82)/BI76</f>
        <v>0.98312854234706581</v>
      </c>
      <c r="BK81" s="25">
        <f>(BK76-BK82)/BJ76</f>
        <v>1.0113181770351227</v>
      </c>
      <c r="BL81" s="25">
        <f>(BL76-BL82)/BK76</f>
        <v>0.97517549780627744</v>
      </c>
      <c r="BO81" s="207">
        <f>BL81-BK81</f>
        <v>-3.6142679228845287E-2</v>
      </c>
      <c r="BP81" s="99"/>
    </row>
    <row r="82" spans="1:68" x14ac:dyDescent="0.3">
      <c r="A82" s="21" t="s">
        <v>142</v>
      </c>
      <c r="B82" s="22">
        <v>8612</v>
      </c>
      <c r="C82" s="22">
        <v>118720</v>
      </c>
      <c r="D82" s="22">
        <v>105057</v>
      </c>
      <c r="E82" s="22">
        <v>76740</v>
      </c>
      <c r="F82" s="22">
        <v>67879</v>
      </c>
      <c r="G82" s="22">
        <v>55202</v>
      </c>
      <c r="H82" s="22">
        <v>47186</v>
      </c>
      <c r="I82" s="22">
        <v>44196</v>
      </c>
      <c r="J82" s="22">
        <v>26708</v>
      </c>
      <c r="K82" s="22">
        <v>23155</v>
      </c>
      <c r="L82" s="22">
        <v>26397</v>
      </c>
      <c r="M82" s="22">
        <v>26187</v>
      </c>
      <c r="N82" s="22">
        <v>24783</v>
      </c>
      <c r="O82" s="22">
        <v>26619</v>
      </c>
      <c r="P82" s="22">
        <v>30983</v>
      </c>
      <c r="Q82" s="22">
        <v>32716</v>
      </c>
      <c r="R82" s="22">
        <v>27134</v>
      </c>
      <c r="S82" s="22">
        <v>21914</v>
      </c>
      <c r="T82" s="22">
        <v>22269</v>
      </c>
      <c r="U82" s="22">
        <v>24029</v>
      </c>
      <c r="V82" s="22">
        <v>24612</v>
      </c>
      <c r="W82" s="22">
        <v>19525</v>
      </c>
      <c r="X82" s="22">
        <v>19222</v>
      </c>
      <c r="Y82" s="22">
        <v>19649</v>
      </c>
      <c r="Z82" s="22">
        <v>17893</v>
      </c>
      <c r="AA82" s="22">
        <v>20271</v>
      </c>
      <c r="AB82" s="22">
        <f>РЕКРУТИНГ!AB53</f>
        <v>22092</v>
      </c>
      <c r="AC82" s="22">
        <f>РЕКРУТИНГ!AC53</f>
        <v>18326</v>
      </c>
      <c r="AD82" s="22">
        <f>РЕКРУТИНГ!AD53</f>
        <v>19770</v>
      </c>
      <c r="AE82" s="22">
        <f>РЕКРУТИНГ!AE53</f>
        <v>17741</v>
      </c>
      <c r="AF82" s="22">
        <f>РЕКРУТИНГ!AF53</f>
        <v>18768</v>
      </c>
      <c r="AG82" s="22">
        <f>РЕКРУТИНГ!AG53</f>
        <v>21107</v>
      </c>
      <c r="AH82" s="22">
        <f>РЕКРУТИНГ!AH53</f>
        <v>14982</v>
      </c>
      <c r="AI82" s="22">
        <f>РЕКРУТИНГ!AI53</f>
        <v>19489</v>
      </c>
      <c r="AJ82" s="22">
        <f>РЕКРУТИНГ!AJ53</f>
        <v>17177</v>
      </c>
      <c r="AK82" s="22">
        <f>РЕКРУТИНГ!AK53</f>
        <v>18900</v>
      </c>
      <c r="AL82" s="22">
        <f>РЕКРУТИНГ!AL53</f>
        <v>22099</v>
      </c>
      <c r="AM82" s="22">
        <f>РЕКРУТИНГ!AM53</f>
        <v>21567</v>
      </c>
      <c r="AN82" s="22">
        <f>РЕКРУТИНГ!AN53</f>
        <v>24240</v>
      </c>
      <c r="AO82" s="22">
        <f>РЕКРУТИНГ!AO53</f>
        <v>26058</v>
      </c>
      <c r="AP82" s="22">
        <f>РЕКРУТИНГ!AP53</f>
        <v>26842</v>
      </c>
      <c r="AQ82" s="22">
        <f>РЕКРУТИНГ!AQ53</f>
        <v>22400</v>
      </c>
      <c r="AR82" s="22">
        <f>РЕКРУТИНГ!AR53</f>
        <v>22147</v>
      </c>
      <c r="AS82" s="23">
        <f>РЕКРУТИНГ!AS53</f>
        <v>22234</v>
      </c>
      <c r="AT82" s="23">
        <f>РЕКРУТИНГ!AT53</f>
        <v>20282</v>
      </c>
      <c r="AU82" s="23">
        <f>РЕКРУТИНГ!AU53</f>
        <v>16725</v>
      </c>
      <c r="AV82" s="23">
        <f>РЕКРУТИНГ!AV53</f>
        <v>16689</v>
      </c>
      <c r="AW82" s="23">
        <f>РЕКРУТИНГ!AW53</f>
        <v>19419</v>
      </c>
      <c r="AX82" s="23">
        <f>РЕКРУТИНГ!AX53</f>
        <v>20790</v>
      </c>
      <c r="AY82" s="23">
        <f>РЕКРУТИНГ!AY53</f>
        <v>22353</v>
      </c>
      <c r="AZ82" s="23">
        <f>РЕКРУТИНГ!AZ53</f>
        <v>25426</v>
      </c>
      <c r="BA82" s="23">
        <f>РЕКРУТИНГ!BA53</f>
        <v>24974</v>
      </c>
      <c r="BB82" s="23">
        <f>РЕКРУТИНГ!BB53</f>
        <v>26578</v>
      </c>
      <c r="BC82" s="23">
        <f>РЕКРУТИНГ!BC53</f>
        <v>24024</v>
      </c>
      <c r="BD82" s="23">
        <f>РЕКРУТИНГ!BD53</f>
        <v>24148</v>
      </c>
      <c r="BE82" s="23">
        <f>РЕКРУТИНГ!BE53</f>
        <v>24824</v>
      </c>
      <c r="BF82" s="23">
        <f>РЕКРУТИНГ!BF53</f>
        <v>22933</v>
      </c>
      <c r="BG82" s="23">
        <f>РЕКРУТИНГ!BG53</f>
        <v>20673</v>
      </c>
      <c r="BH82" s="23">
        <f>РЕКРУТИНГ!BH53</f>
        <v>21124</v>
      </c>
      <c r="BI82" s="23">
        <f>РЕКРУТИНГ!BI53</f>
        <v>22521</v>
      </c>
      <c r="BJ82" s="23">
        <f>РЕКРУТИНГ!BJ53</f>
        <v>23659</v>
      </c>
      <c r="BK82" s="23">
        <f>РЕКРУТИНГ!BK53</f>
        <v>25563</v>
      </c>
      <c r="BL82" s="23">
        <f>РЕКРУТИНГ!BL53</f>
        <v>23378</v>
      </c>
      <c r="BO82" s="207">
        <f t="shared" si="0"/>
        <v>-8.5475100731526088E-2</v>
      </c>
      <c r="BP82" s="99"/>
    </row>
    <row r="83" spans="1:68" x14ac:dyDescent="0.3">
      <c r="A83" s="21" t="s">
        <v>143</v>
      </c>
      <c r="B83" s="22"/>
      <c r="C83" s="22"/>
      <c r="D83" s="22"/>
      <c r="E83" s="22"/>
      <c r="F83" s="22"/>
      <c r="G83" s="22"/>
      <c r="H83" s="22"/>
      <c r="I83" s="22"/>
      <c r="J83" s="22">
        <v>189676</v>
      </c>
      <c r="K83" s="22">
        <v>172111</v>
      </c>
      <c r="L83" s="22">
        <v>174150</v>
      </c>
      <c r="M83" s="22">
        <v>181459</v>
      </c>
      <c r="N83" s="22">
        <v>183637</v>
      </c>
      <c r="O83" s="22">
        <v>191870</v>
      </c>
      <c r="P83" s="22">
        <v>212501</v>
      </c>
      <c r="Q83" s="22">
        <v>227291</v>
      </c>
      <c r="R83" s="22">
        <v>226623</v>
      </c>
      <c r="S83" s="22">
        <v>217005</v>
      </c>
      <c r="T83" s="22">
        <v>211426</v>
      </c>
      <c r="U83" s="22">
        <v>225494</v>
      </c>
      <c r="V83" s="22">
        <v>237627</v>
      </c>
      <c r="W83" s="22">
        <v>230317</v>
      </c>
      <c r="X83" s="22">
        <v>219829</v>
      </c>
      <c r="Y83" s="22">
        <v>216994</v>
      </c>
      <c r="Z83" s="22">
        <v>217897</v>
      </c>
      <c r="AA83" s="22">
        <v>225553</v>
      </c>
      <c r="AB83" s="22">
        <v>239594</v>
      </c>
      <c r="AC83" s="22">
        <v>242245</v>
      </c>
      <c r="AD83" s="22">
        <v>243074</v>
      </c>
      <c r="AE83" s="22">
        <v>249236</v>
      </c>
      <c r="AF83" s="22">
        <v>252203</v>
      </c>
      <c r="AG83" s="22">
        <v>259579</v>
      </c>
      <c r="AH83" s="22">
        <v>252149</v>
      </c>
      <c r="AI83" s="22">
        <v>241993</v>
      </c>
      <c r="AJ83" s="22">
        <v>241660</v>
      </c>
      <c r="AK83" s="22">
        <v>237974</v>
      </c>
      <c r="AL83" s="22">
        <v>243746</v>
      </c>
      <c r="AM83" s="22">
        <v>259840</v>
      </c>
      <c r="AN83" s="22">
        <v>274409</v>
      </c>
      <c r="AO83" s="22">
        <v>282493</v>
      </c>
      <c r="AP83" s="22">
        <v>298054</v>
      </c>
      <c r="AQ83" s="22">
        <v>297622</v>
      </c>
      <c r="AR83" s="22">
        <v>284904</v>
      </c>
      <c r="AS83" s="23">
        <v>295450</v>
      </c>
      <c r="AT83" s="23">
        <v>297891</v>
      </c>
      <c r="AU83" s="23">
        <v>290744</v>
      </c>
      <c r="AV83" s="23">
        <v>281396</v>
      </c>
      <c r="AW83" s="23">
        <v>271244</v>
      </c>
      <c r="AX83" s="23">
        <v>278717</v>
      </c>
      <c r="AY83" s="23">
        <v>292540</v>
      </c>
      <c r="AZ83" s="23">
        <v>317476</v>
      </c>
      <c r="BA83" s="23">
        <v>330453</v>
      </c>
      <c r="BB83" s="23">
        <v>357644</v>
      </c>
      <c r="BC83" s="23">
        <v>361918</v>
      </c>
      <c r="BD83" s="23">
        <v>357446</v>
      </c>
      <c r="BE83" s="23">
        <v>367635</v>
      </c>
      <c r="BF83" s="23">
        <v>372943</v>
      </c>
      <c r="BG83" s="22">
        <v>367803</v>
      </c>
      <c r="BH83" s="22">
        <v>357318</v>
      </c>
      <c r="BI83" s="22">
        <v>355303</v>
      </c>
      <c r="BJ83" s="22">
        <v>364417</v>
      </c>
      <c r="BK83" s="22">
        <v>381990</v>
      </c>
      <c r="BL83" s="22">
        <v>405187</v>
      </c>
      <c r="BO83" s="207">
        <f t="shared" si="0"/>
        <v>6.0726720594779904E-2</v>
      </c>
      <c r="BP83" s="99"/>
    </row>
    <row r="84" spans="1:68" ht="33" x14ac:dyDescent="0.3">
      <c r="A84" s="21" t="s">
        <v>144</v>
      </c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60">
        <f>1/(1-AQ85-AQ87)</f>
        <v>3.6653618396395347</v>
      </c>
      <c r="AR84" s="60">
        <f t="shared" ref="AR84:BL84" si="2">1/(1-AR85-AR87)</f>
        <v>3.2143047733058334</v>
      </c>
      <c r="AS84" s="60">
        <f t="shared" si="2"/>
        <v>3.1669974966064349</v>
      </c>
      <c r="AT84" s="60">
        <f t="shared" si="2"/>
        <v>3.4146087880397662</v>
      </c>
      <c r="AU84" s="60">
        <f t="shared" si="2"/>
        <v>3.1730793695667536</v>
      </c>
      <c r="AV84" s="60">
        <f t="shared" si="2"/>
        <v>3.2267749357556923</v>
      </c>
      <c r="AW84" s="60">
        <f t="shared" si="2"/>
        <v>3.0237210014760354</v>
      </c>
      <c r="AX84" s="60">
        <f t="shared" si="2"/>
        <v>2.9857256513956107</v>
      </c>
      <c r="AY84" s="60">
        <f t="shared" si="2"/>
        <v>2.9702238684569466</v>
      </c>
      <c r="AZ84" s="60">
        <f t="shared" si="2"/>
        <v>3.1786633289069894</v>
      </c>
      <c r="BA84" s="60">
        <f t="shared" si="2"/>
        <v>3.4564554809905248</v>
      </c>
      <c r="BB84" s="60">
        <f t="shared" si="2"/>
        <v>3.4652529594815698</v>
      </c>
      <c r="BC84" s="60">
        <f t="shared" si="2"/>
        <v>3.7249055671267692</v>
      </c>
      <c r="BD84" s="60">
        <f t="shared" si="2"/>
        <v>3.497637156209501</v>
      </c>
      <c r="BE84" s="60">
        <f t="shared" si="2"/>
        <v>3.4666201573773785</v>
      </c>
      <c r="BF84" s="60">
        <f t="shared" si="2"/>
        <v>3.568838534265153</v>
      </c>
      <c r="BG84" s="60">
        <f t="shared" si="2"/>
        <v>3.5269854486082832</v>
      </c>
      <c r="BH84" s="60">
        <f t="shared" si="2"/>
        <v>3.4165075635188717</v>
      </c>
      <c r="BI84" s="60">
        <f t="shared" si="2"/>
        <v>3.2432907424120074</v>
      </c>
      <c r="BJ84" s="60">
        <f t="shared" si="2"/>
        <v>3.2482171306085799</v>
      </c>
      <c r="BK84" s="60">
        <f t="shared" si="2"/>
        <v>3.2024296530070742</v>
      </c>
      <c r="BL84" s="60">
        <f t="shared" si="2"/>
        <v>3.481528876330326</v>
      </c>
      <c r="BO84" s="207">
        <f t="shared" si="0"/>
        <v>8.7152335434184547E-2</v>
      </c>
      <c r="BP84" s="99"/>
    </row>
    <row r="85" spans="1:68" ht="33" x14ac:dyDescent="0.3">
      <c r="A85" s="24" t="s">
        <v>145</v>
      </c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>
        <f>+O83/O76</f>
        <v>0.62193481467075085</v>
      </c>
      <c r="P85" s="25">
        <f>+P83/P76</f>
        <v>0.61982376670234895</v>
      </c>
      <c r="Q85" s="25">
        <f>+Q83/Q76</f>
        <v>0.65960601997759627</v>
      </c>
      <c r="R85" s="25">
        <f>+R83/R76</f>
        <v>0.6495729190552626</v>
      </c>
      <c r="S85" s="25">
        <f>+S83/S76</f>
        <v>0.66126594467434163</v>
      </c>
      <c r="T85" s="25">
        <f>+T83/T76</f>
        <v>0.63040541950796258</v>
      </c>
      <c r="U85" s="25">
        <f>+U83/U76</f>
        <v>0.62058868049153038</v>
      </c>
      <c r="V85" s="25">
        <f>+V83/V76</f>
        <v>0.6519724315040305</v>
      </c>
      <c r="W85" s="25">
        <f>+W83/W76</f>
        <v>0.66715813927889667</v>
      </c>
      <c r="X85" s="25">
        <f>+X83/X76</f>
        <v>0.63474220969716566</v>
      </c>
      <c r="Y85" s="25">
        <f>+Y83/Y76</f>
        <v>0.62668842327186614</v>
      </c>
      <c r="Z85" s="25">
        <f>+Z83/Z76</f>
        <v>0.62648465105848328</v>
      </c>
      <c r="AA85" s="25">
        <f>+AA83/AA76</f>
        <v>0.61955748444603154</v>
      </c>
      <c r="AB85" s="25">
        <f>+AB83/AB76</f>
        <v>0.62379163379702307</v>
      </c>
      <c r="AC85" s="25">
        <f>+AC83/AC76</f>
        <v>0.65285117919888314</v>
      </c>
      <c r="AD85" s="25">
        <f>+AD83/AD76</f>
        <v>0.63063539874897201</v>
      </c>
      <c r="AE85" s="25">
        <f>+AE83/AE76</f>
        <v>0.64248998510009747</v>
      </c>
      <c r="AF85" s="25">
        <f>+AF83/AF76</f>
        <v>0.64308790718429276</v>
      </c>
      <c r="AG85" s="25">
        <f>+AG83/AG76</f>
        <v>0.63305775046336943</v>
      </c>
      <c r="AH85" s="25">
        <f>+AH83/AH76</f>
        <v>0.65638845647227873</v>
      </c>
      <c r="AI85" s="25">
        <f>+AI83/AI76</f>
        <v>0.61886835880058821</v>
      </c>
      <c r="AJ85" s="25">
        <f>+AJ83/AJ76</f>
        <v>0.63081123692879559</v>
      </c>
      <c r="AK85" s="25">
        <f>+AK83/AK76</f>
        <v>0.61895510004499621</v>
      </c>
      <c r="AL85" s="25">
        <f>+AL83/AL76</f>
        <v>0.60007878086609712</v>
      </c>
      <c r="AM85" s="25">
        <f>+AM83/AM76</f>
        <v>0.61565727527111525</v>
      </c>
      <c r="AN85" s="25">
        <f>+AN83/AN76</f>
        <v>0.63022838139509252</v>
      </c>
      <c r="AO85" s="25">
        <f>+AO83/AO76</f>
        <v>0.64288282629672111</v>
      </c>
      <c r="AP85" s="25">
        <f>+AP83/AP76</f>
        <v>0.63182239256195716</v>
      </c>
      <c r="AQ85" s="25">
        <f>+AQ83/AQ76</f>
        <v>0.67627684400200871</v>
      </c>
      <c r="AR85" s="25">
        <f>+AR83/AR76</f>
        <v>0.63920236562131216</v>
      </c>
      <c r="AS85" s="25">
        <f>+AS83/AS76</f>
        <v>0.63635482516126951</v>
      </c>
      <c r="AT85" s="25">
        <f>+AT83/AT76</f>
        <v>0.66206386142244689</v>
      </c>
      <c r="AU85" s="25">
        <f>+AU83/AU76</f>
        <v>0.64759588292026671</v>
      </c>
      <c r="AV85" s="25">
        <f>+AV83/AV76</f>
        <v>0.6514565376931073</v>
      </c>
      <c r="AW85" s="25">
        <f>+AW83/AW76</f>
        <v>0.62456739835732267</v>
      </c>
      <c r="AX85" s="25">
        <f>+AX83/AX76</f>
        <v>0.61890761807268779</v>
      </c>
      <c r="AY85" s="25">
        <f>+AY83/AY76</f>
        <v>0.61623823777855957</v>
      </c>
      <c r="AZ85" s="25">
        <f>+AZ83/AZ76</f>
        <v>0.63458013604028041</v>
      </c>
      <c r="BA85" s="25">
        <f>+BA83/BA76</f>
        <v>0.6607500629851355</v>
      </c>
      <c r="BB85" s="25">
        <f>+BB83/BB76</f>
        <v>0.6622092775659767</v>
      </c>
      <c r="BC85" s="25">
        <f>+BC83/BC76</f>
        <v>0.68600033739150867</v>
      </c>
      <c r="BD85" s="25">
        <f>+BD83/BD76</f>
        <v>0.66890354357231607</v>
      </c>
      <c r="BE85" s="25">
        <f>+BE83/BE76</f>
        <v>0.66652827308377771</v>
      </c>
      <c r="BF85" s="25">
        <f>+BF83/BF76</f>
        <v>0.67809914124618398</v>
      </c>
      <c r="BG85" s="25">
        <f>+BG83/BG76</f>
        <v>0.6783442485987824</v>
      </c>
      <c r="BH85" s="25">
        <f>+BH83/BH76</f>
        <v>0.66782294705718537</v>
      </c>
      <c r="BI85" s="25">
        <f>+BI83/BI76</f>
        <v>0.65044265608295138</v>
      </c>
      <c r="BJ85" s="25">
        <f>+BJ83/BJ76</f>
        <v>0.64994266003913026</v>
      </c>
      <c r="BK85" s="25">
        <f>+BK83/BK76</f>
        <v>0.64460006749915622</v>
      </c>
      <c r="BL85" s="25">
        <f>+BL83/BL76</f>
        <v>0.67388863849171832</v>
      </c>
      <c r="BO85" s="207">
        <f>BL85-BK85</f>
        <v>2.9288570992562102E-2</v>
      </c>
      <c r="BP85" s="99"/>
    </row>
    <row r="86" spans="1:68" ht="33" x14ac:dyDescent="0.3">
      <c r="A86" s="24" t="s">
        <v>146</v>
      </c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>
        <f>W88/W76</f>
        <v>0.27628388771250878</v>
      </c>
      <c r="X86" s="25">
        <f>X88/X76</f>
        <v>0.30975549190362894</v>
      </c>
      <c r="Y86" s="25">
        <f>Y88/Y76</f>
        <v>0.31656438174177992</v>
      </c>
      <c r="Z86" s="25">
        <f>Z88/Z76</f>
        <v>0.32207044671069468</v>
      </c>
      <c r="AA86" s="25">
        <f>AA88/AA76</f>
        <v>0.32476136847454368</v>
      </c>
      <c r="AB86" s="25">
        <f>AB88/AB76</f>
        <v>0.31869104617892019</v>
      </c>
      <c r="AC86" s="25">
        <f>AC88/AC76</f>
        <v>0.29776018239785262</v>
      </c>
      <c r="AD86" s="25">
        <f>AD88/AD76</f>
        <v>0.31807297058190187</v>
      </c>
      <c r="AE86" s="25">
        <f>AE88/AE76</f>
        <v>0.31177659426379528</v>
      </c>
      <c r="AF86" s="25">
        <f>AF88/AF76</f>
        <v>0.30905590616433992</v>
      </c>
      <c r="AG86" s="25">
        <f>AG88/AG76</f>
        <v>0.31546678372841674</v>
      </c>
      <c r="AH86" s="25">
        <f>AH88/AH76</f>
        <v>0.3046107469555846</v>
      </c>
      <c r="AI86" s="25">
        <f>AI88/AI76</f>
        <v>0.33129083818170196</v>
      </c>
      <c r="AJ86" s="25">
        <f>AJ88/AJ76</f>
        <v>0.32435120362104342</v>
      </c>
      <c r="AK86" s="25">
        <f>AK88/AK76</f>
        <v>0.33188721301924434</v>
      </c>
      <c r="AL86" s="25">
        <f>AL88/AL76</f>
        <v>0.34551564538762647</v>
      </c>
      <c r="AM86" s="25">
        <f>AM88/AM76</f>
        <v>0.33324250745759421</v>
      </c>
      <c r="AN86" s="25">
        <f>AN88/AN76</f>
        <v>0.31410020853812021</v>
      </c>
      <c r="AO86" s="25">
        <f>AO88/AO76</f>
        <v>0.29781573725126076</v>
      </c>
      <c r="AP86" s="25">
        <f>AP88/AP76</f>
        <v>0.31127725830282549</v>
      </c>
      <c r="AQ86" s="25">
        <f>AQ88/AQ76</f>
        <v>0.2728243605270752</v>
      </c>
      <c r="AR86" s="25">
        <f>AR88/AR76</f>
        <v>0.31110926639713898</v>
      </c>
      <c r="AS86" s="25">
        <f>AS88/AS76</f>
        <v>0.3157564857792089</v>
      </c>
      <c r="AT86" s="25">
        <f>AT88/AT76</f>
        <v>0.29285931773580209</v>
      </c>
      <c r="AU86" s="25">
        <f>AU88/AU76</f>
        <v>0.31515127216516431</v>
      </c>
      <c r="AV86" s="25">
        <f>AV88/AV76</f>
        <v>0.30990695660830331</v>
      </c>
      <c r="AW86" s="25">
        <f>AW88/AW76</f>
        <v>0.33071834323069094</v>
      </c>
      <c r="AX86" s="25">
        <f>AX88/AX76</f>
        <v>0.33492695470281147</v>
      </c>
      <c r="AY86" s="25">
        <f>AY88/AY76</f>
        <v>0.33667495929170732</v>
      </c>
      <c r="AZ86" s="25">
        <f>AZ88/AZ76</f>
        <v>0.31459764577957317</v>
      </c>
      <c r="BA86" s="25">
        <f>BA88/BA76</f>
        <v>0.28931372196161703</v>
      </c>
      <c r="BB86" s="25">
        <f>BB88/BB76</f>
        <v>0.28857922111106377</v>
      </c>
      <c r="BC86" s="25">
        <f>BC88/BC76</f>
        <v>0.26846318167774563</v>
      </c>
      <c r="BD86" s="25">
        <f>BD88/BD76</f>
        <v>0.28590730122610297</v>
      </c>
      <c r="BE86" s="25">
        <f>BE88/BE76</f>
        <v>0.28846540855417385</v>
      </c>
      <c r="BF86" s="25">
        <f>BF88/BF76</f>
        <v>0.28020320628092144</v>
      </c>
      <c r="BG86" s="25">
        <f>BG88/BG76</f>
        <v>0.28352824659216869</v>
      </c>
      <c r="BH86" s="25">
        <f>BH88/BH76</f>
        <v>0.29269655676395995</v>
      </c>
      <c r="BI86" s="25">
        <f>BI88/BI76</f>
        <v>0.30832881767988168</v>
      </c>
      <c r="BJ86" s="25">
        <f>BJ88/BJ76</f>
        <v>0.30786119270685636</v>
      </c>
      <c r="BK86" s="25">
        <f>BK88/BK76</f>
        <v>0.31226290921363481</v>
      </c>
      <c r="BL86" s="25">
        <f>BL88/BL76</f>
        <v>0.28723013237047768</v>
      </c>
      <c r="BO86" s="207">
        <f>BL86-BK86</f>
        <v>-2.5032776843157134E-2</v>
      </c>
      <c r="BP86" s="99"/>
    </row>
    <row r="87" spans="1:68" x14ac:dyDescent="0.3">
      <c r="A87" s="24" t="s">
        <v>147</v>
      </c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>
        <f t="shared" ref="W87:BL87" si="3">1-W85-W86</f>
        <v>5.6557973008594553E-2</v>
      </c>
      <c r="X87" s="25">
        <f t="shared" si="3"/>
        <v>5.5502298399205396E-2</v>
      </c>
      <c r="Y87" s="25">
        <f t="shared" si="3"/>
        <v>5.6747194986353944E-2</v>
      </c>
      <c r="Z87" s="25">
        <f t="shared" si="3"/>
        <v>5.1444902230822043E-2</v>
      </c>
      <c r="AA87" s="25">
        <f t="shared" si="3"/>
        <v>5.5681147079424786E-2</v>
      </c>
      <c r="AB87" s="25">
        <f t="shared" si="3"/>
        <v>5.7517320024056739E-2</v>
      </c>
      <c r="AC87" s="25">
        <f t="shared" si="3"/>
        <v>4.938863840326424E-2</v>
      </c>
      <c r="AD87" s="25">
        <f t="shared" si="3"/>
        <v>5.129163066912612E-2</v>
      </c>
      <c r="AE87" s="25">
        <f t="shared" si="3"/>
        <v>4.5733420636107247E-2</v>
      </c>
      <c r="AF87" s="25">
        <f t="shared" si="3"/>
        <v>4.7856186651367316E-2</v>
      </c>
      <c r="AG87" s="25">
        <f t="shared" si="3"/>
        <v>5.1475465808213827E-2</v>
      </c>
      <c r="AH87" s="25">
        <f t="shared" si="3"/>
        <v>3.9000796572136676E-2</v>
      </c>
      <c r="AI87" s="25">
        <f t="shared" si="3"/>
        <v>4.9840803017709823E-2</v>
      </c>
      <c r="AJ87" s="25">
        <f t="shared" si="3"/>
        <v>4.4837559450160991E-2</v>
      </c>
      <c r="AK87" s="25">
        <f t="shared" si="3"/>
        <v>4.9157686935759448E-2</v>
      </c>
      <c r="AL87" s="25">
        <f t="shared" si="3"/>
        <v>5.4405573746276414E-2</v>
      </c>
      <c r="AM87" s="25">
        <f t="shared" si="3"/>
        <v>5.1100217271290549E-2</v>
      </c>
      <c r="AN87" s="25">
        <f t="shared" si="3"/>
        <v>5.5671410066787275E-2</v>
      </c>
      <c r="AO87" s="25">
        <f t="shared" si="3"/>
        <v>5.930143645201813E-2</v>
      </c>
      <c r="AP87" s="25">
        <f t="shared" si="3"/>
        <v>5.6900349135217354E-2</v>
      </c>
      <c r="AQ87" s="25">
        <f>1-AQ85-AQ86</f>
        <v>5.0898795470916081E-2</v>
      </c>
      <c r="AR87" s="25">
        <f t="shared" si="3"/>
        <v>4.9688367981548853E-2</v>
      </c>
      <c r="AS87" s="25">
        <f t="shared" si="3"/>
        <v>4.7888689059521594E-2</v>
      </c>
      <c r="AT87" s="25">
        <f t="shared" si="3"/>
        <v>4.507682084175102E-2</v>
      </c>
      <c r="AU87" s="25">
        <f t="shared" si="3"/>
        <v>3.7252844914568983E-2</v>
      </c>
      <c r="AV87" s="25">
        <f t="shared" si="3"/>
        <v>3.8636505698589396E-2</v>
      </c>
      <c r="AW87" s="25">
        <f t="shared" si="3"/>
        <v>4.4714258411986396E-2</v>
      </c>
      <c r="AX87" s="25">
        <f t="shared" si="3"/>
        <v>4.6165427224500732E-2</v>
      </c>
      <c r="AY87" s="25">
        <f t="shared" si="3"/>
        <v>4.7086802929733107E-2</v>
      </c>
      <c r="AZ87" s="25">
        <f t="shared" si="3"/>
        <v>5.0822218180146428E-2</v>
      </c>
      <c r="BA87" s="25">
        <f t="shared" si="3"/>
        <v>4.9936215053247468E-2</v>
      </c>
      <c r="BB87" s="25">
        <f t="shared" si="3"/>
        <v>4.9211501322959539E-2</v>
      </c>
      <c r="BC87" s="25">
        <f t="shared" si="3"/>
        <v>4.5536480930745693E-2</v>
      </c>
      <c r="BD87" s="25">
        <f t="shared" si="3"/>
        <v>4.5189155201580955E-2</v>
      </c>
      <c r="BE87" s="25">
        <f t="shared" si="3"/>
        <v>4.5006318362048436E-2</v>
      </c>
      <c r="BF87" s="25">
        <f t="shared" si="3"/>
        <v>4.1697652472894586E-2</v>
      </c>
      <c r="BG87" s="25">
        <f t="shared" si="3"/>
        <v>3.8127504809048918E-2</v>
      </c>
      <c r="BH87" s="25">
        <f t="shared" si="3"/>
        <v>3.9480496178854685E-2</v>
      </c>
      <c r="BI87" s="25">
        <f t="shared" si="3"/>
        <v>4.122852623716694E-2</v>
      </c>
      <c r="BJ87" s="25">
        <f t="shared" si="3"/>
        <v>4.2196147254013383E-2</v>
      </c>
      <c r="BK87" s="25">
        <f t="shared" si="3"/>
        <v>4.3137023287208975E-2</v>
      </c>
      <c r="BL87" s="25">
        <f t="shared" si="3"/>
        <v>3.8881229137804008E-2</v>
      </c>
      <c r="BO87" s="207">
        <f>BL87-BK87</f>
        <v>-4.2557941494049678E-3</v>
      </c>
      <c r="BP87" s="99"/>
    </row>
    <row r="88" spans="1:68" x14ac:dyDescent="0.3">
      <c r="A88" s="21" t="s">
        <v>148</v>
      </c>
      <c r="B88" s="22">
        <f>+B76-B82-B83</f>
        <v>5</v>
      </c>
      <c r="C88" s="22">
        <f>+C76-C82-C83</f>
        <v>5677</v>
      </c>
      <c r="D88" s="22">
        <f>+D76-D82-D83</f>
        <v>82836</v>
      </c>
      <c r="E88" s="22">
        <f>+E76-E82-E83</f>
        <v>139773</v>
      </c>
      <c r="F88" s="22">
        <f>+F76-F82-F83</f>
        <v>184601</v>
      </c>
      <c r="G88" s="22">
        <f>+G76-G82-G83</f>
        <v>212459</v>
      </c>
      <c r="H88" s="22">
        <f>+H76-H82-H83</f>
        <v>236777</v>
      </c>
      <c r="I88" s="22">
        <f>+I76-I82-I83</f>
        <v>263082</v>
      </c>
      <c r="J88" s="22">
        <f>+J76-J82-J83</f>
        <v>49488</v>
      </c>
      <c r="K88" s="22">
        <f>+K76-K82-K83</f>
        <v>68449</v>
      </c>
      <c r="L88" s="22">
        <f>+L76-L82-L83</f>
        <v>78495</v>
      </c>
      <c r="M88" s="22">
        <f>+M76-M82-M83</f>
        <v>76245</v>
      </c>
      <c r="N88" s="22">
        <f>+N76-N82-N83</f>
        <v>80320</v>
      </c>
      <c r="O88" s="22">
        <f>+O76-O82-O83</f>
        <v>90016</v>
      </c>
      <c r="P88" s="22">
        <f>+P76-P82-P83</f>
        <v>99357</v>
      </c>
      <c r="Q88" s="22">
        <f>+Q76-Q82-Q83</f>
        <v>84579</v>
      </c>
      <c r="R88" s="22">
        <f>+R76-R82-R83</f>
        <v>95123</v>
      </c>
      <c r="S88" s="22">
        <f>+S76-S82-S83</f>
        <v>89247</v>
      </c>
      <c r="T88" s="22">
        <f>+T76-T82-T83</f>
        <v>101686</v>
      </c>
      <c r="U88" s="22">
        <f>+U76-U82-U83</f>
        <v>113832</v>
      </c>
      <c r="V88" s="22">
        <f>+V76-V82-V83</f>
        <v>102235</v>
      </c>
      <c r="W88" s="22">
        <f>+W76-W82-W83</f>
        <v>95379</v>
      </c>
      <c r="X88" s="22">
        <f>+X76-X82-X83</f>
        <v>107277</v>
      </c>
      <c r="Y88" s="22">
        <f>+Y76-Y82-Y83</f>
        <v>109612</v>
      </c>
      <c r="Z88" s="22">
        <f>+Z76-Z82-Z83</f>
        <v>112019</v>
      </c>
      <c r="AA88" s="22">
        <f>+AA76-AA82-AA83</f>
        <v>118231</v>
      </c>
      <c r="AB88" s="22">
        <f>+AB76-AB82-AB83</f>
        <v>122407</v>
      </c>
      <c r="AC88" s="22">
        <f>+AC76-AC82-AC83</f>
        <v>110486</v>
      </c>
      <c r="AD88" s="22">
        <f>+AD76-AD82-AD83</f>
        <v>122599</v>
      </c>
      <c r="AE88" s="22">
        <f>+AE76-AE82-AE83</f>
        <v>120945</v>
      </c>
      <c r="AF88" s="22">
        <f>+AF76-AF82-AF83</f>
        <v>121204</v>
      </c>
      <c r="AG88" s="22">
        <f>+AG76-AG82-AG83</f>
        <v>129354</v>
      </c>
      <c r="AH88" s="22">
        <f>+AH76-AH82-AH83</f>
        <v>117015</v>
      </c>
      <c r="AI88" s="22">
        <f>+AI76-AI82-AI83</f>
        <v>129543</v>
      </c>
      <c r="AJ88" s="22">
        <f>+AJ76-AJ82-AJ83</f>
        <v>124257</v>
      </c>
      <c r="AK88" s="22">
        <f>+AK76-AK82-AK83</f>
        <v>127603</v>
      </c>
      <c r="AL88" s="22">
        <f>+AL76-AL82-AL83</f>
        <v>140345</v>
      </c>
      <c r="AM88" s="22">
        <f>+AM76-AM82-AM83</f>
        <v>140646</v>
      </c>
      <c r="AN88" s="22">
        <f>+AN76-AN82-AN83</f>
        <v>136763</v>
      </c>
      <c r="AO88" s="22">
        <f>+AO76-AO82-AO83</f>
        <v>130865</v>
      </c>
      <c r="AP88" s="22">
        <f>+AP76-AP82-AP83</f>
        <v>146841</v>
      </c>
      <c r="AQ88" s="22">
        <f>+AQ76-AQ82-AQ83</f>
        <v>120067</v>
      </c>
      <c r="AR88" s="22">
        <f>+AR76-AR82-AR83</f>
        <v>138667</v>
      </c>
      <c r="AS88" s="23">
        <f>+AS76-AS82-AS83</f>
        <v>146601</v>
      </c>
      <c r="AT88" s="23">
        <f>+AT76-AT82-AT83</f>
        <v>131770</v>
      </c>
      <c r="AU88" s="23">
        <f>+AU76-AU82-AU83</f>
        <v>141490</v>
      </c>
      <c r="AV88" s="23">
        <f>+AV76-AV82-AV83</f>
        <v>133864</v>
      </c>
      <c r="AW88" s="23">
        <f>+AW76-AW82-AW83</f>
        <v>143628</v>
      </c>
      <c r="AX88" s="23">
        <f>+AX76-AX82-AX83</f>
        <v>150830</v>
      </c>
      <c r="AY88" s="23">
        <f>+AY76-AY82-AY83</f>
        <v>159826</v>
      </c>
      <c r="AZ88" s="23">
        <f>+AZ76-AZ82-AZ83</f>
        <v>157391</v>
      </c>
      <c r="BA88" s="23">
        <f>+BA76-BA82-BA83</f>
        <v>144691</v>
      </c>
      <c r="BB88" s="23">
        <f>+BB76-BB82-BB83</f>
        <v>155855</v>
      </c>
      <c r="BC88" s="23">
        <f>+BC76-BC82-BC83</f>
        <v>141635</v>
      </c>
      <c r="BD88" s="23">
        <f>+BD76-BD82-BD83</f>
        <v>152782</v>
      </c>
      <c r="BE88" s="23">
        <f>+BE76-BE82-BE83</f>
        <v>159108</v>
      </c>
      <c r="BF88" s="23">
        <f>+BF76-BF82-BF83</f>
        <v>154107</v>
      </c>
      <c r="BG88" s="23">
        <f>+BG76-BG82-BG83</f>
        <v>153731</v>
      </c>
      <c r="BH88" s="23">
        <f>+BH76-BH82-BH83</f>
        <v>156607</v>
      </c>
      <c r="BI88" s="23">
        <f>+BI76-BI82-BI83</f>
        <v>168424</v>
      </c>
      <c r="BJ88" s="23">
        <f>+BJ76-BJ82-BJ83</f>
        <v>172615</v>
      </c>
      <c r="BK88" s="23">
        <f>+BK76-BK82-BK83</f>
        <v>185047</v>
      </c>
      <c r="BL88" s="23">
        <f>+BL76-BL82-BL83</f>
        <v>172702</v>
      </c>
      <c r="BO88" s="207">
        <f t="shared" si="0"/>
        <v>-6.671278107723988E-2</v>
      </c>
      <c r="BP88" s="99"/>
    </row>
    <row r="89" spans="1:68" x14ac:dyDescent="0.3">
      <c r="A89" s="58" t="s">
        <v>149</v>
      </c>
      <c r="B89" s="59"/>
      <c r="C89" s="59">
        <f>+IF((B76-(C76-C82))/B76&lt;0,0,(B76-(C76-C82))/B76)</f>
        <v>0.34118602761982131</v>
      </c>
      <c r="D89" s="59">
        <f>+IF((C76-(D76-D82))/C76&lt;0,0,(C76-(D76-D82))/C76)</f>
        <v>0.33409969693802904</v>
      </c>
      <c r="E89" s="59">
        <f>+IF((D76-(E76-E82))/D76&lt;0,0,(D76-(E76-E82))/D76)</f>
        <v>0.25610320767670963</v>
      </c>
      <c r="F89" s="59">
        <f>+IF((E76-(F76-F82))/E76&lt;0,0,(E76-(F76-F82))/E76)</f>
        <v>0.14739068785708018</v>
      </c>
      <c r="G89" s="59">
        <f>+IF((F76-(G76-G82))/F76&lt;0,0,(F76-(G76-G82))/F76)</f>
        <v>0.15851156527249682</v>
      </c>
      <c r="H89" s="59">
        <f>+IF((G76-(H76-H82))/G76&lt;0,0,(G76-(H76-H82))/G76)</f>
        <v>0.11538475907958201</v>
      </c>
      <c r="I89" s="59">
        <f>+IF((H76-(I76-I82))/H76&lt;0,0,(H76-(I76-I82))/H76)</f>
        <v>7.3534228050837605E-2</v>
      </c>
      <c r="J89" s="59">
        <f>+IF((I76-(J76-J82))/I76&lt;0,0,(I76-(J76-J82))/I76)</f>
        <v>0.22166897727790469</v>
      </c>
      <c r="K89" s="59">
        <f>+IF((J76-(K76-K82))/J76&lt;0,0,(J76-(K76-K82))/J76)</f>
        <v>9.5203707047000055E-2</v>
      </c>
      <c r="L89" s="59">
        <f>+IF((K76-(L76-L82))/K76&lt;0,0,(K76-(L76-L82))/K76)</f>
        <v>4.1977134406461523E-2</v>
      </c>
      <c r="M89" s="59">
        <f>+IF((L76-(M76-M82))/L76&lt;0,0,(L76-(M76-M82))/L76)</f>
        <v>7.6468775309809986E-2</v>
      </c>
      <c r="N89" s="59">
        <f>+IF((M76-(N76-N82))/M76&lt;0,0,(M76-(N76-N82))/M76)</f>
        <v>7.0217090362146031E-2</v>
      </c>
      <c r="O89" s="59">
        <f>+IF((N76-(O76-O82))/N76&lt;0,0,(N76-(O76-O82))/N76)</f>
        <v>2.3737618618826627E-2</v>
      </c>
      <c r="P89" s="59">
        <f>+IF((O76-(P76-P82))/O76&lt;0,0,(O76-(P76-P82))/O76)</f>
        <v>0</v>
      </c>
      <c r="Q89" s="59">
        <f>+IF((P76-(Q76-Q82))/P76&lt;0,0,(P76-(Q76-Q82))/P76)</f>
        <v>9.0336336669184836E-2</v>
      </c>
      <c r="R89" s="59">
        <f>+IF((Q76-(R76-R82))/Q76&lt;0,0,(Q76-(R76-R82))/Q76)</f>
        <v>6.6282437475695469E-2</v>
      </c>
      <c r="S89" s="59">
        <f>+IF((R76-(S76-S82))/R76&lt;0,0,(R76-(S76-S82))/R76)</f>
        <v>0.12218527860582436</v>
      </c>
      <c r="T89" s="59">
        <f>+IF((S76-(T76-T82))/S76&lt;0,0,(S76-(T76-T82))/S76)</f>
        <v>4.5873125186643347E-2</v>
      </c>
      <c r="U89" s="59">
        <f>+IF((T76-(U76-U82))/T76&lt;0,0,(T76-(U76-U82))/T76)</f>
        <v>0</v>
      </c>
      <c r="V89" s="59">
        <f>+IF((U76-(V76-V82))/U76&lt;0,0,(U76-(V76-V82))/U76)</f>
        <v>6.465577740776926E-2</v>
      </c>
      <c r="W89" s="59">
        <f>+IF((V76-(W76-W82))/V76&lt;0,0,(V76-(W76-W82))/V76)</f>
        <v>0.10639442045248769</v>
      </c>
      <c r="X89" s="59">
        <f>+IF((W76-(X76-X82))/W76&lt;0,0,(W76-(X76-X82))/W76)</f>
        <v>5.247363283230163E-2</v>
      </c>
      <c r="Y89" s="59">
        <f>+IF((X76-(Y76-Y82))/X76&lt;0,0,(X76-(Y76-Y82))/X76)</f>
        <v>5.6946016493035503E-2</v>
      </c>
      <c r="Z89" s="59">
        <f>+IF((Y76-(Z76-Z82))/Y76&lt;0,0,(Y76-(Z76-Z82))/Y76)</f>
        <v>4.7187766241642719E-2</v>
      </c>
      <c r="AA89" s="59">
        <f>+IF((Z76-(AA76-AA82))/Z76&lt;0,0,(Z76-(AA76-AA82))/Z76)</f>
        <v>1.1572443496286755E-2</v>
      </c>
      <c r="AB89" s="59">
        <f>+IF((AA76-(AB76-AB82))/AA76&lt;0,0,(AA76-(AB76-AB82))/AA76)</f>
        <v>5.6420046421557183E-3</v>
      </c>
      <c r="AC89" s="59">
        <f>+IF((AB76-(AC76-AC82))/AB76&lt;0,0,(AB76-(AC76-AC82))/AB76)</f>
        <v>8.165209988205982E-2</v>
      </c>
      <c r="AD89" s="59">
        <f>+IF((AC76-(AD76-AD82))/AC76&lt;0,0,(AC76-(AD76-AD82))/AC76)</f>
        <v>1.4509900096211633E-2</v>
      </c>
      <c r="AE89" s="59">
        <f>+IF((AD76-(AE76-AE82))/AD76&lt;0,0,(AD76-(AE76-AE82))/AD76)</f>
        <v>3.9595997332938983E-2</v>
      </c>
      <c r="AF89" s="59">
        <f>+IF((AE76-(AF76-AF82))/AE76&lt;0,0,(AE76-(AF76-AF82))/AE76)</f>
        <v>3.7417315852155845E-2</v>
      </c>
      <c r="AG89" s="59">
        <f>+IF((AF76-(AG76-AG82))/AF76&lt;0,0,(AF76-(AG76-AG82))/AF76)</f>
        <v>8.2667176643080251E-3</v>
      </c>
      <c r="AH89" s="59">
        <f>+IF((AG76-(AH76-AH82))/AG76&lt;0,0,(AG76-(AH76-AH82))/AG76)</f>
        <v>9.9687835333138228E-2</v>
      </c>
      <c r="AI89" s="59">
        <f>+IF((AH76-(AI76-AI82))/AH76&lt;0,0,(AH76-(AI76-AI82))/AH76)</f>
        <v>3.282606092475257E-2</v>
      </c>
      <c r="AJ89" s="59">
        <f>+IF((AI76-(AJ76-AJ82))/AI76&lt;0,0,(AI76-(AJ76-AJ82))/AI76)</f>
        <v>6.4210728214308552E-2</v>
      </c>
      <c r="AK89" s="59">
        <f>+IF((AJ76-(AK76-AK82))/AJ76&lt;0,0,(AJ76-(AK76-AK82))/AJ76)</f>
        <v>4.5725070087237078E-2</v>
      </c>
      <c r="AL89" s="59">
        <f>+IF((AK76-(AL76-AL82))/AK76&lt;0,0,(AK76-(AL76-AL82))/AK76)</f>
        <v>1.0039612252488446E-3</v>
      </c>
      <c r="AM89" s="59">
        <f>+IF((AL76-(AM76-AM82))/AL76&lt;0,0,(AL76-(AM76-AM82))/AL76)</f>
        <v>1.4042689381816392E-2</v>
      </c>
      <c r="AN89" s="59">
        <f>+IF((AM76-(AN76-AN82))/AM76&lt;0,0,(AM76-(AN76-AN82))/AM76)</f>
        <v>2.5781122276112241E-2</v>
      </c>
      <c r="AO89" s="59">
        <f>+IF((AN76-(AO76-AO82))/AN76&lt;0,0,(AN76-(AO76-AO82))/AN76)</f>
        <v>5.0650877789312189E-2</v>
      </c>
      <c r="AP89" s="59">
        <f>+IF((AO76-(AP76-AP82))/AO76&lt;0,0,(AO76-(AP76-AP82))/AO76)</f>
        <v>0</v>
      </c>
      <c r="AQ89" s="59">
        <f>+IF((AP76-(AQ76-AQ82))/AP76&lt;0,0,(AP76-(AQ76-AQ82))/AP76)</f>
        <v>0.11457231465837957</v>
      </c>
      <c r="AR89" s="59">
        <f>+IF((AQ76-(AR76-AR82))/AQ76&lt;0,0,(AQ76-(AR76-AR82))/AQ76)</f>
        <v>3.7533317124490727E-2</v>
      </c>
      <c r="AS89" s="59">
        <f>+IF((AR76-(AS76-AS82))/AR76&lt;0,0,(AR76-(AS76-AS82))/AR76)</f>
        <v>8.2271750299516729E-3</v>
      </c>
      <c r="AT89" s="59">
        <f>+IF((AS76-(AT76-AT82))/AS76&lt;0,0,(AS76-(AT76-AT82))/AS76)</f>
        <v>7.4574883961359945E-2</v>
      </c>
      <c r="AU89" s="59">
        <f>+IF((AT76-(AU76-AU82))/AT76&lt;0,0,(AT76-(AU76-AU82))/AT76)</f>
        <v>3.9358318720371245E-2</v>
      </c>
      <c r="AV89" s="59">
        <f>+IF((AU76-(AV76-AV82))/AU76&lt;0,0,(AU76-(AV76-AV82))/AU76)</f>
        <v>7.5060306174951394E-2</v>
      </c>
      <c r="AW89" s="59">
        <f>+IF((AV76-(AW76-AW82))/AV76&lt;0,0,(AV76-(AW76-AW82))/AV76)</f>
        <v>3.9534759890635235E-2</v>
      </c>
      <c r="AX89" s="59">
        <f>+IF((AW76-(AX76-AX82))/AW76&lt;0,0,(AW76-(AX76-AX82))/AW76)</f>
        <v>1.0923551259409013E-2</v>
      </c>
      <c r="AY89" s="59">
        <f>+IF((AX76-(AY76-AY82))/AX76&lt;0,0,(AX76-(AY76-AY82))/AX76)</f>
        <v>0</v>
      </c>
      <c r="AZ89" s="59">
        <f>+IF((AY76-(AZ76-AZ82))/AY76&lt;0,0,(AY76-(AZ76-AZ82))/AY76)</f>
        <v>0</v>
      </c>
      <c r="BA89" s="59">
        <f>+IF((AZ76-(BA76-BA82))/AZ76&lt;0,0,(AZ76-(BA76-BA82))/AZ76)</f>
        <v>5.0268542634016464E-2</v>
      </c>
      <c r="BB89" s="59">
        <f>+IF((BA76-(BB76-BB82))/BA76&lt;0,0,(BA76-(BB76-BB82))/BA76)</f>
        <v>0</v>
      </c>
      <c r="BC89" s="59">
        <f>+IF((BB76-(BC76-BC82))/BB76&lt;0,0,(BB76-(BC76-BC82))/BB76)</f>
        <v>6.7627393871614608E-2</v>
      </c>
      <c r="BD89" s="59">
        <f>+IF((BC76-(BD76-BD82))/BC76&lt;0,0,(BC76-(BD76-BD82))/BC76)</f>
        <v>3.2884299353459302E-2</v>
      </c>
      <c r="BE89" s="59">
        <f>+IF((BD76-(BE76-BE82))/BD76&lt;0,0,(BD76-(BE76-BE82))/BD76)</f>
        <v>1.4283949877988533E-2</v>
      </c>
      <c r="BF89" s="59">
        <f>+IF((BE76-(BF76-BF82))/BE76&lt;0,0,(BE76-(BF76-BF82))/BE76)</f>
        <v>4.4449722336542978E-2</v>
      </c>
      <c r="BG89" s="212">
        <f>+IF((BF76-(BG76-BG82))/BF76&lt;0,0,(BF76-(BG76-BG82))/BF76)</f>
        <v>5.1727053381649978E-2</v>
      </c>
      <c r="BH89" s="212">
        <f>+IF((BG76-(BH76-BH82))/BG76&lt;0,0,(BG76-(BH76-BH82))/BG76)</f>
        <v>5.2160890582379056E-2</v>
      </c>
      <c r="BI89" s="212">
        <f>+IF((BH76-(BI76-BI82))/BH76&lt;0,0,(BH76-(BI76-BI82))/BH76)</f>
        <v>2.1160678741573201E-2</v>
      </c>
      <c r="BJ89" s="212">
        <f>+IF((BI76-(BJ76-BJ82))/BI76&lt;0,0,(BI76-(BJ76-BJ82))/BI76)</f>
        <v>1.6871457652934199E-2</v>
      </c>
      <c r="BK89" s="212">
        <f>+IF((BJ76-(BK76-BK82))/BJ76&lt;0,0,(BJ76-(BK76-BK82))/BJ76)</f>
        <v>0</v>
      </c>
      <c r="BL89" s="212">
        <f>+IF((BK76-(BL76-BL82))/BK76&lt;0,0,(BK76-(BL76-BL82))/BK76)</f>
        <v>2.4824502193722578E-2</v>
      </c>
      <c r="BO89" s="207">
        <f>BL89-BK89</f>
        <v>2.4824502193722578E-2</v>
      </c>
      <c r="BP89" s="99"/>
    </row>
    <row r="90" spans="1:68" ht="33" x14ac:dyDescent="0.3">
      <c r="A90" s="21" t="s">
        <v>150</v>
      </c>
      <c r="B90" s="22">
        <v>1650</v>
      </c>
      <c r="C90" s="22">
        <v>55485</v>
      </c>
      <c r="D90" s="22">
        <v>96638</v>
      </c>
      <c r="E90" s="22">
        <v>113835</v>
      </c>
      <c r="F90" s="22">
        <v>137985</v>
      </c>
      <c r="G90" s="22">
        <v>143179</v>
      </c>
      <c r="H90" s="22">
        <v>155909</v>
      </c>
      <c r="I90" s="22">
        <v>174681</v>
      </c>
      <c r="J90" s="22">
        <v>137859</v>
      </c>
      <c r="K90" s="22">
        <v>132699</v>
      </c>
      <c r="L90" s="22">
        <v>139680</v>
      </c>
      <c r="M90" s="22">
        <v>144042</v>
      </c>
      <c r="N90" s="22">
        <v>145020</v>
      </c>
      <c r="O90" s="22">
        <v>160517</v>
      </c>
      <c r="P90" s="22">
        <v>185396</v>
      </c>
      <c r="Q90" s="22">
        <v>186209</v>
      </c>
      <c r="R90" s="22">
        <v>185847</v>
      </c>
      <c r="S90" s="22">
        <v>163692</v>
      </c>
      <c r="T90" s="22">
        <v>166690</v>
      </c>
      <c r="U90" s="22">
        <v>189674</v>
      </c>
      <c r="V90" s="22">
        <v>188868</v>
      </c>
      <c r="W90" s="22">
        <v>174276</v>
      </c>
      <c r="X90" s="22">
        <v>174046</v>
      </c>
      <c r="Y90" s="22">
        <v>173994</v>
      </c>
      <c r="Z90" s="22">
        <v>174206</v>
      </c>
      <c r="AA90" s="22">
        <v>188736</v>
      </c>
      <c r="AB90" s="22">
        <v>201183</v>
      </c>
      <c r="AC90" s="22">
        <v>190134</v>
      </c>
      <c r="AD90" s="22">
        <v>203337</v>
      </c>
      <c r="AE90" s="22">
        <v>200228</v>
      </c>
      <c r="AF90" s="22">
        <v>208228</v>
      </c>
      <c r="AG90" s="22">
        <v>222792</v>
      </c>
      <c r="AH90" s="22">
        <v>195444</v>
      </c>
      <c r="AI90" s="22">
        <v>197367</v>
      </c>
      <c r="AJ90" s="22">
        <v>190723</v>
      </c>
      <c r="AK90" s="22">
        <v>191428</v>
      </c>
      <c r="AL90" s="22">
        <v>206782</v>
      </c>
      <c r="AM90" s="22">
        <v>220520</v>
      </c>
      <c r="AN90" s="22">
        <v>230954</v>
      </c>
      <c r="AO90" s="22">
        <v>231993</v>
      </c>
      <c r="AP90" s="22">
        <v>261275</v>
      </c>
      <c r="AQ90" s="22">
        <v>231550</v>
      </c>
      <c r="AR90" s="22">
        <v>235461</v>
      </c>
      <c r="AS90" s="23">
        <v>251199</v>
      </c>
      <c r="AT90" s="23">
        <v>237387</v>
      </c>
      <c r="AU90" s="23">
        <v>234614</v>
      </c>
      <c r="AV90" s="23">
        <v>221764</v>
      </c>
      <c r="AW90" s="23">
        <v>221065</v>
      </c>
      <c r="AX90" s="23">
        <v>234711</v>
      </c>
      <c r="AY90" s="23">
        <v>253932</v>
      </c>
      <c r="AZ90" s="23">
        <v>275425</v>
      </c>
      <c r="BA90" s="23">
        <v>275347</v>
      </c>
      <c r="BB90" s="23">
        <v>310691</v>
      </c>
      <c r="BC90" s="23">
        <v>294745</v>
      </c>
      <c r="BD90" s="23">
        <v>298919</v>
      </c>
      <c r="BE90" s="23">
        <v>313276</v>
      </c>
      <c r="BF90" s="23">
        <v>307439</v>
      </c>
      <c r="BG90" s="22">
        <v>299955</v>
      </c>
      <c r="BH90" s="22">
        <v>289100</v>
      </c>
      <c r="BI90" s="22">
        <v>298718</v>
      </c>
      <c r="BJ90" s="22">
        <v>308111</v>
      </c>
      <c r="BK90" s="22">
        <v>334980</v>
      </c>
      <c r="BL90" s="22">
        <v>343548</v>
      </c>
      <c r="BO90" s="207">
        <f t="shared" si="0"/>
        <v>2.557764642665239E-2</v>
      </c>
      <c r="BP90" s="99"/>
    </row>
    <row r="91" spans="1:68" ht="33" x14ac:dyDescent="0.3">
      <c r="A91" s="24" t="s">
        <v>151</v>
      </c>
      <c r="B91" s="25">
        <v>0.19148195427643031</v>
      </c>
      <c r="C91" s="25">
        <v>0.44603165671197859</v>
      </c>
      <c r="D91" s="25">
        <v>0.5143246422165807</v>
      </c>
      <c r="E91" s="25">
        <v>0.52576519654708953</v>
      </c>
      <c r="F91" s="25">
        <v>0.546518536121673</v>
      </c>
      <c r="G91" s="25">
        <v>0.53492664228258879</v>
      </c>
      <c r="H91" s="25">
        <v>0.54904688286854275</v>
      </c>
      <c r="I91" s="25">
        <v>0.56847870657840782</v>
      </c>
      <c r="J91" s="25">
        <v>0.51851642895829575</v>
      </c>
      <c r="K91" s="25">
        <v>0.5031909447699221</v>
      </c>
      <c r="L91" s="25">
        <v>0.50056980669576623</v>
      </c>
      <c r="M91" s="25">
        <f>M90/M76</f>
        <v>0.50738487658995879</v>
      </c>
      <c r="N91" s="25">
        <f>N90/N76</f>
        <v>0.50225116021334071</v>
      </c>
      <c r="O91" s="25">
        <f>O90/O76</f>
        <v>0.52030599179916048</v>
      </c>
      <c r="P91" s="25">
        <f>P90/P76</f>
        <v>0.54076379429531474</v>
      </c>
      <c r="Q91" s="25">
        <f>Q90/Q76</f>
        <v>0.54038469351627749</v>
      </c>
      <c r="R91" s="25">
        <f>R90/R76</f>
        <v>0.53269605595047009</v>
      </c>
      <c r="S91" s="25">
        <f>S90/S76</f>
        <v>0.49880852982941559</v>
      </c>
      <c r="T91" s="25">
        <f>T90/T76</f>
        <v>0.49701682564009292</v>
      </c>
      <c r="U91" s="25">
        <f>U90/U76</f>
        <v>0.5220074032282479</v>
      </c>
      <c r="V91" s="25">
        <f>V90/V76</f>
        <v>0.51819334163753794</v>
      </c>
      <c r="W91" s="25">
        <f>W90/W76</f>
        <v>0.50482444578979846</v>
      </c>
      <c r="X91" s="25">
        <f>X90/X76</f>
        <v>0.50254671871751633</v>
      </c>
      <c r="Y91" s="25">
        <f>Y90/Y76</f>
        <v>0.50250249093875898</v>
      </c>
      <c r="Z91" s="25">
        <f>Z90/Z76</f>
        <v>0.50086685508425599</v>
      </c>
      <c r="AA91" s="25">
        <f>AA90/AA76</f>
        <v>0.5184271607312082</v>
      </c>
      <c r="AB91" s="25">
        <f>AB90/AB76</f>
        <v>0.52378720778561438</v>
      </c>
      <c r="AC91" s="25">
        <f>AC90/AC76</f>
        <v>0.51241183969039794</v>
      </c>
      <c r="AD91" s="25">
        <f>AD90/AD76</f>
        <v>0.5275410371961613</v>
      </c>
      <c r="AE91" s="25">
        <f>AE90/AE76</f>
        <v>0.51615530957254296</v>
      </c>
      <c r="AF91" s="25">
        <f>AF90/AF76</f>
        <v>0.5309568432459999</v>
      </c>
      <c r="AG91" s="25">
        <f>AG90/AG76</f>
        <v>0.54334211296458879</v>
      </c>
      <c r="AH91" s="25">
        <f>AH90/AH76</f>
        <v>0.50877530938757665</v>
      </c>
      <c r="AI91" s="25">
        <f>AI90/AI76</f>
        <v>0.50474266351256314</v>
      </c>
      <c r="AJ91" s="25">
        <f>AJ90/AJ76</f>
        <v>0.49784909186779225</v>
      </c>
      <c r="AK91" s="25">
        <f>AK90/AK76</f>
        <v>0.4978919415205591</v>
      </c>
      <c r="AL91" s="25">
        <f>AL90/AL76</f>
        <v>0.50907703291563067</v>
      </c>
      <c r="AM91" s="25">
        <f>AM90/AM76</f>
        <v>0.52249362046946712</v>
      </c>
      <c r="AN91" s="25">
        <f>AN90/AN76</f>
        <v>0.53042635480877887</v>
      </c>
      <c r="AO91" s="25">
        <f>AO90/AO76</f>
        <v>0.52795756185482545</v>
      </c>
      <c r="AP91" s="25">
        <f>AP90/AP76</f>
        <v>0.55385734000089037</v>
      </c>
      <c r="AQ91" s="25">
        <f>AQ90/AQ76</f>
        <v>0.52614357550404578</v>
      </c>
      <c r="AR91" s="25">
        <f>AR90/AR76</f>
        <v>0.52827348233636517</v>
      </c>
      <c r="AS91" s="25">
        <f>AS90/AS76</f>
        <v>0.54104483237666523</v>
      </c>
      <c r="AT91" s="25">
        <f>AT90/AT76</f>
        <v>0.52759349517605558</v>
      </c>
      <c r="AU91" s="25">
        <f>AU90/AU76</f>
        <v>0.52257333074957846</v>
      </c>
      <c r="AV91" s="25">
        <f>AV90/AV76</f>
        <v>0.51340320269291051</v>
      </c>
      <c r="AW91" s="25">
        <f>AW90/AW76</f>
        <v>0.50902505462926928</v>
      </c>
      <c r="AX91" s="25">
        <f>AX90/AX76</f>
        <v>0.52118968683452616</v>
      </c>
      <c r="AY91" s="25">
        <f>AY90/AY76</f>
        <v>0.53491012577967179</v>
      </c>
      <c r="AZ91" s="25">
        <f>AZ90/AZ76</f>
        <v>0.55052739094890391</v>
      </c>
      <c r="BA91" s="25">
        <f>BA90/BA76</f>
        <v>0.55056406688021631</v>
      </c>
      <c r="BB91" s="25">
        <f>BB90/BB76</f>
        <v>0.57527167422423098</v>
      </c>
      <c r="BC91" s="25">
        <f>BC90/BC76</f>
        <v>0.55867674292093861</v>
      </c>
      <c r="BD91" s="25">
        <f>BD90/BD76</f>
        <v>0.55937953800320372</v>
      </c>
      <c r="BE91" s="25">
        <f>BE90/BE76</f>
        <v>0.5679745162419072</v>
      </c>
      <c r="BF91" s="25">
        <f>BF90/BF76</f>
        <v>0.55899727809768662</v>
      </c>
      <c r="BG91" s="25">
        <f>BG90/BG76</f>
        <v>0.55321122744634432</v>
      </c>
      <c r="BH91" s="25">
        <f>BH90/BH76</f>
        <v>0.54032434412549135</v>
      </c>
      <c r="BI91" s="25">
        <f>BI90/BI76</f>
        <v>0.54685417612512999</v>
      </c>
      <c r="BJ91" s="25">
        <f>BJ90/BJ76</f>
        <v>0.54952014567738738</v>
      </c>
      <c r="BK91" s="25">
        <f>BK90/BK76</f>
        <v>0.56527168410394868</v>
      </c>
      <c r="BL91" s="25">
        <f>BL90/BL76</f>
        <v>0.57137344973198267</v>
      </c>
      <c r="BO91" s="207">
        <f>BL91-BK91</f>
        <v>6.1017656280339949E-3</v>
      </c>
      <c r="BP91" s="99"/>
    </row>
    <row r="92" spans="1:68" ht="33" x14ac:dyDescent="0.3">
      <c r="A92" s="21" t="s">
        <v>152</v>
      </c>
      <c r="B92" s="22">
        <v>3910659.7099999948</v>
      </c>
      <c r="C92" s="22">
        <v>156923449.47999975</v>
      </c>
      <c r="D92" s="22">
        <v>292114514.19999796</v>
      </c>
      <c r="E92" s="22">
        <v>329296616.48000419</v>
      </c>
      <c r="F92" s="22">
        <v>408624801.98999405</v>
      </c>
      <c r="G92" s="22">
        <v>398369827.28999573</v>
      </c>
      <c r="H92" s="22">
        <v>444889112.10999644</v>
      </c>
      <c r="I92" s="22">
        <v>556364476.87999272</v>
      </c>
      <c r="J92" s="22">
        <v>407957841.40999335</v>
      </c>
      <c r="K92" s="22">
        <v>376656627.06000328</v>
      </c>
      <c r="L92" s="22">
        <v>396735380.78999859</v>
      </c>
      <c r="M92" s="22">
        <v>402935883.7800045</v>
      </c>
      <c r="N92" s="22">
        <v>401812941.20000064</v>
      </c>
      <c r="O92" s="22">
        <v>453333679.19000286</v>
      </c>
      <c r="P92" s="22">
        <v>575736237.91999531</v>
      </c>
      <c r="Q92" s="22">
        <v>596520746.97001326</v>
      </c>
      <c r="R92" s="22">
        <v>604451607.1399951</v>
      </c>
      <c r="S92" s="22">
        <v>475539724.99000043</v>
      </c>
      <c r="T92" s="22">
        <v>473022791.25000054</v>
      </c>
      <c r="U92" s="22">
        <v>556430833.41999888</v>
      </c>
      <c r="V92" s="22">
        <v>558000751.15000141</v>
      </c>
      <c r="W92" s="22">
        <v>497404349.70001912</v>
      </c>
      <c r="X92" s="22">
        <v>507850572.3300125</v>
      </c>
      <c r="Y92" s="22">
        <v>515317079.37001085</v>
      </c>
      <c r="Z92" s="22">
        <v>506724864.47000575</v>
      </c>
      <c r="AA92" s="22">
        <v>560266774.16002154</v>
      </c>
      <c r="AB92" s="22">
        <v>626733039.22002506</v>
      </c>
      <c r="AC92" s="22">
        <v>585397247.73000455</v>
      </c>
      <c r="AD92" s="22">
        <v>653028753.60000825</v>
      </c>
      <c r="AE92" s="22">
        <v>607340365.80000508</v>
      </c>
      <c r="AF92" s="22">
        <v>664990374.97001565</v>
      </c>
      <c r="AG92" s="22">
        <v>956291641.80000973</v>
      </c>
      <c r="AH92" s="22">
        <v>623586954.55000794</v>
      </c>
      <c r="AI92" s="22">
        <v>591012691.23999977</v>
      </c>
      <c r="AJ92" s="22">
        <v>573259657.14999962</v>
      </c>
      <c r="AK92" s="22">
        <v>574070063.63500416</v>
      </c>
      <c r="AL92" s="22">
        <v>629829827.09889889</v>
      </c>
      <c r="AM92" s="22">
        <v>698348278.95499706</v>
      </c>
      <c r="AN92" s="22">
        <v>742430695.69999266</v>
      </c>
      <c r="AO92" s="22">
        <v>749434790.63999391</v>
      </c>
      <c r="AP92" s="22">
        <v>906826693.43998015</v>
      </c>
      <c r="AQ92" s="22">
        <v>738125249.660007</v>
      </c>
      <c r="AR92" s="22">
        <v>753905172.64999616</v>
      </c>
      <c r="AS92" s="23">
        <v>826054443.55000544</v>
      </c>
      <c r="AT92" s="23">
        <v>769348985.50001264</v>
      </c>
      <c r="AU92" s="23">
        <v>746259609.1199913</v>
      </c>
      <c r="AV92" s="23">
        <v>695952618.139992</v>
      </c>
      <c r="AW92" s="23">
        <v>694374686.39999294</v>
      </c>
      <c r="AX92" s="23">
        <v>802220167.18998313</v>
      </c>
      <c r="AY92" s="23">
        <v>819221886.1599896</v>
      </c>
      <c r="AZ92" s="23">
        <v>931131900.13998795</v>
      </c>
      <c r="BA92" s="23">
        <v>949705018.04999006</v>
      </c>
      <c r="BB92" s="23">
        <v>1154847684.8</v>
      </c>
      <c r="BC92" s="23">
        <v>1028454048.879984</v>
      </c>
      <c r="BD92" s="23">
        <v>1070982607.1100092</v>
      </c>
      <c r="BE92" s="23">
        <v>1154665441.7699792</v>
      </c>
      <c r="BF92" s="23">
        <v>1129418216.6399982</v>
      </c>
      <c r="BG92" s="22">
        <v>1081658080.1600001</v>
      </c>
      <c r="BH92" s="22">
        <v>1043352706.98</v>
      </c>
      <c r="BI92" s="22">
        <v>1105761183.3900001</v>
      </c>
      <c r="BJ92" s="22">
        <v>1145179326.9499946</v>
      </c>
      <c r="BK92" s="22">
        <v>1265656659.840019</v>
      </c>
      <c r="BL92" s="22">
        <v>1359649501.3199949</v>
      </c>
      <c r="BO92" s="207">
        <f t="shared" si="0"/>
        <v>7.4264091093912299E-2</v>
      </c>
      <c r="BP92" s="99"/>
    </row>
    <row r="93" spans="1:68" ht="33" x14ac:dyDescent="0.3">
      <c r="A93" s="24" t="s">
        <v>153</v>
      </c>
      <c r="B93" s="25">
        <v>0.32856986503715285</v>
      </c>
      <c r="C93" s="25">
        <v>0.65937712326521181</v>
      </c>
      <c r="D93" s="25">
        <v>0.7365066685683811</v>
      </c>
      <c r="E93" s="25">
        <v>0.73957511472628235</v>
      </c>
      <c r="F93" s="25">
        <v>0.76200145298008404</v>
      </c>
      <c r="G93" s="25">
        <v>0.75011506248371851</v>
      </c>
      <c r="H93" s="25">
        <v>0.76822262600225133</v>
      </c>
      <c r="I93" s="25">
        <v>0.78802647167526219</v>
      </c>
      <c r="J93" s="25">
        <v>0.73839057509928308</v>
      </c>
      <c r="K93" s="25">
        <v>0.7208440316885274</v>
      </c>
      <c r="L93" s="25">
        <v>0.72343354644580227</v>
      </c>
      <c r="M93" s="25">
        <v>0.728959317248286</v>
      </c>
      <c r="N93" s="25">
        <v>0.72260066855352223</v>
      </c>
      <c r="O93" s="25">
        <v>0.73967769451965226</v>
      </c>
      <c r="P93" s="25">
        <v>0.76899476636324171</v>
      </c>
      <c r="Q93" s="25">
        <v>0.77452293316718313</v>
      </c>
      <c r="R93" s="25">
        <v>0.76715838454359564</v>
      </c>
      <c r="S93" s="25">
        <v>0.73148341686844309</v>
      </c>
      <c r="T93" s="25">
        <v>0.7226907420446107</v>
      </c>
      <c r="U93" s="25">
        <v>0.75076131030731652</v>
      </c>
      <c r="V93" s="25">
        <v>0.74755962054927516</v>
      </c>
      <c r="W93" s="25">
        <v>0.73549113938373067</v>
      </c>
      <c r="X93" s="25">
        <v>0.73713503128072144</v>
      </c>
      <c r="Y93" s="25">
        <v>0.74075625390273181</v>
      </c>
      <c r="Z93" s="25">
        <v>0.73588468702235943</v>
      </c>
      <c r="AA93" s="25">
        <v>0.75278603772829988</v>
      </c>
      <c r="AB93" s="25">
        <f>AB92/ВОВЛЕЧЁННОСТЬ!AB40</f>
        <v>0.76333254690770935</v>
      </c>
      <c r="AC93" s="25">
        <f>AC92/ВОВЛЕЧЁННОСТЬ!AC40</f>
        <v>0.7516153887964222</v>
      </c>
      <c r="AD93" s="25">
        <f>AD92/ВОВЛЕЧЁННОСТЬ!AD40</f>
        <v>0.76527916629404569</v>
      </c>
      <c r="AE93" s="25">
        <f>AE92/ВОВЛЕЧЁННОСТЬ!AE40</f>
        <v>0.7560485984499864</v>
      </c>
      <c r="AF93" s="25">
        <f>AF92/ВОВЛЕЧЁННОСТЬ!AF40</f>
        <v>0.76994755476099286</v>
      </c>
      <c r="AG93" s="25">
        <f>AG92/ВОВЛЕЧЁННОСТЬ!AG40</f>
        <v>0.79909702184540266</v>
      </c>
      <c r="AH93" s="25">
        <f>AH92/ВОВЛЕЧЁННОСТЬ!AH40</f>
        <v>0.75086462960282607</v>
      </c>
      <c r="AI93" s="25">
        <f>AI92/ВОВЛЕЧЁННОСТЬ!AI40</f>
        <v>0.74387332874961376</v>
      </c>
      <c r="AJ93" s="25">
        <f>AJ92/ВОВЛЕЧЁННОСТЬ!AJ40</f>
        <v>0.73690696949820855</v>
      </c>
      <c r="AK93" s="25">
        <f>AK92/ВОВЛЕЧЁННОСТЬ!AK40</f>
        <v>0.73809093770826684</v>
      </c>
      <c r="AL93" s="25">
        <f>AL92/ВОВЛЕЧЁННОСТЬ!AL40</f>
        <v>0.75100414761123979</v>
      </c>
      <c r="AM93" s="25">
        <f>AM92/ВОВЛЕЧЁННОСТЬ!AM40</f>
        <v>0.76278234538890088</v>
      </c>
      <c r="AN93" s="25">
        <f>AN92/ВОВЛЕЧЁННОСТЬ!AN40</f>
        <v>0.76955357109641609</v>
      </c>
      <c r="AO93" s="25">
        <f>AO92/ВОВЛЕЧЁННОСТЬ!AO40</f>
        <v>0.76864818450608408</v>
      </c>
      <c r="AP93" s="25">
        <f>AP92/ВОВЛЕЧЁННОСТЬ!AP40</f>
        <v>0.79349597207461764</v>
      </c>
      <c r="AQ93" s="25">
        <f>AQ92/ВОВЛЕЧЁННОСТЬ!AQ40</f>
        <v>0.76867608863373216</v>
      </c>
      <c r="AR93" s="25">
        <f>AR92/ВОВЛЕЧЁННОСТЬ!AR40</f>
        <v>0.76613947792173809</v>
      </c>
      <c r="AS93" s="25">
        <f>AS92/ВОВЛЕЧЁННОСТЬ!AS40</f>
        <v>0.78366385431193519</v>
      </c>
      <c r="AT93" s="25">
        <f>AT92/ВОВЛЕЧЁННОСТЬ!AT40</f>
        <v>0.77006226975411041</v>
      </c>
      <c r="AU93" s="25">
        <f>AU92/ВОВЛЕЧЁННОСТЬ!AU40</f>
        <v>0.7701151789887476</v>
      </c>
      <c r="AV93" s="25">
        <f>AV92/ВОВЛЕЧЁННОСТЬ!AV40</f>
        <v>0.7584466295700022</v>
      </c>
      <c r="AW93" s="25">
        <f>AW92/ВОВЛЕЧЁННОСТЬ!AW40</f>
        <v>0.75692569340804361</v>
      </c>
      <c r="AX93" s="25">
        <f>AX92/ВОВЛЕЧЁННОСТЬ!AX40</f>
        <v>0.770970608682645</v>
      </c>
      <c r="AY93" s="25">
        <f>AY92/ВОВЛЕЧЁННОСТЬ!AY40</f>
        <v>0.77843305830313214</v>
      </c>
      <c r="AZ93" s="25">
        <f>AZ92/ВОВЛЕЧЁННОСТЬ!AZ40</f>
        <v>0.79379735504385285</v>
      </c>
      <c r="BA93" s="25">
        <f>BA92/ВОВЛЕЧЁННОСТЬ!BA40</f>
        <v>0.79150450000554939</v>
      </c>
      <c r="BB93" s="25">
        <f>BB92/ВОВЛЕЧЁННОСТЬ!BB40</f>
        <v>0.81519004283095142</v>
      </c>
      <c r="BC93" s="25">
        <f>BC92/ВОВЛЕЧЁННОСТЬ!BC40</f>
        <v>0.80185585025665473</v>
      </c>
      <c r="BD93" s="25">
        <f>BD92/ВОВЛЕЧЁННОСТЬ!BD40</f>
        <v>0.79995790810223488</v>
      </c>
      <c r="BE93" s="25">
        <f>BE92/ВОВЛЕЧЁННОСТЬ!BE40</f>
        <v>0.80939466440797581</v>
      </c>
      <c r="BF93" s="25">
        <f>BF92/ВОВЛЕЧЁННОСТЬ!BF40</f>
        <v>0.80276196575782521</v>
      </c>
      <c r="BG93" s="25">
        <f>BG92/ВОВЛЕЧЁННОСТЬ!BG40</f>
        <v>0.79783460440787979</v>
      </c>
      <c r="BH93" s="25">
        <f>BH92/ВОВЛЕЧЁННОСТЬ!BH40</f>
        <v>0.78625467488091483</v>
      </c>
      <c r="BI93" s="25">
        <f>BI92/ВОВЛЕЧЁННОСТЬ!BI40</f>
        <v>0.79305565596048178</v>
      </c>
      <c r="BJ93" s="25">
        <f>BJ92/ВОВЛЕЧЁННОСТЬ!BJ40</f>
        <v>0.79374497624657459</v>
      </c>
      <c r="BK93" s="25">
        <f>BK92/ВОВЛЕЧЁННОСТЬ!BK40</f>
        <v>0.80673551617460226</v>
      </c>
      <c r="BL93" s="25">
        <f>BL92/ВОВЛЕЧЁННОСТЬ!BL40</f>
        <v>0.81205764378454726</v>
      </c>
      <c r="BO93" s="207">
        <f>BL93-BK93</f>
        <v>5.3221276099449932E-3</v>
      </c>
      <c r="BP93" s="99"/>
    </row>
    <row r="94" spans="1:68" x14ac:dyDescent="0.3">
      <c r="A94" s="82" t="s">
        <v>154</v>
      </c>
      <c r="B94" s="83">
        <v>1.3168155970755484</v>
      </c>
      <c r="C94" s="83">
        <v>1.9518798684855745</v>
      </c>
      <c r="D94" s="83">
        <v>2.2324248375405151</v>
      </c>
      <c r="E94" s="83">
        <v>2.2196158887031263</v>
      </c>
      <c r="F94" s="83">
        <v>2.3085987008871989</v>
      </c>
      <c r="G94" s="83">
        <v>2.2563765359914219</v>
      </c>
      <c r="H94" s="83">
        <v>2.2946017614970966</v>
      </c>
      <c r="I94" s="83">
        <v>2.4248790997077565</v>
      </c>
      <c r="J94" s="83">
        <v>2.1850890654149366</v>
      </c>
      <c r="K94" s="83">
        <v>2.1148929715791671</v>
      </c>
      <c r="L94" s="83">
        <v>2.1051777151826605</v>
      </c>
      <c r="M94" s="83">
        <v>2.1400960227693022</v>
      </c>
      <c r="N94" s="83">
        <v>2.0344704578513539</v>
      </c>
      <c r="O94" s="83">
        <v>2.1923210320740343</v>
      </c>
      <c r="P94" s="83">
        <v>2.3213151285873042</v>
      </c>
      <c r="Q94" s="83">
        <v>2.3626757906589355</v>
      </c>
      <c r="R94" s="83">
        <v>2.3096365512497132</v>
      </c>
      <c r="S94" s="83">
        <v>2.1276427174052155</v>
      </c>
      <c r="T94" s="83">
        <v>2.1016366460831115</v>
      </c>
      <c r="U94" s="83">
        <v>2.2216372418158552</v>
      </c>
      <c r="V94" s="83">
        <v>2.1923648874816859</v>
      </c>
      <c r="W94" s="83">
        <v>2.1292447446708049</v>
      </c>
      <c r="X94" s="83">
        <v>2.1302233720634773</v>
      </c>
      <c r="Y94" s="83">
        <v>2.1517523212661187</v>
      </c>
      <c r="Z94" s="83">
        <v>2.1371126106569984</v>
      </c>
      <c r="AA94" s="83">
        <v>2.2069907019543749</v>
      </c>
      <c r="AB94" s="83">
        <v>2.2427511045502002</v>
      </c>
      <c r="AC94" s="83">
        <f>ВОВЛЕЧЁННОСТЬ!AC45/'АКТИВНОСТЬ БАЗЫ'!AC76</f>
        <v>2.1916956154984275</v>
      </c>
      <c r="AD94" s="83">
        <f>ВОВЛЕЧЁННОСТЬ!AD45/'АКТИВНОСТЬ БАЗЫ'!AD76</f>
        <v>2.2731065293701014</v>
      </c>
      <c r="AE94" s="83">
        <f>ВОВЛЕЧЁННОСТЬ!AE45/'АКТИВНОСТЬ БАЗЫ'!AE76</f>
        <v>2.2093926098545582</v>
      </c>
      <c r="AF94" s="83">
        <f>ВОВЛЕЧЁННОСТЬ!AF45/'АКТИВНОСТЬ БАЗЫ'!AF76</f>
        <v>2.2867393383056034</v>
      </c>
      <c r="AG94" s="83">
        <f>ВОВЛЕЧЁННОСТЬ!AG45/'АКТИВНОСТЬ БАЗЫ'!AG76</f>
        <v>2.3973831821285727</v>
      </c>
      <c r="AH94" s="83">
        <f>ВОВЛЕЧЁННОСТЬ!AH45/'АКТИВНОСТЬ БАЗЫ'!AH76</f>
        <v>2.200488876625033</v>
      </c>
      <c r="AI94" s="83">
        <f>ВОВЛЕЧЁННОСТЬ!AI45/'АКТИВНОСТЬ БАЗЫ'!AI76</f>
        <v>2.1641710888050638</v>
      </c>
      <c r="AJ94" s="83">
        <f>ВОВЛЕЧЁННОСТЬ!AJ45/'АКТИВНОСТЬ БАЗЫ'!AJ76</f>
        <v>2.1273786590236341</v>
      </c>
      <c r="AK94" s="83">
        <f>ВОВЛЕЧЁННОСТЬ!AK45/'АКТИВНОСТЬ БАЗЫ'!AK76</f>
        <v>2.1296436457837529</v>
      </c>
      <c r="AL94" s="83">
        <f>ВОВЛЕЧЁННОСТЬ!AL45/'АКТИВНОСТЬ БАЗЫ'!AL76</f>
        <v>2.1904749009084417</v>
      </c>
      <c r="AM94" s="83">
        <f>ВОВЛЕЧЁННОСТЬ!AM45/'АКТИВНОСТЬ БАЗЫ'!AM76</f>
        <v>2.2587708178830619</v>
      </c>
      <c r="AN94" s="83">
        <f>ВОВЛЕЧЁННОСТЬ!AN45/'АКТИВНОСТЬ БАЗЫ'!AN76</f>
        <v>2.2992223457323178</v>
      </c>
      <c r="AO94" s="83">
        <f>ВОВЛЕЧЁННОСТЬ!AO45/'АКТИВНОСТЬ БАЗЫ'!AO76</f>
        <v>2.2978453219728001</v>
      </c>
      <c r="AP94" s="83">
        <f>ВОВЛЕЧЁННОСТЬ!AP45/'АКТИВНОСТЬ БАЗЫ'!AP76</f>
        <v>2.4611001469038891</v>
      </c>
      <c r="AQ94" s="83">
        <f>ВОВЛЕЧЁННОСТЬ!AQ45/'АКТИВНОСТЬ БАЗЫ'!AQ76</f>
        <v>2.2906593893507905</v>
      </c>
      <c r="AR94" s="83">
        <f>ВОВЛЕЧЁННОСТЬ!AR45/'АКТИВНОСТЬ БАЗЫ'!AR76</f>
        <v>2.293649796508106</v>
      </c>
      <c r="AS94" s="84">
        <f>ВОВЛЕЧЁННОСТЬ!AS45/'АКТИВНОСТЬ БАЗЫ'!AS76</f>
        <v>2.3725556500856153</v>
      </c>
      <c r="AT94" s="84">
        <f>ВОВЛЕЧЁННОСТЬ!AT45/'АКТИВНОСТЬ БАЗЫ'!AT76</f>
        <v>2.2876831065268268</v>
      </c>
      <c r="AU94" s="84">
        <f>ВОВЛЕЧЁННОСТЬ!AU45/'АКТИВНОСТЬ БАЗЫ'!AU76</f>
        <v>2.2731608008749129</v>
      </c>
      <c r="AV94" s="84">
        <f>ВОВЛЕЧЁННОСТЬ!AV45/'АКТИВНОСТЬ БАЗЫ'!AV76</f>
        <v>2.2248089473525812</v>
      </c>
      <c r="AW94" s="84">
        <f>ВОВЛЕЧЁННОСТЬ!AW45/'АКТИВНОСТЬ БАЗЫ'!AW76</f>
        <v>2.2082820044624456</v>
      </c>
      <c r="AX94" s="84">
        <f>ВОВЛЕЧЁННОСТЬ!AX45/'АКТИВНОСТЬ БАЗЫ'!AX76</f>
        <v>2.2714966791536115</v>
      </c>
      <c r="AY94" s="84">
        <f>ВОВЛЕЧЁННОСТЬ!AY45/'АКТИВНОСТЬ БАЗЫ'!AY76</f>
        <v>2.3432367358374111</v>
      </c>
      <c r="AZ94" s="84">
        <f>ВОВЛЕЧЁННОСТЬ!AZ45/'АКТИВНОСТЬ БАЗЫ'!AZ76</f>
        <v>2.4317689833757417</v>
      </c>
      <c r="BA94" s="84">
        <f>ВОВЛЕЧЁННОСТЬ!BA45/'АКТИВНОСТЬ БАЗЫ'!BA76</f>
        <v>2.424307863344251</v>
      </c>
      <c r="BB94" s="84">
        <f>ВОВЛЕЧЁННОСТЬ!BB45/'АКТИВНОСТЬ БАЗЫ'!BB76</f>
        <v>2.5918026503628186</v>
      </c>
      <c r="BC94" s="84">
        <f>ВОВЛЕЧЁННОСТЬ!BC45/'АКТИВНОСТЬ БАЗЫ'!BC76</f>
        <v>2.4798522301010091</v>
      </c>
      <c r="BD94" s="84">
        <f>ВОВЛЕЧЁННОСТЬ!BD45/'АКТИВНОСТЬ БАЗЫ'!BD76</f>
        <v>2.478677934637783</v>
      </c>
      <c r="BE94" s="84">
        <f>ВОВЛЕЧЁННОСТЬ!BE45/'АКТИВНОСТЬ БАЗЫ'!BE76</f>
        <v>2.5299283677232323</v>
      </c>
      <c r="BF94" s="84">
        <f>ВОВЛЕЧЁННОСТЬ!BF45/'АКТИВНОСТЬ БАЗЫ'!BF76</f>
        <v>2.4724909679026443</v>
      </c>
      <c r="BG94" s="84">
        <f>ВОВЛЕЧЁННОСТЬ!BG45/'АКТИВНОСТЬ БАЗЫ'!BG76</f>
        <v>2.4296495618831924</v>
      </c>
      <c r="BH94" s="84">
        <f>ВОВЛЕЧЁННОСТЬ!BH45/'АКТИВНОСТЬ БАЗЫ'!BH76</f>
        <v>2.3653048599287168</v>
      </c>
      <c r="BI94" s="83">
        <f>ВОВЛЕЧЁННОСТЬ!BI45/'АКТИВНОСТЬ БАЗЫ'!BI76</f>
        <v>2.4011218347710197</v>
      </c>
      <c r="BJ94" s="83">
        <f>ВОВЛЕЧЁННОСТЬ!BJ45/'АКТИВНОСТЬ БАЗЫ'!BJ76</f>
        <v>2.4164307969987036</v>
      </c>
      <c r="BK94" s="83">
        <f>ВОВЛЕЧЁННОСТЬ!BK45/'АКТИВНОСТЬ БАЗЫ'!BK76</f>
        <v>2.5085993925075938</v>
      </c>
      <c r="BL94" s="83">
        <f>ВОВЛЕЧЁННОСТЬ!BL45/'АКТИВНОСТЬ БАЗЫ'!BL76</f>
        <v>2.5579334970986269</v>
      </c>
      <c r="BO94" s="216">
        <f t="shared" si="0"/>
        <v>1.9665995590359531E-2</v>
      </c>
      <c r="BP94" s="216">
        <f>BL94/AZ94-1</f>
        <v>5.1881784242410189E-2</v>
      </c>
    </row>
    <row r="95" spans="1:68" x14ac:dyDescent="0.3">
      <c r="A95" s="21" t="s">
        <v>155</v>
      </c>
      <c r="B95" s="22">
        <v>320</v>
      </c>
      <c r="C95" s="22">
        <v>20746</v>
      </c>
      <c r="D95" s="22">
        <v>44285</v>
      </c>
      <c r="E95" s="22">
        <v>52711</v>
      </c>
      <c r="F95" s="22">
        <v>62534</v>
      </c>
      <c r="G95" s="22">
        <v>52142</v>
      </c>
      <c r="H95" s="22">
        <v>60990</v>
      </c>
      <c r="I95" s="22">
        <v>59681</v>
      </c>
      <c r="J95" s="22">
        <v>45624</v>
      </c>
      <c r="K95" s="22">
        <v>42821</v>
      </c>
      <c r="L95" s="22">
        <v>54411</v>
      </c>
      <c r="M95" s="22">
        <v>53447</v>
      </c>
      <c r="N95" s="22">
        <v>44824</v>
      </c>
      <c r="O95" s="22">
        <v>53471</v>
      </c>
      <c r="P95" s="22">
        <v>75429</v>
      </c>
      <c r="Q95" s="22">
        <v>69728</v>
      </c>
      <c r="R95" s="22">
        <v>78075</v>
      </c>
      <c r="S95" s="22">
        <v>84664</v>
      </c>
      <c r="T95" s="22">
        <v>65809</v>
      </c>
      <c r="U95" s="22">
        <v>81823</v>
      </c>
      <c r="V95" s="22">
        <v>69515</v>
      </c>
      <c r="W95" s="22">
        <v>62501</v>
      </c>
      <c r="X95" s="22">
        <v>74037</v>
      </c>
      <c r="Y95" s="22">
        <v>79088</v>
      </c>
      <c r="Z95" s="22">
        <v>90511</v>
      </c>
      <c r="AA95" s="22">
        <v>93686</v>
      </c>
      <c r="AB95" s="22">
        <v>102338</v>
      </c>
      <c r="AC95" s="22">
        <v>90603</v>
      </c>
      <c r="AD95" s="22">
        <v>96377</v>
      </c>
      <c r="AE95" s="22">
        <v>134688</v>
      </c>
      <c r="AF95" s="22">
        <v>94564</v>
      </c>
      <c r="AG95" s="22">
        <v>98121</v>
      </c>
      <c r="AH95" s="22">
        <v>96018</v>
      </c>
      <c r="AI95" s="22">
        <v>105885</v>
      </c>
      <c r="AJ95" s="22">
        <v>96323</v>
      </c>
      <c r="AK95" s="22">
        <v>95650</v>
      </c>
      <c r="AL95" s="22">
        <v>105859</v>
      </c>
      <c r="AM95" s="22">
        <v>108702</v>
      </c>
      <c r="AN95" s="22">
        <v>114803</v>
      </c>
      <c r="AO95" s="22">
        <v>113946</v>
      </c>
      <c r="AP95" s="22">
        <v>130433</v>
      </c>
      <c r="AQ95" s="22">
        <v>162177</v>
      </c>
      <c r="AR95" s="22">
        <v>107936</v>
      </c>
      <c r="AS95" s="23">
        <v>124572</v>
      </c>
      <c r="AT95" s="23">
        <v>114394</v>
      </c>
      <c r="AU95" s="23">
        <v>126404</v>
      </c>
      <c r="AV95" s="23">
        <v>118724</v>
      </c>
      <c r="AW95" s="23">
        <v>116267</v>
      </c>
      <c r="AX95" s="23">
        <v>126423</v>
      </c>
      <c r="AY95" s="23">
        <v>125812</v>
      </c>
      <c r="AZ95" s="23">
        <v>159159</v>
      </c>
      <c r="BA95" s="23">
        <v>154107</v>
      </c>
      <c r="BB95" s="23">
        <v>230089</v>
      </c>
      <c r="BC95" s="23">
        <v>234109</v>
      </c>
      <c r="BD95" s="23">
        <v>159950</v>
      </c>
      <c r="BE95" s="23">
        <v>169826</v>
      </c>
      <c r="BF95" s="23">
        <v>187900</v>
      </c>
      <c r="BG95" s="22">
        <v>178669</v>
      </c>
      <c r="BH95" s="22">
        <v>166099</v>
      </c>
      <c r="BI95" s="22">
        <v>168383</v>
      </c>
      <c r="BJ95" s="22">
        <v>171162</v>
      </c>
      <c r="BK95" s="22">
        <v>192202</v>
      </c>
      <c r="BL95" s="22">
        <v>184865</v>
      </c>
      <c r="BO95" s="207">
        <f t="shared" si="0"/>
        <v>-3.8173380089697284E-2</v>
      </c>
      <c r="BP95" s="99"/>
    </row>
    <row r="96" spans="1:68" x14ac:dyDescent="0.3">
      <c r="A96" s="24" t="s">
        <v>156</v>
      </c>
      <c r="B96" s="25">
        <v>3.713589416270164E-2</v>
      </c>
      <c r="C96" s="25">
        <v>0.16677251059109144</v>
      </c>
      <c r="D96" s="25">
        <v>0.23569265486207575</v>
      </c>
      <c r="E96" s="25">
        <v>0.24345420367368242</v>
      </c>
      <c r="F96" s="25">
        <v>0.24767902408111533</v>
      </c>
      <c r="G96" s="25">
        <v>0.19480611669238326</v>
      </c>
      <c r="H96" s="25">
        <v>0.21478150322401157</v>
      </c>
      <c r="I96" s="25">
        <v>0.19422477365773014</v>
      </c>
      <c r="J96" s="25">
        <v>0.1716013720888247</v>
      </c>
      <c r="K96" s="25">
        <v>0.16237604990235671</v>
      </c>
      <c r="L96" s="25">
        <v>0.19499215171909606</v>
      </c>
      <c r="M96" s="25">
        <f>M95/'АКТИВНОСТЬ БАЗЫ'!M76</f>
        <v>0.18826591896185507</v>
      </c>
      <c r="N96" s="25">
        <f>N95/'АКТИВНОСТЬ БАЗЫ'!N76</f>
        <v>0.15524000831197618</v>
      </c>
      <c r="O96" s="25">
        <f>O95/'АКТИВНОСТЬ БАЗЫ'!O76</f>
        <v>0.17332296072997197</v>
      </c>
      <c r="P96" s="25">
        <f>P95/'АКТИВНОСТЬ БАЗЫ'!P76</f>
        <v>0.22001160887991811</v>
      </c>
      <c r="Q96" s="25">
        <f>Q95/'АКТИВНОСТЬ БАЗЫ'!Q76</f>
        <v>0.20235296848972389</v>
      </c>
      <c r="R96" s="25">
        <f>R95/'АКТИВНОСТЬ БАЗЫ'!R76</f>
        <v>0.22378754872735612</v>
      </c>
      <c r="S96" s="25">
        <f>S95/'АКТИВНОСТЬ БАЗЫ'!S76</f>
        <v>0.25799138241012171</v>
      </c>
      <c r="T96" s="25">
        <f>T95/'АКТИВНОСТЬ БАЗЫ'!T76</f>
        <v>0.19622161064580285</v>
      </c>
      <c r="U96" s="25">
        <f>U95/'АКТИВНОСТЬ БАЗЫ'!U76</f>
        <v>0.22518748881947406</v>
      </c>
      <c r="V96" s="25">
        <f>V95/'АКТИВНОСТЬ БАЗЫ'!V76</f>
        <v>0.19072691056152152</v>
      </c>
      <c r="W96" s="25">
        <f>W95/'АКТИВНОСТЬ БАЗЫ'!W76</f>
        <v>0.18104634422587271</v>
      </c>
      <c r="X96" s="25">
        <f>X95/'АКТИВНОСТЬ БАЗЫ'!X76</f>
        <v>0.21377711302580213</v>
      </c>
      <c r="Y96" s="25">
        <f>Y95/'АКТИВНОСТЬ БАЗЫ'!Y76</f>
        <v>0.22840969805490174</v>
      </c>
      <c r="Z96" s="25">
        <f>Z95/'АКТИВНОСТЬ БАЗЫ'!Z76</f>
        <v>0.26023190889252434</v>
      </c>
      <c r="AA96" s="25">
        <v>0.2573402370520938</v>
      </c>
      <c r="AB96" s="25">
        <f>AB95/'АКТИВНОСТЬ БАЗЫ'!AB76</f>
        <v>0.26644067973121094</v>
      </c>
      <c r="AC96" s="25">
        <f>AC95/'АКТИВНОСТЬ БАЗЫ'!AC76</f>
        <v>0.24417542318296112</v>
      </c>
      <c r="AD96" s="25">
        <f>AD95/'АКТИВНОСТЬ БАЗЫ'!AD76</f>
        <v>0.25004215928165774</v>
      </c>
      <c r="AE96" s="25">
        <f>AE95/'АКТИВНОСТЬ БАЗЫ'!AE76</f>
        <v>0.34720381932450339</v>
      </c>
      <c r="AF96" s="25">
        <f>AF95/'АКТИВНОСТЬ БАЗЫ'!AF76</f>
        <v>0.24112704787403583</v>
      </c>
      <c r="AG96" s="25">
        <f>AG95/'АКТИВНОСТЬ БАЗЫ'!AG76</f>
        <v>0.2392961662276851</v>
      </c>
      <c r="AH96" s="25">
        <f>AH95/'АКТИВНОСТЬ БАЗЫ'!AH76</f>
        <v>0.24995184122703348</v>
      </c>
      <c r="AI96" s="25">
        <f>AI95/'АКТИВНОСТЬ БАЗЫ'!AI76</f>
        <v>0.27078831276772586</v>
      </c>
      <c r="AJ96" s="25">
        <f>AJ95/'АКТИВНОСТЬ БАЗЫ'!AJ76</f>
        <v>0.25143437380903905</v>
      </c>
      <c r="AK96" s="25">
        <f>AK95/'АКТИВНОСТЬ БАЗЫ'!AK76</f>
        <v>0.24877951086801031</v>
      </c>
      <c r="AL96" s="25">
        <f>AL95/'АКТИВНОСТЬ БАЗЫ'!AL76</f>
        <v>0.26061449075555776</v>
      </c>
      <c r="AM96" s="25">
        <f>AM95/'АКТИВНОСТЬ БАЗЫ'!AM76</f>
        <v>0.25755533072860515</v>
      </c>
      <c r="AN96" s="25">
        <f>AN95/'АКТИВНОСТЬ БАЗЫ'!AN76</f>
        <v>0.26366521823009015</v>
      </c>
      <c r="AO96" s="25">
        <f>AO95/'АКТИВНОСТЬ БАЗЫ'!AO76</f>
        <v>0.25931236004150965</v>
      </c>
      <c r="AP96" s="25">
        <f>AP95/'АКТИВНОСТЬ БАЗЫ'!AP76</f>
        <v>0.2764951657385365</v>
      </c>
      <c r="AQ96" s="25">
        <f>AQ95/'АКТИВНОСТЬ БАЗЫ'!AQ76</f>
        <v>0.36850955147708758</v>
      </c>
      <c r="AR96" s="25">
        <f>AR95/'АКТИВНОСТЬ БАЗЫ'!AR76</f>
        <v>0.24216208454673135</v>
      </c>
      <c r="AS96" s="25">
        <f>AS95/'АКТИВНОСТЬ БАЗЫ'!AS76</f>
        <v>0.2683093358605167</v>
      </c>
      <c r="AT96" s="25">
        <f>AT95/'АКТИВНОСТЬ БАЗЫ'!AT76</f>
        <v>0.25424109276063855</v>
      </c>
      <c r="AU96" s="25">
        <f>AU95/'АКТИВНОСТЬ БАЗЫ'!AU76</f>
        <v>0.28154909468347888</v>
      </c>
      <c r="AV96" s="25">
        <f>AV95/'АКТИВНОСТЬ БАЗЫ'!AV76</f>
        <v>0.27485652241352565</v>
      </c>
      <c r="AW96" s="25">
        <f>AW95/'АКТИВНОСТЬ БАЗЫ'!AW76</f>
        <v>0.26771680739412052</v>
      </c>
      <c r="AX96" s="25">
        <f>AX95/'АКТИВНОСТЬ БАЗЫ'!AX76</f>
        <v>0.28072976459851179</v>
      </c>
      <c r="AY96" s="25">
        <f>AY95/'АКТИВНОСТЬ БАЗЫ'!AY76</f>
        <v>0.26502415112940497</v>
      </c>
      <c r="AZ96" s="25">
        <f>AZ95/'АКТИВНОСТЬ БАЗЫ'!AZ76</f>
        <v>0.3181315748971103</v>
      </c>
      <c r="BA96" s="25">
        <f>BA95/'АКТИВНОСТЬ БАЗЫ'!BA76</f>
        <v>0.30814127865823665</v>
      </c>
      <c r="BB96" s="25">
        <f>BB95/'АКТИВНОСТЬ БАЗЫ'!BB76</f>
        <v>0.42602999201965647</v>
      </c>
      <c r="BC96" s="25">
        <f>BC95/'АКТИВНОСТЬ БАЗЫ'!BC76</f>
        <v>0.44374375683549511</v>
      </c>
      <c r="BD96" s="25">
        <f>BD95/'АКТИВНОСТЬ БАЗЫ'!BD76</f>
        <v>0.29932107729389046</v>
      </c>
      <c r="BE96" s="25">
        <f>BE95/'АКТИВНОСТЬ БАЗЫ'!BE76</f>
        <v>0.30789731800488429</v>
      </c>
      <c r="BF96" s="25">
        <f>BF95/'АКТИВНОСТЬ БАЗЫ'!BF76</f>
        <v>0.34164692363218502</v>
      </c>
      <c r="BG96" s="25">
        <f>BG95/'АКТИВНОСТЬ БАЗЫ'!BG76</f>
        <v>0.32952175091800734</v>
      </c>
      <c r="BH96" s="25">
        <f>BH95/'АКТИВНОСТЬ БАЗЫ'!BH76</f>
        <v>0.3104369880141819</v>
      </c>
      <c r="BI96" s="25">
        <f>BI95/'АКТИВНОСТЬ БАЗЫ'!BI76</f>
        <v>0.30825376019683365</v>
      </c>
      <c r="BJ96" s="25">
        <f>BJ95/'АКТИВНОСТЬ БАЗЫ'!BJ76</f>
        <v>0.30526974750798569</v>
      </c>
      <c r="BK96" s="25">
        <f>BK95/'АКТИВНОСТЬ БАЗЫ'!BK76</f>
        <v>0.32433682078974013</v>
      </c>
      <c r="BL96" s="25">
        <f>BL95/'АКТИВНОСТЬ БАЗЫ'!BL76</f>
        <v>0.30745908223800739</v>
      </c>
      <c r="BO96" s="207">
        <f>BL96-BK96</f>
        <v>-1.6877738551732746E-2</v>
      </c>
      <c r="BP96" s="99"/>
    </row>
    <row r="97" spans="1:68" x14ac:dyDescent="0.3">
      <c r="A97" s="55" t="s">
        <v>157</v>
      </c>
      <c r="B97" s="56">
        <v>1380.255746779625</v>
      </c>
      <c r="C97" s="56">
        <v>1912.4967090042062</v>
      </c>
      <c r="D97" s="56">
        <v>2109.6895801333785</v>
      </c>
      <c r="E97" s="56">
        <v>2058.9634423208336</v>
      </c>
      <c r="F97" s="56">
        <v>2123.9385236850158</v>
      </c>
      <c r="G97" s="56">
        <v>1984.1275754405658</v>
      </c>
      <c r="H97" s="56">
        <v>2039.3994504212997</v>
      </c>
      <c r="I97" s="56">
        <v>2296.4204621222352</v>
      </c>
      <c r="J97" s="56">
        <v>2074.9483210341323</v>
      </c>
      <c r="K97" s="56">
        <v>1972.968546650784</v>
      </c>
      <c r="L97" s="56">
        <v>1956.2137379677745</v>
      </c>
      <c r="M97" s="56">
        <v>1937.1963799486487</v>
      </c>
      <c r="N97" s="56">
        <v>1917.2233264528454</v>
      </c>
      <c r="O97" s="56">
        <v>1986.6129191423197</v>
      </c>
      <c r="P97" s="56">
        <v>2183.7726794636596</v>
      </c>
      <c r="Q97" s="56">
        <v>2235.0829353775284</v>
      </c>
      <c r="R97" s="56">
        <v>2258.3977216808039</v>
      </c>
      <c r="S97" s="56">
        <v>1981.0194243766866</v>
      </c>
      <c r="T97" s="56">
        <v>1951.6013950700844</v>
      </c>
      <c r="U97" s="56">
        <v>2039.755736180869</v>
      </c>
      <c r="V97" s="56">
        <v>2047.9643651124618</v>
      </c>
      <c r="W97" s="56">
        <v>1959.0022169277038</v>
      </c>
      <c r="X97" s="56">
        <v>1989.3046161731052</v>
      </c>
      <c r="Y97" s="56">
        <v>2009.1074151420196</v>
      </c>
      <c r="Z97" s="56">
        <v>1979.8014302102561</v>
      </c>
      <c r="AA97" s="56">
        <v>2044.3549985304392</v>
      </c>
      <c r="AB97" s="56">
        <f>ВОВЛЕЧЁННОСТЬ!AB40/'АКТИВНОСТЬ БАЗЫ'!AB76</f>
        <v>2137.6294166256625</v>
      </c>
      <c r="AC97" s="56">
        <f>ВОВЛЕЧЁННОСТЬ!AC40/'АКТИВНОСТЬ БАЗЫ'!AC76</f>
        <v>2099.0094018708714</v>
      </c>
      <c r="AD97" s="56">
        <f>ВОВЛЕЧЁННОСТЬ!AD40/'АКТИВНОСТЬ БАЗЫ'!AD76</f>
        <v>2213.8706915938283</v>
      </c>
      <c r="AE97" s="56">
        <f>ВОВЛЕЧЁННОСТЬ!AE40/'АКТИВНОСТЬ БАЗЫ'!AE76</f>
        <v>2070.7993684297358</v>
      </c>
      <c r="AF97" s="56">
        <f>ВОВЛЕЧЁННОСТЬ!AF40/'АКТИВНОСТЬ БАЗЫ'!AF76</f>
        <v>2202.2890026901246</v>
      </c>
      <c r="AG97" s="56">
        <f>ВОВЛЕЧЁННОСТЬ!AG40/'АКТИВНОСТЬ БАЗЫ'!AG76</f>
        <v>2918.5330991610567</v>
      </c>
      <c r="AH97" s="56">
        <f>ВОВЛЕЧЁННОСТЬ!AH40/'АКТИВНОСТЬ БАЗЫ'!AH76</f>
        <v>2161.9172110343466</v>
      </c>
      <c r="AI97" s="56">
        <f>ВОВЛЕЧЁННОСТЬ!AI40/'АКТИВНОСТЬ БАЗЫ'!AI76</f>
        <v>2031.8577259254523</v>
      </c>
      <c r="AJ97" s="56">
        <f>ВОВЛЕЧЁННОСТЬ!AJ40/'АКТИВНОСТЬ БАЗЫ'!AJ76</f>
        <v>2030.6420044949807</v>
      </c>
      <c r="AK97" s="56">
        <f>ВОВЛЕЧЁННОСТЬ!AK40/'АКТИВНОСТЬ БАЗЫ'!AK76</f>
        <v>2022.9477338436373</v>
      </c>
      <c r="AL97" s="56">
        <f>ВОВЛЕЧЁННОСТЬ!AL40/'АКТИВНОСТЬ БАЗЫ'!AL76</f>
        <v>2064.6748186449686</v>
      </c>
      <c r="AM97" s="56">
        <f>ВОВЛЕЧЁННОСТЬ!AM40/'АКТИВНОСТЬ БАЗЫ'!AM76</f>
        <v>2169.2242100518179</v>
      </c>
      <c r="AN97" s="56">
        <f>ВОВЛЕЧЁННОСТЬ!AN40/'АКТИВНОСТЬ БАЗЫ'!AN76</f>
        <v>2215.7291307083869</v>
      </c>
      <c r="AO97" s="56">
        <f>ВОВЛЕЧЁННОСТЬ!AO40/'АКТИВНОСТЬ БАЗЫ'!AO76</f>
        <v>2218.8624372803897</v>
      </c>
      <c r="AP97" s="56">
        <f>ВОВЛЕЧЁННОСТЬ!AP40/'АКТИВНОСТЬ БАЗЫ'!AP76</f>
        <v>2422.5883711686811</v>
      </c>
      <c r="AQ97" s="56">
        <f>ВОВЛЕЧЁННОСТЬ!AQ40/'АКТИВНОСТЬ БАЗЫ'!AQ76</f>
        <v>2181.9569450724753</v>
      </c>
      <c r="AR97" s="56">
        <f>ВОВЛЕЧЁННОСТЬ!AR40/'АКТИВНОСТЬ БАЗЫ'!AR76</f>
        <v>2207.7439766623729</v>
      </c>
      <c r="AS97" s="57">
        <f>ВОВЛЕЧЁННОСТЬ!AS40/'АКТИВНОСТЬ БАЗЫ'!AS76</f>
        <v>2270.3572629311748</v>
      </c>
      <c r="AT97" s="57">
        <f>ВОВЛЕЧЁННОСТЬ!AT40/'АКТИВНОСТЬ БАЗЫ'!AT76</f>
        <v>2220.4451046465892</v>
      </c>
      <c r="AU97" s="57">
        <f>ВОВЛЕЧЁННОСТЬ!AU40/'АКТИВНОСТЬ БАЗЫ'!AU76</f>
        <v>2158.3783241008646</v>
      </c>
      <c r="AV97" s="57">
        <f>ВОВЛЕЧЁННОСТЬ!AV40/'АКТИВНОСТЬ БАЗЫ'!AV76</f>
        <v>2124.3309393007048</v>
      </c>
      <c r="AW97" s="57">
        <f>ВОВЛЕЧЁННОСТЬ!AW40/'АКТИВНОСТЬ БАЗЫ'!AW76</f>
        <v>2112.3204490537455</v>
      </c>
      <c r="AX97" s="57">
        <f>ВОВЛЕЧЁННОСТЬ!AX40/'АКТИВНОСТЬ БАЗЫ'!AX76</f>
        <v>2310.5646425676773</v>
      </c>
      <c r="AY97" s="57">
        <f>ВОВЛЕЧЁННОСТЬ!AY40/'АКТИВНОСТЬ БАЗЫ'!AY76</f>
        <v>2216.8875327088235</v>
      </c>
      <c r="AZ97" s="57">
        <f>ВОВЛЕЧЁННОСТЬ!AZ40/'АКТИВНОСТЬ БАЗЫ'!AZ76</f>
        <v>2344.6451931168358</v>
      </c>
      <c r="BA97" s="57">
        <f>ВОВЛЕЧЁННОСТЬ!BA40/'АКТИВНОСТЬ БАЗЫ'!BA76</f>
        <v>2399.1801450057801</v>
      </c>
      <c r="BB97" s="57">
        <f>ВОВЛЕЧЁННОСТЬ!BB40/'АКТИВНОСТЬ БАЗЫ'!BB76</f>
        <v>2623.0716830933388</v>
      </c>
      <c r="BC97" s="57">
        <f>ВОВЛЕЧЁННОСТЬ!BC40/'АКТИВНОСТЬ БАЗЫ'!BC76</f>
        <v>2431.0995121091328</v>
      </c>
      <c r="BD97" s="57">
        <f>ВОВЛЕЧЁННОСТЬ!BD40/'АКТИВНОСТЬ БАЗЫ'!BD76</f>
        <v>2505.3496032943126</v>
      </c>
      <c r="BE97" s="57">
        <f>ВОВЛЕЧЁННОСТЬ!BE40/'АКТИВНОСТЬ БАЗЫ'!BE76</f>
        <v>2586.4111039275394</v>
      </c>
      <c r="BF97" s="57">
        <f>ВОВЛЕЧЁННОСТЬ!BF40/'АКТИВНОСТЬ БАЗЫ'!BF76</f>
        <v>2558.1071695125138</v>
      </c>
      <c r="BG97" s="57">
        <f>ВОВЛЕЧЁННОСТЬ!BG40/'АКТИВНОСТЬ БАЗЫ'!BG76</f>
        <v>2500.414506009698</v>
      </c>
      <c r="BH97" s="57">
        <f>ВОВЛЕЧЁННОСТЬ!BH40/'АКТИВНОСТЬ БАЗЫ'!BH76</f>
        <v>2480.1294524613636</v>
      </c>
      <c r="BI97" s="57">
        <f>ВОВЛЕЧЁННОСТЬ!BI40/'АКТИВНОСТЬ БАЗЫ'!BI76</f>
        <v>2552.5121248224268</v>
      </c>
      <c r="BJ97" s="57">
        <f>ВОВЛЕЧЁННОСТЬ!BJ40/'АКТИВНОСТЬ БАЗЫ'!BJ76</f>
        <v>2573.1726390293402</v>
      </c>
      <c r="BK97" s="57">
        <f>ВОВЛЕЧЁННОСТЬ!BK40/'АКТИВНОСТЬ БАЗЫ'!BK76</f>
        <v>2647.4214578974006</v>
      </c>
      <c r="BL97" s="57">
        <f>ВОВЛЕЧЁННОСТЬ!BL40/'АКТИВНОСТЬ БАЗЫ'!BL76</f>
        <v>2784.6636160640783</v>
      </c>
      <c r="BO97" s="216">
        <f t="shared" si="0"/>
        <v>5.1839935706978979E-2</v>
      </c>
      <c r="BP97" s="216">
        <f>BL97/AZ97-1</f>
        <v>0.18766951359591744</v>
      </c>
    </row>
    <row r="98" spans="1:68" ht="33" x14ac:dyDescent="0.3">
      <c r="A98" s="21" t="s">
        <v>158</v>
      </c>
      <c r="B98" s="22">
        <v>1648</v>
      </c>
      <c r="C98" s="22">
        <v>12440</v>
      </c>
      <c r="D98" s="22">
        <v>18267</v>
      </c>
      <c r="E98" s="22">
        <v>21099</v>
      </c>
      <c r="F98" s="22">
        <v>24185</v>
      </c>
      <c r="G98" s="22">
        <v>25689</v>
      </c>
      <c r="H98" s="22">
        <v>27258</v>
      </c>
      <c r="I98" s="22">
        <v>29636</v>
      </c>
      <c r="J98" s="22">
        <v>25612</v>
      </c>
      <c r="K98" s="22">
        <v>24881</v>
      </c>
      <c r="L98" s="22">
        <v>26500</v>
      </c>
      <c r="M98" s="22">
        <v>27293</v>
      </c>
      <c r="N98" s="22">
        <v>27281</v>
      </c>
      <c r="O98" s="22">
        <v>29205</v>
      </c>
      <c r="P98" s="22">
        <v>33387</v>
      </c>
      <c r="Q98" s="22">
        <v>34951</v>
      </c>
      <c r="R98" s="22">
        <v>34700</v>
      </c>
      <c r="S98" s="22">
        <v>32518</v>
      </c>
      <c r="T98" s="22">
        <v>32516</v>
      </c>
      <c r="U98" s="22">
        <v>35255</v>
      </c>
      <c r="V98" s="22">
        <v>35397</v>
      </c>
      <c r="W98" s="22">
        <v>35016</v>
      </c>
      <c r="X98" s="22">
        <v>35726</v>
      </c>
      <c r="Y98" s="22">
        <v>35742</v>
      </c>
      <c r="Z98" s="22">
        <v>35701</v>
      </c>
      <c r="AA98" s="22">
        <v>40762</v>
      </c>
      <c r="AB98" s="22">
        <v>42825</v>
      </c>
      <c r="AC98" s="22">
        <v>41239</v>
      </c>
      <c r="AD98" s="22">
        <v>48219</v>
      </c>
      <c r="AE98" s="22">
        <v>49869</v>
      </c>
      <c r="AF98" s="22">
        <v>52033</v>
      </c>
      <c r="AG98" s="22">
        <v>54966</v>
      </c>
      <c r="AH98" s="22">
        <v>52577</v>
      </c>
      <c r="AI98" s="22">
        <v>53956</v>
      </c>
      <c r="AJ98" s="22">
        <v>53297</v>
      </c>
      <c r="AK98" s="22">
        <v>53853</v>
      </c>
      <c r="AL98" s="22">
        <v>56244</v>
      </c>
      <c r="AM98" s="22">
        <v>58599</v>
      </c>
      <c r="AN98" s="22">
        <v>60911</v>
      </c>
      <c r="AO98" s="22">
        <v>62203</v>
      </c>
      <c r="AP98" s="22">
        <v>103186</v>
      </c>
      <c r="AQ98" s="22">
        <v>96081</v>
      </c>
      <c r="AR98" s="22">
        <v>97923</v>
      </c>
      <c r="AS98" s="23">
        <v>100382</v>
      </c>
      <c r="AT98" s="23">
        <v>98300</v>
      </c>
      <c r="AU98" s="23">
        <v>98083</v>
      </c>
      <c r="AV98" s="23">
        <v>94286</v>
      </c>
      <c r="AW98" s="23">
        <v>94572</v>
      </c>
      <c r="AX98" s="23">
        <v>97946</v>
      </c>
      <c r="AY98" s="23">
        <v>103359</v>
      </c>
      <c r="AZ98" s="23">
        <v>107874</v>
      </c>
      <c r="BA98" s="23">
        <v>107046</v>
      </c>
      <c r="BB98" s="23">
        <v>136490</v>
      </c>
      <c r="BC98" s="23">
        <v>132110</v>
      </c>
      <c r="BD98" s="23">
        <v>133362</v>
      </c>
      <c r="BE98" s="23">
        <v>138164</v>
      </c>
      <c r="BF98" s="23">
        <v>120180</v>
      </c>
      <c r="BG98" s="22">
        <v>120652</v>
      </c>
      <c r="BH98" s="22">
        <v>119709</v>
      </c>
      <c r="BI98" s="22">
        <v>123974</v>
      </c>
      <c r="BJ98" s="22">
        <v>127672</v>
      </c>
      <c r="BK98" s="22">
        <v>135199</v>
      </c>
      <c r="BL98" s="22">
        <v>146616</v>
      </c>
      <c r="BO98" s="207">
        <f t="shared" si="0"/>
        <v>8.444589087197385E-2</v>
      </c>
      <c r="BP98" s="99"/>
    </row>
    <row r="99" spans="1:68" x14ac:dyDescent="0.3">
      <c r="A99" s="24" t="s">
        <v>159</v>
      </c>
      <c r="B99" s="25"/>
      <c r="C99" s="25"/>
      <c r="D99" s="25"/>
      <c r="E99" s="25"/>
      <c r="F99" s="25"/>
      <c r="G99" s="25">
        <f>+G98/G76</f>
        <v>9.5975879937682362E-2</v>
      </c>
      <c r="H99" s="25">
        <f>+H98/H76</f>
        <v>9.5991379158552353E-2</v>
      </c>
      <c r="I99" s="25">
        <f>+I98/I76</f>
        <v>9.6446865704671342E-2</v>
      </c>
      <c r="J99" s="25">
        <f>+J98/J76</f>
        <v>9.633206956731058E-2</v>
      </c>
      <c r="K99" s="25">
        <f>+K98/K76</f>
        <v>9.4348065146085736E-2</v>
      </c>
      <c r="L99" s="25">
        <f>+L98/L76</f>
        <v>9.4967782627704792E-2</v>
      </c>
      <c r="M99" s="25">
        <f>+M98/M76</f>
        <v>9.6139011099330374E-2</v>
      </c>
      <c r="N99" s="25">
        <f>+N98/N76</f>
        <v>9.4482925815612656E-2</v>
      </c>
      <c r="O99" s="25">
        <f>+O98/O76</f>
        <v>9.4666212865269606E-2</v>
      </c>
      <c r="P99" s="25">
        <f>+P98/P76</f>
        <v>9.7383335132029139E-2</v>
      </c>
      <c r="Q99" s="25">
        <f>+Q98/Q76</f>
        <v>0.10142896113016779</v>
      </c>
      <c r="R99" s="25">
        <f>+R98/R76</f>
        <v>9.9461132767713831E-2</v>
      </c>
      <c r="S99" s="25">
        <f>+S98/S76</f>
        <v>9.9090094647221225E-2</v>
      </c>
      <c r="T99" s="25">
        <f>+T98/T76</f>
        <v>9.6952421276100917E-2</v>
      </c>
      <c r="U99" s="25">
        <f>+U98/U76</f>
        <v>9.702632411828653E-2</v>
      </c>
      <c r="V99" s="25">
        <f>+V98/V76</f>
        <v>9.7118038598089304E-2</v>
      </c>
      <c r="W99" s="25">
        <f>+W98/W76</f>
        <v>0.1014306777397667</v>
      </c>
      <c r="X99" s="25">
        <f>+X98/X76</f>
        <v>0.10315654524035019</v>
      </c>
      <c r="Y99" s="25">
        <f>+Y98/Y76</f>
        <v>0.10322450217325381</v>
      </c>
      <c r="Z99" s="25">
        <f>+Z98/Z76</f>
        <v>0.10264541745613254</v>
      </c>
      <c r="AA99" s="25">
        <f>+AA98/AA76</f>
        <v>0.11196659845353037</v>
      </c>
      <c r="AB99" s="25">
        <f>+AB98/AB76</f>
        <v>0.11149643445727987</v>
      </c>
      <c r="AC99" s="25">
        <f>+AC98/AC76</f>
        <v>0.11113925892787362</v>
      </c>
      <c r="AD99" s="25">
        <f>+AD98/AD76</f>
        <v>0.12510020936947874</v>
      </c>
      <c r="AE99" s="25">
        <f>+AE98/AE76</f>
        <v>0.12855419388433759</v>
      </c>
      <c r="AF99" s="25">
        <f>+AF98/AF76</f>
        <v>0.13267801364186907</v>
      </c>
      <c r="AG99" s="25">
        <f>+AG98/AG76</f>
        <v>0.13405033655253146</v>
      </c>
      <c r="AH99" s="25">
        <f>+AH98/AH76</f>
        <v>0.13686723277087356</v>
      </c>
      <c r="AI99" s="25">
        <f>+AI98/AI76</f>
        <v>0.13798606227223323</v>
      </c>
      <c r="AJ99" s="25">
        <f>+AJ98/AJ76</f>
        <v>0.13912251301247214</v>
      </c>
      <c r="AK99" s="25">
        <f>+AK98/AK76</f>
        <v>0.14006819653711405</v>
      </c>
      <c r="AL99" s="25">
        <f>+AL98/AL76</f>
        <v>0.1384672197739974</v>
      </c>
      <c r="AM99" s="25">
        <f>+AM98/AM76</f>
        <v>0.13884275197664747</v>
      </c>
      <c r="AN99" s="25">
        <f>+AN98/AN76</f>
        <v>0.13989279119546544</v>
      </c>
      <c r="AO99" s="25">
        <f>+AO98/AO76</f>
        <v>0.14155834107087589</v>
      </c>
      <c r="AP99" s="25">
        <f>+AP98/AP76</f>
        <v>0.21873628738046835</v>
      </c>
      <c r="AQ99" s="25">
        <f>+AQ98/AQ76</f>
        <v>0.21832174855540584</v>
      </c>
      <c r="AR99" s="25">
        <f>+AR98/AR76</f>
        <v>0.21969720765147471</v>
      </c>
      <c r="AS99" s="25">
        <f>+AS98/AS76</f>
        <v>0.2162077172426419</v>
      </c>
      <c r="AT99" s="25">
        <f>+AT98/AT76</f>
        <v>0.21847211757933782</v>
      </c>
      <c r="AU99" s="25">
        <f>+AU98/AU76</f>
        <v>0.21846761062814199</v>
      </c>
      <c r="AV99" s="25">
        <f>+AV98/AV76</f>
        <v>0.21828039884338196</v>
      </c>
      <c r="AW99" s="25">
        <f>+AW98/AW76</f>
        <v>0.21776182329359808</v>
      </c>
      <c r="AX99" s="25">
        <f>+AX98/AX76</f>
        <v>0.21749489826507704</v>
      </c>
      <c r="AY99" s="25">
        <f>+AY98/AY76</f>
        <v>0.21772669726722546</v>
      </c>
      <c r="AZ99" s="25">
        <f>+AZ98/AZ76</f>
        <v>0.21562164571561065</v>
      </c>
      <c r="BA99" s="25">
        <f>+BA98/BA76</f>
        <v>0.21404148620925462</v>
      </c>
      <c r="BB99" s="25">
        <f>+BB98/BB76</f>
        <v>0.25272322279971188</v>
      </c>
      <c r="BC99" s="25">
        <f>+BC98/BC76</f>
        <v>0.25040894504498867</v>
      </c>
      <c r="BD99" s="25">
        <f>+BD98/BD76</f>
        <v>0.24956584876566312</v>
      </c>
      <c r="BE99" s="25">
        <f>+BE98/BE76</f>
        <v>0.25049359370665758</v>
      </c>
      <c r="BF99" s="25">
        <f>+BF98/BF76</f>
        <v>0.21851584503521018</v>
      </c>
      <c r="BG99" s="25">
        <f>+BG98/BG76</f>
        <v>0.2225201814067321</v>
      </c>
      <c r="BH99" s="25">
        <f>+BH98/BH76</f>
        <v>0.22373464860227754</v>
      </c>
      <c r="BI99" s="25">
        <f>+BI98/BI76</f>
        <v>0.22695552203394795</v>
      </c>
      <c r="BJ99" s="25">
        <f>+BJ98/BJ76</f>
        <v>0.22770474289760315</v>
      </c>
      <c r="BK99" s="25">
        <f>+BK98/BK76</f>
        <v>0.22814546068174149</v>
      </c>
      <c r="BL99" s="25">
        <f>+BL98/BL76</f>
        <v>0.24384508047173717</v>
      </c>
      <c r="BO99" s="207">
        <f>BL99-BK99</f>
        <v>1.5699619789995678E-2</v>
      </c>
      <c r="BP99" s="99"/>
    </row>
    <row r="100" spans="1:68" ht="33" x14ac:dyDescent="0.3">
      <c r="A100" s="21" t="s">
        <v>160</v>
      </c>
      <c r="B100" s="22">
        <v>2509432.1</v>
      </c>
      <c r="C100" s="22">
        <v>28273636.189999998</v>
      </c>
      <c r="D100" s="22">
        <v>41317110.149999999</v>
      </c>
      <c r="E100" s="22">
        <v>46193189.280000001</v>
      </c>
      <c r="F100" s="22">
        <v>55649629.989999987</v>
      </c>
      <c r="G100" s="22">
        <v>54855179.949999996</v>
      </c>
      <c r="H100" s="22">
        <v>61222995.270000011</v>
      </c>
      <c r="I100" s="22">
        <v>75314410.939999983</v>
      </c>
      <c r="J100" s="22">
        <v>57191089.970000006</v>
      </c>
      <c r="K100" s="22">
        <v>52311178.050000004</v>
      </c>
      <c r="L100" s="22">
        <v>56424653.550000004</v>
      </c>
      <c r="M100" s="22">
        <v>58332578.32</v>
      </c>
      <c r="N100" s="22">
        <v>57037813.29999999</v>
      </c>
      <c r="O100" s="22">
        <v>63006671.539999999</v>
      </c>
      <c r="P100" s="22">
        <v>80401205.560000002</v>
      </c>
      <c r="Q100" s="22">
        <v>89568571.109999999</v>
      </c>
      <c r="R100" s="22">
        <v>88903188.549999997</v>
      </c>
      <c r="S100" s="22">
        <v>73086910.109999999</v>
      </c>
      <c r="T100" s="22">
        <v>69841393.920000017</v>
      </c>
      <c r="U100" s="22">
        <v>80128368.25</v>
      </c>
      <c r="V100" s="22">
        <v>80146926.719999999</v>
      </c>
      <c r="W100" s="22">
        <v>75465301.090000004</v>
      </c>
      <c r="X100" s="22">
        <v>78002717.340000004</v>
      </c>
      <c r="Y100" s="22">
        <v>78719346.63000001</v>
      </c>
      <c r="Z100" s="22">
        <v>77946902.170000002</v>
      </c>
      <c r="AA100" s="22">
        <v>90243924.700000003</v>
      </c>
      <c r="AB100" s="22">
        <v>98126294.190000013</v>
      </c>
      <c r="AC100" s="22">
        <v>94827921.10999997</v>
      </c>
      <c r="AD100" s="22">
        <v>122767719</v>
      </c>
      <c r="AE100" s="22">
        <v>116719217.09999998</v>
      </c>
      <c r="AF100" s="22">
        <v>133288357.11000001</v>
      </c>
      <c r="AG100" s="22">
        <v>192186331.80000001</v>
      </c>
      <c r="AH100" s="22">
        <v>132968069.71000001</v>
      </c>
      <c r="AI100" s="22">
        <v>131940660.94000001</v>
      </c>
      <c r="AJ100" s="22">
        <v>129819974.52000001</v>
      </c>
      <c r="AK100" s="22">
        <v>130574723.75999999</v>
      </c>
      <c r="AL100" s="22">
        <v>137146795.01009998</v>
      </c>
      <c r="AM100" s="22">
        <v>149511400.19</v>
      </c>
      <c r="AN100" s="22">
        <v>161966354.95999998</v>
      </c>
      <c r="AO100" s="22">
        <v>162756913.70999998</v>
      </c>
      <c r="AP100" s="22">
        <v>288332515.66000009</v>
      </c>
      <c r="AQ100" s="22">
        <v>238762167.34999999</v>
      </c>
      <c r="AR100" s="22">
        <v>246481475.93000001</v>
      </c>
      <c r="AS100" s="23">
        <v>257637600.78</v>
      </c>
      <c r="AT100" s="23">
        <v>247157711.62999997</v>
      </c>
      <c r="AU100" s="23">
        <v>235924508.08000004</v>
      </c>
      <c r="AV100" s="23">
        <v>224914306.49999994</v>
      </c>
      <c r="AW100" s="23">
        <v>227113636.73000002</v>
      </c>
      <c r="AX100" s="23">
        <v>252493595.21000007</v>
      </c>
      <c r="AY100" s="23">
        <v>257141246.55000004</v>
      </c>
      <c r="AZ100" s="23">
        <v>287465695.45999992</v>
      </c>
      <c r="BA100" s="23">
        <v>292348522.02000004</v>
      </c>
      <c r="BB100" s="23">
        <v>361540825.3499999</v>
      </c>
      <c r="BC100" s="23">
        <v>322300078.93000001</v>
      </c>
      <c r="BD100" s="23">
        <v>333577347.97000003</v>
      </c>
      <c r="BE100" s="23">
        <v>352460711.34000003</v>
      </c>
      <c r="BF100" s="23">
        <v>344743360.91329992</v>
      </c>
      <c r="BG100" s="22">
        <v>339764040.76999998</v>
      </c>
      <c r="BH100" s="22">
        <v>339066254.11000001</v>
      </c>
      <c r="BI100" s="22">
        <v>361833243</v>
      </c>
      <c r="BJ100" s="22">
        <v>377039831.57000005</v>
      </c>
      <c r="BK100" s="22">
        <v>406884395.77000004</v>
      </c>
      <c r="BL100" s="22">
        <v>455409805.99999994</v>
      </c>
      <c r="BO100" s="207">
        <f t="shared" si="0"/>
        <v>0.11926092702122171</v>
      </c>
      <c r="BP100" s="99"/>
    </row>
    <row r="101" spans="1:68" x14ac:dyDescent="0.3">
      <c r="A101" s="24" t="s">
        <v>161</v>
      </c>
      <c r="B101" s="25">
        <f>+B100/ВОВЛЕЧЁННОСТЬ!B44</f>
        <v>0.20456871986924174</v>
      </c>
      <c r="C101" s="25">
        <f>+C100/ВОВЛЕЧЁННОСТЬ!C44</f>
        <v>0.11490533030875735</v>
      </c>
      <c r="D101" s="25">
        <f>+D100/ВОВЛЕЧЁННОСТЬ!D44</f>
        <v>0.10032213201868664</v>
      </c>
      <c r="E101" s="25">
        <f>+E100/ВОВЛЕЧЁННОСТЬ!E44</f>
        <v>9.9934595410710619E-2</v>
      </c>
      <c r="F101" s="25">
        <f>+F100/ВОВЛЕЧЁННОСТЬ!F44</f>
        <v>0.10020816824166065</v>
      </c>
      <c r="G101" s="25">
        <f>+G100/ВОВЛЕЧЁННОСТЬ!G44</f>
        <v>0.10040592192785232</v>
      </c>
      <c r="H101" s="25">
        <f>+H100/ВОВЛЕЧЁННОСТЬ!H44</f>
        <v>0.10252242402157805</v>
      </c>
      <c r="I101" s="25">
        <f>+I100/ВОВЛЕЧЁННОСТЬ!I44</f>
        <v>0.10367161367381014</v>
      </c>
      <c r="J101" s="25">
        <f>+J100/ВОВЛЕЧЁННОСТЬ!J44</f>
        <v>0.10073996935503758</v>
      </c>
      <c r="K101" s="25">
        <f>+K100/ВОВЛЕЧЁННОСТЬ!K44</f>
        <v>9.7192947845464298E-2</v>
      </c>
      <c r="L101" s="25">
        <f>+L100/ВОВЛЕЧЁННОСТЬ!L44</f>
        <v>9.9807983036947157E-2</v>
      </c>
      <c r="M101" s="25">
        <f>+M100/ВОВЛЕЧЁННОСТЬ!M44</f>
        <v>0.10243089936532565</v>
      </c>
      <c r="N101" s="25">
        <f>+N100/ВОВЛЕЧЁННОСТЬ!N44</f>
        <v>9.9800639339668429E-2</v>
      </c>
      <c r="O101" s="25">
        <f>+O100/ВОВЛЕЧЁННОСТЬ!O44</f>
        <v>9.9954658371699756E-2</v>
      </c>
      <c r="P101" s="25">
        <f>+P100/ВОВЛЕЧЁННОСТЬ!P44</f>
        <v>0.10409121146688956</v>
      </c>
      <c r="Q101" s="25">
        <f>+Q100/ВОВЛЕЧЁННОСТЬ!Q44</f>
        <v>0.11259677677124758</v>
      </c>
      <c r="R101" s="25">
        <f>+R100/ВОВЛЕЧЁННОСТЬ!R44</f>
        <v>0.10940184660386744</v>
      </c>
      <c r="S101" s="25">
        <f>+S100/ВОВЛЕЧЁННОСТЬ!S44</f>
        <v>0.10900943932427971</v>
      </c>
      <c r="T101" s="25">
        <f>+T100/ВОВЛЕЧЁННОСТЬ!T44</f>
        <v>0.1038001372533681</v>
      </c>
      <c r="U101" s="25">
        <f>+U100/ВОВЛЕЧЁННОСТЬ!U44</f>
        <v>0.10480844254530862</v>
      </c>
      <c r="V101" s="25">
        <f>+V100/ВОВЛЕЧЁННОСТЬ!V44</f>
        <v>0.10391213460377291</v>
      </c>
      <c r="W101" s="25">
        <f>+W100/ВОВЛЕЧЁННОСТЬ!W44</f>
        <v>0.10822201731147574</v>
      </c>
      <c r="X101" s="25">
        <f>+X100/ВОВЛЕЧЁННОСТЬ!X44</f>
        <v>0.10954013737480132</v>
      </c>
      <c r="Y101" s="25">
        <f>+Y100/ВОВЛЕЧЁННОСТЬ!Y44</f>
        <v>0.10948031841840417</v>
      </c>
      <c r="Z101" s="25">
        <f>+Z100/ВОВЛЕЧЁННОСТЬ!Z44</f>
        <v>0.10919334174537348</v>
      </c>
      <c r="AA101" s="25">
        <v>0.99999999999999967</v>
      </c>
      <c r="AB101" s="25">
        <f>+AB100/ВОВЛЕЧЁННОСТЬ!AB44</f>
        <v>0.11521389571598273</v>
      </c>
      <c r="AC101" s="25">
        <f>+AC100/ВОВЛЕЧЁННОСТЬ!AC44</f>
        <v>0.11748541719074211</v>
      </c>
      <c r="AD101" s="25">
        <f>+AD100/ВОВЛЕЧЁННОСТЬ!AD44</f>
        <v>0.1385810350533877</v>
      </c>
      <c r="AE101" s="25">
        <f>+AE100/ВОВЛЕЧЁННОСТЬ!AE44</f>
        <v>0.1395217043356573</v>
      </c>
      <c r="AF101" s="25">
        <f>+AF100/ВОВЛЕЧЁННОСТЬ!AF44</f>
        <v>0.14895049225149565</v>
      </c>
      <c r="AG101" s="25">
        <f>+AG100/ВОВЛЕЧЁННОСТЬ!AG44</f>
        <v>0.15545364982796497</v>
      </c>
      <c r="AH101" s="25">
        <f>+AH100/ВОВЛЕЧЁННОСТЬ!AH44</f>
        <v>0.15209133609413331</v>
      </c>
      <c r="AI101" s="25">
        <f>+AI100/ВОВЛЕЧЁННОСТЬ!AI44</f>
        <v>0.1574650814794914</v>
      </c>
      <c r="AJ101" s="25">
        <f>+AJ100/ВОВЛЕЧЁННОСТЬ!AJ44</f>
        <v>0.15840780799235044</v>
      </c>
      <c r="AK101" s="25">
        <f>+AK100/ВОВЛЕЧЁННОСТЬ!AK44</f>
        <v>0.15904715911510867</v>
      </c>
      <c r="AL101" s="25">
        <f>+AL100/ВОВЛЕЧЁННОСТЬ!AL44</f>
        <v>0.15513024861080973</v>
      </c>
      <c r="AM101" s="25">
        <f>+AM100/ВОВЛЕЧЁННОСТЬ!AM44</f>
        <v>0.15529145282371265</v>
      </c>
      <c r="AN101" s="25">
        <f>+AN100/ВОВЛЕЧЁННОСТЬ!AN44</f>
        <v>0.15894680492544866</v>
      </c>
      <c r="AO101" s="25">
        <f>+AO100/ВОВЛЕЧЁННОСТЬ!AO44</f>
        <v>0.15746951289298827</v>
      </c>
      <c r="AP101" s="25">
        <f>+AP100/ВОВЛЕЧЁННОСТЬ!AP44</f>
        <v>0.23888519749413575</v>
      </c>
      <c r="AQ101" s="25">
        <f>+AQ100/ВОВЛЕЧЁННОСТЬ!AQ44</f>
        <v>0.23416044151558102</v>
      </c>
      <c r="AR101" s="25">
        <f>+AR100/ВОВЛЕЧЁННОСТЬ!AR44</f>
        <v>0.23699683909244168</v>
      </c>
      <c r="AS101" s="25">
        <f>+AS100/ВОВЛЕЧЁННОСТЬ!AS44</f>
        <v>0.23077712371430217</v>
      </c>
      <c r="AT101" s="25">
        <f>+AT100/ВОВЛЕЧЁННОСТЬ!AT44</f>
        <v>0.23427210290279468</v>
      </c>
      <c r="AU101" s="25">
        <f>+AU100/ВОВЛЕЧЁННОСТЬ!AU44</f>
        <v>0.23208076402174135</v>
      </c>
      <c r="AV101" s="25">
        <f>+AV100/ВОВЛЕЧЁННОСТЬ!AV44</f>
        <v>0.23232931586260711</v>
      </c>
      <c r="AW101" s="25">
        <f>+AW100/ВОВЛЕЧЁННОСТЬ!AW44</f>
        <v>0.2342447161383423</v>
      </c>
      <c r="AX101" s="25">
        <f>+AX100/ВОВЛЕЧЁННОСТЬ!AX44</f>
        <v>0.22953315914061651</v>
      </c>
      <c r="AY101" s="25">
        <f>+AY100/ВОВЛЕЧЁННОСТЬ!AY44</f>
        <v>0.22974100800158523</v>
      </c>
      <c r="AZ101" s="25">
        <f>+AZ100/ВОВЛЕЧЁННОСТЬ!AZ44</f>
        <v>0.22763311625853716</v>
      </c>
      <c r="BA101" s="25">
        <f>+BA100/ВОВЛЕЧЁННОСТЬ!BA44</f>
        <v>0.22540540080030164</v>
      </c>
      <c r="BB101" s="25">
        <f>+BB100/ВОВЛЕЧЁННОСТЬ!BB44</f>
        <v>0.23685759626511008</v>
      </c>
      <c r="BC101" s="25">
        <f>+BC100/ВОВЛЕЧЁННОСТЬ!BC44</f>
        <v>0.23200488748404807</v>
      </c>
      <c r="BD101" s="25">
        <f>+BD100/ВОВЛЕЧЁННОСТЬ!BD44</f>
        <v>0.23087590320573517</v>
      </c>
      <c r="BE101" s="25">
        <f>+BE100/ВОВЛЕЧЁННОСТЬ!BE44</f>
        <v>0.22871927233244232</v>
      </c>
      <c r="BF101" s="25">
        <f>+BF100/ВОВЛЕЧЁННОСТЬ!BF44</f>
        <v>0.22657823090536741</v>
      </c>
      <c r="BG101" s="25">
        <f>+BG100/ВОВЛЕЧЁННОСТЬ!BG44</f>
        <v>0.23287567191305392</v>
      </c>
      <c r="BH101" s="25">
        <f>+BH100/ВОВЛЕЧЁННОСТЬ!BH44</f>
        <v>0.23741807943162915</v>
      </c>
      <c r="BI101" s="25">
        <f>+BI100/ВОВЛЕЧЁННОСТЬ!BI44</f>
        <v>0.24142011202757899</v>
      </c>
      <c r="BJ101" s="25">
        <f>+BJ100/ВОВЛЕЧЁННОСТЬ!BJ44</f>
        <v>0.24280512147526478</v>
      </c>
      <c r="BK101" s="25">
        <f>+BK100/ВОВЛЕЧЁННОСТЬ!BK44</f>
        <v>0.24159002322642326</v>
      </c>
      <c r="BL101" s="25">
        <f>+BL100/ВОВЛЕЧЁННОСТЬ!BL44</f>
        <v>0.25258158599467384</v>
      </c>
      <c r="BO101" s="207">
        <f>BL101-BK101</f>
        <v>1.0991562768250585E-2</v>
      </c>
      <c r="BP101" s="99"/>
    </row>
    <row r="102" spans="1:68" x14ac:dyDescent="0.3">
      <c r="BA102" s="86"/>
      <c r="BB102" s="86"/>
      <c r="BP102" s="99"/>
    </row>
    <row r="103" spans="1:68" x14ac:dyDescent="0.3">
      <c r="A103" s="87"/>
      <c r="B103" s="86"/>
      <c r="C103" s="86"/>
      <c r="D103" s="86"/>
      <c r="E103" s="88"/>
      <c r="F103" s="86"/>
      <c r="G103" s="89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P103" s="99"/>
    </row>
    <row r="104" spans="1:68" customFormat="1" x14ac:dyDescent="0.3">
      <c r="A104" s="16" t="s">
        <v>162</v>
      </c>
      <c r="B104" s="230">
        <v>2019</v>
      </c>
      <c r="C104" s="230"/>
      <c r="D104" s="230"/>
      <c r="E104" s="230"/>
      <c r="F104" s="230"/>
      <c r="G104" s="229">
        <v>2020</v>
      </c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>
        <v>2021</v>
      </c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>
        <v>2022</v>
      </c>
      <c r="AF104" s="229"/>
      <c r="AG104" s="229"/>
      <c r="AH104" s="229"/>
      <c r="AI104" s="229"/>
      <c r="AJ104" s="229"/>
      <c r="AK104" s="229"/>
      <c r="AL104" s="229"/>
      <c r="AM104" s="229"/>
      <c r="AN104" s="229"/>
      <c r="AO104" s="229"/>
      <c r="AP104" s="229"/>
      <c r="AQ104" s="229">
        <v>2023</v>
      </c>
      <c r="AR104" s="229"/>
      <c r="AS104" s="229"/>
      <c r="AT104" s="229"/>
      <c r="AU104" s="229"/>
      <c r="AV104" s="229"/>
      <c r="AW104" s="229"/>
      <c r="AX104" s="229"/>
      <c r="AY104" s="229"/>
      <c r="AZ104" s="229"/>
      <c r="BA104" s="229"/>
      <c r="BB104" s="229"/>
      <c r="BC104" s="229">
        <v>2024</v>
      </c>
      <c r="BD104" s="229"/>
      <c r="BE104" s="229"/>
      <c r="BF104" s="229"/>
      <c r="BG104" s="229"/>
      <c r="BH104" s="229"/>
      <c r="BI104" s="229"/>
      <c r="BJ104" s="229"/>
      <c r="BK104" s="229"/>
      <c r="BL104" s="229"/>
      <c r="BM104" s="229"/>
      <c r="BN104" s="229"/>
      <c r="BO104" s="231" t="s">
        <v>931</v>
      </c>
      <c r="BP104" s="99"/>
    </row>
    <row r="105" spans="1:68" customFormat="1" ht="15.75" customHeight="1" x14ac:dyDescent="0.3">
      <c r="A105" s="17"/>
      <c r="B105" s="18">
        <v>43678</v>
      </c>
      <c r="C105" s="18">
        <v>43709</v>
      </c>
      <c r="D105" s="18">
        <v>43739</v>
      </c>
      <c r="E105" s="18">
        <v>43770</v>
      </c>
      <c r="F105" s="18">
        <v>43800</v>
      </c>
      <c r="G105" s="18">
        <v>43831</v>
      </c>
      <c r="H105" s="18">
        <v>43862</v>
      </c>
      <c r="I105" s="18">
        <v>43891</v>
      </c>
      <c r="J105" s="18">
        <v>43922</v>
      </c>
      <c r="K105" s="18">
        <v>43952</v>
      </c>
      <c r="L105" s="18">
        <v>43983</v>
      </c>
      <c r="M105" s="18">
        <v>44013</v>
      </c>
      <c r="N105" s="18">
        <v>44044</v>
      </c>
      <c r="O105" s="18">
        <v>44075</v>
      </c>
      <c r="P105" s="18">
        <v>44105</v>
      </c>
      <c r="Q105" s="18">
        <v>44136</v>
      </c>
      <c r="R105" s="18">
        <v>44166</v>
      </c>
      <c r="S105" s="18">
        <v>44197</v>
      </c>
      <c r="T105" s="18">
        <v>44228</v>
      </c>
      <c r="U105" s="18">
        <v>44256</v>
      </c>
      <c r="V105" s="18">
        <v>44287</v>
      </c>
      <c r="W105" s="18">
        <v>44317</v>
      </c>
      <c r="X105" s="18">
        <v>44348</v>
      </c>
      <c r="Y105" s="18">
        <v>44378</v>
      </c>
      <c r="Z105" s="18">
        <v>44409</v>
      </c>
      <c r="AA105" s="18">
        <v>44440</v>
      </c>
      <c r="AB105" s="18">
        <v>44470</v>
      </c>
      <c r="AC105" s="18">
        <v>44501</v>
      </c>
      <c r="AD105" s="18">
        <v>44531</v>
      </c>
      <c r="AE105" s="18">
        <v>44562</v>
      </c>
      <c r="AF105" s="18">
        <v>44593</v>
      </c>
      <c r="AG105" s="18">
        <v>44621</v>
      </c>
      <c r="AH105" s="18">
        <v>44652</v>
      </c>
      <c r="AI105" s="18">
        <v>44682</v>
      </c>
      <c r="AJ105" s="18">
        <v>44713</v>
      </c>
      <c r="AK105" s="18">
        <v>44743</v>
      </c>
      <c r="AL105" s="18">
        <v>44774</v>
      </c>
      <c r="AM105" s="18">
        <v>44805</v>
      </c>
      <c r="AN105" s="18">
        <v>44835</v>
      </c>
      <c r="AO105" s="18">
        <v>44866</v>
      </c>
      <c r="AP105" s="18">
        <v>44896</v>
      </c>
      <c r="AQ105" s="18">
        <v>44927</v>
      </c>
      <c r="AR105" s="18">
        <v>44958</v>
      </c>
      <c r="AS105" s="18">
        <v>44986</v>
      </c>
      <c r="AT105" s="18">
        <v>45017</v>
      </c>
      <c r="AU105" s="18">
        <v>45047</v>
      </c>
      <c r="AV105" s="18">
        <v>45078</v>
      </c>
      <c r="AW105" s="18">
        <v>45108</v>
      </c>
      <c r="AX105" s="18">
        <v>45139</v>
      </c>
      <c r="AY105" s="18">
        <v>45170</v>
      </c>
      <c r="AZ105" s="18">
        <v>45200</v>
      </c>
      <c r="BA105" s="18">
        <v>45231</v>
      </c>
      <c r="BB105" s="18">
        <v>45261</v>
      </c>
      <c r="BC105" s="18">
        <v>45292</v>
      </c>
      <c r="BD105" s="18">
        <v>45323</v>
      </c>
      <c r="BE105" s="18">
        <v>45352</v>
      </c>
      <c r="BF105" s="18">
        <v>45383</v>
      </c>
      <c r="BG105" s="18">
        <v>45413</v>
      </c>
      <c r="BH105" s="18">
        <v>45444</v>
      </c>
      <c r="BI105" s="18">
        <v>45474</v>
      </c>
      <c r="BJ105" s="18">
        <v>45505</v>
      </c>
      <c r="BK105" s="18">
        <v>45536</v>
      </c>
      <c r="BL105" s="18">
        <v>45566</v>
      </c>
      <c r="BM105" s="18">
        <v>45597</v>
      </c>
      <c r="BN105" s="18">
        <v>45627</v>
      </c>
      <c r="BO105" s="232"/>
      <c r="BP105" s="99"/>
    </row>
    <row r="106" spans="1:68" s="90" customFormat="1" x14ac:dyDescent="0.3">
      <c r="A106" s="21" t="s">
        <v>138</v>
      </c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>
        <v>641616</v>
      </c>
      <c r="N106" s="22">
        <v>663070</v>
      </c>
      <c r="O106" s="22">
        <v>679212</v>
      </c>
      <c r="P106" s="22">
        <v>699373</v>
      </c>
      <c r="Q106" s="22">
        <v>722719</v>
      </c>
      <c r="R106" s="22">
        <v>738029</v>
      </c>
      <c r="S106" s="22">
        <v>747871</v>
      </c>
      <c r="T106" s="22">
        <v>758000</v>
      </c>
      <c r="U106" s="22">
        <v>768889</v>
      </c>
      <c r="V106" s="22">
        <v>783370</v>
      </c>
      <c r="W106" s="22">
        <v>794675</v>
      </c>
      <c r="X106" s="22">
        <v>804743</v>
      </c>
      <c r="Y106" s="22">
        <v>815344</v>
      </c>
      <c r="Z106" s="22">
        <v>825821</v>
      </c>
      <c r="AA106" s="22">
        <v>836867</v>
      </c>
      <c r="AB106" s="22">
        <v>846878</v>
      </c>
      <c r="AC106" s="22">
        <v>851587</v>
      </c>
      <c r="AD106" s="22">
        <v>858716</v>
      </c>
      <c r="AE106" s="22">
        <v>867046</v>
      </c>
      <c r="AF106" s="22">
        <v>875557</v>
      </c>
      <c r="AG106" s="22">
        <v>885393</v>
      </c>
      <c r="AH106" s="22">
        <v>887293</v>
      </c>
      <c r="AI106" s="22">
        <v>895684</v>
      </c>
      <c r="AJ106" s="22">
        <v>901764</v>
      </c>
      <c r="AK106" s="22">
        <v>910513</v>
      </c>
      <c r="AL106" s="22">
        <v>922943</v>
      </c>
      <c r="AM106" s="22">
        <v>935029</v>
      </c>
      <c r="AN106" s="22">
        <v>947942</v>
      </c>
      <c r="AO106" s="22">
        <v>965317</v>
      </c>
      <c r="AP106" s="22">
        <v>983779</v>
      </c>
      <c r="AQ106" s="22">
        <v>996578</v>
      </c>
      <c r="AR106" s="22">
        <v>1009119</v>
      </c>
      <c r="AS106" s="23">
        <v>1019488</v>
      </c>
      <c r="AT106" s="23">
        <v>1031154</v>
      </c>
      <c r="AU106" s="23">
        <v>1037657</v>
      </c>
      <c r="AV106" s="23">
        <v>1044719</v>
      </c>
      <c r="AW106" s="23">
        <v>1054175</v>
      </c>
      <c r="AX106" s="23">
        <v>1063253</v>
      </c>
      <c r="AY106" s="23">
        <v>1075047</v>
      </c>
      <c r="AZ106" s="23">
        <v>1089758</v>
      </c>
      <c r="BA106" s="23">
        <v>1103463</v>
      </c>
      <c r="BB106" s="23">
        <v>1129908</v>
      </c>
      <c r="BC106" s="23">
        <v>1131201</v>
      </c>
      <c r="BD106" s="23">
        <v>1145318</v>
      </c>
      <c r="BE106" s="23">
        <v>1159240</v>
      </c>
      <c r="BF106" s="23">
        <v>1172252</v>
      </c>
      <c r="BG106" s="23">
        <v>1182990</v>
      </c>
      <c r="BH106" s="23">
        <v>1195263</v>
      </c>
      <c r="BI106" s="23">
        <v>1209577</v>
      </c>
      <c r="BJ106" s="23">
        <v>1224615</v>
      </c>
      <c r="BK106" s="23">
        <v>1242169</v>
      </c>
      <c r="BL106" s="23">
        <v>1255330</v>
      </c>
      <c r="BO106" s="207">
        <f>BL106/BK106-1</f>
        <v>1.0595176662756778E-2</v>
      </c>
      <c r="BP106" s="99"/>
    </row>
    <row r="107" spans="1:68" s="90" customFormat="1" x14ac:dyDescent="0.3">
      <c r="A107" s="21" t="s">
        <v>163</v>
      </c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>
        <v>8051034874.2800035</v>
      </c>
      <c r="X107" s="22">
        <v>8191569318.6600027</v>
      </c>
      <c r="Y107" s="22">
        <v>8334470950.079998</v>
      </c>
      <c r="Z107" s="22">
        <v>8466809012.5599976</v>
      </c>
      <c r="AA107" s="22">
        <v>8598168366.6299896</v>
      </c>
      <c r="AB107" s="22">
        <v>8665397849.3699875</v>
      </c>
      <c r="AC107" s="22">
        <v>8673803397.6299839</v>
      </c>
      <c r="AD107" s="22">
        <v>8739199954.2599869</v>
      </c>
      <c r="AE107" s="22">
        <v>8892401190.0399876</v>
      </c>
      <c r="AF107" s="22">
        <v>9101552615.9899864</v>
      </c>
      <c r="AG107" s="22">
        <v>9557112482.4499893</v>
      </c>
      <c r="AH107" s="22">
        <v>9641174567.3899937</v>
      </c>
      <c r="AI107" s="22">
        <v>9759393030.3399963</v>
      </c>
      <c r="AJ107" s="22">
        <v>9848367909.3000031</v>
      </c>
      <c r="AK107" s="22">
        <v>9930481297.135004</v>
      </c>
      <c r="AL107" s="22">
        <v>10080538806.080397</v>
      </c>
      <c r="AM107" s="22">
        <v>10251808732.615398</v>
      </c>
      <c r="AN107" s="22">
        <v>10395515289.355408</v>
      </c>
      <c r="AO107" s="22">
        <v>10591666814.46541</v>
      </c>
      <c r="AP107" s="22">
        <v>10881170423.935415</v>
      </c>
      <c r="AQ107" s="22">
        <v>11038112033.735416</v>
      </c>
      <c r="AR107" s="22">
        <v>11158465242.29541</v>
      </c>
      <c r="AS107" s="23">
        <v>11015843091.335407</v>
      </c>
      <c r="AT107" s="23">
        <v>11184424193.105417</v>
      </c>
      <c r="AU107" s="23">
        <v>11358933778.335415</v>
      </c>
      <c r="AV107" s="23">
        <v>11498617037.665411</v>
      </c>
      <c r="AW107" s="23">
        <v>11638193933.24041</v>
      </c>
      <c r="AX107" s="23">
        <v>11840084406.795006</v>
      </c>
      <c r="AY107" s="23">
        <v>11976948493.910007</v>
      </c>
      <c r="AZ107" s="23">
        <v>12185198099.85001</v>
      </c>
      <c r="BA107" s="23">
        <v>12410079498.270004</v>
      </c>
      <c r="BB107" s="23">
        <v>12960980652.639992</v>
      </c>
      <c r="BC107" s="23">
        <v>13006243736.609997</v>
      </c>
      <c r="BD107" s="23">
        <v>13361018509</v>
      </c>
      <c r="BE107" s="23">
        <v>13733502034.169998</v>
      </c>
      <c r="BF107" s="23">
        <v>14141342202.360006</v>
      </c>
      <c r="BG107" s="23">
        <v>14528066809.610004</v>
      </c>
      <c r="BH107" s="23">
        <v>14937454968.12001</v>
      </c>
      <c r="BI107" s="23">
        <v>15414397851.140007</v>
      </c>
      <c r="BJ107" s="23">
        <v>15816615232.950003</v>
      </c>
      <c r="BK107" s="23">
        <v>16333083165.159994</v>
      </c>
      <c r="BL107" s="23">
        <v>16834399925.999992</v>
      </c>
      <c r="BO107" s="207">
        <f t="shared" ref="BO107:BO112" si="4">BL107/BK107-1</f>
        <v>3.0693333020513469E-2</v>
      </c>
      <c r="BP107" s="99"/>
    </row>
    <row r="108" spans="1:68" s="90" customFormat="1" x14ac:dyDescent="0.3">
      <c r="A108" s="21" t="s">
        <v>164</v>
      </c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>
        <v>8650495</v>
      </c>
      <c r="X108" s="22">
        <v>8800803</v>
      </c>
      <c r="Y108" s="22">
        <v>8938293</v>
      </c>
      <c r="Z108" s="22">
        <v>9069421</v>
      </c>
      <c r="AA108" s="22">
        <v>9196529</v>
      </c>
      <c r="AB108" s="22">
        <v>9255660</v>
      </c>
      <c r="AC108" s="22">
        <v>9254492</v>
      </c>
      <c r="AD108" s="22">
        <v>9324846</v>
      </c>
      <c r="AE108" s="22">
        <v>9483693</v>
      </c>
      <c r="AF108" s="22">
        <v>9675643</v>
      </c>
      <c r="AG108" s="22">
        <v>9851423</v>
      </c>
      <c r="AH108" s="22">
        <v>9897672</v>
      </c>
      <c r="AI108" s="22">
        <v>10008857</v>
      </c>
      <c r="AJ108" s="22">
        <v>10086087</v>
      </c>
      <c r="AK108" s="22">
        <v>10159831</v>
      </c>
      <c r="AL108" s="22">
        <v>10306273</v>
      </c>
      <c r="AM108" s="22">
        <v>10456128</v>
      </c>
      <c r="AN108" s="22">
        <v>10595812</v>
      </c>
      <c r="AO108" s="22">
        <v>10792278</v>
      </c>
      <c r="AP108" s="22">
        <v>11077117</v>
      </c>
      <c r="AQ108" s="22">
        <v>11228134</v>
      </c>
      <c r="AR108" s="22">
        <v>11353655</v>
      </c>
      <c r="AS108" s="23">
        <v>11472177</v>
      </c>
      <c r="AT108" s="23">
        <v>11656194</v>
      </c>
      <c r="AU108" s="23">
        <v>11830500</v>
      </c>
      <c r="AV108" s="23">
        <v>11976524</v>
      </c>
      <c r="AW108" s="23">
        <v>12116749</v>
      </c>
      <c r="AX108" s="23">
        <v>12249952</v>
      </c>
      <c r="AY108" s="23">
        <v>12409006</v>
      </c>
      <c r="AZ108" s="23">
        <v>12624489</v>
      </c>
      <c r="BA108" s="23">
        <v>12827228</v>
      </c>
      <c r="BB108" s="23">
        <v>13320541</v>
      </c>
      <c r="BC108" s="23">
        <v>13366221</v>
      </c>
      <c r="BD108" s="23">
        <v>13668452</v>
      </c>
      <c r="BE108" s="23">
        <v>13962332</v>
      </c>
      <c r="BF108" s="23">
        <v>14292834</v>
      </c>
      <c r="BG108" s="23">
        <v>14589654</v>
      </c>
      <c r="BH108" s="23">
        <v>14894204</v>
      </c>
      <c r="BI108" s="23">
        <v>15246775</v>
      </c>
      <c r="BJ108" s="23">
        <v>15578702</v>
      </c>
      <c r="BK108" s="23">
        <v>15952924</v>
      </c>
      <c r="BL108" s="23">
        <v>16274328</v>
      </c>
      <c r="BO108" s="207">
        <f t="shared" si="4"/>
        <v>2.0147027591932432E-2</v>
      </c>
      <c r="BP108" s="99"/>
    </row>
    <row r="109" spans="1:68" s="90" customFormat="1" x14ac:dyDescent="0.3">
      <c r="A109" s="91" t="s">
        <v>165</v>
      </c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>
        <f t="shared" ref="W109:BL109" si="5">W108/W106</f>
        <v>10.885575864347061</v>
      </c>
      <c r="X109" s="60">
        <f t="shared" si="5"/>
        <v>10.936165956087844</v>
      </c>
      <c r="Y109" s="60">
        <f t="shared" si="5"/>
        <v>10.96260351459016</v>
      </c>
      <c r="Z109" s="60">
        <f t="shared" si="5"/>
        <v>10.982308514799213</v>
      </c>
      <c r="AA109" s="60">
        <f t="shared" si="5"/>
        <v>10.989236043481222</v>
      </c>
      <c r="AB109" s="60">
        <f t="shared" si="5"/>
        <v>10.92915390410425</v>
      </c>
      <c r="AC109" s="60">
        <f t="shared" si="5"/>
        <v>10.867347669703742</v>
      </c>
      <c r="AD109" s="60">
        <f t="shared" si="5"/>
        <v>10.859057010699695</v>
      </c>
      <c r="AE109" s="60">
        <f t="shared" si="5"/>
        <v>10.937935242190148</v>
      </c>
      <c r="AF109" s="60">
        <f t="shared" si="5"/>
        <v>11.050843063329971</v>
      </c>
      <c r="AG109" s="60">
        <f t="shared" si="5"/>
        <v>11.126610443046195</v>
      </c>
      <c r="AH109" s="60">
        <f t="shared" si="5"/>
        <v>11.154908243387473</v>
      </c>
      <c r="AI109" s="60">
        <f t="shared" si="5"/>
        <v>11.174540351284605</v>
      </c>
      <c r="AJ109" s="60">
        <f t="shared" si="5"/>
        <v>11.184841044885358</v>
      </c>
      <c r="AK109" s="60">
        <f t="shared" si="5"/>
        <v>11.158359078892888</v>
      </c>
      <c r="AL109" s="60">
        <f t="shared" si="5"/>
        <v>11.166749192528682</v>
      </c>
      <c r="AM109" s="60">
        <f t="shared" si="5"/>
        <v>11.182677756518782</v>
      </c>
      <c r="AN109" s="60">
        <f t="shared" si="5"/>
        <v>11.177700745404255</v>
      </c>
      <c r="AO109" s="60">
        <f t="shared" si="5"/>
        <v>11.180035159434674</v>
      </c>
      <c r="AP109" s="60">
        <f t="shared" si="5"/>
        <v>11.259761592796757</v>
      </c>
      <c r="AQ109" s="92">
        <f t="shared" si="5"/>
        <v>11.266688608418006</v>
      </c>
      <c r="AR109" s="92">
        <f t="shared" si="5"/>
        <v>11.251056614730274</v>
      </c>
      <c r="AS109" s="93">
        <f t="shared" si="5"/>
        <v>11.252880857842367</v>
      </c>
      <c r="AT109" s="93">
        <f t="shared" si="5"/>
        <v>11.304028302271048</v>
      </c>
      <c r="AU109" s="93">
        <f t="shared" si="5"/>
        <v>11.40116628134345</v>
      </c>
      <c r="AV109" s="93">
        <f t="shared" si="5"/>
        <v>11.463871146212522</v>
      </c>
      <c r="AW109" s="93">
        <f t="shared" si="5"/>
        <v>11.494058386890222</v>
      </c>
      <c r="AX109" s="93">
        <f t="shared" si="5"/>
        <v>11.52120144499945</v>
      </c>
      <c r="AY109" s="93">
        <f t="shared" si="5"/>
        <v>11.542756735286922</v>
      </c>
      <c r="AZ109" s="93">
        <f t="shared" si="5"/>
        <v>11.584672009748953</v>
      </c>
      <c r="BA109" s="93">
        <f t="shared" si="5"/>
        <v>11.624520260307776</v>
      </c>
      <c r="BB109" s="93">
        <f t="shared" si="5"/>
        <v>11.789049196925767</v>
      </c>
      <c r="BC109" s="93">
        <f t="shared" si="5"/>
        <v>11.815955785046159</v>
      </c>
      <c r="BD109" s="93">
        <v>11.934200000000001</v>
      </c>
      <c r="BE109" s="93">
        <f t="shared" si="5"/>
        <v>12.044384251751147</v>
      </c>
      <c r="BF109" s="93">
        <f t="shared" si="5"/>
        <v>12.192629229892548</v>
      </c>
      <c r="BG109" s="93">
        <f t="shared" si="5"/>
        <v>12.332863337813507</v>
      </c>
      <c r="BH109" s="93">
        <f t="shared" si="5"/>
        <v>12.461026569047984</v>
      </c>
      <c r="BI109" s="93">
        <f t="shared" si="5"/>
        <v>12.605047053639412</v>
      </c>
      <c r="BJ109" s="93">
        <f t="shared" si="5"/>
        <v>12.721305879807122</v>
      </c>
      <c r="BK109" s="93">
        <f t="shared" si="5"/>
        <v>12.842796753098813</v>
      </c>
      <c r="BL109" s="93">
        <f t="shared" si="5"/>
        <v>12.964183123162833</v>
      </c>
      <c r="BO109" s="207">
        <f t="shared" si="4"/>
        <v>9.4517084088192593E-3</v>
      </c>
      <c r="BP109" s="99"/>
    </row>
    <row r="110" spans="1:68" s="90" customFormat="1" ht="33" x14ac:dyDescent="0.3">
      <c r="A110" s="24" t="s">
        <v>166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>
        <f t="shared" ref="X110:BL110" si="6">X109/W109-1</f>
        <v>4.6474428520111299E-3</v>
      </c>
      <c r="Y110" s="25">
        <f t="shared" si="6"/>
        <v>2.417443060801272E-3</v>
      </c>
      <c r="Z110" s="25">
        <f t="shared" si="6"/>
        <v>1.7974744943414223E-3</v>
      </c>
      <c r="AA110" s="25">
        <f t="shared" si="6"/>
        <v>6.3078984465558818E-4</v>
      </c>
      <c r="AB110" s="25">
        <f t="shared" si="6"/>
        <v>-5.4673627119523616E-3</v>
      </c>
      <c r="AC110" s="25">
        <f t="shared" si="6"/>
        <v>-5.6551710171542924E-3</v>
      </c>
      <c r="AD110" s="25">
        <f t="shared" si="6"/>
        <v>-7.6289627018744088E-4</v>
      </c>
      <c r="AE110" s="25">
        <f t="shared" si="6"/>
        <v>7.2638196311827219E-3</v>
      </c>
      <c r="AF110" s="25">
        <f t="shared" si="6"/>
        <v>1.0322590017201039E-2</v>
      </c>
      <c r="AG110" s="25">
        <f t="shared" si="6"/>
        <v>6.8562533448368601E-3</v>
      </c>
      <c r="AH110" s="25">
        <f t="shared" si="6"/>
        <v>2.5432543438206334E-3</v>
      </c>
      <c r="AI110" s="25">
        <f t="shared" si="6"/>
        <v>1.7599524324882765E-3</v>
      </c>
      <c r="AJ110" s="25">
        <f t="shared" si="6"/>
        <v>9.2180020626697612E-4</v>
      </c>
      <c r="AK110" s="25">
        <f t="shared" si="6"/>
        <v>-2.3676658332645317E-3</v>
      </c>
      <c r="AL110" s="25">
        <f t="shared" si="6"/>
        <v>7.5191285532882901E-4</v>
      </c>
      <c r="AM110" s="25">
        <f t="shared" si="6"/>
        <v>1.4264280244384864E-3</v>
      </c>
      <c r="AN110" s="25">
        <f t="shared" si="6"/>
        <v>-4.4506434173385845E-4</v>
      </c>
      <c r="AO110" s="27">
        <f t="shared" si="6"/>
        <v>2.0884563682543877E-4</v>
      </c>
      <c r="AP110" s="27">
        <f t="shared" si="6"/>
        <v>7.1311433484002595E-3</v>
      </c>
      <c r="AQ110" s="27">
        <f t="shared" si="6"/>
        <v>6.1520091381694897E-4</v>
      </c>
      <c r="AR110" s="27">
        <f t="shared" si="6"/>
        <v>-1.3874523589879617E-3</v>
      </c>
      <c r="AS110" s="27">
        <f t="shared" si="6"/>
        <v>1.6213971492273771E-4</v>
      </c>
      <c r="AT110" s="27">
        <f t="shared" si="6"/>
        <v>4.5452755676369527E-3</v>
      </c>
      <c r="AU110" s="27">
        <f t="shared" si="6"/>
        <v>8.5932179639789386E-3</v>
      </c>
      <c r="AV110" s="27">
        <f t="shared" si="6"/>
        <v>5.4998640772112584E-3</v>
      </c>
      <c r="AW110" s="27">
        <f t="shared" si="6"/>
        <v>2.6332501728854041E-3</v>
      </c>
      <c r="AX110" s="27">
        <f t="shared" si="6"/>
        <v>2.3614860126504045E-3</v>
      </c>
      <c r="AY110" s="27">
        <f t="shared" si="6"/>
        <v>1.8709238259893013E-3</v>
      </c>
      <c r="AZ110" s="27">
        <f t="shared" si="6"/>
        <v>3.6313053651988447E-3</v>
      </c>
      <c r="BA110" s="27">
        <f t="shared" si="6"/>
        <v>3.4397392110272484E-3</v>
      </c>
      <c r="BB110" s="27">
        <f t="shared" si="6"/>
        <v>1.4153610896079583E-2</v>
      </c>
      <c r="BC110" s="27">
        <f t="shared" si="6"/>
        <v>2.28233741932371E-3</v>
      </c>
      <c r="BD110" s="27">
        <f t="shared" si="6"/>
        <v>1.0007164642870991E-2</v>
      </c>
      <c r="BE110" s="27">
        <f t="shared" si="6"/>
        <v>9.2326466584393696E-3</v>
      </c>
      <c r="BF110" s="27">
        <f t="shared" si="6"/>
        <v>1.2308223902757653E-2</v>
      </c>
      <c r="BG110" s="27">
        <f t="shared" si="6"/>
        <v>1.1501547802105661E-2</v>
      </c>
      <c r="BH110" s="27">
        <f t="shared" si="6"/>
        <v>1.039200935937723E-2</v>
      </c>
      <c r="BI110" s="27">
        <f t="shared" si="6"/>
        <v>1.1557674144533348E-2</v>
      </c>
      <c r="BJ110" s="27">
        <f t="shared" si="6"/>
        <v>9.2231965238196434E-3</v>
      </c>
      <c r="BK110" s="27">
        <f t="shared" si="6"/>
        <v>9.5501888280618008E-3</v>
      </c>
      <c r="BL110" s="27">
        <f t="shared" si="6"/>
        <v>9.4517084088192593E-3</v>
      </c>
      <c r="BO110" s="207">
        <f>BL110-BK110</f>
        <v>-9.8480419242541473E-5</v>
      </c>
      <c r="BP110" s="99"/>
    </row>
    <row r="111" spans="1:68" s="90" customFormat="1" ht="33" x14ac:dyDescent="0.3">
      <c r="A111" s="91" t="s">
        <v>167</v>
      </c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>
        <f t="shared" ref="W111:BL111" si="7">W109/12</f>
        <v>0.90713132202892177</v>
      </c>
      <c r="X111" s="60">
        <f t="shared" si="7"/>
        <v>0.91134716300732033</v>
      </c>
      <c r="Y111" s="60">
        <f t="shared" si="7"/>
        <v>0.91355029288251333</v>
      </c>
      <c r="Z111" s="60">
        <f t="shared" si="7"/>
        <v>0.91519237623326777</v>
      </c>
      <c r="AA111" s="60">
        <f t="shared" si="7"/>
        <v>0.91576967029010181</v>
      </c>
      <c r="AB111" s="60">
        <f t="shared" si="7"/>
        <v>0.91076282534202091</v>
      </c>
      <c r="AC111" s="60">
        <f t="shared" si="7"/>
        <v>0.90561230580864516</v>
      </c>
      <c r="AD111" s="60">
        <f t="shared" si="7"/>
        <v>0.90492141755830791</v>
      </c>
      <c r="AE111" s="60">
        <f t="shared" si="7"/>
        <v>0.91149460351584566</v>
      </c>
      <c r="AF111" s="60">
        <f t="shared" si="7"/>
        <v>0.92090358861083088</v>
      </c>
      <c r="AG111" s="60">
        <f t="shared" si="7"/>
        <v>0.92721753692051623</v>
      </c>
      <c r="AH111" s="60">
        <f t="shared" si="7"/>
        <v>0.92957568694895609</v>
      </c>
      <c r="AI111" s="60">
        <f t="shared" si="7"/>
        <v>0.93121169594038378</v>
      </c>
      <c r="AJ111" s="60">
        <f t="shared" si="7"/>
        <v>0.93207008707377981</v>
      </c>
      <c r="AK111" s="60">
        <f t="shared" si="7"/>
        <v>0.92986325657440727</v>
      </c>
      <c r="AL111" s="60">
        <f t="shared" si="7"/>
        <v>0.93056243271072348</v>
      </c>
      <c r="AM111" s="60">
        <f t="shared" si="7"/>
        <v>0.93188981304323182</v>
      </c>
      <c r="AN111" s="60">
        <f t="shared" si="7"/>
        <v>0.93147506211702125</v>
      </c>
      <c r="AO111" s="60">
        <f t="shared" si="7"/>
        <v>0.93166959661955617</v>
      </c>
      <c r="AP111" s="60">
        <f t="shared" si="7"/>
        <v>0.93831346606639643</v>
      </c>
      <c r="AQ111" s="92">
        <f t="shared" si="7"/>
        <v>0.9388907173681672</v>
      </c>
      <c r="AR111" s="92">
        <f t="shared" si="7"/>
        <v>0.93758805122752287</v>
      </c>
      <c r="AS111" s="93">
        <f t="shared" si="7"/>
        <v>0.93774007148686389</v>
      </c>
      <c r="AT111" s="93">
        <f t="shared" si="7"/>
        <v>0.94200235852258729</v>
      </c>
      <c r="AU111" s="93">
        <f t="shared" si="7"/>
        <v>0.95009719011195415</v>
      </c>
      <c r="AV111" s="93">
        <f t="shared" si="7"/>
        <v>0.95532259551771015</v>
      </c>
      <c r="AW111" s="93">
        <f t="shared" si="7"/>
        <v>0.95783819890751853</v>
      </c>
      <c r="AX111" s="93">
        <f t="shared" si="7"/>
        <v>0.96010012041662085</v>
      </c>
      <c r="AY111" s="93">
        <f t="shared" si="7"/>
        <v>0.96189639460724352</v>
      </c>
      <c r="AZ111" s="93">
        <f t="shared" si="7"/>
        <v>0.96538933414574613</v>
      </c>
      <c r="BA111" s="93">
        <f t="shared" si="7"/>
        <v>0.96871002169231468</v>
      </c>
      <c r="BB111" s="93">
        <f t="shared" si="7"/>
        <v>0.98242076641048059</v>
      </c>
      <c r="BC111" s="93">
        <f t="shared" si="7"/>
        <v>0.98466298208717984</v>
      </c>
      <c r="BD111" s="93">
        <f t="shared" si="7"/>
        <v>0.99451666666666672</v>
      </c>
      <c r="BE111" s="93">
        <f t="shared" si="7"/>
        <v>1.0036986876459288</v>
      </c>
      <c r="BF111" s="93">
        <f t="shared" si="7"/>
        <v>1.016052435824379</v>
      </c>
      <c r="BG111" s="93">
        <f t="shared" si="7"/>
        <v>1.0277386114844589</v>
      </c>
      <c r="BH111" s="93">
        <f t="shared" si="7"/>
        <v>1.0384188807539987</v>
      </c>
      <c r="BI111" s="93">
        <f t="shared" si="7"/>
        <v>1.0504205878032844</v>
      </c>
      <c r="BJ111" s="93">
        <f t="shared" si="7"/>
        <v>1.0601088233172602</v>
      </c>
      <c r="BK111" s="93">
        <f t="shared" si="7"/>
        <v>1.0702330627582344</v>
      </c>
      <c r="BL111" s="93">
        <f t="shared" si="7"/>
        <v>1.0803485935969028</v>
      </c>
      <c r="BO111" s="207">
        <f t="shared" si="4"/>
        <v>9.4517084088192593E-3</v>
      </c>
      <c r="BP111" s="99"/>
    </row>
    <row r="112" spans="1:68" s="90" customFormat="1" x14ac:dyDescent="0.3">
      <c r="A112" s="21" t="s">
        <v>168</v>
      </c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>
        <f t="shared" ref="W112:BL112" si="8">W107/W106</f>
        <v>10131.229589807159</v>
      </c>
      <c r="X112" s="22">
        <f t="shared" si="8"/>
        <v>10179.112236651954</v>
      </c>
      <c r="Y112" s="22">
        <f t="shared" si="8"/>
        <v>10222.030149335738</v>
      </c>
      <c r="Z112" s="22">
        <f t="shared" si="8"/>
        <v>10252.595916742244</v>
      </c>
      <c r="AA112" s="22">
        <f t="shared" si="8"/>
        <v>10274.235173127856</v>
      </c>
      <c r="AB112" s="22">
        <f t="shared" si="8"/>
        <v>10232.167855783227</v>
      </c>
      <c r="AC112" s="22">
        <f t="shared" si="8"/>
        <v>10185.457736708033</v>
      </c>
      <c r="AD112" s="22">
        <f t="shared" si="8"/>
        <v>10177.054991708535</v>
      </c>
      <c r="AE112" s="22">
        <f t="shared" si="8"/>
        <v>10255.973950678497</v>
      </c>
      <c r="AF112" s="22">
        <f t="shared" si="8"/>
        <v>10395.15715823183</v>
      </c>
      <c r="AG112" s="22">
        <f t="shared" si="8"/>
        <v>10794.203797014421</v>
      </c>
      <c r="AH112" s="22">
        <f t="shared" si="8"/>
        <v>10865.829627180643</v>
      </c>
      <c r="AI112" s="22">
        <f t="shared" si="8"/>
        <v>10896.022515016453</v>
      </c>
      <c r="AJ112" s="22">
        <f t="shared" si="8"/>
        <v>10921.225408532613</v>
      </c>
      <c r="AK112" s="22">
        <f t="shared" si="8"/>
        <v>10906.468438270518</v>
      </c>
      <c r="AL112" s="22">
        <f t="shared" si="8"/>
        <v>10922.168331175812</v>
      </c>
      <c r="AM112" s="22">
        <f t="shared" si="8"/>
        <v>10964.161253410748</v>
      </c>
      <c r="AN112" s="22">
        <f t="shared" si="8"/>
        <v>10966.404367941717</v>
      </c>
      <c r="AO112" s="22">
        <f t="shared" si="8"/>
        <v>10972.216188532275</v>
      </c>
      <c r="AP112" s="22">
        <f t="shared" si="8"/>
        <v>11060.584159588094</v>
      </c>
      <c r="AQ112" s="22">
        <f t="shared" si="8"/>
        <v>11076.014154170989</v>
      </c>
      <c r="AR112" s="22">
        <f t="shared" si="8"/>
        <v>11057.630707870341</v>
      </c>
      <c r="AS112" s="23">
        <f t="shared" si="8"/>
        <v>10805.269989774679</v>
      </c>
      <c r="AT112" s="23">
        <f t="shared" si="8"/>
        <v>10846.511959518575</v>
      </c>
      <c r="AU112" s="23">
        <f t="shared" si="8"/>
        <v>10946.713392128049</v>
      </c>
      <c r="AV112" s="23">
        <f t="shared" si="8"/>
        <v>11006.420901376745</v>
      </c>
      <c r="AW112" s="23">
        <f t="shared" si="8"/>
        <v>11040.096694799638</v>
      </c>
      <c r="AX112" s="23">
        <f t="shared" si="8"/>
        <v>11135.716905379064</v>
      </c>
      <c r="AY112" s="23">
        <f t="shared" si="8"/>
        <v>11140.860347417376</v>
      </c>
      <c r="AZ112" s="23">
        <f t="shared" si="8"/>
        <v>11181.563337777754</v>
      </c>
      <c r="BA112" s="23">
        <f t="shared" si="8"/>
        <v>11246.484475029978</v>
      </c>
      <c r="BB112" s="23">
        <f t="shared" si="8"/>
        <v>11470.828291011296</v>
      </c>
      <c r="BC112" s="23">
        <f t="shared" si="8"/>
        <v>11497.730055586935</v>
      </c>
      <c r="BD112" s="23">
        <f t="shared" si="8"/>
        <v>11665.77187209142</v>
      </c>
      <c r="BE112" s="23">
        <f t="shared" si="8"/>
        <v>11846.987711060694</v>
      </c>
      <c r="BF112" s="23">
        <f t="shared" si="8"/>
        <v>12063.397803851054</v>
      </c>
      <c r="BG112" s="23">
        <f t="shared" si="8"/>
        <v>12280.802719896199</v>
      </c>
      <c r="BH112" s="23">
        <f t="shared" si="8"/>
        <v>12497.211884012147</v>
      </c>
      <c r="BI112" s="23">
        <f t="shared" si="8"/>
        <v>12743.626781213603</v>
      </c>
      <c r="BJ112" s="23">
        <f t="shared" si="8"/>
        <v>12915.581822001202</v>
      </c>
      <c r="BK112" s="23">
        <f t="shared" si="8"/>
        <v>13148.841393691191</v>
      </c>
      <c r="BL112" s="23">
        <f t="shared" si="8"/>
        <v>13410.338258465896</v>
      </c>
      <c r="BO112" s="216">
        <f t="shared" si="4"/>
        <v>1.9887445360788236E-2</v>
      </c>
      <c r="BP112" s="216">
        <f>BL112/AZ112-1</f>
        <v>0.19932587719268713</v>
      </c>
    </row>
    <row r="113" spans="1:68" s="90" customFormat="1" ht="33" x14ac:dyDescent="0.3">
      <c r="A113" s="24" t="s">
        <v>169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>
        <f t="shared" ref="X113:BL113" si="9">X112/W112-1</f>
        <v>4.7262423993399416E-3</v>
      </c>
      <c r="Y113" s="25">
        <f t="shared" si="9"/>
        <v>4.2162726656309601E-3</v>
      </c>
      <c r="Z113" s="25">
        <f t="shared" si="9"/>
        <v>2.9901856050085218E-3</v>
      </c>
      <c r="AA113" s="25">
        <f t="shared" si="9"/>
        <v>2.1106124303871265E-3</v>
      </c>
      <c r="AB113" s="25">
        <f t="shared" si="9"/>
        <v>-4.0944475803565972E-3</v>
      </c>
      <c r="AC113" s="25">
        <f t="shared" si="9"/>
        <v>-4.5650266623405988E-3</v>
      </c>
      <c r="AD113" s="25">
        <f t="shared" si="9"/>
        <v>-8.2497470577236331E-4</v>
      </c>
      <c r="AE113" s="25">
        <f t="shared" si="9"/>
        <v>7.7545968882215544E-3</v>
      </c>
      <c r="AF113" s="25">
        <f t="shared" si="9"/>
        <v>1.3570940041645274E-2</v>
      </c>
      <c r="AG113" s="25">
        <f t="shared" si="9"/>
        <v>3.8387744668832546E-2</v>
      </c>
      <c r="AH113" s="25">
        <f t="shared" si="9"/>
        <v>6.63558253236185E-3</v>
      </c>
      <c r="AI113" s="25">
        <f t="shared" si="9"/>
        <v>2.7787006488932953E-3</v>
      </c>
      <c r="AJ113" s="25">
        <f t="shared" si="9"/>
        <v>2.3130361084906514E-3</v>
      </c>
      <c r="AK113" s="25">
        <f t="shared" si="9"/>
        <v>-1.3512192734860262E-3</v>
      </c>
      <c r="AL113" s="25">
        <f t="shared" si="9"/>
        <v>1.4395028962999046E-3</v>
      </c>
      <c r="AM113" s="25">
        <f t="shared" si="9"/>
        <v>3.8447422674372511E-3</v>
      </c>
      <c r="AN113" s="25">
        <f t="shared" si="9"/>
        <v>2.0458605807815999E-4</v>
      </c>
      <c r="AO113" s="27">
        <f t="shared" si="9"/>
        <v>5.2996592096743456E-4</v>
      </c>
      <c r="AP113" s="27">
        <f t="shared" si="9"/>
        <v>8.0537941959417658E-3</v>
      </c>
      <c r="AQ113" s="27">
        <f t="shared" si="9"/>
        <v>1.3950433684390973E-3</v>
      </c>
      <c r="AR113" s="27">
        <f t="shared" si="9"/>
        <v>-1.6597528718148569E-3</v>
      </c>
      <c r="AS113" s="27">
        <f t="shared" si="9"/>
        <v>-2.2822313817737028E-2</v>
      </c>
      <c r="AT113" s="27">
        <f t="shared" si="9"/>
        <v>3.8168384300369951E-3</v>
      </c>
      <c r="AU113" s="27">
        <f t="shared" si="9"/>
        <v>9.2381249367028406E-3</v>
      </c>
      <c r="AV113" s="27">
        <f t="shared" si="9"/>
        <v>5.4543776848703374E-3</v>
      </c>
      <c r="AW113" s="27">
        <f t="shared" si="9"/>
        <v>3.059649792120922E-3</v>
      </c>
      <c r="AX113" s="27">
        <f t="shared" si="9"/>
        <v>8.6611750986262948E-3</v>
      </c>
      <c r="AY113" s="27">
        <f t="shared" si="9"/>
        <v>4.6188692492954431E-4</v>
      </c>
      <c r="AZ113" s="27">
        <f t="shared" si="9"/>
        <v>3.6534871716449313E-3</v>
      </c>
      <c r="BA113" s="27">
        <f t="shared" si="9"/>
        <v>5.8060876901606662E-3</v>
      </c>
      <c r="BB113" s="27">
        <f t="shared" si="9"/>
        <v>1.9947906074953226E-2</v>
      </c>
      <c r="BC113" s="27">
        <f t="shared" si="9"/>
        <v>2.3452329590463172E-3</v>
      </c>
      <c r="BD113" s="27">
        <f t="shared" si="9"/>
        <v>1.4615216716001411E-2</v>
      </c>
      <c r="BE113" s="27">
        <f t="shared" si="9"/>
        <v>1.5533977601842608E-2</v>
      </c>
      <c r="BF113" s="27">
        <f t="shared" si="9"/>
        <v>1.8267098613456989E-2</v>
      </c>
      <c r="BG113" s="27">
        <f t="shared" si="9"/>
        <v>1.8021864119886821E-2</v>
      </c>
      <c r="BH113" s="27">
        <f t="shared" si="9"/>
        <v>1.7621744201243628E-2</v>
      </c>
      <c r="BI113" s="27">
        <f t="shared" si="9"/>
        <v>1.9717589770298805E-2</v>
      </c>
      <c r="BJ113" s="27">
        <f t="shared" si="9"/>
        <v>1.3493414687967276E-2</v>
      </c>
      <c r="BK113" s="27">
        <f t="shared" si="9"/>
        <v>1.8060322400082596E-2</v>
      </c>
      <c r="BL113" s="27">
        <f t="shared" si="9"/>
        <v>1.9887445360788236E-2</v>
      </c>
      <c r="BO113" s="207">
        <f>BL113-BK113</f>
        <v>1.8271229607056405E-3</v>
      </c>
      <c r="BP113" s="99"/>
    </row>
    <row r="114" spans="1:68" s="90" customFormat="1" ht="1.9" customHeight="1" x14ac:dyDescent="0.3">
      <c r="A114" s="94"/>
      <c r="B114" s="95"/>
      <c r="C114" s="95"/>
      <c r="D114" s="95"/>
      <c r="E114" s="96"/>
      <c r="F114" s="95"/>
      <c r="G114" s="97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8"/>
      <c r="BP114" s="99"/>
    </row>
    <row r="115" spans="1:68" s="90" customFormat="1" ht="1.9" customHeight="1" x14ac:dyDescent="0.3">
      <c r="A115" s="94"/>
      <c r="B115" s="95"/>
      <c r="C115" s="95"/>
      <c r="D115" s="95"/>
      <c r="E115" s="96"/>
      <c r="F115" s="95"/>
      <c r="G115" s="97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8"/>
      <c r="BP115" s="99"/>
    </row>
    <row r="116" spans="1:68" s="90" customFormat="1" ht="1.9" customHeight="1" x14ac:dyDescent="0.3">
      <c r="A116" s="94"/>
      <c r="B116" s="95"/>
      <c r="C116" s="95"/>
      <c r="D116" s="95"/>
      <c r="E116" s="96"/>
      <c r="F116" s="95"/>
      <c r="G116" s="97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8"/>
      <c r="BP116" s="99"/>
    </row>
    <row r="117" spans="1:68" s="90" customFormat="1" ht="1.9" customHeight="1" x14ac:dyDescent="0.3">
      <c r="A117" s="94"/>
      <c r="B117" s="95"/>
      <c r="C117" s="95"/>
      <c r="D117" s="95"/>
      <c r="E117" s="96"/>
      <c r="F117" s="95"/>
      <c r="G117" s="97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8"/>
      <c r="BP117" s="99"/>
    </row>
    <row r="118" spans="1:68" s="90" customFormat="1" ht="1.9" customHeight="1" x14ac:dyDescent="0.3">
      <c r="A118" s="94"/>
      <c r="B118" s="95"/>
      <c r="C118" s="95"/>
      <c r="D118" s="95"/>
      <c r="E118" s="96"/>
      <c r="F118" s="95"/>
      <c r="G118" s="97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8"/>
      <c r="BP118" s="99"/>
    </row>
    <row r="119" spans="1:68" s="90" customFormat="1" ht="1.9" customHeight="1" x14ac:dyDescent="0.3">
      <c r="A119" s="94"/>
      <c r="B119" s="95"/>
      <c r="C119" s="95"/>
      <c r="D119" s="95"/>
      <c r="E119" s="96"/>
      <c r="F119" s="95"/>
      <c r="G119" s="97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8"/>
      <c r="BP119" s="99"/>
    </row>
    <row r="120" spans="1:68" x14ac:dyDescent="0.3">
      <c r="A120" s="87"/>
      <c r="B120" s="86"/>
      <c r="C120" s="86"/>
      <c r="D120" s="86"/>
      <c r="E120" s="88"/>
      <c r="F120" s="86"/>
      <c r="G120" s="89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J120" s="99"/>
      <c r="BP120" s="99"/>
    </row>
    <row r="121" spans="1:68" customFormat="1" x14ac:dyDescent="0.3">
      <c r="A121" s="16" t="s">
        <v>170</v>
      </c>
      <c r="B121" s="230">
        <v>2019</v>
      </c>
      <c r="C121" s="230"/>
      <c r="D121" s="230"/>
      <c r="E121" s="230"/>
      <c r="F121" s="230"/>
      <c r="G121" s="229">
        <v>2020</v>
      </c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>
        <v>2021</v>
      </c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>
        <v>2022</v>
      </c>
      <c r="AF121" s="229"/>
      <c r="AG121" s="229"/>
      <c r="AH121" s="229"/>
      <c r="AI121" s="229"/>
      <c r="AJ121" s="229"/>
      <c r="AK121" s="229"/>
      <c r="AL121" s="229"/>
      <c r="AM121" s="229"/>
      <c r="AN121" s="229"/>
      <c r="AO121" s="229"/>
      <c r="AP121" s="229"/>
      <c r="AQ121" s="229">
        <v>2023</v>
      </c>
      <c r="AR121" s="229"/>
      <c r="AS121" s="229"/>
      <c r="AT121" s="229"/>
      <c r="AU121" s="229"/>
      <c r="AV121" s="229"/>
      <c r="AW121" s="229"/>
      <c r="AX121" s="229"/>
      <c r="AY121" s="229"/>
      <c r="AZ121" s="229"/>
      <c r="BA121" s="229"/>
      <c r="BB121" s="229"/>
      <c r="BC121" s="229">
        <v>2024</v>
      </c>
      <c r="BD121" s="229"/>
      <c r="BE121" s="229"/>
      <c r="BF121" s="229"/>
      <c r="BG121" s="229"/>
      <c r="BH121" s="229"/>
      <c r="BI121" s="229"/>
      <c r="BJ121" s="229"/>
      <c r="BK121" s="229"/>
      <c r="BL121" s="229"/>
      <c r="BM121" s="229"/>
      <c r="BN121" s="229"/>
      <c r="BO121" s="231" t="s">
        <v>931</v>
      </c>
      <c r="BP121" s="99"/>
    </row>
    <row r="122" spans="1:68" customFormat="1" ht="15.75" customHeight="1" x14ac:dyDescent="0.3">
      <c r="A122" s="17"/>
      <c r="B122" s="18">
        <v>43678</v>
      </c>
      <c r="C122" s="18">
        <v>43709</v>
      </c>
      <c r="D122" s="18">
        <v>43739</v>
      </c>
      <c r="E122" s="18">
        <v>43770</v>
      </c>
      <c r="F122" s="18">
        <v>43800</v>
      </c>
      <c r="G122" s="18">
        <v>43831</v>
      </c>
      <c r="H122" s="18">
        <v>43862</v>
      </c>
      <c r="I122" s="18">
        <v>43891</v>
      </c>
      <c r="J122" s="18">
        <v>43922</v>
      </c>
      <c r="K122" s="18">
        <v>43952</v>
      </c>
      <c r="L122" s="18">
        <v>43983</v>
      </c>
      <c r="M122" s="18">
        <v>44013</v>
      </c>
      <c r="N122" s="18">
        <v>44044</v>
      </c>
      <c r="O122" s="18">
        <v>44075</v>
      </c>
      <c r="P122" s="18">
        <v>44105</v>
      </c>
      <c r="Q122" s="18">
        <v>44136</v>
      </c>
      <c r="R122" s="18">
        <v>44166</v>
      </c>
      <c r="S122" s="18">
        <v>44197</v>
      </c>
      <c r="T122" s="18">
        <v>44228</v>
      </c>
      <c r="U122" s="18">
        <v>44256</v>
      </c>
      <c r="V122" s="18">
        <v>44287</v>
      </c>
      <c r="W122" s="18">
        <v>44317</v>
      </c>
      <c r="X122" s="18">
        <v>44348</v>
      </c>
      <c r="Y122" s="18">
        <v>44378</v>
      </c>
      <c r="Z122" s="18">
        <v>44409</v>
      </c>
      <c r="AA122" s="18">
        <v>44440</v>
      </c>
      <c r="AB122" s="18">
        <v>44470</v>
      </c>
      <c r="AC122" s="18">
        <v>44501</v>
      </c>
      <c r="AD122" s="18">
        <v>44531</v>
      </c>
      <c r="AE122" s="18">
        <v>44562</v>
      </c>
      <c r="AF122" s="18">
        <v>44593</v>
      </c>
      <c r="AG122" s="18">
        <v>44621</v>
      </c>
      <c r="AH122" s="18">
        <v>44652</v>
      </c>
      <c r="AI122" s="18">
        <v>44682</v>
      </c>
      <c r="AJ122" s="18">
        <v>44713</v>
      </c>
      <c r="AK122" s="18">
        <v>44743</v>
      </c>
      <c r="AL122" s="18">
        <v>44774</v>
      </c>
      <c r="AM122" s="18">
        <v>44805</v>
      </c>
      <c r="AN122" s="18">
        <v>44835</v>
      </c>
      <c r="AO122" s="18">
        <v>44866</v>
      </c>
      <c r="AP122" s="18">
        <v>44896</v>
      </c>
      <c r="AQ122" s="18">
        <v>44927</v>
      </c>
      <c r="AR122" s="18">
        <v>44958</v>
      </c>
      <c r="AS122" s="18">
        <v>44986</v>
      </c>
      <c r="AT122" s="18">
        <v>45017</v>
      </c>
      <c r="AU122" s="18">
        <v>45047</v>
      </c>
      <c r="AV122" s="18">
        <v>45078</v>
      </c>
      <c r="AW122" s="18">
        <v>45108</v>
      </c>
      <c r="AX122" s="18">
        <v>45139</v>
      </c>
      <c r="AY122" s="18">
        <v>45170</v>
      </c>
      <c r="AZ122" s="18">
        <v>45200</v>
      </c>
      <c r="BA122" s="18">
        <v>45231</v>
      </c>
      <c r="BB122" s="18">
        <v>45261</v>
      </c>
      <c r="BC122" s="18">
        <v>45292</v>
      </c>
      <c r="BD122" s="18">
        <v>45323</v>
      </c>
      <c r="BE122" s="18">
        <v>45352</v>
      </c>
      <c r="BF122" s="18">
        <v>45383</v>
      </c>
      <c r="BG122" s="18">
        <v>45413</v>
      </c>
      <c r="BH122" s="18">
        <v>45444</v>
      </c>
      <c r="BI122" s="18">
        <v>45474</v>
      </c>
      <c r="BJ122" s="18">
        <v>45505</v>
      </c>
      <c r="BK122" s="18">
        <v>45536</v>
      </c>
      <c r="BL122" s="18">
        <v>45566</v>
      </c>
      <c r="BM122" s="18">
        <v>45597</v>
      </c>
      <c r="BN122" s="18">
        <v>45627</v>
      </c>
      <c r="BO122" s="232"/>
      <c r="BP122" s="99"/>
    </row>
    <row r="123" spans="1:68" x14ac:dyDescent="0.3">
      <c r="A123" s="21" t="s">
        <v>171</v>
      </c>
      <c r="B123" s="22">
        <v>9789212</v>
      </c>
      <c r="C123" s="22">
        <v>140933028.00000054</v>
      </c>
      <c r="D123" s="22">
        <v>141215897.00000131</v>
      </c>
      <c r="E123" s="22">
        <v>95495774.000000551</v>
      </c>
      <c r="F123" s="22">
        <v>100660116.00000079</v>
      </c>
      <c r="G123" s="22">
        <v>95815982.000000224</v>
      </c>
      <c r="H123" s="22">
        <v>94732223.000000492</v>
      </c>
      <c r="I123" s="22">
        <v>90514852.999999821</v>
      </c>
      <c r="J123" s="22">
        <v>82437157.999999985</v>
      </c>
      <c r="K123" s="22">
        <v>71299344.99999994</v>
      </c>
      <c r="L123" s="22">
        <v>88385803.349999905</v>
      </c>
      <c r="M123" s="22">
        <v>63761850.999999814</v>
      </c>
      <c r="N123" s="22">
        <v>75967201.999999762</v>
      </c>
      <c r="O123" s="22">
        <v>80538842.999999315</v>
      </c>
      <c r="P123" s="22">
        <v>139850544.99999982</v>
      </c>
      <c r="Q123" s="22">
        <v>119802718.99999821</v>
      </c>
      <c r="R123" s="22">
        <v>152969758.99999887</v>
      </c>
      <c r="S123" s="22">
        <v>106576098.99999854</v>
      </c>
      <c r="T123" s="22">
        <v>109750008.99999848</v>
      </c>
      <c r="U123" s="22">
        <v>122057864.99999879</v>
      </c>
      <c r="V123" s="22">
        <v>126506581.99999903</v>
      </c>
      <c r="W123" s="22">
        <v>102893342.99999927</v>
      </c>
      <c r="X123" s="22">
        <v>113575944.99999948</v>
      </c>
      <c r="Y123" s="22">
        <v>189572563.0000003</v>
      </c>
      <c r="Z123" s="22">
        <v>148870951.99999946</v>
      </c>
      <c r="AA123" s="22">
        <v>112048359.99999924</v>
      </c>
      <c r="AB123" s="22">
        <v>216464689.99999917</v>
      </c>
      <c r="AC123" s="22">
        <v>127082170.9999986</v>
      </c>
      <c r="AD123" s="22">
        <v>232839705</v>
      </c>
      <c r="AE123" s="22">
        <v>178490785.9999986</v>
      </c>
      <c r="AF123" s="22">
        <v>202889054.99999914</v>
      </c>
      <c r="AG123" s="22">
        <v>128142423.00000149</v>
      </c>
      <c r="AH123" s="22">
        <v>193237284</v>
      </c>
      <c r="AI123" s="22">
        <v>167980729.99999994</v>
      </c>
      <c r="AJ123" s="22">
        <v>183275978.99999952</v>
      </c>
      <c r="AK123" s="22">
        <v>138817780.99999923</v>
      </c>
      <c r="AL123" s="22">
        <v>172137326.99999928</v>
      </c>
      <c r="AM123" s="22">
        <v>168103842.99999928</v>
      </c>
      <c r="AN123" s="22">
        <v>179533399.99999946</v>
      </c>
      <c r="AO123" s="22">
        <v>195080988.0000008</v>
      </c>
      <c r="AP123" s="22">
        <v>284550386.00000083</v>
      </c>
      <c r="AQ123" s="22">
        <v>175982686.00000072</v>
      </c>
      <c r="AR123" s="22">
        <v>228818816.00000125</v>
      </c>
      <c r="AS123" s="23">
        <v>178938684.00000122</v>
      </c>
      <c r="AT123" s="23">
        <v>213950605.00000119</v>
      </c>
      <c r="AU123" s="23">
        <v>184857215.00000069</v>
      </c>
      <c r="AV123" s="23">
        <v>162983422.00000054</v>
      </c>
      <c r="AW123" s="23">
        <v>184864938.00000051</v>
      </c>
      <c r="AX123" s="23">
        <v>208616581.0000008</v>
      </c>
      <c r="AY123" s="23">
        <v>205524416.00000107</v>
      </c>
      <c r="AZ123" s="23">
        <v>231548955.00000221</v>
      </c>
      <c r="BA123" s="23">
        <v>263017916.41000226</v>
      </c>
      <c r="BB123" s="23">
        <v>413104211</v>
      </c>
      <c r="BC123" s="23">
        <v>208757909</v>
      </c>
      <c r="BD123" s="23">
        <v>225177220</v>
      </c>
      <c r="BE123" s="23">
        <v>286551049</v>
      </c>
      <c r="BF123" s="23">
        <v>283667292</v>
      </c>
      <c r="BG123" s="23">
        <v>226371290</v>
      </c>
      <c r="BH123" s="23">
        <v>207251794</v>
      </c>
      <c r="BI123" s="23">
        <v>267669631</v>
      </c>
      <c r="BJ123" s="23">
        <v>234105178</v>
      </c>
      <c r="BK123" s="23">
        <v>302506803</v>
      </c>
      <c r="BL123" s="23">
        <v>274373553</v>
      </c>
      <c r="BO123" s="207">
        <f>BL123/BK123-1</f>
        <v>-9.300038782929454E-2</v>
      </c>
      <c r="BP123" s="99"/>
    </row>
    <row r="124" spans="1:68" ht="19.5" customHeight="1" x14ac:dyDescent="0.3">
      <c r="A124" s="21" t="s">
        <v>172</v>
      </c>
      <c r="B124" s="22"/>
      <c r="C124" s="22"/>
      <c r="D124" s="22">
        <v>101293</v>
      </c>
      <c r="E124" s="22">
        <v>13</v>
      </c>
      <c r="F124" s="22">
        <v>627534</v>
      </c>
      <c r="G124" s="22">
        <v>3279732</v>
      </c>
      <c r="H124" s="22">
        <v>0</v>
      </c>
      <c r="I124" s="22">
        <v>2105167</v>
      </c>
      <c r="J124" s="22">
        <v>13368442</v>
      </c>
      <c r="K124" s="22">
        <v>3467418</v>
      </c>
      <c r="L124" s="22">
        <v>16787343</v>
      </c>
      <c r="M124" s="22">
        <v>2677256</v>
      </c>
      <c r="N124" s="22">
        <v>8598283</v>
      </c>
      <c r="O124" s="22">
        <v>17682824</v>
      </c>
      <c r="P124" s="22">
        <v>42160851</v>
      </c>
      <c r="Q124" s="22">
        <v>29431220</v>
      </c>
      <c r="R124" s="22">
        <v>47114461</v>
      </c>
      <c r="S124" s="22">
        <v>43375473</v>
      </c>
      <c r="T124" s="22">
        <v>44048962</v>
      </c>
      <c r="U124" s="22">
        <v>47058714</v>
      </c>
      <c r="V124" s="22">
        <v>49483095</v>
      </c>
      <c r="W124" s="22">
        <v>33116702</v>
      </c>
      <c r="X124" s="22">
        <v>42698732</v>
      </c>
      <c r="Y124" s="22">
        <v>72107658</v>
      </c>
      <c r="Z124" s="22">
        <v>54609967</v>
      </c>
      <c r="AA124" s="22">
        <v>33240736</v>
      </c>
      <c r="AB124" s="22">
        <v>123309560</v>
      </c>
      <c r="AC124" s="22">
        <v>42069578</v>
      </c>
      <c r="AD124" s="22">
        <v>98816127</v>
      </c>
      <c r="AE124" s="22">
        <v>98983008</v>
      </c>
      <c r="AF124" s="22">
        <v>110425658</v>
      </c>
      <c r="AG124" s="22">
        <v>6847268</v>
      </c>
      <c r="AH124" s="22">
        <v>106926433</v>
      </c>
      <c r="AI124" s="22">
        <v>82523763</v>
      </c>
      <c r="AJ124" s="22">
        <v>103910687</v>
      </c>
      <c r="AK124" s="22">
        <v>58908427</v>
      </c>
      <c r="AL124" s="22">
        <v>82655414</v>
      </c>
      <c r="AM124" s="22">
        <v>71012110</v>
      </c>
      <c r="AN124" s="22">
        <v>80082150</v>
      </c>
      <c r="AO124" s="22">
        <v>79345092</v>
      </c>
      <c r="AP124" s="22">
        <v>92202007</v>
      </c>
      <c r="AQ124" s="22">
        <v>63793965</v>
      </c>
      <c r="AR124" s="22">
        <v>97767812</v>
      </c>
      <c r="AS124" s="23">
        <v>40025507</v>
      </c>
      <c r="AT124" s="23">
        <v>84513568</v>
      </c>
      <c r="AU124" s="23">
        <v>65874494</v>
      </c>
      <c r="AV124" s="23">
        <v>51204877</v>
      </c>
      <c r="AW124" s="23">
        <v>60354368</v>
      </c>
      <c r="AX124" s="23">
        <v>67021440</v>
      </c>
      <c r="AY124" s="23">
        <v>65545970</v>
      </c>
      <c r="AZ124" s="23">
        <v>43628869</v>
      </c>
      <c r="BA124" s="23">
        <v>53993957</v>
      </c>
      <c r="BB124" s="23">
        <v>80706656</v>
      </c>
      <c r="BC124" s="23">
        <v>53499635</v>
      </c>
      <c r="BD124" s="23">
        <v>60476715</v>
      </c>
      <c r="BE124" s="23">
        <v>62915826</v>
      </c>
      <c r="BF124" s="23">
        <v>81792176</v>
      </c>
      <c r="BG124" s="23">
        <v>41817284</v>
      </c>
      <c r="BH124" s="23">
        <v>73250861</v>
      </c>
      <c r="BI124" s="23">
        <v>90595648</v>
      </c>
      <c r="BJ124" s="23">
        <v>66907258</v>
      </c>
      <c r="BK124" s="23">
        <v>130781979</v>
      </c>
      <c r="BL124" s="23">
        <v>97262004</v>
      </c>
      <c r="BO124" s="207">
        <f t="shared" ref="BO124:BO134" si="10">BL124/BK124-1</f>
        <v>-0.25630423439302752</v>
      </c>
      <c r="BP124" s="99"/>
    </row>
    <row r="125" spans="1:68" x14ac:dyDescent="0.3">
      <c r="A125" s="21" t="s">
        <v>173</v>
      </c>
      <c r="B125" s="22">
        <v>1159594</v>
      </c>
      <c r="C125" s="22">
        <v>22022566</v>
      </c>
      <c r="D125" s="22">
        <v>35962897</v>
      </c>
      <c r="E125" s="22">
        <v>40207194</v>
      </c>
      <c r="F125" s="22">
        <v>56159631</v>
      </c>
      <c r="G125" s="22">
        <v>49068481</v>
      </c>
      <c r="H125" s="22">
        <v>52977988</v>
      </c>
      <c r="I125" s="22">
        <v>65575749</v>
      </c>
      <c r="J125" s="22">
        <v>50110560</v>
      </c>
      <c r="K125" s="22">
        <v>48645836</v>
      </c>
      <c r="L125" s="22">
        <v>50214308</v>
      </c>
      <c r="M125" s="22">
        <v>50620313</v>
      </c>
      <c r="N125" s="22">
        <v>51870329</v>
      </c>
      <c r="O125" s="22">
        <v>56889090</v>
      </c>
      <c r="P125" s="22">
        <v>68387431</v>
      </c>
      <c r="Q125" s="22">
        <v>71030084</v>
      </c>
      <c r="R125" s="22">
        <v>71856339</v>
      </c>
      <c r="S125" s="22">
        <v>57731875</v>
      </c>
      <c r="T125" s="22">
        <v>59970498</v>
      </c>
      <c r="U125" s="22">
        <v>67349934</v>
      </c>
      <c r="V125" s="22">
        <v>68913803</v>
      </c>
      <c r="W125" s="22">
        <v>62450891</v>
      </c>
      <c r="X125" s="22">
        <v>62793430</v>
      </c>
      <c r="Y125" s="22">
        <v>63058911</v>
      </c>
      <c r="Z125" s="22">
        <v>61489154</v>
      </c>
      <c r="AA125" s="22">
        <v>66753562</v>
      </c>
      <c r="AB125" s="22">
        <v>73408668</v>
      </c>
      <c r="AC125" s="22">
        <v>70121273</v>
      </c>
      <c r="AD125" s="22">
        <v>76975049</v>
      </c>
      <c r="AE125" s="22">
        <v>68425821</v>
      </c>
      <c r="AF125" s="22">
        <v>78182457</v>
      </c>
      <c r="AG125" s="22">
        <v>109524595</v>
      </c>
      <c r="AH125" s="22">
        <v>74783413</v>
      </c>
      <c r="AI125" s="22">
        <v>70573632</v>
      </c>
      <c r="AJ125" s="22">
        <v>69727666</v>
      </c>
      <c r="AK125" s="22">
        <v>69817920</v>
      </c>
      <c r="AL125" s="22">
        <v>75022762</v>
      </c>
      <c r="AM125" s="22">
        <v>82260888</v>
      </c>
      <c r="AN125" s="22">
        <v>86580024</v>
      </c>
      <c r="AO125" s="22">
        <v>87592203</v>
      </c>
      <c r="AP125" s="22">
        <v>105356340</v>
      </c>
      <c r="AQ125" s="22">
        <v>83161180</v>
      </c>
      <c r="AR125" s="22">
        <v>92020306</v>
      </c>
      <c r="AS125" s="23">
        <v>94885299</v>
      </c>
      <c r="AT125" s="23">
        <v>90196263</v>
      </c>
      <c r="AU125" s="23">
        <v>86329985</v>
      </c>
      <c r="AV125" s="23">
        <v>81672189</v>
      </c>
      <c r="AW125" s="23">
        <v>81901676</v>
      </c>
      <c r="AX125" s="23">
        <v>92997108</v>
      </c>
      <c r="AY125" s="23">
        <v>94677249</v>
      </c>
      <c r="AZ125" s="23">
        <v>103516736</v>
      </c>
      <c r="BA125" s="23">
        <v>106441951</v>
      </c>
      <c r="BB125" s="23">
        <v>123189150</v>
      </c>
      <c r="BC125" s="23">
        <v>105842765</v>
      </c>
      <c r="BD125" s="23">
        <v>119609223</v>
      </c>
      <c r="BE125" s="23">
        <v>127315560</v>
      </c>
      <c r="BF125" s="23">
        <v>123801925</v>
      </c>
      <c r="BG125" s="23">
        <v>120172083</v>
      </c>
      <c r="BH125" s="23">
        <v>117700400</v>
      </c>
      <c r="BI125" s="23">
        <v>123918348</v>
      </c>
      <c r="BJ125" s="23">
        <v>128336216</v>
      </c>
      <c r="BK125" s="23">
        <v>139284943</v>
      </c>
      <c r="BL125" s="23">
        <v>149632620</v>
      </c>
      <c r="BO125" s="207">
        <f t="shared" si="10"/>
        <v>7.4291425742982087E-2</v>
      </c>
      <c r="BP125" s="99"/>
    </row>
    <row r="126" spans="1:68" ht="33" x14ac:dyDescent="0.3">
      <c r="A126" s="21" t="s">
        <v>174</v>
      </c>
      <c r="B126" s="22">
        <v>0</v>
      </c>
      <c r="C126" s="22">
        <v>0</v>
      </c>
      <c r="D126" s="22">
        <v>101293</v>
      </c>
      <c r="E126" s="22">
        <v>1210</v>
      </c>
      <c r="F126" s="22">
        <v>754158</v>
      </c>
      <c r="G126" s="22">
        <v>7221782</v>
      </c>
      <c r="H126" s="22">
        <v>13567531</v>
      </c>
      <c r="I126" s="22">
        <v>3353284</v>
      </c>
      <c r="J126" s="22">
        <v>16877004</v>
      </c>
      <c r="K126" s="22">
        <v>5282068</v>
      </c>
      <c r="L126" s="22">
        <v>26076263</v>
      </c>
      <c r="M126" s="22">
        <v>3803642</v>
      </c>
      <c r="N126" s="22">
        <v>11945371</v>
      </c>
      <c r="O126" s="22">
        <v>20555864</v>
      </c>
      <c r="P126" s="22">
        <v>63301904</v>
      </c>
      <c r="Q126" s="22">
        <v>43535444</v>
      </c>
      <c r="R126" s="22">
        <v>77943971</v>
      </c>
      <c r="S126" s="22">
        <v>48066482</v>
      </c>
      <c r="T126" s="22">
        <v>47641858</v>
      </c>
      <c r="U126" s="22">
        <v>51527625</v>
      </c>
      <c r="V126" s="22">
        <v>56998978</v>
      </c>
      <c r="W126" s="22">
        <v>39749845</v>
      </c>
      <c r="X126" s="22">
        <v>48394599</v>
      </c>
      <c r="Y126" s="22">
        <v>74638262</v>
      </c>
      <c r="Z126" s="22">
        <v>58702498</v>
      </c>
      <c r="AA126" s="22">
        <v>36089486</v>
      </c>
      <c r="AB126" s="22">
        <v>129962812</v>
      </c>
      <c r="AC126" s="22">
        <v>45714294</v>
      </c>
      <c r="AD126" s="22">
        <v>107518612</v>
      </c>
      <c r="AE126" s="22">
        <v>106949155</v>
      </c>
      <c r="AF126" s="22">
        <v>117495898</v>
      </c>
      <c r="AG126" s="22">
        <v>12163845</v>
      </c>
      <c r="AH126" s="22">
        <v>117117918</v>
      </c>
      <c r="AI126" s="22">
        <v>92907986</v>
      </c>
      <c r="AJ126" s="22">
        <v>109334974</v>
      </c>
      <c r="AK126" s="22">
        <v>62867113</v>
      </c>
      <c r="AL126" s="22">
        <v>91669045</v>
      </c>
      <c r="AM126" s="22">
        <v>80681636</v>
      </c>
      <c r="AN126" s="22">
        <v>89908186</v>
      </c>
      <c r="AO126" s="22">
        <v>105100300</v>
      </c>
      <c r="AP126" s="22">
        <v>120112586</v>
      </c>
      <c r="AQ126" s="22">
        <v>83409031</v>
      </c>
      <c r="AR126" s="22">
        <v>123231323</v>
      </c>
      <c r="AS126" s="23">
        <v>78229076</v>
      </c>
      <c r="AT126" s="23">
        <v>121246403</v>
      </c>
      <c r="AU126" s="23">
        <v>93075797</v>
      </c>
      <c r="AV126" s="23">
        <v>74142600</v>
      </c>
      <c r="AW126" s="23">
        <v>83149285</v>
      </c>
      <c r="AX126" s="23">
        <v>91516546</v>
      </c>
      <c r="AY126" s="23">
        <v>88922912</v>
      </c>
      <c r="AZ126" s="23">
        <v>56637197</v>
      </c>
      <c r="BA126" s="23">
        <v>58709021</v>
      </c>
      <c r="BB126" s="23">
        <v>88073111</v>
      </c>
      <c r="BC126" s="23">
        <v>60539944</v>
      </c>
      <c r="BD126" s="23">
        <v>66486138</v>
      </c>
      <c r="BE126" s="23">
        <v>68315210</v>
      </c>
      <c r="BF126" s="23">
        <v>89444623</v>
      </c>
      <c r="BG126" s="23">
        <v>49032078</v>
      </c>
      <c r="BH126" s="23">
        <v>79584440</v>
      </c>
      <c r="BI126" s="23">
        <v>99991201</v>
      </c>
      <c r="BJ126" s="23">
        <v>83155194</v>
      </c>
      <c r="BK126" s="23">
        <v>145661389</v>
      </c>
      <c r="BL126" s="23">
        <v>107825752</v>
      </c>
      <c r="BO126" s="207">
        <f t="shared" si="10"/>
        <v>-0.25975062615941413</v>
      </c>
      <c r="BP126" s="99"/>
    </row>
    <row r="127" spans="1:68" x14ac:dyDescent="0.3">
      <c r="A127" s="21" t="s">
        <v>175</v>
      </c>
      <c r="B127" s="22">
        <v>8630000</v>
      </c>
      <c r="C127" s="22">
        <v>118918702</v>
      </c>
      <c r="D127" s="22">
        <v>105177092</v>
      </c>
      <c r="E127" s="22">
        <v>55343708</v>
      </c>
      <c r="F127" s="22">
        <v>55029023</v>
      </c>
      <c r="G127" s="22">
        <v>39479545</v>
      </c>
      <c r="H127" s="22">
        <v>27082714</v>
      </c>
      <c r="I127" s="22">
        <v>21438061</v>
      </c>
      <c r="J127" s="22">
        <v>13760843</v>
      </c>
      <c r="K127" s="22">
        <v>17238019</v>
      </c>
      <c r="L127" s="22">
        <v>11930378</v>
      </c>
      <c r="M127" s="22">
        <v>9257005</v>
      </c>
      <c r="N127" s="22">
        <v>7429370</v>
      </c>
      <c r="O127" s="22">
        <v>2997412</v>
      </c>
      <c r="P127" s="22">
        <v>8016022</v>
      </c>
      <c r="Q127" s="22">
        <v>5076357</v>
      </c>
      <c r="R127" s="22">
        <v>3051394</v>
      </c>
      <c r="S127" s="22">
        <v>682579</v>
      </c>
      <c r="T127" s="22">
        <v>2078236</v>
      </c>
      <c r="U127" s="22">
        <v>3093028</v>
      </c>
      <c r="V127" s="22">
        <v>389801</v>
      </c>
      <c r="W127" s="22">
        <v>307895</v>
      </c>
      <c r="X127" s="22">
        <v>2122327</v>
      </c>
      <c r="Y127" s="22">
        <v>51410049</v>
      </c>
      <c r="Z127" s="22">
        <v>28535531</v>
      </c>
      <c r="AA127" s="22">
        <v>8857490</v>
      </c>
      <c r="AB127" s="22">
        <v>13116566</v>
      </c>
      <c r="AC127" s="22">
        <v>11267070</v>
      </c>
      <c r="AD127" s="22">
        <v>48533917</v>
      </c>
      <c r="AE127" s="22">
        <v>3155981</v>
      </c>
      <c r="AF127" s="22">
        <v>7189254</v>
      </c>
      <c r="AG127" s="22">
        <v>6280748</v>
      </c>
      <c r="AH127" s="22">
        <v>1346573</v>
      </c>
      <c r="AI127" s="22">
        <v>4540896</v>
      </c>
      <c r="AJ127" s="22">
        <v>4244304</v>
      </c>
      <c r="AK127" s="22">
        <v>6165756</v>
      </c>
      <c r="AL127" s="22">
        <v>5475583</v>
      </c>
      <c r="AM127" s="22">
        <v>5086161</v>
      </c>
      <c r="AN127" s="22">
        <v>3026035</v>
      </c>
      <c r="AO127" s="22">
        <v>2413841</v>
      </c>
      <c r="AP127" s="22">
        <v>78546257</v>
      </c>
      <c r="AQ127" s="22">
        <v>15459861</v>
      </c>
      <c r="AR127" s="22">
        <v>21269266</v>
      </c>
      <c r="AS127" s="23">
        <v>5866683</v>
      </c>
      <c r="AT127" s="23">
        <v>2546339</v>
      </c>
      <c r="AU127" s="23">
        <v>5481524</v>
      </c>
      <c r="AV127" s="23">
        <v>7199429</v>
      </c>
      <c r="AW127" s="23">
        <v>19851169</v>
      </c>
      <c r="AX127" s="23">
        <v>24141056</v>
      </c>
      <c r="AY127" s="23">
        <v>21950349</v>
      </c>
      <c r="AZ127" s="23">
        <v>15590988</v>
      </c>
      <c r="BA127" s="23">
        <v>7963672</v>
      </c>
      <c r="BB127" s="23">
        <v>100388043</v>
      </c>
      <c r="BC127" s="23">
        <v>1055681</v>
      </c>
      <c r="BD127" s="23">
        <v>3229590</v>
      </c>
      <c r="BE127" s="23">
        <v>5311881</v>
      </c>
      <c r="BF127" s="23">
        <v>4366632</v>
      </c>
      <c r="BG127" s="23">
        <v>2208908</v>
      </c>
      <c r="BH127" s="23">
        <v>2340591</v>
      </c>
      <c r="BI127" s="23">
        <v>2627878</v>
      </c>
      <c r="BJ127" s="23">
        <v>3357360</v>
      </c>
      <c r="BK127" s="23">
        <v>8063823</v>
      </c>
      <c r="BL127" s="23">
        <v>8919773</v>
      </c>
      <c r="BO127" s="207">
        <f t="shared" si="10"/>
        <v>0.10614692311574792</v>
      </c>
      <c r="BP127" s="99"/>
    </row>
    <row r="128" spans="1:68" x14ac:dyDescent="0.3">
      <c r="A128" s="21" t="s">
        <v>176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3">
        <v>0</v>
      </c>
      <c r="AT128" s="23">
        <v>0</v>
      </c>
      <c r="AU128" s="23">
        <v>0</v>
      </c>
      <c r="AV128" s="23">
        <v>0</v>
      </c>
      <c r="AW128" s="23">
        <v>0</v>
      </c>
      <c r="AX128" s="23">
        <v>0</v>
      </c>
      <c r="AY128" s="23">
        <v>0</v>
      </c>
      <c r="AZ128" s="23">
        <v>55867140</v>
      </c>
      <c r="BA128" s="23">
        <v>89965296</v>
      </c>
      <c r="BB128" s="23">
        <v>101454365</v>
      </c>
      <c r="BC128" s="23">
        <v>41321049</v>
      </c>
      <c r="BD128" s="23">
        <v>35852720</v>
      </c>
      <c r="BE128" s="23">
        <v>85606912</v>
      </c>
      <c r="BF128" s="23">
        <v>66055771</v>
      </c>
      <c r="BG128" s="23">
        <v>54958353</v>
      </c>
      <c r="BH128" s="23">
        <v>7626245</v>
      </c>
      <c r="BI128" s="23">
        <v>41131601</v>
      </c>
      <c r="BJ128" s="23">
        <v>19257166</v>
      </c>
      <c r="BK128" s="23">
        <v>9495138</v>
      </c>
      <c r="BL128" s="23">
        <v>7996896</v>
      </c>
      <c r="BO128" s="207">
        <f t="shared" si="10"/>
        <v>-0.157790439696611</v>
      </c>
      <c r="BP128" s="99"/>
    </row>
    <row r="129" spans="1:68" x14ac:dyDescent="0.3">
      <c r="A129" s="21" t="s">
        <v>177</v>
      </c>
      <c r="B129" s="22">
        <v>353423</v>
      </c>
      <c r="C129" s="22">
        <v>23917647</v>
      </c>
      <c r="D129" s="22">
        <v>51759922</v>
      </c>
      <c r="E129" s="22">
        <v>60950766</v>
      </c>
      <c r="F129" s="22">
        <v>67773212</v>
      </c>
      <c r="G129" s="22">
        <v>49119226</v>
      </c>
      <c r="H129" s="22">
        <v>60547596</v>
      </c>
      <c r="I129" s="22">
        <v>54961130</v>
      </c>
      <c r="J129" s="22">
        <v>41211683</v>
      </c>
      <c r="K129" s="22">
        <v>41396478</v>
      </c>
      <c r="L129" s="22">
        <v>56393626</v>
      </c>
      <c r="M129" s="22">
        <v>56647281</v>
      </c>
      <c r="N129" s="22">
        <v>40872762</v>
      </c>
      <c r="O129" s="22">
        <v>48115723</v>
      </c>
      <c r="P129" s="22">
        <v>78540876</v>
      </c>
      <c r="Q129" s="22">
        <v>74140807</v>
      </c>
      <c r="R129" s="22">
        <v>74438085</v>
      </c>
      <c r="S129" s="22">
        <v>83493949</v>
      </c>
      <c r="T129" s="22">
        <v>54789423</v>
      </c>
      <c r="U129" s="22">
        <v>68794589</v>
      </c>
      <c r="V129" s="22">
        <v>59955749</v>
      </c>
      <c r="W129" s="22">
        <v>58213785</v>
      </c>
      <c r="X129" s="22">
        <v>67131375</v>
      </c>
      <c r="Y129" s="22">
        <v>76729721</v>
      </c>
      <c r="Z129" s="22">
        <v>97105268</v>
      </c>
      <c r="AA129" s="22">
        <v>95087532.000000015</v>
      </c>
      <c r="AB129" s="22">
        <v>99909988.99999997</v>
      </c>
      <c r="AC129" s="22">
        <v>83307731.999999925</v>
      </c>
      <c r="AD129" s="22">
        <v>91344059.999999985</v>
      </c>
      <c r="AE129" s="22">
        <v>133986938.99999991</v>
      </c>
      <c r="AF129" s="22">
        <v>81698768.99999997</v>
      </c>
      <c r="AG129" s="22">
        <v>94753814.99999997</v>
      </c>
      <c r="AH129" s="22">
        <v>87451421.999999985</v>
      </c>
      <c r="AI129" s="22">
        <v>93917878.000000045</v>
      </c>
      <c r="AJ129" s="22">
        <v>84792819.999999985</v>
      </c>
      <c r="AK129" s="22">
        <v>84650876.999999925</v>
      </c>
      <c r="AL129" s="22">
        <v>94710460</v>
      </c>
      <c r="AM129" s="22">
        <v>96921987.999999925</v>
      </c>
      <c r="AN129" s="22">
        <v>105480627.99999997</v>
      </c>
      <c r="AO129" s="22">
        <v>109507295.00000003</v>
      </c>
      <c r="AP129" s="22">
        <v>127517065.99999993</v>
      </c>
      <c r="AQ129" s="22">
        <v>175859808.00000003</v>
      </c>
      <c r="AR129" s="22">
        <v>100551900.00000001</v>
      </c>
      <c r="AS129" s="23">
        <v>122460238.00000003</v>
      </c>
      <c r="AT129" s="23">
        <v>117503393.99999997</v>
      </c>
      <c r="AU129" s="23">
        <v>127537672.00000007</v>
      </c>
      <c r="AV129" s="23">
        <v>122929230.99999999</v>
      </c>
      <c r="AW129" s="23">
        <v>113690134.99999997</v>
      </c>
      <c r="AX129" s="23">
        <v>129693355.99999993</v>
      </c>
      <c r="AY129" s="23">
        <v>128310427.03999995</v>
      </c>
      <c r="AZ129" s="23">
        <v>175794378.99999997</v>
      </c>
      <c r="BA129" s="23">
        <v>174943911</v>
      </c>
      <c r="BB129" s="23">
        <v>235761469.99999991</v>
      </c>
      <c r="BC129" s="23">
        <v>267609004.00000018</v>
      </c>
      <c r="BD129" s="23">
        <v>149444081.99999994</v>
      </c>
      <c r="BE129" s="23">
        <v>174644161.90000004</v>
      </c>
      <c r="BF129" s="23">
        <v>205427222</v>
      </c>
      <c r="BG129" s="23">
        <v>189007878.00000006</v>
      </c>
      <c r="BH129" s="23">
        <v>156897336.41000006</v>
      </c>
      <c r="BI129" s="23">
        <v>155136793.00000009</v>
      </c>
      <c r="BJ129" s="23">
        <v>161194320.00000003</v>
      </c>
      <c r="BK129" s="23">
        <v>172758954.00000003</v>
      </c>
      <c r="BL129" s="23">
        <v>172486739.00000006</v>
      </c>
      <c r="BO129" s="207">
        <f t="shared" si="10"/>
        <v>-1.5756925687334666E-3</v>
      </c>
      <c r="BP129" s="99"/>
    </row>
    <row r="130" spans="1:68" x14ac:dyDescent="0.3">
      <c r="A130" s="21" t="s">
        <v>178</v>
      </c>
      <c r="B130" s="22"/>
      <c r="C130" s="22"/>
      <c r="D130" s="22">
        <v>2</v>
      </c>
      <c r="E130" s="22">
        <v>0</v>
      </c>
      <c r="F130" s="22">
        <v>16000</v>
      </c>
      <c r="G130" s="22">
        <v>480954</v>
      </c>
      <c r="H130" s="22">
        <v>176341</v>
      </c>
      <c r="I130" s="22">
        <v>1200174</v>
      </c>
      <c r="J130" s="22">
        <v>1194370</v>
      </c>
      <c r="K130" s="22">
        <v>1815393</v>
      </c>
      <c r="L130" s="22">
        <v>3638418</v>
      </c>
      <c r="M130" s="22">
        <v>897905</v>
      </c>
      <c r="N130" s="22">
        <v>615508</v>
      </c>
      <c r="O130" s="22">
        <v>1559409</v>
      </c>
      <c r="P130" s="22">
        <v>11911579</v>
      </c>
      <c r="Q130" s="22">
        <v>3213359</v>
      </c>
      <c r="R130" s="22">
        <v>10562869</v>
      </c>
      <c r="S130" s="22">
        <v>9969313</v>
      </c>
      <c r="T130" s="22">
        <v>7764186</v>
      </c>
      <c r="U130" s="22">
        <v>11826401</v>
      </c>
      <c r="V130" s="22">
        <v>8035635</v>
      </c>
      <c r="W130" s="22">
        <v>4308499</v>
      </c>
      <c r="X130" s="22">
        <v>10008338</v>
      </c>
      <c r="Y130" s="22">
        <v>11008824</v>
      </c>
      <c r="Z130" s="22">
        <v>14611379</v>
      </c>
      <c r="AA130" s="22">
        <v>10981584</v>
      </c>
      <c r="AB130" s="22">
        <v>16412128</v>
      </c>
      <c r="AC130" s="22">
        <v>14834993</v>
      </c>
      <c r="AD130" s="22">
        <v>14803734</v>
      </c>
      <c r="AE130" s="22">
        <v>23457233</v>
      </c>
      <c r="AF130" s="22">
        <v>15709198</v>
      </c>
      <c r="AG130" s="22">
        <v>11625726</v>
      </c>
      <c r="AH130" s="22">
        <v>14205275</v>
      </c>
      <c r="AI130" s="22">
        <v>18170055</v>
      </c>
      <c r="AJ130" s="22">
        <v>16682651</v>
      </c>
      <c r="AK130" s="22">
        <v>16061795</v>
      </c>
      <c r="AL130" s="22">
        <v>18846042</v>
      </c>
      <c r="AM130" s="22">
        <v>17040810</v>
      </c>
      <c r="AN130" s="22">
        <v>17530351</v>
      </c>
      <c r="AO130" s="22">
        <v>12939718</v>
      </c>
      <c r="AP130" s="22">
        <v>20325973</v>
      </c>
      <c r="AQ130" s="22">
        <v>14450740</v>
      </c>
      <c r="AR130" s="22">
        <v>12685837</v>
      </c>
      <c r="AS130" s="23">
        <v>13107855</v>
      </c>
      <c r="AT130" s="23">
        <v>8414867</v>
      </c>
      <c r="AU130" s="23">
        <v>14793545</v>
      </c>
      <c r="AV130" s="23">
        <v>9866000</v>
      </c>
      <c r="AW130" s="23">
        <v>11685220</v>
      </c>
      <c r="AX130" s="23">
        <v>13541151</v>
      </c>
      <c r="AY130" s="23">
        <v>13101253</v>
      </c>
      <c r="AZ130" s="23">
        <v>11006834</v>
      </c>
      <c r="BA130" s="23">
        <v>9466225</v>
      </c>
      <c r="BB130" s="23">
        <v>15839237</v>
      </c>
      <c r="BC130" s="23">
        <v>13468176</v>
      </c>
      <c r="BD130" s="23">
        <v>14236230</v>
      </c>
      <c r="BE130" s="23">
        <v>14370862</v>
      </c>
      <c r="BF130" s="23">
        <v>14772170</v>
      </c>
      <c r="BG130" s="23">
        <v>10643391</v>
      </c>
      <c r="BH130" s="23">
        <v>16006761</v>
      </c>
      <c r="BI130" s="23">
        <v>18195172</v>
      </c>
      <c r="BJ130" s="23">
        <v>14732375</v>
      </c>
      <c r="BK130" s="23">
        <v>25008672</v>
      </c>
      <c r="BL130" s="23">
        <v>21210951</v>
      </c>
      <c r="BO130" s="207">
        <f t="shared" si="10"/>
        <v>-0.15185616413378522</v>
      </c>
      <c r="BP130" s="99"/>
    </row>
    <row r="131" spans="1:68" x14ac:dyDescent="0.3">
      <c r="A131" s="21" t="s">
        <v>179</v>
      </c>
      <c r="B131" s="22">
        <v>40290</v>
      </c>
      <c r="C131" s="22">
        <v>3472879</v>
      </c>
      <c r="D131" s="22">
        <v>10801417</v>
      </c>
      <c r="E131" s="22">
        <v>17192098</v>
      </c>
      <c r="F131" s="22">
        <v>26193585</v>
      </c>
      <c r="G131" s="22">
        <v>23912023</v>
      </c>
      <c r="H131" s="22">
        <v>34266962</v>
      </c>
      <c r="I131" s="22">
        <v>35267513</v>
      </c>
      <c r="J131" s="22">
        <v>27505179</v>
      </c>
      <c r="K131" s="22">
        <v>28836809</v>
      </c>
      <c r="L131" s="22">
        <v>39270321</v>
      </c>
      <c r="M131" s="22">
        <v>42205723</v>
      </c>
      <c r="N131" s="22">
        <v>34172123</v>
      </c>
      <c r="O131" s="22">
        <v>40721167</v>
      </c>
      <c r="P131" s="22">
        <v>56471155</v>
      </c>
      <c r="Q131" s="22">
        <v>53900288</v>
      </c>
      <c r="R131" s="22">
        <v>57240583</v>
      </c>
      <c r="S131" s="22">
        <v>58738541</v>
      </c>
      <c r="T131" s="22">
        <v>43702556</v>
      </c>
      <c r="U131" s="22">
        <v>53373696</v>
      </c>
      <c r="V131" s="22">
        <v>47579716</v>
      </c>
      <c r="W131" s="22">
        <v>48221198</v>
      </c>
      <c r="X131" s="22">
        <v>52554599</v>
      </c>
      <c r="Y131" s="22">
        <v>55924714</v>
      </c>
      <c r="Z131" s="22">
        <v>63108128</v>
      </c>
      <c r="AA131" s="22">
        <v>64657209</v>
      </c>
      <c r="AB131" s="22">
        <v>66340259</v>
      </c>
      <c r="AC131" s="22">
        <v>55826344</v>
      </c>
      <c r="AD131" s="22">
        <v>65490524</v>
      </c>
      <c r="AE131" s="22">
        <v>80255416</v>
      </c>
      <c r="AF131" s="22">
        <v>53143768</v>
      </c>
      <c r="AG131" s="22">
        <v>68371313</v>
      </c>
      <c r="AH131" s="22">
        <v>63895635</v>
      </c>
      <c r="AI131" s="22">
        <v>68199641</v>
      </c>
      <c r="AJ131" s="22">
        <v>61518689</v>
      </c>
      <c r="AK131" s="22">
        <v>62513682</v>
      </c>
      <c r="AL131" s="22">
        <v>69065999</v>
      </c>
      <c r="AM131" s="22">
        <v>70036321</v>
      </c>
      <c r="AN131" s="22">
        <v>75718841</v>
      </c>
      <c r="AO131" s="22">
        <v>75024655</v>
      </c>
      <c r="AP131" s="22">
        <v>83315678</v>
      </c>
      <c r="AQ131" s="22">
        <v>95665645</v>
      </c>
      <c r="AR131" s="22">
        <v>60490532</v>
      </c>
      <c r="AS131" s="23">
        <v>73358788</v>
      </c>
      <c r="AT131" s="23">
        <v>71350706</v>
      </c>
      <c r="AU131" s="23">
        <v>72747536</v>
      </c>
      <c r="AV131" s="23">
        <v>73348032</v>
      </c>
      <c r="AW131" s="23">
        <v>69481641</v>
      </c>
      <c r="AX131" s="23">
        <v>75871935</v>
      </c>
      <c r="AY131" s="23">
        <v>77272266</v>
      </c>
      <c r="AZ131" s="23">
        <v>101113500</v>
      </c>
      <c r="BA131" s="23">
        <v>92736770</v>
      </c>
      <c r="BB131" s="23">
        <v>102732253</v>
      </c>
      <c r="BC131" s="23">
        <v>119380065</v>
      </c>
      <c r="BD131" s="23">
        <v>82898551</v>
      </c>
      <c r="BE131" s="23">
        <v>99165414</v>
      </c>
      <c r="BF131" s="23">
        <v>111023173</v>
      </c>
      <c r="BG131" s="23">
        <v>102703289</v>
      </c>
      <c r="BH131" s="23">
        <v>97317154</v>
      </c>
      <c r="BI131" s="23">
        <v>98067040</v>
      </c>
      <c r="BJ131" s="23">
        <v>99344345</v>
      </c>
      <c r="BK131" s="23">
        <v>101567980</v>
      </c>
      <c r="BL131" s="23">
        <v>115909208</v>
      </c>
      <c r="BO131" s="207">
        <f t="shared" si="10"/>
        <v>0.14119831860395382</v>
      </c>
      <c r="BP131" s="99"/>
    </row>
    <row r="132" spans="1:68" ht="33" x14ac:dyDescent="0.3">
      <c r="A132" s="21" t="s">
        <v>180</v>
      </c>
      <c r="B132" s="22">
        <v>0</v>
      </c>
      <c r="C132" s="22">
        <v>0</v>
      </c>
      <c r="D132" s="22">
        <v>2</v>
      </c>
      <c r="E132" s="22">
        <v>0</v>
      </c>
      <c r="F132" s="22">
        <v>21515</v>
      </c>
      <c r="G132" s="22">
        <v>896215</v>
      </c>
      <c r="H132" s="22">
        <v>6697263</v>
      </c>
      <c r="I132" s="22">
        <v>3469466</v>
      </c>
      <c r="J132" s="22">
        <v>2149900</v>
      </c>
      <c r="K132" s="22">
        <v>3151571</v>
      </c>
      <c r="L132" s="22">
        <v>6575998</v>
      </c>
      <c r="M132" s="22">
        <v>4532661</v>
      </c>
      <c r="N132" s="22">
        <v>1609776</v>
      </c>
      <c r="O132" s="22">
        <v>2831400</v>
      </c>
      <c r="P132" s="22">
        <v>17534926</v>
      </c>
      <c r="Q132" s="22">
        <v>16177447</v>
      </c>
      <c r="R132" s="22">
        <v>13836069</v>
      </c>
      <c r="S132" s="22">
        <v>22012028</v>
      </c>
      <c r="T132" s="22">
        <v>9894602</v>
      </c>
      <c r="U132" s="22">
        <v>14039847</v>
      </c>
      <c r="V132" s="22">
        <v>11194924</v>
      </c>
      <c r="W132" s="22">
        <v>8988308</v>
      </c>
      <c r="X132" s="22">
        <v>13697472</v>
      </c>
      <c r="Y132" s="22">
        <v>13297417</v>
      </c>
      <c r="Z132" s="22">
        <v>16756605</v>
      </c>
      <c r="AA132" s="22">
        <v>13534533</v>
      </c>
      <c r="AB132" s="22">
        <v>18755953</v>
      </c>
      <c r="AC132" s="22">
        <v>17599230</v>
      </c>
      <c r="AD132" s="22">
        <v>17725650</v>
      </c>
      <c r="AE132" s="22">
        <v>28418878</v>
      </c>
      <c r="AF132" s="22">
        <v>19782911</v>
      </c>
      <c r="AG132" s="22">
        <v>14619423</v>
      </c>
      <c r="AH132" s="22">
        <v>17864619</v>
      </c>
      <c r="AI132" s="22">
        <v>22425201</v>
      </c>
      <c r="AJ132" s="22">
        <v>20991231</v>
      </c>
      <c r="AK132" s="22">
        <v>18888704</v>
      </c>
      <c r="AL132" s="22">
        <v>21719037</v>
      </c>
      <c r="AM132" s="22">
        <v>21822953</v>
      </c>
      <c r="AN132" s="22">
        <v>23071176</v>
      </c>
      <c r="AO132" s="22">
        <v>23785613</v>
      </c>
      <c r="AP132" s="22">
        <v>30982952</v>
      </c>
      <c r="AQ132" s="22">
        <v>24462327</v>
      </c>
      <c r="AR132" s="22">
        <v>23955575</v>
      </c>
      <c r="AS132" s="23">
        <v>31699601</v>
      </c>
      <c r="AT132" s="23">
        <v>31184385</v>
      </c>
      <c r="AU132" s="23">
        <v>35736642</v>
      </c>
      <c r="AV132" s="23">
        <v>30173134</v>
      </c>
      <c r="AW132" s="23">
        <v>26371330</v>
      </c>
      <c r="AX132" s="23">
        <v>30200901</v>
      </c>
      <c r="AY132" s="23">
        <v>28363064</v>
      </c>
      <c r="AZ132" s="23">
        <v>27748636</v>
      </c>
      <c r="BA132" s="23">
        <v>16963304</v>
      </c>
      <c r="BB132" s="23">
        <v>19992757</v>
      </c>
      <c r="BC132" s="23">
        <v>17602233</v>
      </c>
      <c r="BD132" s="23">
        <v>18587414</v>
      </c>
      <c r="BE132" s="23">
        <v>18259202</v>
      </c>
      <c r="BF132" s="23">
        <v>18912600</v>
      </c>
      <c r="BG132" s="23">
        <v>15017146</v>
      </c>
      <c r="BH132" s="23">
        <v>20810065</v>
      </c>
      <c r="BI132" s="23">
        <v>23186394</v>
      </c>
      <c r="BJ132" s="23">
        <v>20784828</v>
      </c>
      <c r="BK132" s="23">
        <v>32661433</v>
      </c>
      <c r="BL132" s="23">
        <v>29095997</v>
      </c>
      <c r="BO132" s="217">
        <f t="shared" si="10"/>
        <v>-0.10916348955050437</v>
      </c>
      <c r="BP132" s="99"/>
    </row>
    <row r="133" spans="1:68" x14ac:dyDescent="0.3">
      <c r="A133" s="21" t="s">
        <v>181</v>
      </c>
      <c r="B133" s="22">
        <v>314636</v>
      </c>
      <c r="C133" s="22">
        <v>20465129</v>
      </c>
      <c r="D133" s="22">
        <v>40999320</v>
      </c>
      <c r="E133" s="22">
        <v>43777465</v>
      </c>
      <c r="F133" s="22">
        <v>41569301</v>
      </c>
      <c r="G133" s="22">
        <v>24349948</v>
      </c>
      <c r="H133" s="22">
        <v>19632751</v>
      </c>
      <c r="I133" s="22">
        <v>16302268</v>
      </c>
      <c r="J133" s="22">
        <v>11009415</v>
      </c>
      <c r="K133" s="22">
        <v>9499204</v>
      </c>
      <c r="L133" s="22">
        <v>10607802</v>
      </c>
      <c r="M133" s="22">
        <v>9958252</v>
      </c>
      <c r="N133" s="22">
        <v>5156884</v>
      </c>
      <c r="O133" s="22">
        <v>4625481</v>
      </c>
      <c r="P133" s="22">
        <v>4610608</v>
      </c>
      <c r="Q133" s="22">
        <v>4126426</v>
      </c>
      <c r="R133" s="22">
        <v>3425085</v>
      </c>
      <c r="S133" s="22">
        <v>2786219</v>
      </c>
      <c r="T133" s="22">
        <v>1245054</v>
      </c>
      <c r="U133" s="22">
        <v>1517998</v>
      </c>
      <c r="V133" s="22">
        <v>1246108</v>
      </c>
      <c r="W133" s="22">
        <v>1064040</v>
      </c>
      <c r="X133" s="22">
        <v>964092</v>
      </c>
      <c r="Y133" s="22">
        <v>7590192</v>
      </c>
      <c r="Z133" s="22">
        <v>17522147</v>
      </c>
      <c r="AA133" s="22">
        <v>16939172</v>
      </c>
      <c r="AB133" s="22">
        <v>14852678</v>
      </c>
      <c r="AC133" s="22">
        <v>7200889</v>
      </c>
      <c r="AD133" s="22">
        <v>8163591</v>
      </c>
      <c r="AE133" s="22">
        <v>25324840</v>
      </c>
      <c r="AF133" s="22">
        <v>4039818</v>
      </c>
      <c r="AG133" s="22">
        <v>4793385</v>
      </c>
      <c r="AH133" s="22">
        <v>3470265</v>
      </c>
      <c r="AI133" s="22">
        <v>3309179</v>
      </c>
      <c r="AJ133" s="22">
        <v>2313694</v>
      </c>
      <c r="AK133" s="22">
        <v>3285901</v>
      </c>
      <c r="AL133" s="22">
        <v>3954668</v>
      </c>
      <c r="AM133" s="22">
        <v>3779022</v>
      </c>
      <c r="AN133" s="22">
        <v>3611190</v>
      </c>
      <c r="AO133" s="22">
        <v>2744642</v>
      </c>
      <c r="AP133" s="22">
        <v>2029353</v>
      </c>
      <c r="AQ133" s="22">
        <v>38447258</v>
      </c>
      <c r="AR133" s="22">
        <v>5507270</v>
      </c>
      <c r="AS133" s="23">
        <v>5260750</v>
      </c>
      <c r="AT133" s="23">
        <v>4008549</v>
      </c>
      <c r="AU133" s="23">
        <v>3667301</v>
      </c>
      <c r="AV133" s="23">
        <v>3584638</v>
      </c>
      <c r="AW133" s="23">
        <v>5420767</v>
      </c>
      <c r="AX133" s="23">
        <v>12166307</v>
      </c>
      <c r="AY133" s="23">
        <v>12395549</v>
      </c>
      <c r="AZ133" s="23">
        <v>21325162</v>
      </c>
      <c r="BA133" s="23">
        <v>11669342</v>
      </c>
      <c r="BB133" s="23">
        <v>5069733</v>
      </c>
      <c r="BC133" s="23">
        <v>53875377</v>
      </c>
      <c r="BD133" s="23">
        <v>1591304</v>
      </c>
      <c r="BE133" s="23">
        <v>3289533</v>
      </c>
      <c r="BF133" s="23">
        <v>4157707</v>
      </c>
      <c r="BG133" s="23">
        <v>2953020</v>
      </c>
      <c r="BH133" s="23">
        <v>1872366</v>
      </c>
      <c r="BI133" s="23">
        <v>1856346</v>
      </c>
      <c r="BJ133" s="23">
        <v>2204787</v>
      </c>
      <c r="BK133" s="23">
        <v>3286440</v>
      </c>
      <c r="BL133" s="23">
        <v>7252402</v>
      </c>
      <c r="BO133" s="207">
        <f t="shared" si="10"/>
        <v>1.2067653752997165</v>
      </c>
      <c r="BP133" s="99"/>
    </row>
    <row r="134" spans="1:68" x14ac:dyDescent="0.3">
      <c r="A134" s="21" t="s">
        <v>182</v>
      </c>
      <c r="B134" s="22">
        <v>0</v>
      </c>
      <c r="C134" s="22">
        <v>0</v>
      </c>
      <c r="D134" s="22">
        <v>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Q134" s="22">
        <v>0</v>
      </c>
      <c r="AR134" s="22">
        <v>0</v>
      </c>
      <c r="AS134" s="23">
        <v>0</v>
      </c>
      <c r="AT134" s="23">
        <v>0</v>
      </c>
      <c r="AU134" s="23">
        <v>0</v>
      </c>
      <c r="AV134" s="23">
        <v>0</v>
      </c>
      <c r="AW134" s="23">
        <v>0</v>
      </c>
      <c r="AX134" s="23">
        <v>0</v>
      </c>
      <c r="AY134" s="23">
        <v>0</v>
      </c>
      <c r="AZ134" s="23">
        <v>10964447</v>
      </c>
      <c r="BA134" s="23">
        <v>42570365</v>
      </c>
      <c r="BB134" s="23">
        <v>68238456</v>
      </c>
      <c r="BC134" s="23">
        <v>64356763</v>
      </c>
      <c r="BD134" s="23">
        <v>31349072</v>
      </c>
      <c r="BE134" s="23">
        <v>41860465</v>
      </c>
      <c r="BF134" s="23">
        <v>57540022</v>
      </c>
      <c r="BG134" s="23">
        <v>50480358</v>
      </c>
      <c r="BH134" s="23">
        <v>29714217</v>
      </c>
      <c r="BI134" s="23">
        <v>15233512</v>
      </c>
      <c r="BJ134" s="23">
        <v>22103963</v>
      </c>
      <c r="BK134" s="23">
        <v>11261769</v>
      </c>
      <c r="BL134" s="23">
        <v>7823918</v>
      </c>
      <c r="BO134" s="217">
        <f t="shared" si="10"/>
        <v>-0.30526740514745065</v>
      </c>
      <c r="BP134" s="99"/>
    </row>
    <row r="135" spans="1:68" s="85" customFormat="1" ht="33" x14ac:dyDescent="0.3">
      <c r="A135" s="24" t="s">
        <v>183</v>
      </c>
      <c r="B135" s="25">
        <v>3.6103314546666265E-2</v>
      </c>
      <c r="C135" s="25">
        <v>0.16971372148026007</v>
      </c>
      <c r="D135" s="25">
        <v>0.36681641860857578</v>
      </c>
      <c r="E135" s="25">
        <v>0.63843622025326208</v>
      </c>
      <c r="F135" s="25">
        <v>0.67815389103098223</v>
      </c>
      <c r="G135" s="25">
        <v>0.53180015271955849</v>
      </c>
      <c r="H135" s="25">
        <v>0.64872981266595942</v>
      </c>
      <c r="I135" s="25">
        <v>0.62643923621028941</v>
      </c>
      <c r="J135" s="25">
        <v>0.59859039969056405</v>
      </c>
      <c r="K135" s="25">
        <v>0.61219829920392377</v>
      </c>
      <c r="L135" s="25">
        <v>0.79518491079132048</v>
      </c>
      <c r="M135" s="25">
        <f t="shared" ref="M135:BL136" si="11">M129/M123</f>
        <v>0.88841964453008371</v>
      </c>
      <c r="N135" s="25">
        <f t="shared" si="11"/>
        <v>0.53803168899125875</v>
      </c>
      <c r="O135" s="25">
        <f t="shared" si="11"/>
        <v>0.59742257534045295</v>
      </c>
      <c r="P135" s="25">
        <f t="shared" si="11"/>
        <v>0.56160579138250843</v>
      </c>
      <c r="Q135" s="25">
        <f t="shared" si="11"/>
        <v>0.61885746516321638</v>
      </c>
      <c r="R135" s="25">
        <f t="shared" si="11"/>
        <v>0.48661961348844479</v>
      </c>
      <c r="S135" s="25">
        <f t="shared" si="11"/>
        <v>0.78342095257212541</v>
      </c>
      <c r="T135" s="25">
        <f t="shared" si="11"/>
        <v>0.49922021418695972</v>
      </c>
      <c r="U135" s="25">
        <f t="shared" si="11"/>
        <v>0.56362274565429016</v>
      </c>
      <c r="V135" s="25">
        <f t="shared" si="11"/>
        <v>0.47393383057334093</v>
      </c>
      <c r="W135" s="25">
        <f t="shared" si="11"/>
        <v>0.56576823439394341</v>
      </c>
      <c r="X135" s="25">
        <f t="shared" si="11"/>
        <v>0.59107036265470037</v>
      </c>
      <c r="Y135" s="25">
        <f t="shared" si="11"/>
        <v>0.40475119281897287</v>
      </c>
      <c r="Z135" s="25">
        <f t="shared" si="11"/>
        <v>0.65227814221272895</v>
      </c>
      <c r="AA135" s="25">
        <f t="shared" si="11"/>
        <v>0.84862939537892979</v>
      </c>
      <c r="AB135" s="25">
        <f t="shared" si="11"/>
        <v>0.46155328612717555</v>
      </c>
      <c r="AC135" s="25">
        <f t="shared" si="11"/>
        <v>0.65554224754313373</v>
      </c>
      <c r="AD135" s="25">
        <f t="shared" si="11"/>
        <v>0.39230448260531847</v>
      </c>
      <c r="AE135" s="25">
        <f t="shared" si="11"/>
        <v>0.75066585790036777</v>
      </c>
      <c r="AF135" s="25">
        <f t="shared" si="11"/>
        <v>0.40267706407327059</v>
      </c>
      <c r="AG135" s="25">
        <f t="shared" si="11"/>
        <v>0.73944141824131782</v>
      </c>
      <c r="AH135" s="25">
        <f t="shared" si="11"/>
        <v>0.45255977619722698</v>
      </c>
      <c r="AI135" s="25">
        <f t="shared" si="11"/>
        <v>0.55909911809527246</v>
      </c>
      <c r="AJ135" s="25">
        <f t="shared" si="11"/>
        <v>0.46265102749771808</v>
      </c>
      <c r="AK135" s="25">
        <f t="shared" si="11"/>
        <v>0.60979851709342914</v>
      </c>
      <c r="AL135" s="25">
        <f t="shared" si="11"/>
        <v>0.55020292025331841</v>
      </c>
      <c r="AM135" s="25">
        <f t="shared" si="11"/>
        <v>0.57656021581850658</v>
      </c>
      <c r="AN135" s="25">
        <f t="shared" si="11"/>
        <v>0.58752648810750696</v>
      </c>
      <c r="AO135" s="25">
        <f t="shared" si="11"/>
        <v>0.56134273320370709</v>
      </c>
      <c r="AP135" s="25">
        <f t="shared" si="11"/>
        <v>0.44813527682229026</v>
      </c>
      <c r="AQ135" s="25">
        <f t="shared" si="11"/>
        <v>0.99930176085617484</v>
      </c>
      <c r="AR135" s="25">
        <f t="shared" si="11"/>
        <v>0.43943894893678442</v>
      </c>
      <c r="AS135" s="25">
        <f t="shared" si="11"/>
        <v>0.68436983698840215</v>
      </c>
      <c r="AT135" s="25">
        <f t="shared" si="11"/>
        <v>0.54920804734344786</v>
      </c>
      <c r="AU135" s="25">
        <f t="shared" si="11"/>
        <v>0.68992531343718233</v>
      </c>
      <c r="AV135" s="25">
        <f t="shared" si="11"/>
        <v>0.75424377210585003</v>
      </c>
      <c r="AW135" s="25">
        <f t="shared" si="11"/>
        <v>0.61499025304625188</v>
      </c>
      <c r="AX135" s="25">
        <f t="shared" si="11"/>
        <v>0.62168287572500969</v>
      </c>
      <c r="AY135" s="25">
        <f t="shared" si="11"/>
        <v>0.62430746447176022</v>
      </c>
      <c r="AZ135" s="25">
        <f t="shared" si="11"/>
        <v>0.75921041837566616</v>
      </c>
      <c r="BA135" s="25">
        <f t="shared" si="11"/>
        <v>0.66514066185244514</v>
      </c>
      <c r="BB135" s="25">
        <f t="shared" si="11"/>
        <v>0.57070701223135178</v>
      </c>
      <c r="BC135" s="25">
        <f t="shared" si="11"/>
        <v>1.2819107323018846</v>
      </c>
      <c r="BD135" s="25">
        <f t="shared" si="11"/>
        <v>0.66367318150566001</v>
      </c>
      <c r="BE135" s="25">
        <f t="shared" si="11"/>
        <v>0.60946963031358514</v>
      </c>
      <c r="BF135" s="25">
        <f t="shared" si="11"/>
        <v>0.72418367500755076</v>
      </c>
      <c r="BG135" s="25">
        <f t="shared" si="11"/>
        <v>0.83494633087084524</v>
      </c>
      <c r="BH135" s="25">
        <f t="shared" si="11"/>
        <v>0.75703728967480033</v>
      </c>
      <c r="BI135" s="25">
        <f t="shared" si="11"/>
        <v>0.57958309435559419</v>
      </c>
      <c r="BJ135" s="25">
        <f t="shared" si="11"/>
        <v>0.68855512456883816</v>
      </c>
      <c r="BK135" s="25">
        <f t="shared" si="11"/>
        <v>0.57109113675040235</v>
      </c>
      <c r="BL135" s="25">
        <f t="shared" si="11"/>
        <v>0.62865657828179988</v>
      </c>
      <c r="BO135" s="207">
        <f t="shared" ref="BO135:BO141" si="12">BL135-BK135</f>
        <v>5.7565441531397532E-2</v>
      </c>
      <c r="BP135" s="99"/>
    </row>
    <row r="136" spans="1:68" ht="49.5" x14ac:dyDescent="0.3">
      <c r="A136" s="24" t="s">
        <v>184</v>
      </c>
      <c r="B136" s="25"/>
      <c r="C136" s="25"/>
      <c r="D136" s="25">
        <f>D130/D124</f>
        <v>1.9744701015864866E-5</v>
      </c>
      <c r="E136" s="25">
        <f>E130/E124</f>
        <v>0</v>
      </c>
      <c r="F136" s="25">
        <f>F130/F124</f>
        <v>2.5496626477609183E-2</v>
      </c>
      <c r="G136" s="25">
        <f>G130/G124</f>
        <v>0.1466442989854049</v>
      </c>
      <c r="H136" s="25">
        <v>0</v>
      </c>
      <c r="I136" s="25">
        <f>I130/I124</f>
        <v>0.57010868971440265</v>
      </c>
      <c r="J136" s="25">
        <f>J130/J124</f>
        <v>8.934249780191289E-2</v>
      </c>
      <c r="K136" s="25">
        <f>K130/K124</f>
        <v>0.52355758665381558</v>
      </c>
      <c r="L136" s="25">
        <f>L130/L124</f>
        <v>0.21673578719395917</v>
      </c>
      <c r="M136" s="25">
        <f t="shared" si="11"/>
        <v>0.33538257081130829</v>
      </c>
      <c r="N136" s="25">
        <f t="shared" si="11"/>
        <v>7.158498970085074E-2</v>
      </c>
      <c r="O136" s="25">
        <f t="shared" si="11"/>
        <v>8.8187780413354788E-2</v>
      </c>
      <c r="P136" s="25">
        <f t="shared" si="11"/>
        <v>0.28252700591835778</v>
      </c>
      <c r="Q136" s="25">
        <f t="shared" si="11"/>
        <v>0.10918198430102456</v>
      </c>
      <c r="R136" s="25">
        <f t="shared" si="11"/>
        <v>0.22419590027783615</v>
      </c>
      <c r="S136" s="25">
        <f t="shared" si="11"/>
        <v>0.22983756280882517</v>
      </c>
      <c r="T136" s="25">
        <f t="shared" si="11"/>
        <v>0.17626263247701501</v>
      </c>
      <c r="U136" s="25">
        <f t="shared" si="11"/>
        <v>0.25131160617776338</v>
      </c>
      <c r="V136" s="25">
        <f t="shared" si="11"/>
        <v>0.16239151977053981</v>
      </c>
      <c r="W136" s="25">
        <f t="shared" si="11"/>
        <v>0.13010048524759502</v>
      </c>
      <c r="X136" s="25">
        <f t="shared" si="11"/>
        <v>0.23439426725833451</v>
      </c>
      <c r="Y136" s="25">
        <f t="shared" si="11"/>
        <v>0.15267205044989812</v>
      </c>
      <c r="Z136" s="25">
        <f t="shared" si="11"/>
        <v>0.26755883225492516</v>
      </c>
      <c r="AA136" s="25">
        <f t="shared" si="11"/>
        <v>0.33036524823036412</v>
      </c>
      <c r="AB136" s="25">
        <f t="shared" si="11"/>
        <v>0.13309696344711636</v>
      </c>
      <c r="AC136" s="25">
        <f t="shared" si="11"/>
        <v>0.35262994556303845</v>
      </c>
      <c r="AD136" s="25">
        <f t="shared" si="11"/>
        <v>0.14981091092550106</v>
      </c>
      <c r="AE136" s="25">
        <f t="shared" si="11"/>
        <v>0.23698242227595265</v>
      </c>
      <c r="AF136" s="25">
        <f t="shared" si="11"/>
        <v>0.14226039748841704</v>
      </c>
      <c r="AG136" s="25">
        <f t="shared" si="11"/>
        <v>1.6978634398419925</v>
      </c>
      <c r="AH136" s="25">
        <f t="shared" si="11"/>
        <v>0.13285092003396393</v>
      </c>
      <c r="AI136" s="25">
        <f t="shared" si="11"/>
        <v>0.22017967115726411</v>
      </c>
      <c r="AJ136" s="25">
        <f t="shared" si="11"/>
        <v>0.16054798097908832</v>
      </c>
      <c r="AK136" s="25">
        <f t="shared" si="11"/>
        <v>0.27265700033036022</v>
      </c>
      <c r="AL136" s="25">
        <f t="shared" si="11"/>
        <v>0.22800735109741269</v>
      </c>
      <c r="AM136" s="25">
        <f t="shared" si="11"/>
        <v>0.23997047827476187</v>
      </c>
      <c r="AN136" s="25">
        <f t="shared" si="11"/>
        <v>0.21890459983904029</v>
      </c>
      <c r="AO136" s="25">
        <f t="shared" si="11"/>
        <v>0.16308151737980214</v>
      </c>
      <c r="AP136" s="25">
        <f t="shared" si="11"/>
        <v>0.2204504398694922</v>
      </c>
      <c r="AQ136" s="25">
        <f t="shared" si="11"/>
        <v>0.22652205424133773</v>
      </c>
      <c r="AR136" s="25">
        <f t="shared" si="11"/>
        <v>0.12975473972967708</v>
      </c>
      <c r="AS136" s="25">
        <f t="shared" si="11"/>
        <v>0.32748754438013739</v>
      </c>
      <c r="AT136" s="25">
        <f t="shared" si="11"/>
        <v>9.9568237374618951E-2</v>
      </c>
      <c r="AU136" s="25">
        <f t="shared" si="11"/>
        <v>0.22457166805713907</v>
      </c>
      <c r="AV136" s="25">
        <f t="shared" si="11"/>
        <v>0.19267695926698544</v>
      </c>
      <c r="AW136" s="25">
        <f t="shared" si="11"/>
        <v>0.19361017913401066</v>
      </c>
      <c r="AX136" s="25">
        <f t="shared" si="11"/>
        <v>0.20204207787836251</v>
      </c>
      <c r="AY136" s="25">
        <f t="shared" si="11"/>
        <v>0.19987884838686498</v>
      </c>
      <c r="AZ136" s="25">
        <f t="shared" si="11"/>
        <v>0.25228327601157846</v>
      </c>
      <c r="BA136" s="25">
        <f t="shared" si="11"/>
        <v>0.17532008257887083</v>
      </c>
      <c r="BB136" s="25">
        <f t="shared" si="11"/>
        <v>0.19625688617305617</v>
      </c>
      <c r="BC136" s="25">
        <f t="shared" si="11"/>
        <v>0.25174332497782459</v>
      </c>
      <c r="BD136" s="25">
        <f t="shared" si="11"/>
        <v>0.23540018666688492</v>
      </c>
      <c r="BE136" s="25">
        <f t="shared" si="11"/>
        <v>0.22841410363109593</v>
      </c>
      <c r="BF136" s="25">
        <f t="shared" si="11"/>
        <v>0.18060614990851936</v>
      </c>
      <c r="BG136" s="25">
        <f t="shared" si="11"/>
        <v>0.25452133620155726</v>
      </c>
      <c r="BH136" s="25">
        <f t="shared" si="11"/>
        <v>0.2185197659314885</v>
      </c>
      <c r="BI136" s="25">
        <f t="shared" si="11"/>
        <v>0.20083936040724606</v>
      </c>
      <c r="BJ136" s="25">
        <f t="shared" si="11"/>
        <v>0.22019098436226456</v>
      </c>
      <c r="BK136" s="25">
        <f t="shared" si="11"/>
        <v>0.19122414411545188</v>
      </c>
      <c r="BL136" s="25">
        <f t="shared" si="11"/>
        <v>0.21808054664388779</v>
      </c>
      <c r="BO136" s="207">
        <f t="shared" si="12"/>
        <v>2.6856402528435908E-2</v>
      </c>
      <c r="BP136" s="99"/>
    </row>
    <row r="137" spans="1:68" ht="49.5" x14ac:dyDescent="0.3">
      <c r="A137" s="24" t="s">
        <v>185</v>
      </c>
      <c r="B137" s="25">
        <f t="shared" ref="B137:BL137" si="13">+(B129-B130)/(B123-B124)</f>
        <v>3.6103314546666272E-2</v>
      </c>
      <c r="C137" s="25">
        <f t="shared" si="13"/>
        <v>0.1697093104392812</v>
      </c>
      <c r="D137" s="25">
        <f t="shared" si="13"/>
        <v>0.36679350352710144</v>
      </c>
      <c r="E137" s="25">
        <f t="shared" si="13"/>
        <v>0.6382562467877464</v>
      </c>
      <c r="F137" s="25">
        <f t="shared" si="13"/>
        <v>0.67735142535858428</v>
      </c>
      <c r="G137" s="25">
        <f t="shared" si="13"/>
        <v>0.52561317321590062</v>
      </c>
      <c r="H137" s="25">
        <f t="shared" si="13"/>
        <v>0.63728320827011187</v>
      </c>
      <c r="I137" s="25">
        <f t="shared" si="13"/>
        <v>0.60808898246737475</v>
      </c>
      <c r="J137" s="25">
        <f t="shared" si="13"/>
        <v>0.57938405862358888</v>
      </c>
      <c r="K137" s="25">
        <f t="shared" si="13"/>
        <v>0.58351703615909412</v>
      </c>
      <c r="L137" s="25">
        <f t="shared" si="13"/>
        <v>0.73682042521742674</v>
      </c>
      <c r="M137" s="25">
        <f t="shared" si="13"/>
        <v>0.91265851889498772</v>
      </c>
      <c r="N137" s="25">
        <f t="shared" si="13"/>
        <v>0.59756419722276</v>
      </c>
      <c r="O137" s="25">
        <f t="shared" si="13"/>
        <v>0.74068187487343906</v>
      </c>
      <c r="P137" s="25">
        <f t="shared" si="13"/>
        <v>0.68205042181829456</v>
      </c>
      <c r="Q137" s="25">
        <f t="shared" si="13"/>
        <v>0.78484310634264687</v>
      </c>
      <c r="R137" s="25">
        <f t="shared" si="13"/>
        <v>0.60342011412599006</v>
      </c>
      <c r="S137" s="25">
        <f t="shared" si="13"/>
        <v>1.1633529705861094</v>
      </c>
      <c r="T137" s="25">
        <f t="shared" si="13"/>
        <v>0.71574562578890244</v>
      </c>
      <c r="U137" s="25">
        <f t="shared" si="13"/>
        <v>0.759584438495856</v>
      </c>
      <c r="V137" s="25">
        <f t="shared" si="13"/>
        <v>0.67408158241395455</v>
      </c>
      <c r="W137" s="25">
        <f t="shared" si="13"/>
        <v>0.77254056984486486</v>
      </c>
      <c r="X137" s="25">
        <f t="shared" si="13"/>
        <v>0.80594361124216918</v>
      </c>
      <c r="Y137" s="25">
        <f t="shared" si="13"/>
        <v>0.55949389309087538</v>
      </c>
      <c r="Z137" s="25">
        <f t="shared" si="13"/>
        <v>0.87516472483287189</v>
      </c>
      <c r="AA137" s="25">
        <f t="shared" si="13"/>
        <v>1.067231109518044</v>
      </c>
      <c r="AB137" s="25">
        <f t="shared" si="13"/>
        <v>0.89633132388952408</v>
      </c>
      <c r="AC137" s="25">
        <f t="shared" si="13"/>
        <v>0.80544230664745231</v>
      </c>
      <c r="AD137" s="25">
        <f t="shared" si="13"/>
        <v>0.57109597536636414</v>
      </c>
      <c r="AE137" s="25">
        <f t="shared" si="13"/>
        <v>1.3901747574935606</v>
      </c>
      <c r="AF137" s="25">
        <f t="shared" si="13"/>
        <v>0.7136831777876449</v>
      </c>
      <c r="AG137" s="25">
        <f t="shared" si="13"/>
        <v>0.68533725852445593</v>
      </c>
      <c r="AH137" s="25">
        <f t="shared" si="13"/>
        <v>0.84863196401574104</v>
      </c>
      <c r="AI137" s="25">
        <f t="shared" si="13"/>
        <v>0.88638557696530584</v>
      </c>
      <c r="AJ137" s="25">
        <f t="shared" si="13"/>
        <v>0.85818583014852878</v>
      </c>
      <c r="AK137" s="25">
        <f t="shared" si="13"/>
        <v>0.85833608415856533</v>
      </c>
      <c r="AL137" s="25">
        <f t="shared" si="13"/>
        <v>0.84781846360393087</v>
      </c>
      <c r="AM137" s="25">
        <f t="shared" si="13"/>
        <v>0.822739233627651</v>
      </c>
      <c r="AN137" s="25">
        <f t="shared" si="13"/>
        <v>0.88435567174872554</v>
      </c>
      <c r="AO137" s="25">
        <f t="shared" si="13"/>
        <v>0.83437879117468761</v>
      </c>
      <c r="AP137" s="25">
        <f t="shared" si="13"/>
        <v>0.55727578031733482</v>
      </c>
      <c r="AQ137" s="25">
        <f t="shared" si="13"/>
        <v>1.4387281231238833</v>
      </c>
      <c r="AR137" s="25">
        <f t="shared" si="13"/>
        <v>0.67047226131895321</v>
      </c>
      <c r="AS137" s="25">
        <f t="shared" si="13"/>
        <v>0.78719949656035204</v>
      </c>
      <c r="AT137" s="25">
        <f t="shared" si="13"/>
        <v>0.84279221410174099</v>
      </c>
      <c r="AU137" s="25">
        <f t="shared" si="13"/>
        <v>0.94756722700936913</v>
      </c>
      <c r="AV137" s="25">
        <f t="shared" si="13"/>
        <v>1.0114931358249424</v>
      </c>
      <c r="AW137" s="25">
        <f t="shared" si="13"/>
        <v>0.81924703260132492</v>
      </c>
      <c r="AX137" s="25">
        <f t="shared" si="13"/>
        <v>0.82031208260175581</v>
      </c>
      <c r="AY137" s="25">
        <f t="shared" si="13"/>
        <v>0.82304938604618505</v>
      </c>
      <c r="AZ137" s="25">
        <f t="shared" si="13"/>
        <v>0.87690224343553158</v>
      </c>
      <c r="BA137" s="25">
        <f t="shared" si="13"/>
        <v>0.79166850760593488</v>
      </c>
      <c r="BB137" s="25">
        <f t="shared" si="13"/>
        <v>0.66162409949134526</v>
      </c>
      <c r="BC137" s="25">
        <f t="shared" si="13"/>
        <v>1.6368907205550938</v>
      </c>
      <c r="BD137" s="25">
        <f t="shared" si="13"/>
        <v>0.82093161766565281</v>
      </c>
      <c r="BE137" s="25">
        <f t="shared" si="13"/>
        <v>0.71667288251815342</v>
      </c>
      <c r="BF137" s="25">
        <f t="shared" si="13"/>
        <v>0.94442076754026483</v>
      </c>
      <c r="BG137" s="25">
        <f t="shared" si="13"/>
        <v>0.96646228855091909</v>
      </c>
      <c r="BH137" s="25">
        <f t="shared" si="13"/>
        <v>1.0514148838799506</v>
      </c>
      <c r="BI137" s="25">
        <f t="shared" si="13"/>
        <v>0.77335822394642861</v>
      </c>
      <c r="BJ137" s="25">
        <f t="shared" si="13"/>
        <v>0.87597946792639547</v>
      </c>
      <c r="BK137" s="25">
        <f t="shared" si="13"/>
        <v>0.86038977102110781</v>
      </c>
      <c r="BL137" s="25">
        <f t="shared" si="13"/>
        <v>0.85412718060525827</v>
      </c>
      <c r="BO137" s="207">
        <f t="shared" si="12"/>
        <v>-6.2625904158495338E-3</v>
      </c>
      <c r="BP137" s="99"/>
    </row>
    <row r="138" spans="1:68" ht="33" x14ac:dyDescent="0.3">
      <c r="A138" s="24" t="s">
        <v>186</v>
      </c>
      <c r="B138" s="25">
        <f t="shared" ref="B138:BL138" si="14">IFERROR(B131/B125,0)</f>
        <v>3.4744919342459518E-2</v>
      </c>
      <c r="C138" s="25">
        <f t="shared" si="14"/>
        <v>0.15769638288290294</v>
      </c>
      <c r="D138" s="25">
        <f t="shared" si="14"/>
        <v>0.30034891238044586</v>
      </c>
      <c r="E138" s="25">
        <f t="shared" si="14"/>
        <v>0.42758761031670106</v>
      </c>
      <c r="F138" s="25">
        <f t="shared" si="14"/>
        <v>0.46641305388918958</v>
      </c>
      <c r="G138" s="25">
        <f t="shared" si="14"/>
        <v>0.48731940570974674</v>
      </c>
      <c r="H138" s="25">
        <f t="shared" si="14"/>
        <v>0.64681508856093217</v>
      </c>
      <c r="I138" s="25">
        <f t="shared" si="14"/>
        <v>0.53781334621126475</v>
      </c>
      <c r="J138" s="25">
        <f t="shared" si="14"/>
        <v>0.54888987470904338</v>
      </c>
      <c r="K138" s="25">
        <f t="shared" si="14"/>
        <v>0.59279090197977069</v>
      </c>
      <c r="L138" s="25">
        <f t="shared" si="14"/>
        <v>0.78205440967144269</v>
      </c>
      <c r="M138" s="25">
        <f t="shared" si="14"/>
        <v>0.83377048656336838</v>
      </c>
      <c r="N138" s="25">
        <f t="shared" si="14"/>
        <v>0.65879904097003128</v>
      </c>
      <c r="O138" s="25">
        <f t="shared" si="14"/>
        <v>0.71579923320974193</v>
      </c>
      <c r="P138" s="25">
        <f t="shared" si="14"/>
        <v>0.82575341951359449</v>
      </c>
      <c r="Q138" s="25">
        <f t="shared" si="14"/>
        <v>0.75883745259262259</v>
      </c>
      <c r="R138" s="25">
        <f t="shared" si="14"/>
        <v>0.79659754165878116</v>
      </c>
      <c r="S138" s="25">
        <f t="shared" si="14"/>
        <v>1.0174369185133862</v>
      </c>
      <c r="T138" s="25">
        <f t="shared" si="14"/>
        <v>0.7287342519650245</v>
      </c>
      <c r="U138" s="25">
        <f t="shared" si="14"/>
        <v>0.79248327103037697</v>
      </c>
      <c r="V138" s="25">
        <f t="shared" si="14"/>
        <v>0.69042360062468178</v>
      </c>
      <c r="W138" s="25">
        <f t="shared" si="14"/>
        <v>0.77214587698996962</v>
      </c>
      <c r="X138" s="25">
        <f t="shared" si="14"/>
        <v>0.83694423126750683</v>
      </c>
      <c r="Y138" s="25">
        <f t="shared" si="14"/>
        <v>0.88686457017946285</v>
      </c>
      <c r="Z138" s="25">
        <f t="shared" si="14"/>
        <v>1.0263294238850644</v>
      </c>
      <c r="AA138" s="25">
        <f t="shared" si="14"/>
        <v>0.9685956383870572</v>
      </c>
      <c r="AB138" s="25">
        <f t="shared" si="14"/>
        <v>0.90371152082476147</v>
      </c>
      <c r="AC138" s="25">
        <f t="shared" si="14"/>
        <v>0.79613991035216947</v>
      </c>
      <c r="AD138" s="25">
        <f t="shared" si="14"/>
        <v>0.85080197870351471</v>
      </c>
      <c r="AE138" s="25">
        <f t="shared" si="14"/>
        <v>1.1728820323544236</v>
      </c>
      <c r="AF138" s="25">
        <f t="shared" si="14"/>
        <v>0.67974031565674642</v>
      </c>
      <c r="AG138" s="25">
        <f t="shared" si="14"/>
        <v>0.62425533735139582</v>
      </c>
      <c r="AH138" s="25">
        <f t="shared" si="14"/>
        <v>0.85440918563050872</v>
      </c>
      <c r="AI138" s="25">
        <f t="shared" si="14"/>
        <v>0.96636150170080515</v>
      </c>
      <c r="AJ138" s="25">
        <f t="shared" si="14"/>
        <v>0.88227087652697278</v>
      </c>
      <c r="AK138" s="25">
        <f t="shared" si="14"/>
        <v>0.8953816154935581</v>
      </c>
      <c r="AL138" s="25">
        <f t="shared" si="14"/>
        <v>0.92060059052477972</v>
      </c>
      <c r="AM138" s="25">
        <f t="shared" si="14"/>
        <v>0.85139271776399983</v>
      </c>
      <c r="AN138" s="25">
        <f t="shared" si="14"/>
        <v>0.87455324567708592</v>
      </c>
      <c r="AO138" s="25">
        <f t="shared" si="14"/>
        <v>0.85652206966412292</v>
      </c>
      <c r="AP138" s="25">
        <f t="shared" si="14"/>
        <v>0.79079890208790471</v>
      </c>
      <c r="AQ138" s="25">
        <f t="shared" si="14"/>
        <v>1.1503642083962733</v>
      </c>
      <c r="AR138" s="25">
        <f t="shared" si="14"/>
        <v>0.65736069167168387</v>
      </c>
      <c r="AS138" s="25">
        <f t="shared" si="14"/>
        <v>0.77313123079266477</v>
      </c>
      <c r="AT138" s="25">
        <f t="shared" si="14"/>
        <v>0.79106055646673523</v>
      </c>
      <c r="AU138" s="25">
        <f t="shared" si="14"/>
        <v>0.84266823398614055</v>
      </c>
      <c r="AV138" s="25">
        <f t="shared" si="14"/>
        <v>0.89807843891633665</v>
      </c>
      <c r="AW138" s="25">
        <f t="shared" si="14"/>
        <v>0.8483543242753665</v>
      </c>
      <c r="AX138" s="25">
        <f t="shared" si="14"/>
        <v>0.81585262844947826</v>
      </c>
      <c r="AY138" s="25">
        <f t="shared" si="14"/>
        <v>0.81616509579825247</v>
      </c>
      <c r="AZ138" s="25">
        <f t="shared" si="14"/>
        <v>0.97678408252748616</v>
      </c>
      <c r="BA138" s="25">
        <f t="shared" si="14"/>
        <v>0.87124267385891863</v>
      </c>
      <c r="BB138" s="25">
        <f t="shared" si="14"/>
        <v>0.83393913343829384</v>
      </c>
      <c r="BC138" s="25">
        <f t="shared" si="14"/>
        <v>1.127900097847973</v>
      </c>
      <c r="BD138" s="25">
        <f t="shared" si="14"/>
        <v>0.69307825032857207</v>
      </c>
      <c r="BE138" s="25">
        <f t="shared" si="14"/>
        <v>0.77889469284037238</v>
      </c>
      <c r="BF138" s="25">
        <f t="shared" si="14"/>
        <v>0.896780667990421</v>
      </c>
      <c r="BG138" s="25">
        <f t="shared" si="14"/>
        <v>0.85463517346204276</v>
      </c>
      <c r="BH138" s="25">
        <f t="shared" si="14"/>
        <v>0.82682092839106747</v>
      </c>
      <c r="BI138" s="25">
        <f t="shared" si="14"/>
        <v>0.79138433962983434</v>
      </c>
      <c r="BJ138" s="25">
        <f t="shared" si="14"/>
        <v>0.7740943912511804</v>
      </c>
      <c r="BK138" s="25">
        <f t="shared" si="14"/>
        <v>0.72921004821030799</v>
      </c>
      <c r="BL138" s="25">
        <f t="shared" si="14"/>
        <v>0.77462526553367839</v>
      </c>
      <c r="BO138" s="207">
        <f t="shared" si="12"/>
        <v>4.5415217323370394E-2</v>
      </c>
      <c r="BP138" s="99"/>
    </row>
    <row r="139" spans="1:68" ht="49.5" x14ac:dyDescent="0.3">
      <c r="A139" s="24" t="s">
        <v>187</v>
      </c>
      <c r="B139" s="25"/>
      <c r="C139" s="25">
        <f t="shared" ref="C139:BL141" si="15">IFERROR((B132+C132)/(B126+C126),0)</f>
        <v>0</v>
      </c>
      <c r="D139" s="25">
        <f t="shared" si="15"/>
        <v>1.9744701015864866E-5</v>
      </c>
      <c r="E139" s="25">
        <f t="shared" si="15"/>
        <v>1.9511624050027802E-5</v>
      </c>
      <c r="F139" s="25">
        <f t="shared" si="15"/>
        <v>2.8482805731775772E-2</v>
      </c>
      <c r="G139" s="25">
        <f t="shared" si="15"/>
        <v>0.11506229986684954</v>
      </c>
      <c r="H139" s="25">
        <f t="shared" si="15"/>
        <v>0.36525872692378047</v>
      </c>
      <c r="I139" s="25">
        <f t="shared" si="15"/>
        <v>0.60084156702853853</v>
      </c>
      <c r="J139" s="25">
        <f t="shared" si="15"/>
        <v>0.27776994573680808</v>
      </c>
      <c r="K139" s="25">
        <f t="shared" si="15"/>
        <v>0.23924607492588137</v>
      </c>
      <c r="L139" s="25">
        <f t="shared" si="15"/>
        <v>0.31020684742437343</v>
      </c>
      <c r="M139" s="25">
        <f t="shared" si="15"/>
        <v>0.37177691830010839</v>
      </c>
      <c r="N139" s="25">
        <f t="shared" si="15"/>
        <v>0.39002044128098695</v>
      </c>
      <c r="O139" s="25">
        <f t="shared" si="15"/>
        <v>0.13664637666845583</v>
      </c>
      <c r="P139" s="25">
        <f t="shared" si="15"/>
        <v>0.24286749439837224</v>
      </c>
      <c r="Q139" s="25">
        <f t="shared" si="15"/>
        <v>0.3155485757658455</v>
      </c>
      <c r="R139" s="25">
        <f t="shared" si="15"/>
        <v>0.24706668203826962</v>
      </c>
      <c r="S139" s="25">
        <f t="shared" si="15"/>
        <v>0.28448510537455174</v>
      </c>
      <c r="T139" s="25">
        <f t="shared" si="15"/>
        <v>0.333373559712769</v>
      </c>
      <c r="U139" s="25">
        <f t="shared" si="15"/>
        <v>0.24134893392557064</v>
      </c>
      <c r="V139" s="25">
        <f t="shared" si="15"/>
        <v>0.23252152285647418</v>
      </c>
      <c r="W139" s="25">
        <f t="shared" si="15"/>
        <v>0.20861475493092047</v>
      </c>
      <c r="X139" s="25">
        <f t="shared" si="15"/>
        <v>0.25737050426003028</v>
      </c>
      <c r="Y139" s="25">
        <f t="shared" si="15"/>
        <v>0.21941202358937259</v>
      </c>
      <c r="Z139" s="25">
        <f t="shared" si="15"/>
        <v>0.22539261063158783</v>
      </c>
      <c r="AA139" s="25">
        <f t="shared" si="15"/>
        <v>0.31955379264980888</v>
      </c>
      <c r="AB139" s="25">
        <f t="shared" si="15"/>
        <v>0.19445973581166578</v>
      </c>
      <c r="AC139" s="25">
        <f t="shared" si="15"/>
        <v>0.20694320294643287</v>
      </c>
      <c r="AD139" s="25">
        <f t="shared" si="15"/>
        <v>0.23053064072282228</v>
      </c>
      <c r="AE139" s="25">
        <f t="shared" si="15"/>
        <v>0.21515833659050498</v>
      </c>
      <c r="AF139" s="25">
        <f t="shared" si="15"/>
        <v>0.21475986374268627</v>
      </c>
      <c r="AG139" s="25">
        <f t="shared" si="15"/>
        <v>0.26532779723310113</v>
      </c>
      <c r="AH139" s="25">
        <f t="shared" si="15"/>
        <v>0.25126546270876582</v>
      </c>
      <c r="AI139" s="25">
        <f t="shared" si="15"/>
        <v>0.19183262270353088</v>
      </c>
      <c r="AJ139" s="25">
        <f t="shared" si="15"/>
        <v>0.2146746269931967</v>
      </c>
      <c r="AK139" s="25">
        <f t="shared" si="15"/>
        <v>0.2315879888261749</v>
      </c>
      <c r="AL139" s="25">
        <f t="shared" si="15"/>
        <v>0.26277177798091755</v>
      </c>
      <c r="AM139" s="25">
        <f t="shared" si="15"/>
        <v>0.25263601946545255</v>
      </c>
      <c r="AN139" s="25">
        <f t="shared" si="15"/>
        <v>0.26317003250053217</v>
      </c>
      <c r="AO139" s="25">
        <f t="shared" si="15"/>
        <v>0.24028076911483739</v>
      </c>
      <c r="AP139" s="25">
        <f t="shared" si="15"/>
        <v>0.24318575181350857</v>
      </c>
      <c r="AQ139" s="25">
        <f t="shared" si="15"/>
        <v>0.27242943436323031</v>
      </c>
      <c r="AR139" s="25">
        <f t="shared" si="15"/>
        <v>0.23431000316617731</v>
      </c>
      <c r="AS139" s="25">
        <f t="shared" si="15"/>
        <v>0.27625864078627183</v>
      </c>
      <c r="AT139" s="25">
        <f t="shared" si="15"/>
        <v>0.31524669756526819</v>
      </c>
      <c r="AU139" s="25">
        <f t="shared" si="15"/>
        <v>0.31224496109129152</v>
      </c>
      <c r="AV139" s="25">
        <f t="shared" si="15"/>
        <v>0.39415385616930654</v>
      </c>
      <c r="AW139" s="25">
        <f t="shared" si="15"/>
        <v>0.3594874840491612</v>
      </c>
      <c r="AX139" s="25">
        <f t="shared" si="15"/>
        <v>0.32388836829797579</v>
      </c>
      <c r="AY139" s="25">
        <f t="shared" si="15"/>
        <v>0.32456296227624448</v>
      </c>
      <c r="AZ139" s="25">
        <f t="shared" si="15"/>
        <v>0.38548816970176902</v>
      </c>
      <c r="BA139" s="25">
        <f t="shared" si="15"/>
        <v>0.38763247530144423</v>
      </c>
      <c r="BB139" s="25">
        <f t="shared" si="15"/>
        <v>0.25177492993493239</v>
      </c>
      <c r="BC139" s="25">
        <f t="shared" si="15"/>
        <v>0.25297232467228403</v>
      </c>
      <c r="BD139" s="25">
        <f t="shared" si="15"/>
        <v>0.28489934059369004</v>
      </c>
      <c r="BE139" s="25">
        <f t="shared" si="15"/>
        <v>0.2733401152635358</v>
      </c>
      <c r="BF139" s="25">
        <f t="shared" si="15"/>
        <v>0.23562272660367231</v>
      </c>
      <c r="BG139" s="25">
        <f t="shared" si="15"/>
        <v>0.24502133394988951</v>
      </c>
      <c r="BH139" s="25">
        <f t="shared" si="15"/>
        <v>0.27855839636398805</v>
      </c>
      <c r="BI139" s="25">
        <f t="shared" si="15"/>
        <v>0.24500237757748</v>
      </c>
      <c r="BJ139" s="25">
        <f t="shared" si="15"/>
        <v>0.24008783792877822</v>
      </c>
      <c r="BK139" s="25">
        <f t="shared" si="15"/>
        <v>0.23357686885832046</v>
      </c>
      <c r="BL139" s="25">
        <f t="shared" si="15"/>
        <v>0.24363141166202193</v>
      </c>
      <c r="BO139" s="207">
        <f t="shared" si="12"/>
        <v>1.0054542803701466E-2</v>
      </c>
      <c r="BP139" s="99"/>
    </row>
    <row r="140" spans="1:68" ht="49.5" x14ac:dyDescent="0.3">
      <c r="A140" s="24" t="s">
        <v>188</v>
      </c>
      <c r="B140" s="25"/>
      <c r="C140" s="25">
        <f t="shared" si="15"/>
        <v>0.16291631881914409</v>
      </c>
      <c r="D140" s="25">
        <f t="shared" si="15"/>
        <v>0.27427756631612638</v>
      </c>
      <c r="E140" s="25">
        <f t="shared" si="15"/>
        <v>0.52813582414241644</v>
      </c>
      <c r="F140" s="25">
        <f t="shared" si="15"/>
        <v>0.77325952911321905</v>
      </c>
      <c r="G140" s="25">
        <f t="shared" si="15"/>
        <v>0.69749495093397251</v>
      </c>
      <c r="H140" s="25">
        <f t="shared" si="15"/>
        <v>0.66077533516403042</v>
      </c>
      <c r="I140" s="25">
        <f t="shared" si="15"/>
        <v>0.74061098570663808</v>
      </c>
      <c r="J140" s="25">
        <f t="shared" si="15"/>
        <v>0.77592424468670962</v>
      </c>
      <c r="K140" s="25">
        <f t="shared" si="15"/>
        <v>0.66159264169116916</v>
      </c>
      <c r="L140" s="25">
        <f t="shared" si="15"/>
        <v>0.68934216714068997</v>
      </c>
      <c r="M140" s="25">
        <f t="shared" si="15"/>
        <v>0.97067457552449965</v>
      </c>
      <c r="N140" s="25">
        <f t="shared" si="15"/>
        <v>0.90583700773834941</v>
      </c>
      <c r="O140" s="25">
        <f t="shared" si="15"/>
        <v>0.93819598414928018</v>
      </c>
      <c r="P140" s="25">
        <f t="shared" si="15"/>
        <v>0.83862027048057852</v>
      </c>
      <c r="Q140" s="25">
        <f t="shared" si="15"/>
        <v>0.66733738765124351</v>
      </c>
      <c r="R140" s="25">
        <f t="shared" si="15"/>
        <v>0.92910215876446023</v>
      </c>
      <c r="S140" s="25">
        <f t="shared" si="15"/>
        <v>1.6634571273011347</v>
      </c>
      <c r="T140" s="25">
        <f t="shared" si="15"/>
        <v>1.4601749845607186</v>
      </c>
      <c r="U140" s="25">
        <f t="shared" si="15"/>
        <v>0.53430882662343293</v>
      </c>
      <c r="V140" s="25">
        <f t="shared" si="15"/>
        <v>0.79363816024272227</v>
      </c>
      <c r="W140" s="25">
        <f t="shared" si="15"/>
        <v>3.3111097096729809</v>
      </c>
      <c r="X140" s="25">
        <f t="shared" si="15"/>
        <v>0.83454597974999811</v>
      </c>
      <c r="Y140" s="25">
        <f t="shared" si="15"/>
        <v>0.15979645663401901</v>
      </c>
      <c r="Z140" s="25">
        <f t="shared" si="15"/>
        <v>0.31411791621250357</v>
      </c>
      <c r="AA140" s="25">
        <f t="shared" si="15"/>
        <v>0.92159761576899601</v>
      </c>
      <c r="AB140" s="25">
        <f t="shared" si="15"/>
        <v>1.4467902511944086</v>
      </c>
      <c r="AC140" s="25">
        <f t="shared" si="15"/>
        <v>0.90444128184984385</v>
      </c>
      <c r="AD140" s="25">
        <f t="shared" si="15"/>
        <v>0.25692686309675794</v>
      </c>
      <c r="AE140" s="25">
        <f t="shared" si="15"/>
        <v>0.64787187237243149</v>
      </c>
      <c r="AF140" s="25">
        <f t="shared" si="15"/>
        <v>2.8384718181848938</v>
      </c>
      <c r="AG140" s="25">
        <f t="shared" si="15"/>
        <v>0.6557684995146994</v>
      </c>
      <c r="AH140" s="25">
        <f t="shared" si="15"/>
        <v>1.0834275887955942</v>
      </c>
      <c r="AI140" s="25">
        <f t="shared" si="15"/>
        <v>1.1515039824413513</v>
      </c>
      <c r="AJ140" s="25">
        <f t="shared" si="15"/>
        <v>0.64003927059144927</v>
      </c>
      <c r="AK140" s="25">
        <f t="shared" si="15"/>
        <v>0.53790227914152267</v>
      </c>
      <c r="AL140" s="25">
        <f t="shared" si="15"/>
        <v>0.62197046233255471</v>
      </c>
      <c r="AM140" s="25">
        <f t="shared" si="15"/>
        <v>0.73223607767808041</v>
      </c>
      <c r="AN140" s="25">
        <f t="shared" si="15"/>
        <v>0.91100017800358868</v>
      </c>
      <c r="AO140" s="25">
        <f t="shared" si="15"/>
        <v>1.1683781027361653</v>
      </c>
      <c r="AP140" s="25">
        <f t="shared" si="15"/>
        <v>5.8967258167103506E-2</v>
      </c>
      <c r="AQ140" s="25">
        <f t="shared" si="15"/>
        <v>0.43057422071189028</v>
      </c>
      <c r="AR140" s="25">
        <f t="shared" si="15"/>
        <v>1.1967212833563945</v>
      </c>
      <c r="AS140" s="25">
        <f t="shared" si="15"/>
        <v>0.39681752055179642</v>
      </c>
      <c r="AT140" s="25">
        <f t="shared" si="15"/>
        <v>1.1017799549317713</v>
      </c>
      <c r="AU140" s="25">
        <f t="shared" si="15"/>
        <v>0.95615109525411679</v>
      </c>
      <c r="AV140" s="25">
        <f t="shared" si="15"/>
        <v>0.57187649855653588</v>
      </c>
      <c r="AW140" s="25">
        <f t="shared" si="15"/>
        <v>0.33290964584221022</v>
      </c>
      <c r="AX140" s="25">
        <f t="shared" si="15"/>
        <v>0.39977686966276427</v>
      </c>
      <c r="AY140" s="25">
        <f t="shared" si="15"/>
        <v>0.53289449518841958</v>
      </c>
      <c r="AZ140" s="25">
        <f t="shared" si="15"/>
        <v>0.89822882440228491</v>
      </c>
      <c r="BA140" s="25">
        <f t="shared" si="15"/>
        <v>1.4007633309077694</v>
      </c>
      <c r="BB140" s="25">
        <f t="shared" si="15"/>
        <v>0.15448832535784043</v>
      </c>
      <c r="BC140" s="25">
        <f t="shared" si="15"/>
        <v>0.58106216605376193</v>
      </c>
      <c r="BD140" s="25">
        <f t="shared" si="15"/>
        <v>12.943564362673913</v>
      </c>
      <c r="BE140" s="25">
        <f t="shared" si="15"/>
        <v>0.57142815330052632</v>
      </c>
      <c r="BF140" s="25">
        <f t="shared" si="15"/>
        <v>0.76946117652577417</v>
      </c>
      <c r="BG140" s="25">
        <f t="shared" si="15"/>
        <v>1.0813905778080584</v>
      </c>
      <c r="BH140" s="25">
        <f t="shared" si="15"/>
        <v>1.0606411826884674</v>
      </c>
      <c r="BI140" s="25">
        <f t="shared" si="15"/>
        <v>0.75047504573340396</v>
      </c>
      <c r="BJ140" s="25">
        <f t="shared" si="15"/>
        <v>0.67852489742262545</v>
      </c>
      <c r="BK140" s="25">
        <f t="shared" si="15"/>
        <v>0.48079318928695913</v>
      </c>
      <c r="BL140" s="25">
        <f t="shared" si="15"/>
        <v>0.620530657936046</v>
      </c>
      <c r="BO140" s="207">
        <f t="shared" si="12"/>
        <v>0.13973746864908687</v>
      </c>
      <c r="BP140" s="99"/>
    </row>
    <row r="141" spans="1:68" ht="64.150000000000006" customHeight="1" x14ac:dyDescent="0.3">
      <c r="A141" s="24" t="s">
        <v>189</v>
      </c>
      <c r="B141" s="25">
        <v>0</v>
      </c>
      <c r="C141" s="25">
        <v>0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0</v>
      </c>
      <c r="T141" s="25">
        <v>0</v>
      </c>
      <c r="U141" s="25">
        <v>0</v>
      </c>
      <c r="V141" s="25">
        <v>0</v>
      </c>
      <c r="W141" s="25">
        <v>0</v>
      </c>
      <c r="X141" s="25">
        <v>0</v>
      </c>
      <c r="Y141" s="25">
        <v>0</v>
      </c>
      <c r="Z141" s="25">
        <v>0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f t="shared" si="15"/>
        <v>0.36709811252141467</v>
      </c>
      <c r="BB141" s="25">
        <f t="shared" si="15"/>
        <v>0.57887899508922436</v>
      </c>
      <c r="BC141" s="25">
        <f t="shared" si="15"/>
        <v>0.92869784289331492</v>
      </c>
      <c r="BD141" s="25">
        <f t="shared" si="15"/>
        <v>1.2401342611632717</v>
      </c>
      <c r="BE141" s="25">
        <f t="shared" si="15"/>
        <v>0.60274789075600033</v>
      </c>
      <c r="BF141" s="25">
        <f t="shared" si="15"/>
        <v>0.65540504119922505</v>
      </c>
      <c r="BG141" s="25">
        <f t="shared" si="15"/>
        <v>0.89262621939898523</v>
      </c>
      <c r="BH141" s="25">
        <f t="shared" si="15"/>
        <v>1.2813787667055079</v>
      </c>
      <c r="BI141" s="25">
        <f t="shared" si="15"/>
        <v>0.92185633056882788</v>
      </c>
      <c r="BJ141" s="25">
        <f t="shared" si="15"/>
        <v>0.61828510259201019</v>
      </c>
      <c r="BK141" s="25">
        <f t="shared" si="15"/>
        <v>1.1604542022093256</v>
      </c>
      <c r="BL141" s="25">
        <f t="shared" si="15"/>
        <v>1.0911073577835488</v>
      </c>
      <c r="BO141" s="207">
        <f t="shared" si="12"/>
        <v>-6.9346844425776766E-2</v>
      </c>
      <c r="BP141" s="99"/>
    </row>
    <row r="142" spans="1:68" x14ac:dyDescent="0.3">
      <c r="A142" s="87"/>
      <c r="B142" s="86"/>
      <c r="C142" s="86"/>
      <c r="D142" s="86"/>
      <c r="E142" s="88"/>
      <c r="F142" s="86"/>
      <c r="G142" s="89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P142" s="99"/>
    </row>
    <row r="143" spans="1:68" customFormat="1" x14ac:dyDescent="0.3">
      <c r="A143" s="16" t="s">
        <v>190</v>
      </c>
      <c r="B143" s="230">
        <v>2019</v>
      </c>
      <c r="C143" s="230"/>
      <c r="D143" s="230"/>
      <c r="E143" s="230"/>
      <c r="F143" s="230"/>
      <c r="G143" s="229">
        <v>2020</v>
      </c>
      <c r="H143" s="229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>
        <v>2021</v>
      </c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>
        <v>2022</v>
      </c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>
        <v>2023</v>
      </c>
      <c r="AR143" s="229"/>
      <c r="AS143" s="229"/>
      <c r="AT143" s="229"/>
      <c r="AU143" s="229"/>
      <c r="AV143" s="229"/>
      <c r="AW143" s="229"/>
      <c r="AX143" s="229"/>
      <c r="AY143" s="229"/>
      <c r="AZ143" s="229"/>
      <c r="BA143" s="229"/>
      <c r="BB143" s="229"/>
      <c r="BC143" s="229">
        <v>2024</v>
      </c>
      <c r="BD143" s="229"/>
      <c r="BE143" s="229"/>
      <c r="BF143" s="229"/>
      <c r="BG143" s="229"/>
      <c r="BH143" s="229"/>
      <c r="BI143" s="229"/>
      <c r="BJ143" s="229"/>
      <c r="BK143" s="229"/>
      <c r="BL143" s="229"/>
      <c r="BM143" s="229"/>
      <c r="BN143" s="229"/>
      <c r="BO143" s="231" t="s">
        <v>931</v>
      </c>
      <c r="BP143" s="99"/>
    </row>
    <row r="144" spans="1:68" customFormat="1" ht="15.75" customHeight="1" x14ac:dyDescent="0.3">
      <c r="A144" s="17"/>
      <c r="B144" s="18">
        <v>43678</v>
      </c>
      <c r="C144" s="18">
        <v>43709</v>
      </c>
      <c r="D144" s="18">
        <v>43739</v>
      </c>
      <c r="E144" s="18">
        <v>43770</v>
      </c>
      <c r="F144" s="18">
        <v>43800</v>
      </c>
      <c r="G144" s="18">
        <v>43831</v>
      </c>
      <c r="H144" s="18">
        <v>43862</v>
      </c>
      <c r="I144" s="18">
        <v>43891</v>
      </c>
      <c r="J144" s="18">
        <v>43922</v>
      </c>
      <c r="K144" s="18">
        <v>43952</v>
      </c>
      <c r="L144" s="18">
        <v>43983</v>
      </c>
      <c r="M144" s="18">
        <v>44013</v>
      </c>
      <c r="N144" s="18">
        <v>44044</v>
      </c>
      <c r="O144" s="18">
        <v>44075</v>
      </c>
      <c r="P144" s="18">
        <v>44105</v>
      </c>
      <c r="Q144" s="18">
        <v>44136</v>
      </c>
      <c r="R144" s="18">
        <v>44166</v>
      </c>
      <c r="S144" s="18">
        <v>44197</v>
      </c>
      <c r="T144" s="18">
        <v>44228</v>
      </c>
      <c r="U144" s="18">
        <v>44256</v>
      </c>
      <c r="V144" s="18">
        <v>44287</v>
      </c>
      <c r="W144" s="18">
        <v>44317</v>
      </c>
      <c r="X144" s="18">
        <v>44348</v>
      </c>
      <c r="Y144" s="18">
        <v>44378</v>
      </c>
      <c r="Z144" s="18">
        <v>44409</v>
      </c>
      <c r="AA144" s="18">
        <v>44440</v>
      </c>
      <c r="AB144" s="18">
        <v>44470</v>
      </c>
      <c r="AC144" s="18">
        <v>44501</v>
      </c>
      <c r="AD144" s="18">
        <v>44531</v>
      </c>
      <c r="AE144" s="18">
        <v>44562</v>
      </c>
      <c r="AF144" s="18">
        <v>44593</v>
      </c>
      <c r="AG144" s="18">
        <v>44621</v>
      </c>
      <c r="AH144" s="18">
        <v>44652</v>
      </c>
      <c r="AI144" s="18">
        <v>44682</v>
      </c>
      <c r="AJ144" s="18">
        <v>44713</v>
      </c>
      <c r="AK144" s="18">
        <v>44743</v>
      </c>
      <c r="AL144" s="18">
        <v>44774</v>
      </c>
      <c r="AM144" s="18">
        <v>44805</v>
      </c>
      <c r="AN144" s="18">
        <v>44835</v>
      </c>
      <c r="AO144" s="18">
        <v>44866</v>
      </c>
      <c r="AP144" s="18">
        <v>44896</v>
      </c>
      <c r="AQ144" s="18">
        <v>44927</v>
      </c>
      <c r="AR144" s="18">
        <v>44958</v>
      </c>
      <c r="AS144" s="18">
        <v>44986</v>
      </c>
      <c r="AT144" s="18">
        <v>45017</v>
      </c>
      <c r="AU144" s="18">
        <v>45047</v>
      </c>
      <c r="AV144" s="18">
        <v>45078</v>
      </c>
      <c r="AW144" s="18">
        <v>45108</v>
      </c>
      <c r="AX144" s="18">
        <v>45139</v>
      </c>
      <c r="AY144" s="18">
        <v>45170</v>
      </c>
      <c r="AZ144" s="18">
        <v>45200</v>
      </c>
      <c r="BA144" s="18">
        <v>45231</v>
      </c>
      <c r="BB144" s="18">
        <v>45261</v>
      </c>
      <c r="BC144" s="18">
        <v>45292</v>
      </c>
      <c r="BD144" s="18">
        <v>45323</v>
      </c>
      <c r="BE144" s="18">
        <v>45352</v>
      </c>
      <c r="BF144" s="18">
        <v>45383</v>
      </c>
      <c r="BG144" s="18">
        <v>45413</v>
      </c>
      <c r="BH144" s="18">
        <v>45444</v>
      </c>
      <c r="BI144" s="18">
        <v>45474</v>
      </c>
      <c r="BJ144" s="18">
        <v>45505</v>
      </c>
      <c r="BK144" s="18">
        <v>45536</v>
      </c>
      <c r="BL144" s="18">
        <v>45566</v>
      </c>
      <c r="BM144" s="18">
        <v>45597</v>
      </c>
      <c r="BN144" s="18">
        <v>45627</v>
      </c>
      <c r="BO144" s="232"/>
      <c r="BP144" s="99"/>
    </row>
    <row r="145" spans="1:68" x14ac:dyDescent="0.3">
      <c r="A145" s="21" t="s">
        <v>191</v>
      </c>
      <c r="B145" s="22">
        <v>3295</v>
      </c>
      <c r="C145" s="22">
        <v>65447</v>
      </c>
      <c r="D145" s="22">
        <v>94890</v>
      </c>
      <c r="E145" s="22">
        <v>107622</v>
      </c>
      <c r="F145" s="22">
        <v>143281</v>
      </c>
      <c r="G145" s="22">
        <v>154392</v>
      </c>
      <c r="H145" s="22">
        <v>168737</v>
      </c>
      <c r="I145" s="22">
        <v>179124</v>
      </c>
      <c r="J145" s="22">
        <v>148778</v>
      </c>
      <c r="K145" s="22">
        <v>153712</v>
      </c>
      <c r="L145" s="22">
        <v>169524</v>
      </c>
      <c r="M145" s="22">
        <v>176798</v>
      </c>
      <c r="N145" s="22">
        <v>182107</v>
      </c>
      <c r="O145" s="22">
        <v>197182</v>
      </c>
      <c r="P145" s="22">
        <v>211285</v>
      </c>
      <c r="Q145" s="22">
        <v>199119</v>
      </c>
      <c r="R145" s="22">
        <v>206957</v>
      </c>
      <c r="S145" s="22">
        <v>197857</v>
      </c>
      <c r="T145" s="22">
        <v>205242</v>
      </c>
      <c r="U145" s="22">
        <v>227854</v>
      </c>
      <c r="V145" s="22">
        <v>230199</v>
      </c>
      <c r="W145" s="22">
        <v>220599</v>
      </c>
      <c r="X145" s="22">
        <v>220811</v>
      </c>
      <c r="Y145" s="22">
        <v>222812</v>
      </c>
      <c r="Z145" s="22">
        <v>226016</v>
      </c>
      <c r="AA145" s="22">
        <v>236921</v>
      </c>
      <c r="AB145" s="22">
        <v>250356</v>
      </c>
      <c r="AC145" s="22">
        <v>237680</v>
      </c>
      <c r="AD145" s="22">
        <v>250401</v>
      </c>
      <c r="AE145" s="22">
        <v>249080</v>
      </c>
      <c r="AF145" s="22">
        <v>248562</v>
      </c>
      <c r="AG145" s="22">
        <v>256925</v>
      </c>
      <c r="AH145" s="22">
        <v>238575</v>
      </c>
      <c r="AI145" s="22">
        <v>245022</v>
      </c>
      <c r="AJ145" s="22">
        <v>240267</v>
      </c>
      <c r="AK145" s="22">
        <v>245378</v>
      </c>
      <c r="AL145" s="22">
        <v>262128</v>
      </c>
      <c r="AM145" s="22">
        <v>272645</v>
      </c>
      <c r="AN145" s="22">
        <v>281107</v>
      </c>
      <c r="AO145" s="22">
        <v>279754</v>
      </c>
      <c r="AP145" s="22">
        <v>305978</v>
      </c>
      <c r="AQ145" s="22">
        <v>279228</v>
      </c>
      <c r="AR145" s="22">
        <v>282153</v>
      </c>
      <c r="AS145" s="23">
        <v>299222</v>
      </c>
      <c r="AT145" s="23">
        <v>288224</v>
      </c>
      <c r="AU145" s="23">
        <v>293476</v>
      </c>
      <c r="AV145" s="23">
        <v>280539</v>
      </c>
      <c r="AW145" s="23">
        <v>283996</v>
      </c>
      <c r="AX145" s="23">
        <v>294424</v>
      </c>
      <c r="AY145" s="23">
        <v>313645</v>
      </c>
      <c r="AZ145" s="23">
        <v>328967</v>
      </c>
      <c r="BA145" s="23">
        <v>322088</v>
      </c>
      <c r="BB145" s="23">
        <v>352451</v>
      </c>
      <c r="BC145" s="23">
        <v>337899</v>
      </c>
      <c r="BD145" s="23">
        <v>336416</v>
      </c>
      <c r="BE145" s="23">
        <v>351497</v>
      </c>
      <c r="BF145" s="23">
        <v>348685</v>
      </c>
      <c r="BG145" s="23">
        <v>346078</v>
      </c>
      <c r="BH145" s="23">
        <v>338579</v>
      </c>
      <c r="BI145" s="23">
        <v>348198</v>
      </c>
      <c r="BJ145" s="23">
        <v>358681</v>
      </c>
      <c r="BK145" s="23">
        <v>384752</v>
      </c>
      <c r="BL145" s="23">
        <v>387395</v>
      </c>
      <c r="BO145" s="207">
        <f>BL145/BK145-1</f>
        <v>6.8693600033267188E-3</v>
      </c>
      <c r="BP145" s="99"/>
    </row>
    <row r="146" spans="1:68" ht="33" x14ac:dyDescent="0.3">
      <c r="A146" s="24" t="s">
        <v>192</v>
      </c>
      <c r="B146" s="25">
        <v>0.38238366020656839</v>
      </c>
      <c r="C146" s="25">
        <v>0.52611397380965774</v>
      </c>
      <c r="D146" s="25">
        <v>0.50502147498842431</v>
      </c>
      <c r="E146" s="25">
        <v>0.49706946003242297</v>
      </c>
      <c r="F146" s="25">
        <v>0.56749445500633711</v>
      </c>
      <c r="G146" s="25">
        <v>0.57681918546220778</v>
      </c>
      <c r="H146" s="25">
        <v>0.59422178241531465</v>
      </c>
      <c r="I146" s="25">
        <v>0.58293792591724758</v>
      </c>
      <c r="J146" s="25">
        <v>0.55958506348919779</v>
      </c>
      <c r="K146" s="25">
        <v>0.58287166069431018</v>
      </c>
      <c r="L146" s="25">
        <v>0.60752144838411426</v>
      </c>
      <c r="M146" s="25">
        <f>M145/M76</f>
        <v>0.62276718881542559</v>
      </c>
      <c r="N146" s="25">
        <f>N145/N76</f>
        <v>0.63069543533975203</v>
      </c>
      <c r="O146" s="25">
        <f>O145/O76</f>
        <v>0.63915333625062798</v>
      </c>
      <c r="P146" s="25">
        <f>P145/P76</f>
        <v>0.61627693303893061</v>
      </c>
      <c r="Q146" s="25">
        <f>Q145/Q76</f>
        <v>0.57784994166913339</v>
      </c>
      <c r="R146" s="25">
        <f>R145/R76</f>
        <v>0.5932039669800504</v>
      </c>
      <c r="S146" s="25">
        <f>S145/S76</f>
        <v>0.60291742593687336</v>
      </c>
      <c r="T146" s="25">
        <f>T145/T76</f>
        <v>0.6119666886317352</v>
      </c>
      <c r="U146" s="25">
        <f>U145/U76</f>
        <v>0.62708370601753105</v>
      </c>
      <c r="V146" s="25">
        <f>V145/V76</f>
        <v>0.63159237695967341</v>
      </c>
      <c r="W146" s="25">
        <f>W145/W76</f>
        <v>0.63900805570924135</v>
      </c>
      <c r="X146" s="25">
        <f>X145/X76</f>
        <v>0.63757767203344806</v>
      </c>
      <c r="Y146" s="25">
        <f>Y145/Y76</f>
        <v>0.64349106872102935</v>
      </c>
      <c r="Z146" s="25">
        <f>Z145/Z76</f>
        <v>0.64982792279670742</v>
      </c>
      <c r="AA146" s="25">
        <f>AA145/AA76</f>
        <v>0.6507835354548076</v>
      </c>
      <c r="AB146" s="25">
        <f>AB145/AB76</f>
        <v>0.65181088955018707</v>
      </c>
      <c r="AC146" s="25">
        <f>AC145/AC76</f>
        <v>0.64054848715965473</v>
      </c>
      <c r="AD146" s="25">
        <f>AD145/AD76</f>
        <v>0.64964469454627527</v>
      </c>
      <c r="AE146" s="25">
        <f>AE145/AE76</f>
        <v>0.64208784240130745</v>
      </c>
      <c r="AF146" s="25">
        <f>AF145/AF76</f>
        <v>0.63380378657487091</v>
      </c>
      <c r="AG146" s="25">
        <f>AG145/AG76</f>
        <v>0.62658521119890742</v>
      </c>
      <c r="AH146" s="25">
        <f>AH145/AH76</f>
        <v>0.62105293299943254</v>
      </c>
      <c r="AI146" s="25">
        <f>AI145/AI76</f>
        <v>0.62661466658142062</v>
      </c>
      <c r="AJ146" s="25">
        <f>AJ145/AJ76</f>
        <v>0.62717505364218706</v>
      </c>
      <c r="AK146" s="25">
        <f>AK145/AK76</f>
        <v>0.63821242883189366</v>
      </c>
      <c r="AL146" s="25">
        <f>AL145/AL76</f>
        <v>0.64533346463477681</v>
      </c>
      <c r="AM146" s="25">
        <f>AM145/AM76</f>
        <v>0.64599706671910873</v>
      </c>
      <c r="AN146" s="25">
        <f>AN145/AN76</f>
        <v>0.64561151277410822</v>
      </c>
      <c r="AO146" s="25">
        <f>AO145/AO76</f>
        <v>0.63664955304312998</v>
      </c>
      <c r="AP146" s="25">
        <f>AP145/AP76</f>
        <v>0.64861988777645174</v>
      </c>
      <c r="AQ146" s="25">
        <f>AQ145/AQ76</f>
        <v>0.63448075275682869</v>
      </c>
      <c r="AR146" s="25">
        <f>AR145/AR76</f>
        <v>0.63303030167056296</v>
      </c>
      <c r="AS146" s="25">
        <f>AS145/AS76</f>
        <v>0.64447914535253126</v>
      </c>
      <c r="AT146" s="25">
        <f>AT145/AT76</f>
        <v>0.6405789177740292</v>
      </c>
      <c r="AU146" s="25">
        <f>AU145/AU76</f>
        <v>0.65368107110003359</v>
      </c>
      <c r="AV146" s="25">
        <f>AV145/AV76</f>
        <v>0.64947250717098548</v>
      </c>
      <c r="AW146" s="25">
        <f>AW145/AW76</f>
        <v>0.6539301988758689</v>
      </c>
      <c r="AX146" s="25">
        <f>AX145/AX76</f>
        <v>0.65378594252748501</v>
      </c>
      <c r="AY146" s="25">
        <f>AY145/AY76</f>
        <v>0.66069611707136222</v>
      </c>
      <c r="AZ146" s="25">
        <f>AZ145/AZ76</f>
        <v>0.65754867647558535</v>
      </c>
      <c r="BA146" s="25">
        <f>BA145/BA76</f>
        <v>0.64402401033356127</v>
      </c>
      <c r="BB146" s="25">
        <f>BB145/BB76</f>
        <v>0.65259398196923768</v>
      </c>
      <c r="BC146" s="25">
        <f>BC145/BC76</f>
        <v>0.64047333375033411</v>
      </c>
      <c r="BD146" s="25">
        <f>BD145/BD76</f>
        <v>0.62954923125290063</v>
      </c>
      <c r="BE146" s="25">
        <f>BE145/BE76</f>
        <v>0.63726981490915879</v>
      </c>
      <c r="BF146" s="25">
        <f>BF145/BF76</f>
        <v>0.63399232339908684</v>
      </c>
      <c r="BG146" s="25">
        <f>BG145/BG76</f>
        <v>0.63827652538606106</v>
      </c>
      <c r="BH146" s="25">
        <f>BH145/BH76</f>
        <v>0.63279998654328851</v>
      </c>
      <c r="BI146" s="25">
        <f>BI145/BI76</f>
        <v>0.63743574347182963</v>
      </c>
      <c r="BJ146" s="25">
        <f>BJ145/BJ76</f>
        <v>0.63971242627400837</v>
      </c>
      <c r="BK146" s="25">
        <f>BK145/BK76</f>
        <v>0.64926088423894701</v>
      </c>
      <c r="BL146" s="25">
        <f>BL145/BL76</f>
        <v>0.64429779116432462</v>
      </c>
      <c r="BO146" s="207">
        <f>BL146-BK146</f>
        <v>-4.9630930746223934E-3</v>
      </c>
      <c r="BP146" s="99"/>
    </row>
    <row r="147" spans="1:68" ht="33" x14ac:dyDescent="0.3">
      <c r="A147" s="21" t="s">
        <v>193</v>
      </c>
      <c r="B147" s="22">
        <v>366</v>
      </c>
      <c r="C147" s="22">
        <v>19933</v>
      </c>
      <c r="D147" s="22">
        <v>35863</v>
      </c>
      <c r="E147" s="22">
        <v>42414</v>
      </c>
      <c r="F147" s="22">
        <v>60164</v>
      </c>
      <c r="G147" s="22">
        <v>63717</v>
      </c>
      <c r="H147" s="22">
        <v>71933</v>
      </c>
      <c r="I147" s="22">
        <v>78473</v>
      </c>
      <c r="J147" s="22">
        <v>59475</v>
      </c>
      <c r="K147" s="22">
        <v>60869</v>
      </c>
      <c r="L147" s="22">
        <v>67111</v>
      </c>
      <c r="M147" s="22">
        <v>71520</v>
      </c>
      <c r="N147" s="22">
        <v>72819</v>
      </c>
      <c r="O147" s="22">
        <v>81521</v>
      </c>
      <c r="P147" s="22">
        <v>88327</v>
      </c>
      <c r="Q147" s="22">
        <v>80075</v>
      </c>
      <c r="R147" s="22">
        <v>83589</v>
      </c>
      <c r="S147" s="22">
        <v>76036</v>
      </c>
      <c r="T147" s="22">
        <v>79210</v>
      </c>
      <c r="U147" s="22">
        <v>92915</v>
      </c>
      <c r="V147" s="22">
        <v>92748</v>
      </c>
      <c r="W147" s="22">
        <v>87050</v>
      </c>
      <c r="X147" s="22">
        <v>86636</v>
      </c>
      <c r="Y147" s="22">
        <v>87582</v>
      </c>
      <c r="Z147" s="22">
        <v>89012</v>
      </c>
      <c r="AA147" s="22">
        <v>96523</v>
      </c>
      <c r="AB147" s="22">
        <v>102202</v>
      </c>
      <c r="AC147" s="22">
        <v>94166</v>
      </c>
      <c r="AD147" s="22">
        <v>102229</v>
      </c>
      <c r="AE147" s="22">
        <v>98736</v>
      </c>
      <c r="AF147" s="22">
        <v>100116</v>
      </c>
      <c r="AG147" s="22">
        <v>100116</v>
      </c>
      <c r="AH147" s="22">
        <v>89607</v>
      </c>
      <c r="AI147" s="22">
        <v>91773</v>
      </c>
      <c r="AJ147" s="22">
        <v>89625</v>
      </c>
      <c r="AK147" s="22">
        <v>91372</v>
      </c>
      <c r="AL147" s="22">
        <v>100199</v>
      </c>
      <c r="AM147" s="22">
        <v>106066</v>
      </c>
      <c r="AN147" s="22">
        <v>110765</v>
      </c>
      <c r="AO147" s="22">
        <v>107967</v>
      </c>
      <c r="AP147" s="22">
        <v>124854</v>
      </c>
      <c r="AQ147" s="22">
        <v>107859</v>
      </c>
      <c r="AR147" s="22">
        <v>108171</v>
      </c>
      <c r="AS147" s="23">
        <v>118981</v>
      </c>
      <c r="AT147" s="23">
        <v>111689</v>
      </c>
      <c r="AU147" s="23">
        <v>114182</v>
      </c>
      <c r="AV147" s="23">
        <v>106683</v>
      </c>
      <c r="AW147" s="23">
        <v>107511</v>
      </c>
      <c r="AX147" s="23">
        <v>113566</v>
      </c>
      <c r="AY147" s="23">
        <v>124291</v>
      </c>
      <c r="AZ147" s="23">
        <v>133636</v>
      </c>
      <c r="BA147" s="23">
        <v>128488</v>
      </c>
      <c r="BB147" s="23">
        <v>131547</v>
      </c>
      <c r="BC147" s="23">
        <v>136607</v>
      </c>
      <c r="BD147" s="23">
        <v>135089</v>
      </c>
      <c r="BE147" s="23">
        <v>143944</v>
      </c>
      <c r="BF147" s="23">
        <v>140043</v>
      </c>
      <c r="BG147" s="23">
        <v>138221</v>
      </c>
      <c r="BH147" s="23">
        <v>131467</v>
      </c>
      <c r="BI147" s="23">
        <v>137877</v>
      </c>
      <c r="BJ147" s="23">
        <v>142616</v>
      </c>
      <c r="BK147" s="23">
        <v>158613</v>
      </c>
      <c r="BL147" s="23">
        <v>161903</v>
      </c>
      <c r="BO147" s="207">
        <f t="shared" ref="BO147:BO157" si="16">BL147/BK147-1</f>
        <v>2.0742309898936329E-2</v>
      </c>
      <c r="BP147" s="99"/>
    </row>
    <row r="148" spans="1:68" ht="33" x14ac:dyDescent="0.3">
      <c r="A148" s="24" t="s">
        <v>194</v>
      </c>
      <c r="B148" s="25">
        <v>0.1110773899848255</v>
      </c>
      <c r="C148" s="25">
        <v>0.30456705425764358</v>
      </c>
      <c r="D148" s="25">
        <v>0.37794288123089892</v>
      </c>
      <c r="E148" s="25">
        <v>0.39410157774432736</v>
      </c>
      <c r="F148" s="25">
        <v>0.41990215032000056</v>
      </c>
      <c r="G148" s="25">
        <v>0.41269625369190116</v>
      </c>
      <c r="H148" s="25">
        <v>0.42630247070885463</v>
      </c>
      <c r="I148" s="25">
        <v>0.43809316451173491</v>
      </c>
      <c r="J148" s="25">
        <v>0.39975668445603518</v>
      </c>
      <c r="K148" s="25">
        <v>0.39599380659935463</v>
      </c>
      <c r="L148" s="25">
        <v>0.39587904957410158</v>
      </c>
      <c r="M148" s="25">
        <f t="shared" ref="M148:BL148" si="17">M147/M145</f>
        <v>0.40452946300297515</v>
      </c>
      <c r="N148" s="25">
        <f t="shared" si="17"/>
        <v>0.39986930760486966</v>
      </c>
      <c r="O148" s="25">
        <f t="shared" si="17"/>
        <v>0.41343023196843526</v>
      </c>
      <c r="P148" s="25">
        <f t="shared" si="17"/>
        <v>0.41804671415386802</v>
      </c>
      <c r="Q148" s="25">
        <f t="shared" si="17"/>
        <v>0.40214645513486907</v>
      </c>
      <c r="R148" s="25">
        <f t="shared" si="17"/>
        <v>0.40389549519948587</v>
      </c>
      <c r="S148" s="25">
        <f t="shared" si="17"/>
        <v>0.38429775039548764</v>
      </c>
      <c r="T148" s="25">
        <f t="shared" si="17"/>
        <v>0.38593465275138616</v>
      </c>
      <c r="U148" s="25">
        <f t="shared" si="17"/>
        <v>0.40778305406093374</v>
      </c>
      <c r="V148" s="25">
        <f t="shared" si="17"/>
        <v>0.40290357473316563</v>
      </c>
      <c r="W148" s="25">
        <f t="shared" si="17"/>
        <v>0.3946074098250672</v>
      </c>
      <c r="X148" s="25">
        <f t="shared" si="17"/>
        <v>0.39235364180226528</v>
      </c>
      <c r="Y148" s="25">
        <f t="shared" si="17"/>
        <v>0.39307577688813888</v>
      </c>
      <c r="Z148" s="25">
        <f t="shared" si="17"/>
        <v>0.39383052527254708</v>
      </c>
      <c r="AA148" s="25">
        <f t="shared" si="17"/>
        <v>0.40740584414214021</v>
      </c>
      <c r="AB148" s="25">
        <f t="shared" si="17"/>
        <v>0.40822668520027483</v>
      </c>
      <c r="AC148" s="25">
        <f t="shared" si="17"/>
        <v>0.3961881521373275</v>
      </c>
      <c r="AD148" s="25">
        <f t="shared" si="17"/>
        <v>0.4082611491168166</v>
      </c>
      <c r="AE148" s="25">
        <f t="shared" si="17"/>
        <v>0.39640276216476633</v>
      </c>
      <c r="AF148" s="25">
        <f t="shared" si="17"/>
        <v>0.40278079513360854</v>
      </c>
      <c r="AG148" s="25">
        <f t="shared" si="17"/>
        <v>0.38967013719957189</v>
      </c>
      <c r="AH148" s="25">
        <f t="shared" si="17"/>
        <v>0.37559258094938697</v>
      </c>
      <c r="AI148" s="25">
        <f t="shared" si="17"/>
        <v>0.3745500404045351</v>
      </c>
      <c r="AJ148" s="25">
        <f t="shared" si="17"/>
        <v>0.37302251245489393</v>
      </c>
      <c r="AK148" s="25">
        <f t="shared" si="17"/>
        <v>0.37237242132546522</v>
      </c>
      <c r="AL148" s="25">
        <f t="shared" si="17"/>
        <v>0.38225218214002321</v>
      </c>
      <c r="AM148" s="25">
        <f t="shared" si="17"/>
        <v>0.38902602285022647</v>
      </c>
      <c r="AN148" s="25">
        <f t="shared" si="17"/>
        <v>0.39403145421494307</v>
      </c>
      <c r="AO148" s="25">
        <f t="shared" si="17"/>
        <v>0.38593550047541769</v>
      </c>
      <c r="AP148" s="25">
        <f t="shared" si="17"/>
        <v>0.40804894469537023</v>
      </c>
      <c r="AQ148" s="25">
        <f t="shared" si="17"/>
        <v>0.38627573166014867</v>
      </c>
      <c r="AR148" s="25">
        <f t="shared" si="17"/>
        <v>0.38337710391170748</v>
      </c>
      <c r="AS148" s="25">
        <f t="shared" si="17"/>
        <v>0.39763453222022443</v>
      </c>
      <c r="AT148" s="25">
        <f t="shared" si="17"/>
        <v>0.38750763295214835</v>
      </c>
      <c r="AU148" s="25">
        <f t="shared" si="17"/>
        <v>0.38906758985402556</v>
      </c>
      <c r="AV148" s="25">
        <f t="shared" si="17"/>
        <v>0.38027867783088981</v>
      </c>
      <c r="AW148" s="25">
        <f t="shared" si="17"/>
        <v>0.37856519105902903</v>
      </c>
      <c r="AX148" s="25">
        <f t="shared" si="17"/>
        <v>0.38572263130723039</v>
      </c>
      <c r="AY148" s="25">
        <f t="shared" si="17"/>
        <v>0.3962792328906885</v>
      </c>
      <c r="AZ148" s="25">
        <f t="shared" si="17"/>
        <v>0.40622919624156828</v>
      </c>
      <c r="BA148" s="25">
        <f t="shared" si="17"/>
        <v>0.39892203372991231</v>
      </c>
      <c r="BB148" s="25">
        <f t="shared" si="17"/>
        <v>0.37323486101614123</v>
      </c>
      <c r="BC148" s="25">
        <f t="shared" si="17"/>
        <v>0.40428352850999855</v>
      </c>
      <c r="BD148" s="25">
        <f t="shared" si="17"/>
        <v>0.40155343384381242</v>
      </c>
      <c r="BE148" s="25">
        <f t="shared" si="17"/>
        <v>0.40951700868001717</v>
      </c>
      <c r="BF148" s="25">
        <f t="shared" si="17"/>
        <v>0.40163184536185959</v>
      </c>
      <c r="BG148" s="25">
        <f t="shared" si="17"/>
        <v>0.3993926224723906</v>
      </c>
      <c r="BH148" s="25">
        <f t="shared" si="17"/>
        <v>0.38829047282908863</v>
      </c>
      <c r="BI148" s="25">
        <f t="shared" si="17"/>
        <v>0.39597298089018318</v>
      </c>
      <c r="BJ148" s="25">
        <f t="shared" si="17"/>
        <v>0.39761236307470982</v>
      </c>
      <c r="BK148" s="25">
        <f t="shared" si="17"/>
        <v>0.4122473697342704</v>
      </c>
      <c r="BL148" s="25">
        <f t="shared" si="17"/>
        <v>0.41792743840266394</v>
      </c>
      <c r="BO148" s="207">
        <f>BL148-BK148</f>
        <v>5.6800686683935453E-3</v>
      </c>
      <c r="BP148" s="99"/>
    </row>
    <row r="149" spans="1:68" ht="33" x14ac:dyDescent="0.3">
      <c r="A149" s="21" t="s">
        <v>195</v>
      </c>
      <c r="B149" s="22">
        <v>1351947.1</v>
      </c>
      <c r="C149" s="22">
        <v>38024177.630000137</v>
      </c>
      <c r="D149" s="22">
        <v>91693132.379999876</v>
      </c>
      <c r="E149" s="22">
        <v>101105016.47999924</v>
      </c>
      <c r="F149" s="22">
        <v>143407413.04000098</v>
      </c>
      <c r="G149" s="22">
        <v>145202205.86999986</v>
      </c>
      <c r="H149" s="22">
        <v>168145098.35000104</v>
      </c>
      <c r="I149" s="22">
        <v>192332486.139999</v>
      </c>
      <c r="J149" s="22">
        <v>140840309.67999998</v>
      </c>
      <c r="K149" s="22">
        <v>140764676.73999894</v>
      </c>
      <c r="L149" s="22">
        <v>154853640.13999876</v>
      </c>
      <c r="M149" s="22">
        <v>162939163.70999935</v>
      </c>
      <c r="N149" s="22">
        <v>164316633.10000017</v>
      </c>
      <c r="O149" s="22">
        <v>186078712.38999793</v>
      </c>
      <c r="P149" s="22">
        <v>213317966.86999857</v>
      </c>
      <c r="Q149" s="22">
        <v>192937505.0299989</v>
      </c>
      <c r="R149" s="22">
        <v>208799974.71999931</v>
      </c>
      <c r="S149" s="22">
        <v>174788053.53999832</v>
      </c>
      <c r="T149" s="22">
        <v>179956780.67999962</v>
      </c>
      <c r="U149" s="22">
        <v>215933116.60999849</v>
      </c>
      <c r="V149" s="22">
        <v>217374252.41999969</v>
      </c>
      <c r="W149" s="22">
        <v>196655877.71999782</v>
      </c>
      <c r="X149" s="22">
        <v>199507586.24999839</v>
      </c>
      <c r="Y149" s="22">
        <v>206125398.96999618</v>
      </c>
      <c r="Z149" s="22">
        <v>207028554.65999857</v>
      </c>
      <c r="AA149" s="22">
        <v>228262676.55000013</v>
      </c>
      <c r="AB149" s="22">
        <v>251070202.65999886</v>
      </c>
      <c r="AC149" s="22">
        <v>230699159.20999756</v>
      </c>
      <c r="AD149" s="22">
        <v>256171392.04999757</v>
      </c>
      <c r="AE149" s="22">
        <v>235933830.72999927</v>
      </c>
      <c r="AF149" s="22">
        <v>247273214.44999504</v>
      </c>
      <c r="AG149" s="22">
        <v>247273214.44999504</v>
      </c>
      <c r="AH149" s="22">
        <v>221377740.75999931</v>
      </c>
      <c r="AI149" s="22">
        <v>211315266.92999947</v>
      </c>
      <c r="AJ149" s="22">
        <v>207085807.0199998</v>
      </c>
      <c r="AK149" s="22">
        <v>210339285.10000002</v>
      </c>
      <c r="AL149" s="22">
        <v>232777725.2600013</v>
      </c>
      <c r="AM149" s="22">
        <v>252910912.97999993</v>
      </c>
      <c r="AN149" s="22">
        <v>265549023.66000184</v>
      </c>
      <c r="AO149" s="22">
        <v>260043172.00999925</v>
      </c>
      <c r="AP149" s="22">
        <v>313337081.28000003</v>
      </c>
      <c r="AQ149" s="22">
        <v>256773202.73999736</v>
      </c>
      <c r="AR149" s="22">
        <v>257273347.75999814</v>
      </c>
      <c r="AS149" s="23">
        <v>286669981.91999823</v>
      </c>
      <c r="AT149" s="23">
        <v>265818916.71999764</v>
      </c>
      <c r="AU149" s="23">
        <v>269194118.96999812</v>
      </c>
      <c r="AV149" s="23">
        <v>246820671.45999834</v>
      </c>
      <c r="AW149" s="23">
        <v>247790128.15000129</v>
      </c>
      <c r="AX149" s="23">
        <v>279201720.96000123</v>
      </c>
      <c r="AY149" s="23">
        <v>290135424.75999922</v>
      </c>
      <c r="AZ149" s="23">
        <v>324663323.13999778</v>
      </c>
      <c r="BA149" s="23">
        <v>317343754.08999646</v>
      </c>
      <c r="BB149" s="23">
        <v>322431010.30999655</v>
      </c>
      <c r="BC149" s="23">
        <v>338209814.45999587</v>
      </c>
      <c r="BD149" s="23">
        <v>343755024</v>
      </c>
      <c r="BE149" s="23">
        <v>369609744.99999619</v>
      </c>
      <c r="BF149" s="23">
        <v>357783133.49999547</v>
      </c>
      <c r="BG149" s="23">
        <v>346898159.58999652</v>
      </c>
      <c r="BH149" s="23">
        <v>330568015.23999852</v>
      </c>
      <c r="BI149" s="23">
        <v>356177028.73999923</v>
      </c>
      <c r="BJ149" s="23">
        <v>367230431.02999806</v>
      </c>
      <c r="BK149" s="23">
        <v>418208849.68999165</v>
      </c>
      <c r="BL149" s="23">
        <v>447451328.82000142</v>
      </c>
      <c r="BO149" s="207">
        <f t="shared" si="16"/>
        <v>6.9923147613175862E-2</v>
      </c>
      <c r="BP149" s="99"/>
    </row>
    <row r="150" spans="1:68" ht="33" x14ac:dyDescent="0.3">
      <c r="A150" s="24" t="s">
        <v>196</v>
      </c>
      <c r="B150" s="25">
        <v>0.35998288768233166</v>
      </c>
      <c r="C150" s="25">
        <v>0.39158209914861358</v>
      </c>
      <c r="D150" s="25">
        <v>0.60902557081916575</v>
      </c>
      <c r="E150" s="25">
        <v>0.60821222666296959</v>
      </c>
      <c r="F150" s="25">
        <v>0.64707877741413766</v>
      </c>
      <c r="G150" s="25">
        <v>0.63808652182555947</v>
      </c>
      <c r="H150" s="25">
        <v>0.65988420055537356</v>
      </c>
      <c r="I150" s="25">
        <v>0.67072599861527926</v>
      </c>
      <c r="J150" s="25">
        <v>0.62501956129635594</v>
      </c>
      <c r="K150" s="25">
        <v>0.61858457248175447</v>
      </c>
      <c r="L150" s="25">
        <v>0.62113088649423209</v>
      </c>
      <c r="M150" s="25">
        <v>0.63031307878427123</v>
      </c>
      <c r="N150" s="25">
        <v>0.62368379500331661</v>
      </c>
      <c r="O150" s="25">
        <v>0.63740885972060668</v>
      </c>
      <c r="P150" s="25">
        <v>0.65167011354298343</v>
      </c>
      <c r="Q150" s="25">
        <v>0.63512104766077648</v>
      </c>
      <c r="R150" s="25">
        <v>0.64231843825883783</v>
      </c>
      <c r="S150" s="25">
        <v>0.61598300152876462</v>
      </c>
      <c r="T150" s="25">
        <v>0.61115926486363359</v>
      </c>
      <c r="U150" s="25">
        <v>0.64032149533624672</v>
      </c>
      <c r="V150" s="25">
        <v>0.63433828559082384</v>
      </c>
      <c r="W150" s="25">
        <v>0.6270026499801522</v>
      </c>
      <c r="X150" s="25">
        <v>0.62833822760615976</v>
      </c>
      <c r="Y150" s="25">
        <v>0.63434038192649378</v>
      </c>
      <c r="Z150" s="25">
        <v>0.63070586196780798</v>
      </c>
      <c r="AA150" s="25">
        <v>0.64734682997051707</v>
      </c>
      <c r="AB150" s="25">
        <f>AB149/ВОВЛЕЧЁННОСТЬ!AB69</f>
        <v>0.65208766052343925</v>
      </c>
      <c r="AC150" s="25">
        <f>AC149/ВОВЛЕЧЁННОСТЬ!AC69</f>
        <v>0.63999144495710447</v>
      </c>
      <c r="AD150" s="25">
        <f>AD149/ВОВЛЕЧЁННОСТЬ!AD69</f>
        <v>0.65209578108433164</v>
      </c>
      <c r="AE150" s="25">
        <f>AE149/ВОВЛЕЧЁННОСТЬ!AE69</f>
        <v>0.64107585745821916</v>
      </c>
      <c r="AF150" s="25">
        <f>AF149/ВОВЛЕЧЁННОСТЬ!AF69</f>
        <v>0.64658215847893918</v>
      </c>
      <c r="AG150" s="25">
        <f>AG149/ВОВЛЕЧЁННОСТЬ!AG69</f>
        <v>0.54020631746318548</v>
      </c>
      <c r="AH150" s="25">
        <f>AH149/ВОВЛЕЧЁННОСТЬ!AH69</f>
        <v>0.62288700114522255</v>
      </c>
      <c r="AI150" s="25">
        <f>AI149/ВОВЛЕЧЁННОСТЬ!AI69</f>
        <v>0.61738232093966006</v>
      </c>
      <c r="AJ150" s="25">
        <f>AJ149/ВОВЛЕЧЁННОСТЬ!AJ69</f>
        <v>0.61403362051132304</v>
      </c>
      <c r="AK150" s="25">
        <f>AK149/ВОВЛЕЧЁННОСТЬ!AK69</f>
        <v>0.61513141992851195</v>
      </c>
      <c r="AL150" s="25">
        <f>AL149/ВОВЛЕЧЁННОСТЬ!AL69</f>
        <v>0.6261892550970104</v>
      </c>
      <c r="AM150" s="25">
        <f>AM149/ВОВЛЕЧЁННОСТЬ!AM69</f>
        <v>0.63330940355183463</v>
      </c>
      <c r="AN150" s="25">
        <f>AN149/ВОВЛЕЧЁННОСТЬ!AN69</f>
        <v>0.63917902997446518</v>
      </c>
      <c r="AO150" s="25">
        <f>AO149/ВОВЛЕЧЁННОСТЬ!AO69</f>
        <v>0.63160111860772095</v>
      </c>
      <c r="AP150" s="25">
        <f>AP149/ВОВЛЕЧЁННОСТЬ!AP69</f>
        <v>0.65607177890346546</v>
      </c>
      <c r="AQ150" s="25">
        <f>AQ149/ВОВЛЕЧЁННОСТЬ!AQ69</f>
        <v>0.63436295334829018</v>
      </c>
      <c r="AR150" s="25">
        <f>AR149/ВОВЛЕЧЁННОСТЬ!AR69</f>
        <v>0.62481813829997079</v>
      </c>
      <c r="AS150" s="25">
        <f>AS149/ВОВЛЕЧЁННОСТЬ!AS69</f>
        <v>0.64870038670676955</v>
      </c>
      <c r="AT150" s="25">
        <f>AT149/ВОВЛЕЧЁННОСТЬ!AT69</f>
        <v>0.63448987979054461</v>
      </c>
      <c r="AU150" s="25">
        <f>AU149/ВОВЛЕЧЁННОСТЬ!AU69</f>
        <v>0.64259073986272752</v>
      </c>
      <c r="AV150" s="25">
        <f>AV149/ВОВЛЕЧЁННОСТЬ!AV69</f>
        <v>0.6285281095893156</v>
      </c>
      <c r="AW150" s="25">
        <f>AW149/ВОВЛЕЧЁННОСТЬ!AW69</f>
        <v>0.62812255464697098</v>
      </c>
      <c r="AX150" s="25">
        <f>AX149/ВОВЛЕЧЁННОСТЬ!AX69</f>
        <v>0.63685436435787024</v>
      </c>
      <c r="AY150" s="25">
        <f>AY149/ВОВЛЕЧЁННОСТЬ!AY69</f>
        <v>0.64387027926253237</v>
      </c>
      <c r="AZ150" s="25">
        <f>AZ149/ВОВЛЕЧЁННОСТЬ!AZ69</f>
        <v>0.65850322714185605</v>
      </c>
      <c r="BA150" s="25">
        <f>BA149/ВОВЛЕЧЁННОСТЬ!BA69</f>
        <v>0.6461813452732843</v>
      </c>
      <c r="BB150" s="25">
        <f>BB149/ВОВЛЕЧЁННОСТЬ!BB69</f>
        <v>0.56557927600407021</v>
      </c>
      <c r="BC150" s="25">
        <f>BC149/ВОВЛЕЧЁННОСТЬ!BC69</f>
        <v>0.65891893804612012</v>
      </c>
      <c r="BD150" s="25">
        <f>BD149/ВОВЛЕЧЁННОСТЬ!BD69</f>
        <v>0.65486496986888099</v>
      </c>
      <c r="BE150" s="25">
        <f>BE149/ВОВЛЕЧЁННОСТЬ!BE69</f>
        <v>0.66517115047274289</v>
      </c>
      <c r="BF150" s="25">
        <f>BF149/ВОВЛЕЧЁННОСТЬ!BF69</f>
        <v>0.65724956538560542</v>
      </c>
      <c r="BG150" s="25">
        <f>BG149/ВОВЛЕЧЁННОСТЬ!BG69</f>
        <v>0.65580520589131897</v>
      </c>
      <c r="BH150" s="25">
        <f>BH149/ВОВЛЕЧЁННОСТЬ!BH69</f>
        <v>0.64054337029774289</v>
      </c>
      <c r="BI150" s="25">
        <f>BI149/ВОВЛЕЧЁННОСТЬ!BI69</f>
        <v>0.65335299100862376</v>
      </c>
      <c r="BJ150" s="25">
        <f>BJ149/ВОВЛЕЧЁННОСТЬ!BJ69</f>
        <v>0.65150346722661057</v>
      </c>
      <c r="BK150" s="25">
        <f>BK149/ВОВЛЕЧЁННОСТЬ!BK69</f>
        <v>0.66708057680637978</v>
      </c>
      <c r="BL150" s="25">
        <f>BL149/ВОВЛЕЧЁННОСТЬ!BL69</f>
        <v>0.67527974285775272</v>
      </c>
      <c r="BO150" s="207">
        <f>BL150-BK150</f>
        <v>8.1991660513729414E-3</v>
      </c>
      <c r="BP150" s="99"/>
    </row>
    <row r="151" spans="1:68" x14ac:dyDescent="0.3">
      <c r="A151" s="21" t="s">
        <v>197</v>
      </c>
      <c r="B151" s="22">
        <v>4088876.679999995</v>
      </c>
      <c r="C151" s="22">
        <v>73410135.870000184</v>
      </c>
      <c r="D151" s="22">
        <v>66881818.190000027</v>
      </c>
      <c r="E151" s="22">
        <v>38472941.759999655</v>
      </c>
      <c r="F151" s="22">
        <v>47097694.019999504</v>
      </c>
      <c r="G151" s="22">
        <v>44593960.759999461</v>
      </c>
      <c r="H151" s="22">
        <v>43466129.759999529</v>
      </c>
      <c r="I151" s="22">
        <v>36893345.379999399</v>
      </c>
      <c r="J151" s="22">
        <v>29137286.569999546</v>
      </c>
      <c r="K151" s="22">
        <v>30713264.249999516</v>
      </c>
      <c r="L151" s="22">
        <v>34801078.139999494</v>
      </c>
      <c r="M151" s="22">
        <v>30055846.769999523</v>
      </c>
      <c r="N151" s="22">
        <v>32879979.729999475</v>
      </c>
      <c r="O151" s="22">
        <v>32771022.869999617</v>
      </c>
      <c r="P151" s="22">
        <v>48272080.869999446</v>
      </c>
      <c r="Q151" s="22">
        <v>41491909.729999416</v>
      </c>
      <c r="R151" s="22">
        <v>47684688.369999573</v>
      </c>
      <c r="S151" s="22">
        <v>30415729.839999791</v>
      </c>
      <c r="T151" s="22">
        <v>32303526.059999716</v>
      </c>
      <c r="U151" s="22">
        <v>37517942.399999499</v>
      </c>
      <c r="V151" s="22">
        <v>37557226.809999205</v>
      </c>
      <c r="W151" s="22">
        <v>33296488.999999337</v>
      </c>
      <c r="X151" s="22">
        <v>34770079.049999326</v>
      </c>
      <c r="Y151" s="22">
        <v>66393460.139999874</v>
      </c>
      <c r="Z151" s="22">
        <v>50806725.379999533</v>
      </c>
      <c r="AA151" s="22">
        <v>38636384.929999352</v>
      </c>
      <c r="AB151" s="22">
        <v>45286925.219999239</v>
      </c>
      <c r="AC151" s="22">
        <v>39496304.51999943</v>
      </c>
      <c r="AD151" s="22">
        <v>65478223.899999402</v>
      </c>
      <c r="AE151" s="22">
        <v>39403295.299999461</v>
      </c>
      <c r="AF151" s="22">
        <v>45262570.719999135</v>
      </c>
      <c r="AG151" s="22">
        <v>51142123.219998531</v>
      </c>
      <c r="AH151" s="22">
        <v>40137684.59999904</v>
      </c>
      <c r="AI151" s="22">
        <v>40018669.549999207</v>
      </c>
      <c r="AJ151" s="22">
        <v>37606268.919999115</v>
      </c>
      <c r="AK151" s="22">
        <v>38446700.21999909</v>
      </c>
      <c r="AL151" s="22">
        <v>43597688.179999173</v>
      </c>
      <c r="AM151" s="22">
        <v>46577463.319999032</v>
      </c>
      <c r="AN151" s="22">
        <v>45602400.649999067</v>
      </c>
      <c r="AO151" s="22">
        <v>52286601.509999186</v>
      </c>
      <c r="AP151" s="22">
        <v>88375880.909999639</v>
      </c>
      <c r="AQ151" s="22">
        <v>52850929.589999422</v>
      </c>
      <c r="AR151" s="22">
        <v>61849342.199999414</v>
      </c>
      <c r="AS151" s="23">
        <v>64202592.289999403</v>
      </c>
      <c r="AT151" s="23">
        <v>60404807.099999599</v>
      </c>
      <c r="AU151" s="23">
        <v>55629923.939999431</v>
      </c>
      <c r="AV151" s="23">
        <v>52458300.769999504</v>
      </c>
      <c r="AW151" s="23">
        <v>61760579.139999673</v>
      </c>
      <c r="AX151" s="23">
        <v>68374035.909999788</v>
      </c>
      <c r="AY151" s="23">
        <v>65461901.00999973</v>
      </c>
      <c r="AZ151" s="23">
        <v>84313923.289999709</v>
      </c>
      <c r="BA151" s="23">
        <v>91421141.659999907</v>
      </c>
      <c r="BB151" s="23">
        <v>139988570.89000043</v>
      </c>
      <c r="BC151" s="23">
        <v>67118604.519999519</v>
      </c>
      <c r="BD151" s="23">
        <v>70602358.199999467</v>
      </c>
      <c r="BE151" s="23">
        <v>92746794.739999622</v>
      </c>
      <c r="BF151" s="23">
        <v>84686916.949999407</v>
      </c>
      <c r="BG151" s="23">
        <v>76282863.699999392</v>
      </c>
      <c r="BH151" s="23">
        <v>56078918.299999148</v>
      </c>
      <c r="BI151" s="23">
        <v>76373538.319999278</v>
      </c>
      <c r="BJ151" s="23">
        <v>74617193.219999328</v>
      </c>
      <c r="BK151" s="23">
        <v>75238623.579999179</v>
      </c>
      <c r="BL151" s="23">
        <v>78094148.519999102</v>
      </c>
      <c r="BO151" s="207">
        <f t="shared" si="16"/>
        <v>3.795291306683346E-2</v>
      </c>
      <c r="BP151" s="99"/>
    </row>
    <row r="152" spans="1:68" x14ac:dyDescent="0.3">
      <c r="A152" s="21" t="s">
        <v>198</v>
      </c>
      <c r="B152" s="22">
        <v>163916.86000000002</v>
      </c>
      <c r="C152" s="22">
        <v>10673960.310000001</v>
      </c>
      <c r="D152" s="22">
        <v>25635072.170000002</v>
      </c>
      <c r="E152" s="22">
        <v>29250993.839999996</v>
      </c>
      <c r="F152" s="22">
        <v>33886496.910000004</v>
      </c>
      <c r="G152" s="22">
        <v>24113527.02</v>
      </c>
      <c r="H152" s="22">
        <v>31194840.960000005</v>
      </c>
      <c r="I152" s="22">
        <v>26781763.659999996</v>
      </c>
      <c r="J152" s="22">
        <v>20778868.93</v>
      </c>
      <c r="K152" s="22">
        <v>20443517.080000013</v>
      </c>
      <c r="L152" s="22">
        <v>29107437.699999992</v>
      </c>
      <c r="M152" s="22">
        <v>30537241.929999996</v>
      </c>
      <c r="N152" s="22">
        <v>22178019.180000015</v>
      </c>
      <c r="O152" s="22">
        <v>26701791.920000006</v>
      </c>
      <c r="P152" s="22">
        <v>41682950.620000005</v>
      </c>
      <c r="Q152" s="22">
        <v>39535289.769999996</v>
      </c>
      <c r="R152" s="22">
        <v>42624400.879999995</v>
      </c>
      <c r="S152" s="22">
        <v>47647943.669999987</v>
      </c>
      <c r="T152" s="22">
        <v>31460630.59999999</v>
      </c>
      <c r="U152" s="22">
        <v>38800843.589999989</v>
      </c>
      <c r="V152" s="22">
        <v>33829630.499999993</v>
      </c>
      <c r="W152" s="22">
        <v>33434536.109999992</v>
      </c>
      <c r="X152" s="22">
        <v>38750318.460000008</v>
      </c>
      <c r="Y152" s="22">
        <v>44980955.380000018</v>
      </c>
      <c r="Z152" s="22">
        <v>57177896.439999975</v>
      </c>
      <c r="AA152" s="22">
        <v>56752115.499999993</v>
      </c>
      <c r="AB152" s="22">
        <v>60550834.790000007</v>
      </c>
      <c r="AC152" s="22">
        <v>49179737.24999997</v>
      </c>
      <c r="AD152" s="22">
        <v>53139554.350000031</v>
      </c>
      <c r="AE152" s="22">
        <v>75380191.219999969</v>
      </c>
      <c r="AF152" s="22">
        <v>46255186.449999996</v>
      </c>
      <c r="AG152" s="22">
        <v>50514818.099999994</v>
      </c>
      <c r="AH152" s="22">
        <v>48706601.88000001</v>
      </c>
      <c r="AI152" s="22">
        <v>54432020.340000011</v>
      </c>
      <c r="AJ152" s="22">
        <v>48925578.799999975</v>
      </c>
      <c r="AK152" s="22">
        <v>48123326.459999993</v>
      </c>
      <c r="AL152" s="22">
        <v>52923360.680000022</v>
      </c>
      <c r="AM152" s="22">
        <v>53597577.769999996</v>
      </c>
      <c r="AN152" s="22">
        <v>57216829.349999994</v>
      </c>
      <c r="AO152" s="22">
        <v>56514688.309999973</v>
      </c>
      <c r="AP152" s="22">
        <v>68324374.949999988</v>
      </c>
      <c r="AQ152" s="22">
        <v>88529083.640000015</v>
      </c>
      <c r="AR152" s="22">
        <v>53477596.939999998</v>
      </c>
      <c r="AS152" s="23">
        <v>64882280.499999993</v>
      </c>
      <c r="AT152" s="23">
        <v>61032288.509999983</v>
      </c>
      <c r="AU152" s="23">
        <v>69324130.730000019</v>
      </c>
      <c r="AV152" s="23">
        <v>64894136.11999999</v>
      </c>
      <c r="AW152" s="23">
        <v>60715521.890000015</v>
      </c>
      <c r="AX152" s="23">
        <v>69836370.719999999</v>
      </c>
      <c r="AY152" s="23">
        <v>67033833.540000014</v>
      </c>
      <c r="AZ152" s="23">
        <v>88964953.349999979</v>
      </c>
      <c r="BA152" s="23">
        <v>83814064.849999979</v>
      </c>
      <c r="BB152" s="23">
        <v>115285063.63999999</v>
      </c>
      <c r="BC152" s="23">
        <v>127034123.45999999</v>
      </c>
      <c r="BD152" s="23">
        <v>72402142.879999995</v>
      </c>
      <c r="BE152" s="23">
        <v>81934313.489999995</v>
      </c>
      <c r="BF152" s="23">
        <v>95928144.409999937</v>
      </c>
      <c r="BG152" s="23">
        <v>88427845.720000014</v>
      </c>
      <c r="BH152" s="23">
        <v>77014781.540000021</v>
      </c>
      <c r="BI152" s="23">
        <v>75799814.389999986</v>
      </c>
      <c r="BJ152" s="23">
        <v>80010597.810000017</v>
      </c>
      <c r="BK152" s="23">
        <v>88926478.519999966</v>
      </c>
      <c r="BL152" s="23">
        <v>86598453.719999984</v>
      </c>
      <c r="BO152" s="207">
        <f t="shared" si="16"/>
        <v>-2.6179208248715224E-2</v>
      </c>
      <c r="BP152" s="99"/>
    </row>
    <row r="153" spans="1:68" ht="49.5" x14ac:dyDescent="0.3">
      <c r="A153" s="24" t="s">
        <v>199</v>
      </c>
      <c r="B153" s="25">
        <v>4.0088482198978967E-2</v>
      </c>
      <c r="C153" s="25">
        <v>0.14540172393771614</v>
      </c>
      <c r="D153" s="25">
        <v>0.38328910403086025</v>
      </c>
      <c r="E153" s="25">
        <v>0.76030042159168276</v>
      </c>
      <c r="F153" s="25">
        <v>0.71949375898553514</v>
      </c>
      <c r="G153" s="25">
        <v>0.54073526121119297</v>
      </c>
      <c r="H153" s="25">
        <v>0.71768158638102642</v>
      </c>
      <c r="I153" s="25">
        <v>0.72592396770066048</v>
      </c>
      <c r="J153" s="25">
        <v>0.71313671848202997</v>
      </c>
      <c r="K153" s="25">
        <v>0.66562501835018517</v>
      </c>
      <c r="L153" s="25">
        <v>0.83639471118984177</v>
      </c>
      <c r="M153" s="25">
        <f t="shared" ref="M153:BL153" si="18">IFERROR(M152/M151,"")</f>
        <v>1.0160166893211933</v>
      </c>
      <c r="N153" s="25">
        <f t="shared" si="18"/>
        <v>0.67451438115592688</v>
      </c>
      <c r="O153" s="25">
        <f t="shared" si="18"/>
        <v>0.81479885525466111</v>
      </c>
      <c r="P153" s="25">
        <f t="shared" si="18"/>
        <v>0.86350018206705248</v>
      </c>
      <c r="Q153" s="25">
        <f t="shared" si="18"/>
        <v>0.9528433380692346</v>
      </c>
      <c r="R153" s="25">
        <f t="shared" si="18"/>
        <v>0.89388024409983946</v>
      </c>
      <c r="S153" s="25">
        <f t="shared" si="18"/>
        <v>1.5665559866769356</v>
      </c>
      <c r="T153" s="25">
        <f t="shared" si="18"/>
        <v>0.9739070137905641</v>
      </c>
      <c r="U153" s="25">
        <f t="shared" si="18"/>
        <v>1.0341943376404488</v>
      </c>
      <c r="V153" s="25">
        <f t="shared" si="18"/>
        <v>0.90074889371206768</v>
      </c>
      <c r="W153" s="25">
        <f t="shared" si="18"/>
        <v>1.0041459959937715</v>
      </c>
      <c r="X153" s="25">
        <f t="shared" si="18"/>
        <v>1.1144731193816702</v>
      </c>
      <c r="Y153" s="25">
        <f t="shared" si="18"/>
        <v>0.67749075413679893</v>
      </c>
      <c r="Z153" s="25">
        <f t="shared" si="18"/>
        <v>1.1254001515025509</v>
      </c>
      <c r="AA153" s="25">
        <f t="shared" si="18"/>
        <v>1.4688774739878581</v>
      </c>
      <c r="AB153" s="25">
        <f t="shared" si="18"/>
        <v>1.33704892738578</v>
      </c>
      <c r="AC153" s="25">
        <f t="shared" si="18"/>
        <v>1.2451731332255962</v>
      </c>
      <c r="AD153" s="25">
        <f t="shared" si="18"/>
        <v>0.81156071721121492</v>
      </c>
      <c r="AE153" s="25">
        <f t="shared" si="18"/>
        <v>1.9130428215733775</v>
      </c>
      <c r="AF153" s="25">
        <f t="shared" si="18"/>
        <v>1.0219301668953211</v>
      </c>
      <c r="AG153" s="25">
        <f t="shared" si="18"/>
        <v>0.98773408140878205</v>
      </c>
      <c r="AH153" s="25">
        <f t="shared" si="18"/>
        <v>1.2134880814724718</v>
      </c>
      <c r="AI153" s="25">
        <f t="shared" si="18"/>
        <v>1.3601656664770627</v>
      </c>
      <c r="AJ153" s="25">
        <f t="shared" si="18"/>
        <v>1.3009952916116392</v>
      </c>
      <c r="AK153" s="25">
        <f t="shared" si="18"/>
        <v>1.2516893825641595</v>
      </c>
      <c r="AL153" s="25">
        <f t="shared" si="18"/>
        <v>1.2139029129594785</v>
      </c>
      <c r="AM153" s="25">
        <f t="shared" si="18"/>
        <v>1.1507191235763741</v>
      </c>
      <c r="AN153" s="25">
        <f t="shared" si="18"/>
        <v>1.2546889754586015</v>
      </c>
      <c r="AO153" s="25">
        <f t="shared" si="18"/>
        <v>1.0808636759302901</v>
      </c>
      <c r="AP153" s="25">
        <f t="shared" si="18"/>
        <v>0.77311110504890201</v>
      </c>
      <c r="AQ153" s="25">
        <f t="shared" si="18"/>
        <v>1.6750714571490091</v>
      </c>
      <c r="AR153" s="25">
        <f t="shared" si="18"/>
        <v>0.86464293778698431</v>
      </c>
      <c r="AS153" s="25">
        <f t="shared" si="18"/>
        <v>1.0105866162993931</v>
      </c>
      <c r="AT153" s="25">
        <f t="shared" si="18"/>
        <v>1.0103879383136112</v>
      </c>
      <c r="AU153" s="25">
        <f t="shared" si="18"/>
        <v>1.2461661965378688</v>
      </c>
      <c r="AV153" s="25">
        <f t="shared" si="18"/>
        <v>1.2370613452487664</v>
      </c>
      <c r="AW153" s="25">
        <f t="shared" si="18"/>
        <v>0.98307889491076972</v>
      </c>
      <c r="AX153" s="25">
        <f t="shared" si="18"/>
        <v>1.0213872823292904</v>
      </c>
      <c r="AY153" s="25">
        <f t="shared" si="18"/>
        <v>1.024012937384146</v>
      </c>
      <c r="AZ153" s="25">
        <f t="shared" si="18"/>
        <v>1.0551632503685417</v>
      </c>
      <c r="BA153" s="25">
        <f t="shared" si="18"/>
        <v>0.91679083555649465</v>
      </c>
      <c r="BB153" s="25">
        <f t="shared" si="18"/>
        <v>0.82353197055342575</v>
      </c>
      <c r="BC153" s="25">
        <f t="shared" si="18"/>
        <v>1.892681237467434</v>
      </c>
      <c r="BD153" s="25">
        <f t="shared" si="18"/>
        <v>1.0254918493643255</v>
      </c>
      <c r="BE153" s="25">
        <f t="shared" si="18"/>
        <v>0.88341935394845028</v>
      </c>
      <c r="BF153" s="25">
        <f t="shared" si="18"/>
        <v>1.132738655094004</v>
      </c>
      <c r="BG153" s="25">
        <f t="shared" si="18"/>
        <v>1.1592098333875307</v>
      </c>
      <c r="BH153" s="25">
        <f t="shared" si="18"/>
        <v>1.3733285854053499</v>
      </c>
      <c r="BI153" s="25">
        <f t="shared" si="18"/>
        <v>0.99248792261535101</v>
      </c>
      <c r="BJ153" s="25">
        <f t="shared" si="18"/>
        <v>1.0722809899066952</v>
      </c>
      <c r="BK153" s="25">
        <f t="shared" si="18"/>
        <v>1.1819259083793161</v>
      </c>
      <c r="BL153" s="25">
        <f t="shared" si="18"/>
        <v>1.1088981103087772</v>
      </c>
      <c r="BO153" s="207">
        <f>BL153-BK153</f>
        <v>-7.3027798070538941E-2</v>
      </c>
      <c r="BP153" s="99"/>
    </row>
    <row r="154" spans="1:68" x14ac:dyDescent="0.3">
      <c r="A154" s="91" t="s">
        <v>200</v>
      </c>
      <c r="B154" s="60">
        <v>1.2452200303490137</v>
      </c>
      <c r="C154" s="60">
        <v>1.5879261081485783</v>
      </c>
      <c r="D154" s="60">
        <v>1.7523553588365475</v>
      </c>
      <c r="E154" s="60">
        <v>1.7574659456245005</v>
      </c>
      <c r="F154" s="60">
        <v>1.8280372135872864</v>
      </c>
      <c r="G154" s="60">
        <v>1.8113762371107311</v>
      </c>
      <c r="H154" s="60">
        <v>1.8318448236012255</v>
      </c>
      <c r="I154" s="60">
        <v>1.8859393492775953</v>
      </c>
      <c r="J154" s="60">
        <v>1.7795372971810348</v>
      </c>
      <c r="K154" s="60">
        <v>1.7676759133964817</v>
      </c>
      <c r="L154" s="60">
        <v>1.7581168448125339</v>
      </c>
      <c r="M154" s="60">
        <v>1.8</v>
      </c>
      <c r="N154" s="60">
        <v>1.8</v>
      </c>
      <c r="O154" s="60">
        <v>1.8072897120426814</v>
      </c>
      <c r="P154" s="60">
        <v>1.8313320869915044</v>
      </c>
      <c r="Q154" s="60">
        <v>1.7827078279822619</v>
      </c>
      <c r="R154" s="60">
        <v>1.7923385051000933</v>
      </c>
      <c r="S154" s="60">
        <v>1.7276517889182592</v>
      </c>
      <c r="T154" s="60">
        <v>1.722137769072607</v>
      </c>
      <c r="U154" s="60">
        <v>1.7969445346581583</v>
      </c>
      <c r="V154" s="60">
        <v>1.7770059817809809</v>
      </c>
      <c r="W154" s="60">
        <v>1.7491375754196528</v>
      </c>
      <c r="X154" s="60">
        <v>1.7395872488236546</v>
      </c>
      <c r="Y154" s="60">
        <v>1.7558120747536039</v>
      </c>
      <c r="Z154" s="60">
        <v>1.7534289607815376</v>
      </c>
      <c r="AA154" s="60">
        <v>1.781302628302261</v>
      </c>
      <c r="AB154" s="60">
        <f>ВОВЛЕЧЁННОСТЬ!AB82/'АКТИВНОСТЬ БАЗЫ'!AB145</f>
        <v>1.7889205770982122</v>
      </c>
      <c r="AC154" s="60">
        <f>ВОВЛЕЧЁННОСТЬ!AC82/'АКТИВНОСТЬ БАЗЫ'!AC145</f>
        <v>1.7526464153483676</v>
      </c>
      <c r="AD154" s="60">
        <f>ВОВЛЕЧЁННОСТЬ!AD82/'АКТИВНОСТЬ БАЗЫ'!AD145</f>
        <v>1.7932316564230975</v>
      </c>
      <c r="AE154" s="60">
        <f>ВОВЛЕЧЁННОСТЬ!AE82/'АКТИВНОСТЬ БАЗЫ'!AE145</f>
        <v>1.7536855628713666</v>
      </c>
      <c r="AF154" s="60">
        <f>ВОВЛЕЧЁННОСТЬ!AF82/'АКТИВНОСТЬ БАЗЫ'!AF145</f>
        <v>1.7764501412122529</v>
      </c>
      <c r="AG154" s="60">
        <f>ВОВЛЕЧЁННОСТЬ!AG82/'АКТИВНОСТЬ БАЗЫ'!AG145</f>
        <v>1.7735448087963412</v>
      </c>
      <c r="AH154" s="60">
        <f>ВОВЛЕЧЁННОСТЬ!AH82/'АКТИВНОСТЬ БАЗЫ'!AH145</f>
        <v>1.7117845541234413</v>
      </c>
      <c r="AI154" s="60">
        <f>ВОВЛЕЧЁННОСТЬ!AI82/'АКТИВНОСТЬ БАЗЫ'!AI145</f>
        <v>1.6915297401865954</v>
      </c>
      <c r="AJ154" s="60">
        <f>ВОВЛЕЧЁННОСТЬ!AJ82/'АКТИВНОСТЬ БАЗЫ'!AJ145</f>
        <v>1.6842845667528208</v>
      </c>
      <c r="AK154" s="60">
        <f>ВОВЛЕЧЁННОСТЬ!AK82/'АКТИВНОСТЬ БАЗЫ'!AK145</f>
        <v>1.685640114435687</v>
      </c>
      <c r="AL154" s="60">
        <f>ВОВЛЕЧЁННОСТЬ!AL82/'АКТИВНОСТЬ БАЗЫ'!AL145</f>
        <v>1.7153718793871697</v>
      </c>
      <c r="AM154" s="60">
        <f>ВОВЛЕЧЁННОСТЬ!AM82/'АКТИВНОСТЬ БАЗЫ'!AM145</f>
        <v>1.7314016394945808</v>
      </c>
      <c r="AN154" s="60">
        <f>ВОВЛЕЧЁННОСТЬ!AN82/'АКТИВНОСТЬ БАЗЫ'!AN145</f>
        <v>1.7473488742720744</v>
      </c>
      <c r="AO154" s="60">
        <f>ВОВЛЕЧЁННОСТЬ!AO82/'АКТИВНОСТЬ БАЗЫ'!AO145</f>
        <v>1.7292943085711017</v>
      </c>
      <c r="AP154" s="60">
        <f>ВОВЛЕЧЁННОСТЬ!AP82/'АКТИВНОСТЬ БАЗЫ'!AP145</f>
        <v>1.798273078456621</v>
      </c>
      <c r="AQ154" s="60">
        <f>ВОВЛЕЧЁННОСТЬ!AQ82/'АКТИВНОСТЬ БАЗЫ'!AQ145</f>
        <v>1.7255397023221166</v>
      </c>
      <c r="AR154" s="60">
        <f>ВОВЛЕЧЁННОСТЬ!AR82/'АКТИВНОСТЬ БАЗЫ'!AR145</f>
        <v>1.7155018730972202</v>
      </c>
      <c r="AS154" s="61">
        <f>ВОВЛЕЧЁННОСТЬ!AS82/'АКТИВНОСТЬ БАЗЫ'!AS145</f>
        <v>1.7675404883330772</v>
      </c>
      <c r="AT154" s="61">
        <f>ВОВЛЕЧЁННОСТЬ!AT82/'АКТИВНОСТЬ БАЗЫ'!AT145</f>
        <v>1.7309766015321417</v>
      </c>
      <c r="AU154" s="61">
        <f>ВОВЛЕЧЁННОСТЬ!AU82/'АКТИВНОСТЬ БАЗЫ'!AU145</f>
        <v>1.7464256020935272</v>
      </c>
      <c r="AV154" s="61">
        <f>ВОВЛЕЧЁННОСТЬ!AV82/'АКТИВНОСТЬ БАЗЫ'!AV145</f>
        <v>1.7173761936843006</v>
      </c>
      <c r="AW154" s="61">
        <f>ВОВЛЕЧЁННОСТЬ!AW82/'АКТИВНОСТЬ БАЗЫ'!AW145</f>
        <v>1.7079923660896632</v>
      </c>
      <c r="AX154" s="61">
        <f>ВОВЛЕЧЁННОСТЬ!AX82/'АКТИВНОСТЬ БАЗЫ'!AX145</f>
        <v>1.7302325897345325</v>
      </c>
      <c r="AY154" s="61">
        <f>ВОВЛЕЧЁННОСТЬ!AY82/'АКТИВНОСТЬ БАЗЫ'!AY145</f>
        <v>1.760697603979021</v>
      </c>
      <c r="AZ154" s="61">
        <f>ВОВЛЕЧЁННОСТЬ!AZ82/'АКТИВНОСТЬ БАЗЫ'!AZ145</f>
        <v>1.7944383479193962</v>
      </c>
      <c r="BA154" s="61">
        <f>ВОВЛЕЧЁННОСТЬ!BA82/'АКТИВНОСТЬ БАЗЫ'!BA145</f>
        <v>1.7725559474429349</v>
      </c>
      <c r="BB154" s="61">
        <f>ВОВЛЕЧЁННОСТЬ!BB82/'АКТИВНОСТЬ БАЗЫ'!BB145</f>
        <v>1.8389308017284671</v>
      </c>
      <c r="BC154" s="61">
        <f>ВОВЛЕЧЁННОСТЬ!BC82/'АКТИВНОСТЬ БАЗЫ'!BC145</f>
        <v>1.7847344916676284</v>
      </c>
      <c r="BD154" s="61">
        <f>ВОВЛЕЧЁННОСТЬ!BD82/'АКТИВНОСТЬ БАЗЫ'!BD145</f>
        <v>1.7728318510415675</v>
      </c>
      <c r="BE154" s="61">
        <f>ВОВЛЕЧЁННОСТЬ!BE82/'АКТИВНОСТЬ БАЗЫ'!BE145</f>
        <v>1.8038020239148556</v>
      </c>
      <c r="BF154" s="61">
        <f>ВОВЛЕЧЁННОСТЬ!BF82/'АКТИВНОСТЬ БАЗЫ'!BF145</f>
        <v>1.7777965785737844</v>
      </c>
      <c r="BG154" s="61">
        <f>ВОВЛЕЧЁННОСТЬ!BG82/'АКТИВНОСТЬ БАЗЫ'!BG145</f>
        <v>1.769427701269656</v>
      </c>
      <c r="BH154" s="61">
        <f>ВОВЛЕЧЁННОСТЬ!BH82/'АКТИВНОСТЬ БАЗЫ'!BH145</f>
        <v>1.7346793510524869</v>
      </c>
      <c r="BI154" s="61">
        <f>ВОВЛЕЧЁННОСТЬ!BI82/'АКТИВНОСТЬ БАЗЫ'!BI145</f>
        <v>1.7615178720153475</v>
      </c>
      <c r="BJ154" s="61">
        <f>ВОВЛЕЧЁННОСТЬ!BJ82/'АКТИВНОСТЬ БАЗЫ'!BJ145</f>
        <v>1.7619388816246191</v>
      </c>
      <c r="BK154" s="61">
        <f>ВОВЛЕЧЁННОСТЬ!BK82/'АКТИВНОСТЬ БАЗЫ'!BK145</f>
        <v>1.8059399301368153</v>
      </c>
      <c r="BL154" s="61">
        <f>ВОВЛЕЧЁННОСТЬ!BL82/'АКТИВНОСТЬ БАЗЫ'!BL145</f>
        <v>1.826791775836033</v>
      </c>
      <c r="BO154" s="207">
        <f t="shared" si="16"/>
        <v>1.1546256523403908E-2</v>
      </c>
      <c r="BP154" s="99"/>
    </row>
    <row r="155" spans="1:68" x14ac:dyDescent="0.3">
      <c r="A155" s="21" t="s">
        <v>201</v>
      </c>
      <c r="B155" s="22">
        <v>200</v>
      </c>
      <c r="C155" s="22">
        <v>12543</v>
      </c>
      <c r="D155" s="22">
        <v>28561</v>
      </c>
      <c r="E155" s="22">
        <v>33925</v>
      </c>
      <c r="F155" s="22">
        <v>41941</v>
      </c>
      <c r="G155" s="22">
        <v>34499</v>
      </c>
      <c r="H155" s="22">
        <v>41502</v>
      </c>
      <c r="I155" s="22">
        <v>39982</v>
      </c>
      <c r="J155" s="22">
        <v>30567</v>
      </c>
      <c r="K155" s="22">
        <v>28598</v>
      </c>
      <c r="L155" s="22">
        <v>37019</v>
      </c>
      <c r="M155" s="22">
        <v>36902</v>
      </c>
      <c r="N155" s="22">
        <v>30741</v>
      </c>
      <c r="O155" s="22">
        <v>37114</v>
      </c>
      <c r="P155" s="22">
        <v>53255</v>
      </c>
      <c r="Q155" s="22">
        <v>46441</v>
      </c>
      <c r="R155" s="22">
        <v>54729</v>
      </c>
      <c r="S155" s="22">
        <v>59608</v>
      </c>
      <c r="T155" s="22">
        <v>46127</v>
      </c>
      <c r="U155" s="22">
        <v>57268</v>
      </c>
      <c r="V155" s="22">
        <v>48541</v>
      </c>
      <c r="W155" s="22">
        <v>44369</v>
      </c>
      <c r="X155" s="22">
        <v>52805</v>
      </c>
      <c r="Y155" s="22">
        <v>56940</v>
      </c>
      <c r="Z155" s="22">
        <v>65111</v>
      </c>
      <c r="AA155" s="22">
        <v>67868</v>
      </c>
      <c r="AB155" s="22">
        <v>75182</v>
      </c>
      <c r="AC155" s="22">
        <v>65290</v>
      </c>
      <c r="AD155" s="22">
        <v>69271</v>
      </c>
      <c r="AE155" s="22">
        <v>95948</v>
      </c>
      <c r="AF155" s="22">
        <v>66048</v>
      </c>
      <c r="AG155" s="22">
        <v>66048</v>
      </c>
      <c r="AH155" s="22">
        <v>65258</v>
      </c>
      <c r="AI155" s="22">
        <v>73360</v>
      </c>
      <c r="AJ155" s="22">
        <v>66416</v>
      </c>
      <c r="AK155" s="22">
        <v>65850</v>
      </c>
      <c r="AL155" s="22">
        <v>72331</v>
      </c>
      <c r="AM155" s="22">
        <v>74065</v>
      </c>
      <c r="AN155" s="22">
        <v>77178</v>
      </c>
      <c r="AO155" s="22">
        <v>75006</v>
      </c>
      <c r="AP155" s="22">
        <v>88302</v>
      </c>
      <c r="AQ155" s="22">
        <v>106380</v>
      </c>
      <c r="AR155" s="22">
        <v>71361</v>
      </c>
      <c r="AS155" s="23">
        <v>82825</v>
      </c>
      <c r="AT155" s="23">
        <v>75100</v>
      </c>
      <c r="AU155" s="23">
        <v>85022</v>
      </c>
      <c r="AV155" s="23">
        <v>79195</v>
      </c>
      <c r="AW155" s="23">
        <v>77272</v>
      </c>
      <c r="AX155" s="23">
        <v>84610</v>
      </c>
      <c r="AY155" s="23">
        <v>82322</v>
      </c>
      <c r="AZ155" s="23">
        <v>101923</v>
      </c>
      <c r="BA155" s="23">
        <v>97341</v>
      </c>
      <c r="BB155" s="23">
        <v>144444</v>
      </c>
      <c r="BC155" s="23">
        <v>147138</v>
      </c>
      <c r="BD155" s="23">
        <v>98878</v>
      </c>
      <c r="BE155" s="23">
        <v>104390</v>
      </c>
      <c r="BF155" s="23">
        <v>115182</v>
      </c>
      <c r="BG155" s="23">
        <v>109694</v>
      </c>
      <c r="BH155" s="23">
        <v>103459</v>
      </c>
      <c r="BI155" s="23">
        <v>104625</v>
      </c>
      <c r="BJ155" s="23">
        <v>107498</v>
      </c>
      <c r="BK155" s="23">
        <v>122968</v>
      </c>
      <c r="BL155" s="23">
        <v>116909</v>
      </c>
      <c r="BO155" s="207">
        <f t="shared" si="16"/>
        <v>-4.9272981588705966E-2</v>
      </c>
      <c r="BP155" s="99"/>
    </row>
    <row r="156" spans="1:68" x14ac:dyDescent="0.3">
      <c r="A156" s="24" t="s">
        <v>202</v>
      </c>
      <c r="B156" s="25">
        <v>6.0698027314112293E-2</v>
      </c>
      <c r="C156" s="25">
        <v>0.19165125979800449</v>
      </c>
      <c r="D156" s="25">
        <v>0.30099062071872695</v>
      </c>
      <c r="E156" s="25">
        <v>0.31522365315641782</v>
      </c>
      <c r="F156" s="25">
        <v>0.2927185041980444</v>
      </c>
      <c r="G156" s="25">
        <v>0.22345069692730193</v>
      </c>
      <c r="H156" s="25">
        <v>0.24595672555515388</v>
      </c>
      <c r="I156" s="25">
        <v>0.22320850360644023</v>
      </c>
      <c r="J156" s="25">
        <v>0.2054537633252228</v>
      </c>
      <c r="K156" s="25">
        <v>0.18604923493286146</v>
      </c>
      <c r="L156" s="25">
        <v>0.21837026025813455</v>
      </c>
      <c r="M156" s="25">
        <f t="shared" ref="M156:BL156" si="19">M155/M145</f>
        <v>0.20872408058914693</v>
      </c>
      <c r="N156" s="25">
        <f t="shared" si="19"/>
        <v>0.16880734952527909</v>
      </c>
      <c r="O156" s="25">
        <f t="shared" si="19"/>
        <v>0.18822204866569972</v>
      </c>
      <c r="P156" s="25">
        <f t="shared" si="19"/>
        <v>0.25205291431005517</v>
      </c>
      <c r="Q156" s="25">
        <f t="shared" si="19"/>
        <v>0.23323238867210061</v>
      </c>
      <c r="R156" s="25">
        <f t="shared" si="19"/>
        <v>0.2644462376242408</v>
      </c>
      <c r="S156" s="25">
        <f t="shared" si="19"/>
        <v>0.30126808755818596</v>
      </c>
      <c r="T156" s="25">
        <f t="shared" si="19"/>
        <v>0.22474444801746232</v>
      </c>
      <c r="U156" s="25">
        <f t="shared" si="19"/>
        <v>0.25133638206921977</v>
      </c>
      <c r="V156" s="25">
        <f t="shared" si="19"/>
        <v>0.21086538169149302</v>
      </c>
      <c r="W156" s="25">
        <f t="shared" si="19"/>
        <v>0.20112965153967152</v>
      </c>
      <c r="X156" s="25">
        <f t="shared" si="19"/>
        <v>0.2391411659745212</v>
      </c>
      <c r="Y156" s="25">
        <f t="shared" si="19"/>
        <v>0.25555176561406029</v>
      </c>
      <c r="Z156" s="25">
        <f t="shared" si="19"/>
        <v>0.28808137476992779</v>
      </c>
      <c r="AA156" s="25">
        <f t="shared" si="19"/>
        <v>0.28645835531675118</v>
      </c>
      <c r="AB156" s="25">
        <f t="shared" si="19"/>
        <v>0.30030037226988771</v>
      </c>
      <c r="AC156" s="25">
        <f t="shared" si="19"/>
        <v>0.27469707169303265</v>
      </c>
      <c r="AD156" s="25">
        <f t="shared" si="19"/>
        <v>0.27664026900851035</v>
      </c>
      <c r="AE156" s="25">
        <f t="shared" si="19"/>
        <v>0.38520957122209731</v>
      </c>
      <c r="AF156" s="25">
        <f t="shared" si="19"/>
        <v>0.26572042387814709</v>
      </c>
      <c r="AG156" s="25">
        <f t="shared" si="19"/>
        <v>0.25707112970711299</v>
      </c>
      <c r="AH156" s="25">
        <f t="shared" si="19"/>
        <v>0.2735324321492193</v>
      </c>
      <c r="AI156" s="25">
        <f t="shared" si="19"/>
        <v>0.2994016863791823</v>
      </c>
      <c r="AJ156" s="25">
        <f t="shared" si="19"/>
        <v>0.27642580962013091</v>
      </c>
      <c r="AK156" s="25">
        <f t="shared" si="19"/>
        <v>0.26836146679816447</v>
      </c>
      <c r="AL156" s="25">
        <f t="shared" si="19"/>
        <v>0.27593770982115606</v>
      </c>
      <c r="AM156" s="25">
        <f t="shared" si="19"/>
        <v>0.27165361550734474</v>
      </c>
      <c r="AN156" s="25">
        <f t="shared" si="19"/>
        <v>0.27455026022119688</v>
      </c>
      <c r="AO156" s="25">
        <f t="shared" si="19"/>
        <v>0.26811412884176811</v>
      </c>
      <c r="AP156" s="25">
        <f t="shared" si="19"/>
        <v>0.28858937570675014</v>
      </c>
      <c r="AQ156" s="25">
        <f t="shared" si="19"/>
        <v>0.38097898491555288</v>
      </c>
      <c r="AR156" s="25">
        <f t="shared" si="19"/>
        <v>0.25291597112205078</v>
      </c>
      <c r="AS156" s="25">
        <f t="shared" si="19"/>
        <v>0.276801171036889</v>
      </c>
      <c r="AT156" s="25">
        <f t="shared" si="19"/>
        <v>0.26056123015432442</v>
      </c>
      <c r="AU156" s="25">
        <f t="shared" si="19"/>
        <v>0.28970682440812878</v>
      </c>
      <c r="AV156" s="25">
        <f t="shared" si="19"/>
        <v>0.28229586617190477</v>
      </c>
      <c r="AW156" s="25">
        <f t="shared" si="19"/>
        <v>0.27208833927238413</v>
      </c>
      <c r="AX156" s="25">
        <f t="shared" si="19"/>
        <v>0.28737467054316224</v>
      </c>
      <c r="AY156" s="25">
        <f t="shared" si="19"/>
        <v>0.26246871462959714</v>
      </c>
      <c r="AZ156" s="25">
        <f t="shared" si="19"/>
        <v>0.30982742949900749</v>
      </c>
      <c r="BA156" s="25">
        <f t="shared" si="19"/>
        <v>0.30221864831971385</v>
      </c>
      <c r="BB156" s="25">
        <f t="shared" si="19"/>
        <v>0.40982718165078263</v>
      </c>
      <c r="BC156" s="25">
        <f t="shared" si="19"/>
        <v>0.43544964619605264</v>
      </c>
      <c r="BD156" s="25">
        <f t="shared" si="19"/>
        <v>0.29391586607057929</v>
      </c>
      <c r="BE156" s="25">
        <f t="shared" si="19"/>
        <v>0.29698688751255348</v>
      </c>
      <c r="BF156" s="25">
        <f t="shared" si="19"/>
        <v>0.33033253509614696</v>
      </c>
      <c r="BG156" s="25">
        <f t="shared" si="19"/>
        <v>0.31696322794283371</v>
      </c>
      <c r="BH156" s="25">
        <f t="shared" si="19"/>
        <v>0.30556827210193188</v>
      </c>
      <c r="BI156" s="25">
        <f t="shared" si="19"/>
        <v>0.30047559147381664</v>
      </c>
      <c r="BJ156" s="25">
        <f t="shared" si="19"/>
        <v>0.29970363637884362</v>
      </c>
      <c r="BK156" s="25">
        <f t="shared" si="19"/>
        <v>0.3196032769160394</v>
      </c>
      <c r="BL156" s="25">
        <f t="shared" si="19"/>
        <v>0.30178241846177672</v>
      </c>
      <c r="BO156" s="207">
        <f>BL156-BK156</f>
        <v>-1.7820858454262678E-2</v>
      </c>
      <c r="BP156" s="99"/>
    </row>
    <row r="157" spans="1:68" x14ac:dyDescent="0.3">
      <c r="A157" s="21" t="s">
        <v>203</v>
      </c>
      <c r="B157" s="22">
        <v>1066.0260333839146</v>
      </c>
      <c r="C157" s="22">
        <v>1429.0056447866921</v>
      </c>
      <c r="D157" s="22">
        <v>1573.5254592686213</v>
      </c>
      <c r="E157" s="22">
        <v>1526.10228745052</v>
      </c>
      <c r="F157" s="22">
        <v>1546.7703601314684</v>
      </c>
      <c r="G157" s="22">
        <v>1473.8811672884513</v>
      </c>
      <c r="H157" s="22">
        <v>1510.1015656909981</v>
      </c>
      <c r="I157" s="22">
        <v>1599.3088598959166</v>
      </c>
      <c r="J157" s="22">
        <v>1510.1511308795389</v>
      </c>
      <c r="K157" s="22">
        <v>1468.3959599120135</v>
      </c>
      <c r="L157" s="22">
        <v>1457.6231025105476</v>
      </c>
      <c r="M157" s="22">
        <v>1462.1496224504785</v>
      </c>
      <c r="N157" s="22">
        <v>1446.7397946811484</v>
      </c>
      <c r="O157" s="22">
        <v>1480.5099456339824</v>
      </c>
      <c r="P157" s="22">
        <v>1549.283750573871</v>
      </c>
      <c r="Q157" s="22">
        <v>1525.623782913736</v>
      </c>
      <c r="R157" s="22">
        <v>1570.7241911121653</v>
      </c>
      <c r="S157" s="22">
        <v>1434.1401636030084</v>
      </c>
      <c r="T157" s="22">
        <v>1434.65533423958</v>
      </c>
      <c r="U157" s="22">
        <v>1480.0095400563548</v>
      </c>
      <c r="V157" s="22">
        <f>ВОВЛЕЧЁННОСТЬ!V69/'АКТИВНОСТЬ БАЗЫ'!V145</f>
        <v>1488.6196403112117</v>
      </c>
      <c r="W157" s="22">
        <f>ВОВЛЕЧЁННОСТЬ!W69/'АКТИВНОСТЬ БАЗЫ'!W145</f>
        <v>1421.7852863793591</v>
      </c>
      <c r="X157" s="22">
        <f>ВОВЛЕЧЁННОСТЬ!X69/'АКТИВНОСТЬ БАЗЫ'!X145</f>
        <v>1437.9547743545413</v>
      </c>
      <c r="Y157" s="22">
        <f>ВОВЛЕЧЁННОСТЬ!Y69/'АКТИВНОСТЬ БАЗЫ'!Y145</f>
        <v>1458.3795739457482</v>
      </c>
      <c r="Z157" s="22">
        <f>ВОВЛЕЧЁННОСТЬ!Z69/'АКТИВНОСТЬ БАЗЫ'!Z145</f>
        <v>1452.3262869885323</v>
      </c>
      <c r="AA157" s="22">
        <v>1488.313162784219</v>
      </c>
      <c r="AB157" s="22">
        <f>ВОВЛЕЧЁННОСТЬ!AB69/'АКТИВНОСТЬ БАЗЫ'!AB145</f>
        <v>1537.910942098453</v>
      </c>
      <c r="AC157" s="22">
        <f>ВОВЛЕЧЁННОСТЬ!AC69/'АКТИВНОСТЬ БАЗЫ'!AC145</f>
        <v>1516.628470169976</v>
      </c>
      <c r="AD157" s="22">
        <f>ВОВЛЕЧЁННОСТЬ!AD69/'АКТИВНОСТЬ БАЗЫ'!AD145</f>
        <v>1568.8563464602769</v>
      </c>
      <c r="AE157" s="22">
        <f>ВОВЛЕЧЁННОСТЬ!AE69/'АКТИВНОСТЬ БАЗЫ'!AE145</f>
        <v>1477.5491629195442</v>
      </c>
      <c r="AF157" s="22">
        <f>ВОВЛЕЧЁННОСТЬ!AF69/'АКТИВНОСТЬ БАЗЫ'!AF145</f>
        <v>1538.5748289360381</v>
      </c>
      <c r="AG157" s="22">
        <f>ВОВЛЕЧЁННОСТЬ!AG69/'АКТИВНОСТЬ БАЗЫ'!AG145</f>
        <v>1781.603472764426</v>
      </c>
      <c r="AH157" s="22">
        <f>ВОВЛЕЧЁННОСТЬ!AH69/'АКТИВНОСТЬ БАЗЫ'!AH145</f>
        <v>1489.7032001257467</v>
      </c>
      <c r="AI157" s="22">
        <f>ВОВЛЕЧЁННОСТЬ!AI69/'АКТИВНОСТЬ БАЗЫ'!AI145</f>
        <v>1396.9202247961409</v>
      </c>
      <c r="AJ157" s="22">
        <f>ВОВЛЕЧЁННОСТЬ!AJ69/'АКТИВНОСТЬ БАЗЫ'!AJ145</f>
        <v>1403.6668973683452</v>
      </c>
      <c r="AK157" s="22">
        <f>ВОВЛЕЧЁННОСТЬ!AK69/'АКТИВНОСТЬ БАЗЫ'!AK145</f>
        <v>1393.5317257863378</v>
      </c>
      <c r="AL157" s="22">
        <f>ВОВЛЕЧЁННОСТЬ!AL69/'АКТИВНОСТЬ БАЗЫ'!AL145</f>
        <v>1418.1507362433613</v>
      </c>
      <c r="AM157" s="22">
        <f>ВОВЛЕЧЁННОСТЬ!AM69/'АКТИВНОСТЬ БАЗЫ'!AM145</f>
        <v>1464.7182578444501</v>
      </c>
      <c r="AN157" s="22">
        <f>ВОВЛЕЧЁННОСТЬ!AN69/'АКТИВНОСТЬ БАЗЫ'!AN145</f>
        <v>1477.9186525771331</v>
      </c>
      <c r="AO157" s="22">
        <f>ВОВЛЕЧЁННОСТЬ!AO69/'АКТИВНОСТЬ БАЗЫ'!AO145</f>
        <v>1471.7236183218099</v>
      </c>
      <c r="AP157" s="22">
        <f>ВОВЛЕЧЁННОСТЬ!AP69/'АКТИВНОСТЬ БАЗЫ'!AP145</f>
        <v>1560.8825852839104</v>
      </c>
      <c r="AQ157" s="22">
        <f>ВОВЛЕЧЁННОСТЬ!AQ69/'АКТИВНОСТЬ БАЗЫ'!AQ145</f>
        <v>1449.6158205838958</v>
      </c>
      <c r="AR157" s="22">
        <f>ВОВЛЕЧЁННОСТЬ!AR69/'АКТИВНОСТЬ БАЗЫ'!AR145</f>
        <v>1459.340035335438</v>
      </c>
      <c r="AS157" s="23">
        <f>ВОВЛЕЧЁННОСТЬ!AS69/'АКТИВНОСТЬ БАЗЫ'!AS145</f>
        <v>1476.8777266377479</v>
      </c>
      <c r="AT157" s="23">
        <f>ВОВЛЕЧЁННОСТЬ!AT69/'АКТИВНОСТЬ БАЗЫ'!AT145</f>
        <v>1453.5535740604535</v>
      </c>
      <c r="AU157" s="23">
        <f>ВОВЛЕЧЁННОСТЬ!AU69/'АКТИВНОСТЬ БАЗЫ'!AU145</f>
        <v>1427.4421407201953</v>
      </c>
      <c r="AV157" s="23">
        <f>ВОВЛЕЧЁННОСТЬ!AV69/'АКТИВНОСТЬ БАЗЫ'!AV145</f>
        <v>1399.7922332723786</v>
      </c>
      <c r="AW157" s="23">
        <f>ВОВЛЕЧЁННОСТЬ!AW69/'АКТИВНОСТЬ БАЗЫ'!AW145</f>
        <v>1389.0804170129149</v>
      </c>
      <c r="AX157" s="23">
        <f>ВОВЛЕЧЁННОСТЬ!AX69/'АКТИВНОСТЬ БАЗЫ'!AX145</f>
        <v>1489.0344748050427</v>
      </c>
      <c r="AY157" s="23">
        <f>ВОВЛЕЧЁННОСТЬ!AY69/'АКТИВНОСТЬ БАЗЫ'!AY145</f>
        <v>1436.6931163257836</v>
      </c>
      <c r="AZ157" s="23">
        <f>ВОВЛЕЧЁННОСТЬ!AZ69/'АКТИВНОСТЬ БАЗЫ'!AZ145</f>
        <v>1498.7285747810563</v>
      </c>
      <c r="BA157" s="23">
        <f>ВОВЛЕЧЁННОСТЬ!BA69/'АКТИВНОСТЬ БАЗЫ'!BA145</f>
        <v>1524.7582582710322</v>
      </c>
      <c r="BB157" s="23">
        <f>ВОВЛЕЧЁННОСТЬ!BB69/'АКТИВНОСТЬ БАЗЫ'!BB145</f>
        <v>1617.5010428683706</v>
      </c>
      <c r="BC157" s="23">
        <f>ВОВЛЕЧЁННОСТЬ!BC69/'АКТИВНОСТЬ БАЗЫ'!BC145</f>
        <v>1519.0333536944459</v>
      </c>
      <c r="BD157" s="23">
        <f>ВОВЛЕЧЁННОСТЬ!BD69/'АКТИВНОСТЬ БАЗЫ'!BD145</f>
        <v>1560.3450648601727</v>
      </c>
      <c r="BE157" s="23">
        <f>ВОВЛЕЧЁННОСТЬ!BE69/'АКТИВНОСТЬ БАЗЫ'!BE145</f>
        <v>1580.8417078950883</v>
      </c>
      <c r="BF157" s="23">
        <f>ВОВЛЕЧЁННОСТЬ!BF69/'АКТИВНОСТЬ БАЗЫ'!BF145</f>
        <v>1561.1919051579505</v>
      </c>
      <c r="BG157" s="23">
        <f>ВОВЛЕЧЁННОСТЬ!BG69/'АКТИВНОСТЬ БАЗЫ'!BG145</f>
        <v>1528.4567127352791</v>
      </c>
      <c r="BH157" s="23">
        <f>ВОВЛЕЧЁННОСТЬ!BH69/'АКТИВНОСТЬ БАЗЫ'!BH145</f>
        <v>1524.236200030125</v>
      </c>
      <c r="BI157" s="23">
        <f>ВОВЛЕЧЁННОСТЬ!BI69/'АКТИВНОСТЬ БАЗЫ'!BI145</f>
        <v>1565.6394317026525</v>
      </c>
      <c r="BJ157" s="23">
        <f>ВОВЛЕЧЁННОСТЬ!BJ69/'АКТИВНОСТЬ БАЗЫ'!BJ145</f>
        <v>1571.4970104912165</v>
      </c>
      <c r="BK157" s="23">
        <f>ВОВЛЕЧЁННОСТЬ!BK69/'АКТИВНОСТЬ БАЗЫ'!BK145</f>
        <v>1629.4237306368755</v>
      </c>
      <c r="BL157" s="23">
        <f>ВОВЛЕЧЁННОСТЬ!BL69/'АКТИВНОСТЬ БАЗЫ'!BL145</f>
        <v>1710.4408856593409</v>
      </c>
      <c r="BO157" s="207">
        <f t="shared" si="16"/>
        <v>4.9721354549561614E-2</v>
      </c>
      <c r="BP157" s="99"/>
    </row>
    <row r="158" spans="1:68" x14ac:dyDescent="0.3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P158" s="99"/>
    </row>
    <row r="159" spans="1:68" customFormat="1" x14ac:dyDescent="0.3">
      <c r="A159" s="16" t="s">
        <v>204</v>
      </c>
      <c r="B159" s="230">
        <v>2019</v>
      </c>
      <c r="C159" s="230"/>
      <c r="D159" s="230"/>
      <c r="E159" s="230"/>
      <c r="F159" s="230"/>
      <c r="G159" s="229">
        <v>2020</v>
      </c>
      <c r="H159" s="229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>
        <v>2021</v>
      </c>
      <c r="T159" s="229"/>
      <c r="U159" s="229"/>
      <c r="V159" s="229"/>
      <c r="W159" s="229"/>
      <c r="X159" s="229"/>
      <c r="Y159" s="229"/>
      <c r="Z159" s="229"/>
      <c r="AA159" s="229"/>
      <c r="AB159" s="229"/>
      <c r="AC159" s="229"/>
      <c r="AD159" s="229"/>
      <c r="AE159" s="229">
        <v>2022</v>
      </c>
      <c r="AF159" s="229"/>
      <c r="AG159" s="229"/>
      <c r="AH159" s="229"/>
      <c r="AI159" s="229"/>
      <c r="AJ159" s="229"/>
      <c r="AK159" s="229"/>
      <c r="AL159" s="229"/>
      <c r="AM159" s="229"/>
      <c r="AN159" s="229"/>
      <c r="AO159" s="229"/>
      <c r="AP159" s="229"/>
      <c r="AQ159" s="229">
        <v>2023</v>
      </c>
      <c r="AR159" s="229"/>
      <c r="AS159" s="229"/>
      <c r="AT159" s="229"/>
      <c r="AU159" s="229"/>
      <c r="AV159" s="229"/>
      <c r="AW159" s="229"/>
      <c r="AX159" s="229"/>
      <c r="AY159" s="229"/>
      <c r="AZ159" s="229"/>
      <c r="BA159" s="229"/>
      <c r="BB159" s="229"/>
      <c r="BC159" s="229">
        <v>2024</v>
      </c>
      <c r="BD159" s="229"/>
      <c r="BE159" s="229"/>
      <c r="BF159" s="229"/>
      <c r="BG159" s="229"/>
      <c r="BH159" s="229"/>
      <c r="BI159" s="229"/>
      <c r="BJ159" s="229"/>
      <c r="BK159" s="229"/>
      <c r="BL159" s="229"/>
      <c r="BM159" s="229"/>
      <c r="BN159" s="229"/>
      <c r="BO159" s="231" t="s">
        <v>931</v>
      </c>
      <c r="BP159" s="99"/>
    </row>
    <row r="160" spans="1:68" customFormat="1" ht="15.75" customHeight="1" x14ac:dyDescent="0.3">
      <c r="A160" s="17"/>
      <c r="B160" s="18">
        <v>43678</v>
      </c>
      <c r="C160" s="18">
        <v>43709</v>
      </c>
      <c r="D160" s="18">
        <v>43739</v>
      </c>
      <c r="E160" s="18">
        <v>43770</v>
      </c>
      <c r="F160" s="18">
        <v>43800</v>
      </c>
      <c r="G160" s="18">
        <v>43831</v>
      </c>
      <c r="H160" s="18">
        <v>43862</v>
      </c>
      <c r="I160" s="18">
        <v>43891</v>
      </c>
      <c r="J160" s="18">
        <v>43922</v>
      </c>
      <c r="K160" s="18">
        <v>43952</v>
      </c>
      <c r="L160" s="18">
        <v>43983</v>
      </c>
      <c r="M160" s="18">
        <v>44013</v>
      </c>
      <c r="N160" s="18">
        <v>44044</v>
      </c>
      <c r="O160" s="18">
        <v>44075</v>
      </c>
      <c r="P160" s="18">
        <v>44105</v>
      </c>
      <c r="Q160" s="18">
        <v>44136</v>
      </c>
      <c r="R160" s="18">
        <v>44166</v>
      </c>
      <c r="S160" s="18">
        <v>44197</v>
      </c>
      <c r="T160" s="18">
        <v>44228</v>
      </c>
      <c r="U160" s="18">
        <v>44256</v>
      </c>
      <c r="V160" s="18">
        <v>44287</v>
      </c>
      <c r="W160" s="18">
        <v>44317</v>
      </c>
      <c r="X160" s="18">
        <v>44348</v>
      </c>
      <c r="Y160" s="18">
        <v>44378</v>
      </c>
      <c r="Z160" s="18">
        <v>44409</v>
      </c>
      <c r="AA160" s="18">
        <v>44440</v>
      </c>
      <c r="AB160" s="18">
        <v>44470</v>
      </c>
      <c r="AC160" s="18">
        <v>44501</v>
      </c>
      <c r="AD160" s="18">
        <v>44531</v>
      </c>
      <c r="AE160" s="18">
        <v>44562</v>
      </c>
      <c r="AF160" s="18">
        <v>44593</v>
      </c>
      <c r="AG160" s="18">
        <v>44621</v>
      </c>
      <c r="AH160" s="18">
        <v>44652</v>
      </c>
      <c r="AI160" s="18">
        <v>44682</v>
      </c>
      <c r="AJ160" s="18">
        <v>44713</v>
      </c>
      <c r="AK160" s="18">
        <v>44743</v>
      </c>
      <c r="AL160" s="18">
        <v>44774</v>
      </c>
      <c r="AM160" s="18">
        <v>44805</v>
      </c>
      <c r="AN160" s="18">
        <v>44835</v>
      </c>
      <c r="AO160" s="18">
        <v>44866</v>
      </c>
      <c r="AP160" s="18">
        <v>44896</v>
      </c>
      <c r="AQ160" s="18">
        <v>44927</v>
      </c>
      <c r="AR160" s="18">
        <v>44958</v>
      </c>
      <c r="AS160" s="18">
        <v>44986</v>
      </c>
      <c r="AT160" s="18">
        <v>45017</v>
      </c>
      <c r="AU160" s="18">
        <v>45047</v>
      </c>
      <c r="AV160" s="18">
        <v>45078</v>
      </c>
      <c r="AW160" s="18">
        <v>45108</v>
      </c>
      <c r="AX160" s="18">
        <v>45139</v>
      </c>
      <c r="AY160" s="18">
        <v>45170</v>
      </c>
      <c r="AZ160" s="18">
        <v>45200</v>
      </c>
      <c r="BA160" s="18">
        <v>45231</v>
      </c>
      <c r="BB160" s="18">
        <v>45261</v>
      </c>
      <c r="BC160" s="18">
        <v>45292</v>
      </c>
      <c r="BD160" s="18">
        <v>45323</v>
      </c>
      <c r="BE160" s="18">
        <v>45352</v>
      </c>
      <c r="BF160" s="18">
        <v>45383</v>
      </c>
      <c r="BG160" s="18">
        <v>45413</v>
      </c>
      <c r="BH160" s="18">
        <v>45444</v>
      </c>
      <c r="BI160" s="18">
        <v>45474</v>
      </c>
      <c r="BJ160" s="18">
        <v>45505</v>
      </c>
      <c r="BK160" s="18">
        <v>45536</v>
      </c>
      <c r="BL160" s="18">
        <v>45566</v>
      </c>
      <c r="BM160" s="18">
        <v>45597</v>
      </c>
      <c r="BN160" s="18">
        <v>45627</v>
      </c>
      <c r="BO160" s="232"/>
      <c r="BP160" s="99"/>
    </row>
    <row r="161" spans="1:68" ht="33" x14ac:dyDescent="0.3">
      <c r="A161" s="21" t="s">
        <v>205</v>
      </c>
      <c r="B161" s="22">
        <v>5590</v>
      </c>
      <c r="C161" s="22">
        <v>69973</v>
      </c>
      <c r="D161" s="22">
        <v>109118</v>
      </c>
      <c r="E161" s="22">
        <v>132184</v>
      </c>
      <c r="F161" s="22">
        <v>141675</v>
      </c>
      <c r="G161" s="22">
        <v>120970</v>
      </c>
      <c r="H161" s="22">
        <v>93079</v>
      </c>
      <c r="I161" s="22">
        <v>99076</v>
      </c>
      <c r="J161" s="22">
        <v>81891</v>
      </c>
      <c r="K161" s="22">
        <v>74614</v>
      </c>
      <c r="L161" s="22">
        <v>77692</v>
      </c>
      <c r="M161" s="22">
        <v>77714</v>
      </c>
      <c r="N161" s="22">
        <v>74875</v>
      </c>
      <c r="O161" s="22">
        <v>78605</v>
      </c>
      <c r="P161" s="22">
        <v>93600</v>
      </c>
      <c r="Q161" s="22">
        <v>103394</v>
      </c>
      <c r="R161" s="22">
        <v>97392</v>
      </c>
      <c r="S161" s="22">
        <v>86511</v>
      </c>
      <c r="T161" s="22">
        <v>85926</v>
      </c>
      <c r="U161" s="22">
        <v>93064</v>
      </c>
      <c r="V161" s="22">
        <v>91588</v>
      </c>
      <c r="W161" s="22">
        <v>82958</v>
      </c>
      <c r="X161" s="22">
        <v>83078</v>
      </c>
      <c r="Y161" s="22">
        <v>81177</v>
      </c>
      <c r="Z161" s="22">
        <v>76395</v>
      </c>
      <c r="AA161" s="22">
        <v>78499</v>
      </c>
      <c r="AB161" s="22">
        <v>81333</v>
      </c>
      <c r="AC161" s="22">
        <v>77575</v>
      </c>
      <c r="AD161" s="22">
        <v>78302</v>
      </c>
      <c r="AE161" s="22">
        <v>78632</v>
      </c>
      <c r="AF161" s="22">
        <v>81251</v>
      </c>
      <c r="AG161" s="22">
        <v>91383</v>
      </c>
      <c r="AH161" s="22">
        <v>81209</v>
      </c>
      <c r="AI161" s="22">
        <v>79412</v>
      </c>
      <c r="AJ161" s="22">
        <v>76372</v>
      </c>
      <c r="AK161" s="22">
        <v>74350</v>
      </c>
      <c r="AL161" s="22">
        <v>77174</v>
      </c>
      <c r="AM161" s="22">
        <v>80490</v>
      </c>
      <c r="AN161" s="22">
        <v>82454</v>
      </c>
      <c r="AO161" s="22">
        <v>84000</v>
      </c>
      <c r="AP161" s="22">
        <v>90175</v>
      </c>
      <c r="AQ161" s="22">
        <v>83300</v>
      </c>
      <c r="AR161" s="22">
        <v>82654</v>
      </c>
      <c r="AS161" s="23">
        <v>83872</v>
      </c>
      <c r="AT161" s="23">
        <v>80287</v>
      </c>
      <c r="AU161" s="23">
        <v>76957</v>
      </c>
      <c r="AV161" s="23">
        <v>74016</v>
      </c>
      <c r="AW161" s="23">
        <v>73521</v>
      </c>
      <c r="AX161" s="23">
        <v>75913</v>
      </c>
      <c r="AY161" s="23">
        <v>79580</v>
      </c>
      <c r="AZ161" s="23">
        <v>85253</v>
      </c>
      <c r="BA161" s="23">
        <v>86753</v>
      </c>
      <c r="BB161" s="23">
        <v>93433</v>
      </c>
      <c r="BC161" s="23">
        <v>90802</v>
      </c>
      <c r="BD161" s="23">
        <v>90354</v>
      </c>
      <c r="BE161" s="23">
        <v>92800</v>
      </c>
      <c r="BF161" s="23">
        <v>91853</v>
      </c>
      <c r="BG161" s="23">
        <v>88391</v>
      </c>
      <c r="BH161" s="23">
        <v>86883</v>
      </c>
      <c r="BI161" s="23">
        <v>89582</v>
      </c>
      <c r="BJ161" s="23">
        <v>91464</v>
      </c>
      <c r="BK161" s="23">
        <v>94765</v>
      </c>
      <c r="BL161" s="23">
        <v>95856</v>
      </c>
      <c r="BO161" s="207">
        <f>BL161/BK161-1</f>
        <v>1.1512689284018274E-2</v>
      </c>
      <c r="BP161" s="99"/>
    </row>
    <row r="162" spans="1:68" ht="33" x14ac:dyDescent="0.3">
      <c r="A162" s="24" t="s">
        <v>206</v>
      </c>
      <c r="B162" s="25">
        <v>0.64871765115469426</v>
      </c>
      <c r="C162" s="25">
        <v>0.56249748788154053</v>
      </c>
      <c r="D162" s="25">
        <v>0.58074542425742315</v>
      </c>
      <c r="E162" s="25">
        <v>0.61051299460078612</v>
      </c>
      <c r="F162" s="25">
        <v>0.56113355513307983</v>
      </c>
      <c r="G162" s="25">
        <v>0.45195228292504325</v>
      </c>
      <c r="H162" s="25">
        <v>0.32778566221655636</v>
      </c>
      <c r="I162" s="25">
        <v>0.32243115354825275</v>
      </c>
      <c r="J162" s="25">
        <v>0.30800911716916413</v>
      </c>
      <c r="K162" s="25">
        <v>0.28293422823881842</v>
      </c>
      <c r="L162" s="25">
        <v>0.27842403652496756</v>
      </c>
      <c r="M162" s="25">
        <f>M161/M76</f>
        <v>0.27374590952161215</v>
      </c>
      <c r="N162" s="25">
        <f>N161/N76</f>
        <v>0.25931633995982545</v>
      </c>
      <c r="O162" s="25">
        <f>O161/O76</f>
        <v>0.2547932772564464</v>
      </c>
      <c r="P162" s="25">
        <f>P161/P76</f>
        <v>0.27301285435522588</v>
      </c>
      <c r="Q162" s="25">
        <f>Q161/Q76</f>
        <v>0.30005281700359271</v>
      </c>
      <c r="R162" s="25">
        <f>R161/R76</f>
        <v>0.27915615684476036</v>
      </c>
      <c r="S162" s="25">
        <f>S161/S76</f>
        <v>0.26361963152794621</v>
      </c>
      <c r="T162" s="25">
        <f>T161/T76</f>
        <v>0.25620413798038649</v>
      </c>
      <c r="U162" s="25">
        <f>U161/U76</f>
        <v>0.25612417608124288</v>
      </c>
      <c r="V162" s="25">
        <f>V161/V76</f>
        <v>0.25128815772867202</v>
      </c>
      <c r="W162" s="25">
        <f>W161/W76</f>
        <v>0.24030403712404519</v>
      </c>
      <c r="X162" s="25">
        <f>X161/X76</f>
        <v>0.23988242359843848</v>
      </c>
      <c r="Y162" s="25">
        <f>Y161/Y76</f>
        <v>0.23444282393034035</v>
      </c>
      <c r="Z162" s="25">
        <f>Z161/Z76</f>
        <v>0.21964641513014327</v>
      </c>
      <c r="AA162" s="25">
        <f>AA161/AA76</f>
        <v>0.21562401285520044</v>
      </c>
      <c r="AB162" s="25">
        <f>AB161/AB76</f>
        <v>0.21175340347259647</v>
      </c>
      <c r="AC162" s="25">
        <f>AC161/AC76</f>
        <v>0.20906491455490667</v>
      </c>
      <c r="AD162" s="25">
        <f>AD161/AD76</f>
        <v>0.20314806599159926</v>
      </c>
      <c r="AE162" s="25">
        <f>AE161/AE76</f>
        <v>0.20270054289264336</v>
      </c>
      <c r="AF162" s="25">
        <f>AF161/AF76</f>
        <v>0.20718046790335948</v>
      </c>
      <c r="AG162" s="25">
        <f>AG161/AG76</f>
        <v>0.22286362306116475</v>
      </c>
      <c r="AH162" s="25">
        <f>AH161/AH76</f>
        <v>0.2114013942615568</v>
      </c>
      <c r="AI162" s="25">
        <f>AI161/AI76</f>
        <v>0.20308675915862157</v>
      </c>
      <c r="AJ162" s="25">
        <f>AJ161/AJ76</f>
        <v>0.19935577169049895</v>
      </c>
      <c r="AK162" s="25">
        <f>AK161/AK76</f>
        <v>0.19337957797215438</v>
      </c>
      <c r="AL162" s="25">
        <f>AL161/AL76</f>
        <v>0.18999483000566236</v>
      </c>
      <c r="AM162" s="25">
        <f>AM161/AM76</f>
        <v>0.19071064534548979</v>
      </c>
      <c r="AN162" s="25">
        <f>AN161/AN76</f>
        <v>0.18937006788972283</v>
      </c>
      <c r="AO162" s="25">
        <f>AO161/AO76</f>
        <v>0.1911628161013709</v>
      </c>
      <c r="AP162" s="25">
        <f>AP161/AP76</f>
        <v>0.19115524116191862</v>
      </c>
      <c r="AQ162" s="25">
        <f>AQ161/AQ76</f>
        <v>0.18927989565746928</v>
      </c>
      <c r="AR162" s="25">
        <f>AR161/AR76</f>
        <v>0.18544012133232224</v>
      </c>
      <c r="AS162" s="25">
        <f>AS161/AS76</f>
        <v>0.18064766253486544</v>
      </c>
      <c r="AT162" s="25">
        <f>AT161/AT76</f>
        <v>0.17843815772220037</v>
      </c>
      <c r="AU162" s="25">
        <f>AU161/AU76</f>
        <v>0.17141208885443882</v>
      </c>
      <c r="AV162" s="25">
        <f>AV161/AV76</f>
        <v>0.17135356257335935</v>
      </c>
      <c r="AW162" s="25">
        <f>AW161/AW76</f>
        <v>0.16928971588174749</v>
      </c>
      <c r="AX162" s="25">
        <f>AX161/AX76</f>
        <v>0.16856931586789448</v>
      </c>
      <c r="AY162" s="25">
        <f>AY161/AY76</f>
        <v>0.1676360120408073</v>
      </c>
      <c r="AZ162" s="25">
        <f>AZ161/AZ76</f>
        <v>0.17040614200078755</v>
      </c>
      <c r="BA162" s="25">
        <f>BA161/BA76</f>
        <v>0.17346506224531011</v>
      </c>
      <c r="BB162" s="25">
        <f>BB161/BB76</f>
        <v>0.17299940564030686</v>
      </c>
      <c r="BC162" s="25">
        <f>BC161/BC76</f>
        <v>0.17211136952520675</v>
      </c>
      <c r="BD162" s="25">
        <f>BD161/BD76</f>
        <v>0.16908319235893829</v>
      </c>
      <c r="BE162" s="25">
        <f>BE161/BE76</f>
        <v>0.16824791911046164</v>
      </c>
      <c r="BF162" s="25">
        <f>BF161/BF76</f>
        <v>0.16701061669178865</v>
      </c>
      <c r="BG162" s="25">
        <f>BG161/BG76</f>
        <v>0.16302076513213587</v>
      </c>
      <c r="BH162" s="25">
        <f>BH161/BH76</f>
        <v>0.16238325835577677</v>
      </c>
      <c r="BI162" s="25">
        <f>BI161/BI76</f>
        <v>0.16399510844890966</v>
      </c>
      <c r="BJ162" s="25">
        <f>BJ161/BJ76</f>
        <v>0.16312728401204943</v>
      </c>
      <c r="BK162" s="25">
        <f>BK161/BK76</f>
        <v>0.1599139385757678</v>
      </c>
      <c r="BL162" s="25">
        <f>BL161/BL76</f>
        <v>0.15942335102375485</v>
      </c>
      <c r="BO162" s="207">
        <f>BL162-BK162</f>
        <v>-4.905875520129499E-4</v>
      </c>
      <c r="BP162" s="99"/>
    </row>
    <row r="163" spans="1:68" ht="33" x14ac:dyDescent="0.3">
      <c r="A163" s="21" t="s">
        <v>207</v>
      </c>
      <c r="B163" s="22">
        <v>1192</v>
      </c>
      <c r="C163" s="22">
        <v>33410</v>
      </c>
      <c r="D163" s="22">
        <v>56394</v>
      </c>
      <c r="E163" s="22">
        <v>69173</v>
      </c>
      <c r="F163" s="22">
        <v>76005</v>
      </c>
      <c r="G163" s="22">
        <v>55701</v>
      </c>
      <c r="H163" s="22">
        <v>46201</v>
      </c>
      <c r="I163" s="22">
        <v>51603</v>
      </c>
      <c r="J163" s="22">
        <v>38587</v>
      </c>
      <c r="K163" s="22">
        <v>33725</v>
      </c>
      <c r="L163" s="22">
        <v>34571</v>
      </c>
      <c r="M163" s="22">
        <v>34917</v>
      </c>
      <c r="N163" s="22">
        <v>33374</v>
      </c>
      <c r="O163" s="22">
        <v>36574</v>
      </c>
      <c r="P163" s="22">
        <v>46139</v>
      </c>
      <c r="Q163" s="22">
        <v>51093</v>
      </c>
      <c r="R163" s="22">
        <v>46783</v>
      </c>
      <c r="S163" s="22">
        <v>38049</v>
      </c>
      <c r="T163" s="22">
        <v>38115</v>
      </c>
      <c r="U163" s="22">
        <v>42992</v>
      </c>
      <c r="V163" s="22">
        <v>42476</v>
      </c>
      <c r="W163" s="22">
        <v>37176</v>
      </c>
      <c r="X163" s="22">
        <v>37290</v>
      </c>
      <c r="Y163" s="22">
        <v>36132</v>
      </c>
      <c r="Z163" s="22">
        <v>33905</v>
      </c>
      <c r="AA163" s="22">
        <v>35997</v>
      </c>
      <c r="AB163" s="22">
        <v>37829</v>
      </c>
      <c r="AC163" s="22">
        <v>35399</v>
      </c>
      <c r="AD163" s="22">
        <v>37095</v>
      </c>
      <c r="AE163" s="22">
        <v>35786</v>
      </c>
      <c r="AF163" s="22">
        <v>38763</v>
      </c>
      <c r="AG163" s="22">
        <v>38763</v>
      </c>
      <c r="AH163" s="22">
        <v>37332</v>
      </c>
      <c r="AI163" s="22">
        <v>36202</v>
      </c>
      <c r="AJ163" s="22">
        <v>34421</v>
      </c>
      <c r="AK163" s="22">
        <v>33528</v>
      </c>
      <c r="AL163" s="22">
        <v>36012</v>
      </c>
      <c r="AM163" s="22">
        <v>38656</v>
      </c>
      <c r="AN163" s="22">
        <v>40429</v>
      </c>
      <c r="AO163" s="22">
        <v>41230</v>
      </c>
      <c r="AP163" s="22">
        <v>46275</v>
      </c>
      <c r="AQ163" s="22">
        <v>40263</v>
      </c>
      <c r="AR163" s="22">
        <v>40759</v>
      </c>
      <c r="AS163" s="23">
        <v>42296</v>
      </c>
      <c r="AT163" s="23">
        <v>39261</v>
      </c>
      <c r="AU163" s="23">
        <v>37208</v>
      </c>
      <c r="AV163" s="23">
        <v>35355</v>
      </c>
      <c r="AW163" s="23">
        <v>34946</v>
      </c>
      <c r="AX163" s="23">
        <v>36911</v>
      </c>
      <c r="AY163" s="23">
        <v>39645</v>
      </c>
      <c r="AZ163" s="23">
        <v>44147</v>
      </c>
      <c r="BA163" s="23">
        <v>44785</v>
      </c>
      <c r="BB163" s="23">
        <v>46366</v>
      </c>
      <c r="BC163" s="23">
        <v>47866</v>
      </c>
      <c r="BD163" s="23">
        <v>47857</v>
      </c>
      <c r="BE163" s="23">
        <v>49895</v>
      </c>
      <c r="BF163" s="23">
        <v>48595</v>
      </c>
      <c r="BG163" s="23">
        <v>46241</v>
      </c>
      <c r="BH163" s="23">
        <v>44730</v>
      </c>
      <c r="BI163" s="23">
        <v>46486</v>
      </c>
      <c r="BJ163" s="23">
        <v>47384</v>
      </c>
      <c r="BK163" s="23">
        <v>50465</v>
      </c>
      <c r="BL163" s="23">
        <v>51435</v>
      </c>
      <c r="BO163" s="207">
        <f t="shared" ref="BO163:BO173" si="20">BL163/BK163-1</f>
        <v>1.9221242445259135E-2</v>
      </c>
      <c r="BP163" s="99"/>
    </row>
    <row r="164" spans="1:68" ht="33" x14ac:dyDescent="0.3">
      <c r="A164" s="24" t="s">
        <v>208</v>
      </c>
      <c r="B164" s="25">
        <v>0.21323792486583185</v>
      </c>
      <c r="C164" s="25">
        <v>0.4774698812399068</v>
      </c>
      <c r="D164" s="25">
        <v>0.51681665719679615</v>
      </c>
      <c r="E164" s="25">
        <v>0.52330841856805665</v>
      </c>
      <c r="F164" s="25">
        <v>0.53647432503970349</v>
      </c>
      <c r="G164" s="25">
        <v>0.46045300487724228</v>
      </c>
      <c r="H164" s="25">
        <v>0.49636330428990427</v>
      </c>
      <c r="I164" s="25">
        <v>0.5208425854899269</v>
      </c>
      <c r="J164" s="25">
        <v>0.4711995213149186</v>
      </c>
      <c r="K164" s="25">
        <v>0.45199292358002519</v>
      </c>
      <c r="L164" s="25">
        <v>0.44497502960407764</v>
      </c>
      <c r="M164" s="25">
        <f t="shared" ref="M164:BL164" si="21">M163/M161</f>
        <v>0.44930128419589777</v>
      </c>
      <c r="N164" s="25">
        <f t="shared" si="21"/>
        <v>0.44572954924874791</v>
      </c>
      <c r="O164" s="25">
        <f t="shared" si="21"/>
        <v>0.46528846765472937</v>
      </c>
      <c r="P164" s="25">
        <f t="shared" si="21"/>
        <v>0.49293803418803417</v>
      </c>
      <c r="Q164" s="25">
        <f t="shared" si="21"/>
        <v>0.49415826837147225</v>
      </c>
      <c r="R164" s="25">
        <f t="shared" si="21"/>
        <v>0.48035772958764578</v>
      </c>
      <c r="S164" s="25">
        <f t="shared" si="21"/>
        <v>0.43981690189686862</v>
      </c>
      <c r="T164" s="25">
        <f t="shared" si="21"/>
        <v>0.44357935898331124</v>
      </c>
      <c r="U164" s="25">
        <f t="shared" si="21"/>
        <v>0.46196166079257284</v>
      </c>
      <c r="V164" s="25">
        <f t="shared" si="21"/>
        <v>0.46377254662182821</v>
      </c>
      <c r="W164" s="25">
        <f t="shared" si="21"/>
        <v>0.44813037922804311</v>
      </c>
      <c r="X164" s="25">
        <f t="shared" si="21"/>
        <v>0.4488552926165772</v>
      </c>
      <c r="Y164" s="25">
        <f t="shared" si="21"/>
        <v>0.44510144499057613</v>
      </c>
      <c r="Z164" s="25">
        <f t="shared" si="21"/>
        <v>0.44381176778584985</v>
      </c>
      <c r="AA164" s="25">
        <f t="shared" si="21"/>
        <v>0.45856635116370909</v>
      </c>
      <c r="AB164" s="25">
        <f t="shared" si="21"/>
        <v>0.46511256193672923</v>
      </c>
      <c r="AC164" s="25">
        <f t="shared" si="21"/>
        <v>0.45631969062197875</v>
      </c>
      <c r="AD164" s="25">
        <f t="shared" si="21"/>
        <v>0.47374268856478763</v>
      </c>
      <c r="AE164" s="25">
        <f t="shared" si="21"/>
        <v>0.45510733543595483</v>
      </c>
      <c r="AF164" s="25">
        <f t="shared" si="21"/>
        <v>0.47707720520362829</v>
      </c>
      <c r="AG164" s="25">
        <f t="shared" si="21"/>
        <v>0.42418174058632352</v>
      </c>
      <c r="AH164" s="25">
        <f t="shared" si="21"/>
        <v>0.45970274230688718</v>
      </c>
      <c r="AI164" s="25">
        <f t="shared" si="21"/>
        <v>0.45587568629426284</v>
      </c>
      <c r="AJ164" s="25">
        <f t="shared" si="21"/>
        <v>0.45070182789504004</v>
      </c>
      <c r="AK164" s="25">
        <f t="shared" si="21"/>
        <v>0.45094821788836581</v>
      </c>
      <c r="AL164" s="25">
        <f t="shared" si="21"/>
        <v>0.46663384041257416</v>
      </c>
      <c r="AM164" s="25">
        <f t="shared" si="21"/>
        <v>0.4802584171946826</v>
      </c>
      <c r="AN164" s="25">
        <f t="shared" si="21"/>
        <v>0.49032187644019698</v>
      </c>
      <c r="AO164" s="25">
        <f t="shared" si="21"/>
        <v>0.49083333333333334</v>
      </c>
      <c r="AP164" s="25">
        <f t="shared" si="21"/>
        <v>0.5131688383698364</v>
      </c>
      <c r="AQ164" s="25">
        <f t="shared" si="21"/>
        <v>0.48334933973589433</v>
      </c>
      <c r="AR164" s="25">
        <f t="shared" si="21"/>
        <v>0.49312797928714885</v>
      </c>
      <c r="AS164" s="25">
        <f t="shared" si="21"/>
        <v>0.50429225486455553</v>
      </c>
      <c r="AT164" s="25">
        <f t="shared" si="21"/>
        <v>0.48900818314297456</v>
      </c>
      <c r="AU164" s="25">
        <f t="shared" si="21"/>
        <v>0.48349078056577049</v>
      </c>
      <c r="AV164" s="25">
        <f t="shared" si="21"/>
        <v>0.477666990920882</v>
      </c>
      <c r="AW164" s="25">
        <f t="shared" si="21"/>
        <v>0.47531997660532366</v>
      </c>
      <c r="AX164" s="25">
        <f t="shared" si="21"/>
        <v>0.48622765534229972</v>
      </c>
      <c r="AY164" s="25">
        <f t="shared" si="21"/>
        <v>0.49817793415431011</v>
      </c>
      <c r="AZ164" s="25">
        <f t="shared" si="21"/>
        <v>0.51783514949620546</v>
      </c>
      <c r="BA164" s="25">
        <f t="shared" si="21"/>
        <v>0.51623574977234221</v>
      </c>
      <c r="BB164" s="25">
        <f t="shared" si="21"/>
        <v>0.4962486487643552</v>
      </c>
      <c r="BC164" s="25">
        <f t="shared" si="21"/>
        <v>0.52714697914142861</v>
      </c>
      <c r="BD164" s="25">
        <f t="shared" si="21"/>
        <v>0.5296611107421918</v>
      </c>
      <c r="BE164" s="25">
        <f t="shared" si="21"/>
        <v>0.5376616379310345</v>
      </c>
      <c r="BF164" s="25">
        <f t="shared" si="21"/>
        <v>0.52905185459375303</v>
      </c>
      <c r="BG164" s="25">
        <f t="shared" si="21"/>
        <v>0.52314149630618501</v>
      </c>
      <c r="BH164" s="25">
        <f t="shared" si="21"/>
        <v>0.51483028900935746</v>
      </c>
      <c r="BI164" s="25">
        <f t="shared" si="21"/>
        <v>0.51892121185059503</v>
      </c>
      <c r="BJ164" s="25">
        <f t="shared" si="21"/>
        <v>0.5180617510714598</v>
      </c>
      <c r="BK164" s="25">
        <f t="shared" si="21"/>
        <v>0.53252783200548726</v>
      </c>
      <c r="BL164" s="25">
        <f t="shared" si="21"/>
        <v>0.53658612919379067</v>
      </c>
      <c r="BO164" s="207">
        <f>BL164-BK164</f>
        <v>4.0582971883034169E-3</v>
      </c>
      <c r="BP164" s="99"/>
    </row>
    <row r="165" spans="1:68" ht="33" x14ac:dyDescent="0.3">
      <c r="A165" s="21" t="s">
        <v>209</v>
      </c>
      <c r="B165" s="22">
        <v>4124411.5099999956</v>
      </c>
      <c r="C165" s="22">
        <v>82823745.659999982</v>
      </c>
      <c r="D165" s="22">
        <v>172452463.41000003</v>
      </c>
      <c r="E165" s="22">
        <v>205610945.41000056</v>
      </c>
      <c r="F165" s="22">
        <v>235657021.71999869</v>
      </c>
      <c r="G165" s="22">
        <v>155338412.20999992</v>
      </c>
      <c r="H165" s="22">
        <v>139387927.6499989</v>
      </c>
      <c r="I165" s="22">
        <v>180697639.80999991</v>
      </c>
      <c r="J165" s="22">
        <v>123722031.56999959</v>
      </c>
      <c r="K165" s="22">
        <v>105037043.19000031</v>
      </c>
      <c r="L165" s="22">
        <v>107289181.49999945</v>
      </c>
      <c r="M165" s="22">
        <v>162939163.70999935</v>
      </c>
      <c r="N165" s="22">
        <v>164316633.10000017</v>
      </c>
      <c r="O165" s="22">
        <v>112138071.82999936</v>
      </c>
      <c r="P165" s="22">
        <v>157543104.13000035</v>
      </c>
      <c r="Q165" s="22">
        <v>176549668.87999937</v>
      </c>
      <c r="R165" s="22">
        <v>163961683.6799998</v>
      </c>
      <c r="S165" s="22">
        <v>120635563.53999974</v>
      </c>
      <c r="T165" s="22">
        <v>117923342.01999956</v>
      </c>
      <c r="U165" s="22">
        <v>137163971.02999976</v>
      </c>
      <c r="V165" s="22">
        <v>137933548.14999998</v>
      </c>
      <c r="W165" s="22">
        <v>118390907.57999924</v>
      </c>
      <c r="X165" s="22">
        <v>120512306.02000007</v>
      </c>
      <c r="Y165" s="22">
        <v>116749110.85999964</v>
      </c>
      <c r="Z165" s="22">
        <v>107254867.51000042</v>
      </c>
      <c r="AA165" s="22">
        <v>116439805.96999946</v>
      </c>
      <c r="AB165" s="22">
        <v>130245040.65000066</v>
      </c>
      <c r="AC165" s="22">
        <v>119237213.19000015</v>
      </c>
      <c r="AD165" s="22">
        <v>128925246.52999999</v>
      </c>
      <c r="AE165" s="22">
        <v>117087668.32000005</v>
      </c>
      <c r="AF165" s="22">
        <v>136594651.43000039</v>
      </c>
      <c r="AG165" s="22">
        <v>136594651.43000039</v>
      </c>
      <c r="AH165" s="22">
        <v>129891599.1199998</v>
      </c>
      <c r="AI165" s="22">
        <v>118163502.3999998</v>
      </c>
      <c r="AJ165" s="22">
        <v>113251195.39999956</v>
      </c>
      <c r="AK165" s="22">
        <v>111262083.4400003</v>
      </c>
      <c r="AL165" s="22">
        <v>120466970.02279961</v>
      </c>
      <c r="AM165" s="22">
        <v>133526861.37600014</v>
      </c>
      <c r="AN165" s="22">
        <v>143295749.32999948</v>
      </c>
      <c r="AO165" s="22">
        <v>143957180.58999965</v>
      </c>
      <c r="AP165" s="22">
        <v>175608567.60999942</v>
      </c>
      <c r="AQ165" s="22">
        <v>139909976.44000003</v>
      </c>
      <c r="AR165" s="22">
        <v>141361914.35999984</v>
      </c>
      <c r="AS165" s="23">
        <v>153787688.49999997</v>
      </c>
      <c r="AT165" s="23">
        <v>142492528.67000034</v>
      </c>
      <c r="AU165" s="23">
        <v>133805125.11999983</v>
      </c>
      <c r="AV165" s="23">
        <v>126485054.07999983</v>
      </c>
      <c r="AW165" s="23">
        <v>125176792.80999981</v>
      </c>
      <c r="AX165" s="23">
        <v>148742072.02999985</v>
      </c>
      <c r="AY165" s="23">
        <v>143459985.54000017</v>
      </c>
      <c r="AZ165" s="23">
        <v>166881491.14999941</v>
      </c>
      <c r="BA165" s="23">
        <v>171382435.03999919</v>
      </c>
      <c r="BB165" s="23">
        <v>176373082.1500006</v>
      </c>
      <c r="BC165" s="23">
        <v>184772536.49000034</v>
      </c>
      <c r="BD165" s="23">
        <v>189859194</v>
      </c>
      <c r="BE165" s="23">
        <v>203213531.53000146</v>
      </c>
      <c r="BF165" s="23">
        <v>201851614.87999991</v>
      </c>
      <c r="BG165" s="23">
        <v>188148013.75999963</v>
      </c>
      <c r="BH165" s="23">
        <v>183382200.46999878</v>
      </c>
      <c r="BI165" s="23">
        <v>196136843.1500001</v>
      </c>
      <c r="BJ165" s="23">
        <v>200395213.2199997</v>
      </c>
      <c r="BK165" s="23">
        <v>213008551.60000065</v>
      </c>
      <c r="BL165" s="23">
        <v>225121407.00000075</v>
      </c>
      <c r="BO165" s="207">
        <f t="shared" si="20"/>
        <v>5.6865582667996684E-2</v>
      </c>
      <c r="BP165" s="99"/>
    </row>
    <row r="166" spans="1:68" ht="33" x14ac:dyDescent="0.3">
      <c r="A166" s="24" t="s">
        <v>210</v>
      </c>
      <c r="B166" s="25">
        <v>0.50628159239753412</v>
      </c>
      <c r="C166" s="25">
        <v>0.58788847949230105</v>
      </c>
      <c r="D166" s="25">
        <v>0.70084232129079371</v>
      </c>
      <c r="E166" s="25">
        <v>0.73690936599178458</v>
      </c>
      <c r="F166" s="25">
        <v>0.75144231549460516</v>
      </c>
      <c r="G166" s="25">
        <v>0.68067311357460858</v>
      </c>
      <c r="H166" s="25">
        <v>0.72135990497688418</v>
      </c>
      <c r="I166" s="25">
        <v>0.7518890137610964</v>
      </c>
      <c r="J166" s="25">
        <v>0.69390803012349278</v>
      </c>
      <c r="K166" s="25">
        <v>0.6704994034249071</v>
      </c>
      <c r="L166" s="25">
        <v>0.66447609430097199</v>
      </c>
      <c r="M166" s="25">
        <v>1.0191331541122342</v>
      </c>
      <c r="N166" s="25">
        <v>1.0803919618083917</v>
      </c>
      <c r="O166" s="25">
        <v>0.68242372174255739</v>
      </c>
      <c r="P166" s="25">
        <v>0.72558114470265933</v>
      </c>
      <c r="Q166" s="25">
        <v>0.73274610135780638</v>
      </c>
      <c r="R166" s="25">
        <v>0.71263332890338094</v>
      </c>
      <c r="S166" s="25">
        <v>0.66845239371307863</v>
      </c>
      <c r="T166" s="25">
        <v>0.66383435407616964</v>
      </c>
      <c r="U166" s="25">
        <v>0.68793638085743558</v>
      </c>
      <c r="V166" s="25">
        <v>0.69023431164702009</v>
      </c>
      <c r="W166" s="25">
        <v>0.67317138847593139</v>
      </c>
      <c r="X166" s="25">
        <v>0.67534597967884791</v>
      </c>
      <c r="Y166" s="25">
        <v>0.6743789407199553</v>
      </c>
      <c r="Z166" s="25">
        <v>0.66913075585841042</v>
      </c>
      <c r="AA166" s="25">
        <v>0.6874952287373709</v>
      </c>
      <c r="AB166" s="25">
        <f>AB165/ВОВЛЕЧЁННОСТЬ!AB70</f>
        <v>0.70154827537631959</v>
      </c>
      <c r="AC166" s="25">
        <f>AC165/ВОВЛЕЧЁННОСТЬ!AC70</f>
        <v>0.68797350251537603</v>
      </c>
      <c r="AD166" s="25">
        <f>AD165/ВОВЛЕЧЁННОСТЬ!AD70</f>
        <v>0.70266484615292546</v>
      </c>
      <c r="AE166" s="25">
        <f>AE165/ВОВЛЕЧЁННОСТЬ!AE70</f>
        <v>0.68471513159604835</v>
      </c>
      <c r="AF166" s="25">
        <f>AF165/ВОВЛЕЧЁННОСТЬ!AF70</f>
        <v>0.71367429643551961</v>
      </c>
      <c r="AG166" s="25">
        <f>AG165/ВОВЛЕЧЁННОСТЬ!AG70</f>
        <v>0.43236933151943258</v>
      </c>
      <c r="AH166" s="25">
        <f>AH165/ВОВЛЕЧЁННОСТЬ!AH70</f>
        <v>0.68566220150515178</v>
      </c>
      <c r="AI166" s="25">
        <f>AI165/ВОВЛЕЧЁННОСТЬ!AI70</f>
        <v>0.6742073694631745</v>
      </c>
      <c r="AJ166" s="25">
        <f>AJ165/ВОВЛЕЧЁННОСТЬ!AJ70</f>
        <v>0.6678049713596752</v>
      </c>
      <c r="AK166" s="25">
        <f>AK165/ВОВЛЕЧЁННОСТЬ!AK70</f>
        <v>0.6704129307760851</v>
      </c>
      <c r="AL166" s="25">
        <f>AL165/ВОВЛЕЧЁННОСТЬ!AL70</f>
        <v>0.68943638397495688</v>
      </c>
      <c r="AM166" s="25">
        <f>AM165/ВОВЛЕЧЁННОСТЬ!AM70</f>
        <v>0.70004756980817906</v>
      </c>
      <c r="AN166" s="25">
        <f>AN165/ВОВЛЕЧЁННОСТЬ!AN70</f>
        <v>0.70916323392441627</v>
      </c>
      <c r="AO166" s="25">
        <f>AO165/ВОВЛЕЧЁННОСТЬ!AO70</f>
        <v>0.71175513967300075</v>
      </c>
      <c r="AP166" s="25">
        <f>AP165/ВОВЛЕЧЁННОСТЬ!AP70</f>
        <v>0.73436426402469834</v>
      </c>
      <c r="AQ166" s="25">
        <f>AQ165/ВОВЛЕЧЁННОСТЬ!AQ70</f>
        <v>0.70696237263824613</v>
      </c>
      <c r="AR166" s="25">
        <f>AR165/ВОВЛЕЧЁННОСТЬ!AR70</f>
        <v>0.7087477549788197</v>
      </c>
      <c r="AS166" s="25">
        <f>AS165/ВОВЛЕЧЁННОСТЬ!AS70</f>
        <v>0.72863679782083646</v>
      </c>
      <c r="AT166" s="25">
        <f>AT165/ВОВЛЕЧЁННОСТЬ!AT70</f>
        <v>0.71263804292048771</v>
      </c>
      <c r="AU166" s="25">
        <f>AU165/ВОВЛЕЧЁННОСТЬ!AU70</f>
        <v>0.71006294229244205</v>
      </c>
      <c r="AV166" s="25">
        <f>AV165/ВОВЛЕЧЁННОСТЬ!AV70</f>
        <v>0.7008222723289167</v>
      </c>
      <c r="AW166" s="25">
        <f>AW165/ВОВЛЕЧЁННОСТЬ!AW70</f>
        <v>0.69614855776061724</v>
      </c>
      <c r="AX166" s="25">
        <f>AX165/ВОВЛЕЧЁННОСТЬ!AX70</f>
        <v>0.71782719283531793</v>
      </c>
      <c r="AY166" s="25">
        <f>AY165/ВОВЛЕЧЁННОСТЬ!AY70</f>
        <v>0.72005708243308963</v>
      </c>
      <c r="AZ166" s="25">
        <f>AZ165/ВОВЛЕЧЁННОСТЬ!AZ70</f>
        <v>0.73962066530583548</v>
      </c>
      <c r="BA166" s="25">
        <f>BA165/ВОВЛЕЧЁННОСТЬ!BA70</f>
        <v>0.73570248887844369</v>
      </c>
      <c r="BB166" s="25">
        <f>BB165/ВОВЛЕЧЁННОСТЬ!BB70</f>
        <v>0.64603222486083933</v>
      </c>
      <c r="BC166" s="25">
        <f>BC165/ВОВЛЕЧЁННОСТЬ!BC70</f>
        <v>0.74978665200334893</v>
      </c>
      <c r="BD166" s="25">
        <f>BD165/ВОВЛЕЧЁННОСТЬ!BD70</f>
        <v>0.74872197381309746</v>
      </c>
      <c r="BE166" s="25">
        <f>BE165/ВОВЛЕЧЁННОСТЬ!BE70</f>
        <v>0.75612093531998759</v>
      </c>
      <c r="BF166" s="25">
        <f>BF165/ВОВЛЕЧЁННОСТЬ!BF70</f>
        <v>0.75299242219538809</v>
      </c>
      <c r="BG166" s="25">
        <f>BG165/ВОВЛЕЧЁННОСТЬ!BG70</f>
        <v>0.74291336559763854</v>
      </c>
      <c r="BH166" s="25">
        <f>BH165/ВОВЛЕЧЁННОСТЬ!BH70</f>
        <v>0.73636136529404717</v>
      </c>
      <c r="BI166" s="25">
        <f>BI165/ВОВЛЕЧЁННОСТЬ!BI70</f>
        <v>0.74079769542692264</v>
      </c>
      <c r="BJ166" s="25">
        <f>BJ165/ВОВЛЕЧЁННОСТЬ!BJ70</f>
        <v>0.73837058343205819</v>
      </c>
      <c r="BK166" s="25">
        <f>BK165/ВОВЛЕЧЁННОСТЬ!BK70</f>
        <v>0.75247977951455836</v>
      </c>
      <c r="BL166" s="25">
        <f>BL165/ВОВЛЕЧЁННОСТЬ!BL70</f>
        <v>0.75606343985985003</v>
      </c>
      <c r="BO166" s="207">
        <f>BL166-BK166</f>
        <v>3.5836603452916727E-3</v>
      </c>
      <c r="BP166" s="99"/>
    </row>
    <row r="167" spans="1:68" ht="33" x14ac:dyDescent="0.3">
      <c r="A167" s="21" t="s">
        <v>211</v>
      </c>
      <c r="B167" s="22">
        <v>5700335.3199999966</v>
      </c>
      <c r="C167" s="22">
        <v>67519229.129999921</v>
      </c>
      <c r="D167" s="22">
        <v>74223975.809999824</v>
      </c>
      <c r="E167" s="22">
        <v>56995899.239999801</v>
      </c>
      <c r="F167" s="22">
        <v>52613509.269999802</v>
      </c>
      <c r="G167" s="22">
        <v>31788328.189999957</v>
      </c>
      <c r="H167" s="22">
        <v>24279722.170000006</v>
      </c>
      <c r="I167" s="22">
        <v>23664524.090000033</v>
      </c>
      <c r="J167" s="22">
        <v>17954083.930000015</v>
      </c>
      <c r="K167" s="22">
        <v>16893075.110000011</v>
      </c>
      <c r="L167" s="22">
        <v>18028347.640000012</v>
      </c>
      <c r="M167" s="22">
        <v>15172724.680000018</v>
      </c>
      <c r="N167" s="22">
        <v>15237275.530000014</v>
      </c>
      <c r="O167" s="22">
        <v>14976336.050000025</v>
      </c>
      <c r="P167" s="22">
        <v>24910179.840000004</v>
      </c>
      <c r="Q167" s="22">
        <v>24461781.670000006</v>
      </c>
      <c r="R167" s="22">
        <v>28790218.550000016</v>
      </c>
      <c r="S167" s="22">
        <v>16031846.400000021</v>
      </c>
      <c r="T167" s="22">
        <v>16157077.730000028</v>
      </c>
      <c r="U167" s="22">
        <v>18251556.810000025</v>
      </c>
      <c r="V167" s="22">
        <v>18130649.420000013</v>
      </c>
      <c r="W167" s="22">
        <v>15873831.490000019</v>
      </c>
      <c r="X167" s="22">
        <v>16619252.270000022</v>
      </c>
      <c r="Y167" s="22">
        <v>23234740.65000001</v>
      </c>
      <c r="Z167" s="22">
        <v>17850937.340000015</v>
      </c>
      <c r="AA167" s="22">
        <v>15222973.250000015</v>
      </c>
      <c r="AB167" s="22">
        <v>16954340.810000014</v>
      </c>
      <c r="AC167" s="22">
        <v>17380614.750000007</v>
      </c>
      <c r="AD167" s="22">
        <v>25147343.690000009</v>
      </c>
      <c r="AE167" s="22">
        <v>15153669.410000006</v>
      </c>
      <c r="AF167" s="22">
        <v>17917831.560000017</v>
      </c>
      <c r="AG167" s="22">
        <v>29200553.379999992</v>
      </c>
      <c r="AH167" s="22">
        <v>17942416.940000013</v>
      </c>
      <c r="AI167" s="22">
        <v>16573259.920000019</v>
      </c>
      <c r="AJ167" s="22">
        <v>15739625.060000017</v>
      </c>
      <c r="AK167" s="22">
        <v>15490688.130000021</v>
      </c>
      <c r="AL167" s="22">
        <v>16597801.210000014</v>
      </c>
      <c r="AM167" s="22">
        <v>17972858.520000026</v>
      </c>
      <c r="AN167" s="22">
        <v>19547017.250000026</v>
      </c>
      <c r="AO167" s="22">
        <v>23609085.050000004</v>
      </c>
      <c r="AP167" s="22">
        <v>36945579.040000014</v>
      </c>
      <c r="AQ167" s="22">
        <v>20790956.550000004</v>
      </c>
      <c r="AR167" s="22">
        <v>23819894.850000013</v>
      </c>
      <c r="AS167" s="23">
        <v>25385882.610000014</v>
      </c>
      <c r="AT167" s="23">
        <v>23592188.480000015</v>
      </c>
      <c r="AU167" s="23">
        <v>21574821.050000016</v>
      </c>
      <c r="AV167" s="23">
        <v>19922922.050000023</v>
      </c>
      <c r="AW167" s="23">
        <v>21609907.610000014</v>
      </c>
      <c r="AX167" s="23">
        <v>25038412.929999989</v>
      </c>
      <c r="AY167" s="23">
        <v>24904723.119999994</v>
      </c>
      <c r="AZ167" s="23">
        <v>34952383.040000021</v>
      </c>
      <c r="BA167" s="23">
        <v>39722815.149999991</v>
      </c>
      <c r="BB167" s="23">
        <v>59153692.830000021</v>
      </c>
      <c r="BC167" s="23">
        <v>28717742.210000012</v>
      </c>
      <c r="BD167" s="23">
        <v>30474946.379999999</v>
      </c>
      <c r="BE167" s="23">
        <v>40063600.009999983</v>
      </c>
      <c r="BF167" s="23">
        <v>36213418.410000011</v>
      </c>
      <c r="BG167" s="23">
        <v>32167017.74000001</v>
      </c>
      <c r="BH167" s="23">
        <v>23955335.15000001</v>
      </c>
      <c r="BI167" s="23">
        <v>30714985.790000014</v>
      </c>
      <c r="BJ167" s="23">
        <v>28876062.69000002</v>
      </c>
      <c r="BK167" s="23">
        <v>29077188.170000035</v>
      </c>
      <c r="BL167" s="23">
        <v>29206924.410000019</v>
      </c>
      <c r="BO167" s="207">
        <f t="shared" si="20"/>
        <v>4.4617876818584534E-3</v>
      </c>
      <c r="BP167" s="99"/>
    </row>
    <row r="168" spans="1:68" x14ac:dyDescent="0.3">
      <c r="A168" s="21" t="s">
        <v>212</v>
      </c>
      <c r="B168" s="22">
        <v>189506.13999999998</v>
      </c>
      <c r="C168" s="22">
        <v>13243686.689999996</v>
      </c>
      <c r="D168" s="22">
        <v>26124849.829999998</v>
      </c>
      <c r="E168" s="22">
        <v>31699772.160000015</v>
      </c>
      <c r="F168" s="22">
        <v>33762396.300000004</v>
      </c>
      <c r="G168" s="22">
        <v>16485037.660000006</v>
      </c>
      <c r="H168" s="22">
        <v>13617239.460000003</v>
      </c>
      <c r="I168" s="22">
        <v>12975613.429999998</v>
      </c>
      <c r="J168" s="22">
        <v>9169733.5799999982</v>
      </c>
      <c r="K168" s="22">
        <v>9836859.5700000003</v>
      </c>
      <c r="L168" s="22">
        <v>14404097.450000003</v>
      </c>
      <c r="M168" s="22">
        <v>14184675.689999998</v>
      </c>
      <c r="N168" s="22">
        <v>9829968.0700000003</v>
      </c>
      <c r="O168" s="22">
        <v>11400277.870000001</v>
      </c>
      <c r="P168" s="22">
        <v>16792769.069999997</v>
      </c>
      <c r="Q168" s="22">
        <v>17767530.509999998</v>
      </c>
      <c r="R168" s="22">
        <v>15700497.130000001</v>
      </c>
      <c r="S168" s="22">
        <v>17419818.859999999</v>
      </c>
      <c r="T168" s="22">
        <v>11447228.259999998</v>
      </c>
      <c r="U168" s="22">
        <v>14553870.59</v>
      </c>
      <c r="V168" s="22">
        <v>12439899.130000003</v>
      </c>
      <c r="W168" s="22">
        <v>11731892.190000005</v>
      </c>
      <c r="X168" s="22">
        <v>14048631.030000001</v>
      </c>
      <c r="Y168" s="22">
        <v>15115541.220000006</v>
      </c>
      <c r="Z168" s="22">
        <v>17598707.030000001</v>
      </c>
      <c r="AA168" s="22">
        <v>16330927.950000003</v>
      </c>
      <c r="AB168" s="22">
        <v>16316222.300000006</v>
      </c>
      <c r="AC168" s="22">
        <v>13369792.060000001</v>
      </c>
      <c r="AD168" s="22">
        <v>14736782.620000005</v>
      </c>
      <c r="AE168" s="22">
        <v>22800271.109999992</v>
      </c>
      <c r="AF168" s="22">
        <v>14547290.789999997</v>
      </c>
      <c r="AG168" s="22">
        <v>17758593.299999997</v>
      </c>
      <c r="AH168" s="22">
        <v>15006431.180000002</v>
      </c>
      <c r="AI168" s="22">
        <v>15084829.119999999</v>
      </c>
      <c r="AJ168" s="22">
        <v>13416380.509999996</v>
      </c>
      <c r="AK168" s="22">
        <v>13862149.18</v>
      </c>
      <c r="AL168" s="22">
        <v>15715860.050000004</v>
      </c>
      <c r="AM168" s="22">
        <v>15527153.239999998</v>
      </c>
      <c r="AN168" s="22">
        <v>17208225.990000006</v>
      </c>
      <c r="AO168" s="22">
        <v>20012871.330000006</v>
      </c>
      <c r="AP168" s="22">
        <v>21284184.969999999</v>
      </c>
      <c r="AQ168" s="22">
        <v>29905357.249999993</v>
      </c>
      <c r="AR168" s="22">
        <v>16276257.659999998</v>
      </c>
      <c r="AS168" s="23">
        <v>19510077.719999999</v>
      </c>
      <c r="AT168" s="23">
        <v>18763312.549999997</v>
      </c>
      <c r="AU168" s="23">
        <v>19189348.350000009</v>
      </c>
      <c r="AV168" s="23">
        <v>18942425.640000008</v>
      </c>
      <c r="AW168" s="23">
        <v>17141025.060000002</v>
      </c>
      <c r="AX168" s="23">
        <v>19350574.110000007</v>
      </c>
      <c r="AY168" s="23">
        <v>19509641.720000003</v>
      </c>
      <c r="AZ168" s="23">
        <v>28189391.549999986</v>
      </c>
      <c r="BA168" s="23">
        <v>28839254.119999994</v>
      </c>
      <c r="BB168" s="23">
        <v>38581616.460000008</v>
      </c>
      <c r="BC168" s="23">
        <v>44196459.959999986</v>
      </c>
      <c r="BD168" s="23">
        <v>23868182.550000004</v>
      </c>
      <c r="BE168" s="23">
        <v>26808930.189999994</v>
      </c>
      <c r="BF168" s="23">
        <v>31875221.960000008</v>
      </c>
      <c r="BG168" s="23">
        <v>28878377.790000003</v>
      </c>
      <c r="BH168" s="23">
        <v>23134263.600000009</v>
      </c>
      <c r="BI168" s="23">
        <v>22932432.09999999</v>
      </c>
      <c r="BJ168" s="23">
        <v>23524344.660000004</v>
      </c>
      <c r="BK168" s="23">
        <v>23710852.519999992</v>
      </c>
      <c r="BL168" s="23">
        <v>24054111.960000008</v>
      </c>
      <c r="BO168" s="207">
        <f t="shared" si="20"/>
        <v>1.4476891529331404E-2</v>
      </c>
      <c r="BP168" s="99"/>
    </row>
    <row r="169" spans="1:68" ht="49.5" x14ac:dyDescent="0.3">
      <c r="A169" s="24" t="s">
        <v>213</v>
      </c>
      <c r="B169" s="25">
        <v>3.3244735504436976E-2</v>
      </c>
      <c r="C169" s="25">
        <v>0.19614688823684459</v>
      </c>
      <c r="D169" s="25">
        <v>0.3519731939026679</v>
      </c>
      <c r="E169" s="25">
        <v>0.55617636676838444</v>
      </c>
      <c r="F169" s="25">
        <v>0.641705842633297</v>
      </c>
      <c r="G169" s="25">
        <v>0.51858775212928332</v>
      </c>
      <c r="H169" s="25">
        <v>0.56084824054640325</v>
      </c>
      <c r="I169" s="25">
        <v>0.54831499592603805</v>
      </c>
      <c r="J169" s="25">
        <v>0.51073246709502218</v>
      </c>
      <c r="K169" s="25">
        <v>0.58230129836911582</v>
      </c>
      <c r="L169" s="25">
        <v>0.79896936411638853</v>
      </c>
      <c r="M169" s="25">
        <f t="shared" ref="M169:BL169" si="22">IFERROR(M168/M167,"")</f>
        <v>0.93487992362357819</v>
      </c>
      <c r="N169" s="25">
        <f t="shared" si="22"/>
        <v>0.6451263580976927</v>
      </c>
      <c r="O169" s="25">
        <f t="shared" si="22"/>
        <v>0.76121942188923986</v>
      </c>
      <c r="P169" s="25">
        <f t="shared" si="22"/>
        <v>0.67413279140741822</v>
      </c>
      <c r="Q169" s="25">
        <f t="shared" si="22"/>
        <v>0.72633836527901585</v>
      </c>
      <c r="R169" s="25">
        <f t="shared" si="22"/>
        <v>0.54534136664273403</v>
      </c>
      <c r="S169" s="25">
        <f t="shared" si="22"/>
        <v>1.0865759579632686</v>
      </c>
      <c r="T169" s="25">
        <f t="shared" si="22"/>
        <v>0.70849620527263368</v>
      </c>
      <c r="U169" s="25">
        <f t="shared" si="22"/>
        <v>0.79740433879185235</v>
      </c>
      <c r="V169" s="25">
        <f t="shared" si="22"/>
        <v>0.68612540245124842</v>
      </c>
      <c r="W169" s="25">
        <f t="shared" si="22"/>
        <v>0.73907123162991262</v>
      </c>
      <c r="X169" s="25">
        <f t="shared" si="22"/>
        <v>0.84532268971930002</v>
      </c>
      <c r="Y169" s="25">
        <f t="shared" si="22"/>
        <v>0.65055777672302095</v>
      </c>
      <c r="Z169" s="25">
        <f t="shared" si="22"/>
        <v>0.98587019240525697</v>
      </c>
      <c r="AA169" s="25">
        <f t="shared" si="22"/>
        <v>1.0727817543790263</v>
      </c>
      <c r="AB169" s="25">
        <f t="shared" si="22"/>
        <v>0.96236252903305852</v>
      </c>
      <c r="AC169" s="25">
        <f t="shared" si="22"/>
        <v>0.7692358557110297</v>
      </c>
      <c r="AD169" s="25">
        <f t="shared" si="22"/>
        <v>0.5860174657675743</v>
      </c>
      <c r="AE169" s="25">
        <f t="shared" si="22"/>
        <v>1.5046039670730802</v>
      </c>
      <c r="AF169" s="25">
        <f t="shared" si="22"/>
        <v>0.81188902470070901</v>
      </c>
      <c r="AG169" s="25">
        <f t="shared" si="22"/>
        <v>0.60815947796945491</v>
      </c>
      <c r="AH169" s="25">
        <f t="shared" si="22"/>
        <v>0.8363662058563216</v>
      </c>
      <c r="AI169" s="25">
        <f t="shared" si="22"/>
        <v>0.91019082502870574</v>
      </c>
      <c r="AJ169" s="25">
        <f t="shared" si="22"/>
        <v>0.85239517833850997</v>
      </c>
      <c r="AK169" s="25">
        <f t="shared" si="22"/>
        <v>0.89486981234577223</v>
      </c>
      <c r="AL169" s="25">
        <f t="shared" si="22"/>
        <v>0.94686397620736362</v>
      </c>
      <c r="AM169" s="25">
        <f t="shared" si="22"/>
        <v>0.86392229832118972</v>
      </c>
      <c r="AN169" s="25">
        <f t="shared" si="22"/>
        <v>0.88035047853656456</v>
      </c>
      <c r="AO169" s="25">
        <f t="shared" si="22"/>
        <v>0.84767670105030191</v>
      </c>
      <c r="AP169" s="25">
        <f t="shared" si="22"/>
        <v>0.57609558499424696</v>
      </c>
      <c r="AQ169" s="25">
        <f t="shared" si="22"/>
        <v>1.4383829420296674</v>
      </c>
      <c r="AR169" s="25">
        <f t="shared" si="22"/>
        <v>0.6833051851192361</v>
      </c>
      <c r="AS169" s="25">
        <f t="shared" si="22"/>
        <v>0.76854045296477436</v>
      </c>
      <c r="AT169" s="25">
        <f t="shared" si="22"/>
        <v>0.79531886437353461</v>
      </c>
      <c r="AU169" s="25">
        <f t="shared" si="22"/>
        <v>0.8894325614811992</v>
      </c>
      <c r="AV169" s="25">
        <f t="shared" si="22"/>
        <v>0.95078551190737537</v>
      </c>
      <c r="AW169" s="25">
        <f t="shared" si="22"/>
        <v>0.79320214456020943</v>
      </c>
      <c r="AX169" s="25">
        <f t="shared" si="22"/>
        <v>0.77283548937780122</v>
      </c>
      <c r="AY169" s="25">
        <f t="shared" si="22"/>
        <v>0.78337115518190947</v>
      </c>
      <c r="AZ169" s="25">
        <f t="shared" si="22"/>
        <v>0.80650842941780621</v>
      </c>
      <c r="BA169" s="25">
        <f t="shared" si="22"/>
        <v>0.72601234356372146</v>
      </c>
      <c r="BB169" s="25">
        <f t="shared" si="22"/>
        <v>0.65222667620901587</v>
      </c>
      <c r="BC169" s="25">
        <f t="shared" si="22"/>
        <v>1.5389949403686067</v>
      </c>
      <c r="BD169" s="25">
        <f t="shared" si="22"/>
        <v>0.7832067119128433</v>
      </c>
      <c r="BE169" s="25">
        <f t="shared" si="22"/>
        <v>0.66915929130952811</v>
      </c>
      <c r="BF169" s="25">
        <f t="shared" si="22"/>
        <v>0.88020472409193906</v>
      </c>
      <c r="BG169" s="25">
        <f t="shared" si="22"/>
        <v>0.89776360442918679</v>
      </c>
      <c r="BH169" s="25">
        <f t="shared" si="22"/>
        <v>0.96572489823837837</v>
      </c>
      <c r="BI169" s="25">
        <f t="shared" si="22"/>
        <v>0.74662030634786047</v>
      </c>
      <c r="BJ169" s="25">
        <f t="shared" si="22"/>
        <v>0.81466593671534893</v>
      </c>
      <c r="BK169" s="25">
        <f t="shared" si="22"/>
        <v>0.81544516551512081</v>
      </c>
      <c r="BL169" s="25">
        <f t="shared" si="22"/>
        <v>0.82357565700290702</v>
      </c>
      <c r="BO169" s="207">
        <f>BL169-BK169</f>
        <v>8.1304914877862178E-3</v>
      </c>
      <c r="BP169" s="99"/>
    </row>
    <row r="170" spans="1:68" ht="33" x14ac:dyDescent="0.3">
      <c r="A170" s="91" t="s">
        <v>214</v>
      </c>
      <c r="B170" s="60">
        <v>1.2958855098389983</v>
      </c>
      <c r="C170" s="60">
        <v>1.9848084261072128</v>
      </c>
      <c r="D170" s="60">
        <v>2.3202038160523468</v>
      </c>
      <c r="E170" s="60">
        <v>2.1949176904920416</v>
      </c>
      <c r="F170" s="60">
        <v>2.2568484206811363</v>
      </c>
      <c r="G170" s="60">
        <v>1.9849301479705712</v>
      </c>
      <c r="H170" s="60">
        <v>2.1180180276969027</v>
      </c>
      <c r="I170" s="60">
        <v>2.2665024829423879</v>
      </c>
      <c r="J170" s="60">
        <v>2.0273412218680931</v>
      </c>
      <c r="K170" s="60">
        <v>1.9556517543624521</v>
      </c>
      <c r="L170" s="60">
        <v>1.9356947948308707</v>
      </c>
      <c r="M170" s="60">
        <v>1.9536248295030496</v>
      </c>
      <c r="N170" s="60">
        <v>1.9409282136894825</v>
      </c>
      <c r="O170" s="60">
        <v>2.0140576299217607</v>
      </c>
      <c r="P170" s="60">
        <v>2.1745940170940172</v>
      </c>
      <c r="Q170" s="60">
        <v>2.2287270054355184</v>
      </c>
      <c r="R170" s="60">
        <v>2.1336660095285032</v>
      </c>
      <c r="S170" s="60">
        <v>1.9565142005062941</v>
      </c>
      <c r="T170" s="60">
        <v>1.9320927309545424</v>
      </c>
      <c r="U170" s="60">
        <v>2.0216195306455771</v>
      </c>
      <c r="V170" s="60">
        <v>2.0182447482202908</v>
      </c>
      <c r="W170" s="60">
        <v>1.9485281708816509</v>
      </c>
      <c r="X170" s="60">
        <v>1.9675244950528419</v>
      </c>
      <c r="Y170" s="60">
        <v>1.9673429666038409</v>
      </c>
      <c r="Z170" s="60">
        <v>1.9524445317101904</v>
      </c>
      <c r="AA170" s="60">
        <v>2.0130829692097989</v>
      </c>
      <c r="AB170" s="60">
        <f>ВОВЛЕЧЁННОСТЬ!AB83/'АКТИВНОСТЬ БАЗЫ'!AB161</f>
        <v>2.0497215152521115</v>
      </c>
      <c r="AC170" s="60">
        <f>ВОВЛЕЧЁННОСТЬ!AC83/'АКТИВНОСТЬ БАЗЫ'!AC161</f>
        <v>2.0166806316467936</v>
      </c>
      <c r="AD170" s="60">
        <f>ВОВЛЕЧЁННОСТЬ!AD83/'АКТИВНОСТЬ БАЗЫ'!AD161</f>
        <v>2.086434573829532</v>
      </c>
      <c r="AE170" s="60">
        <f>ВОВЛЕЧЁННОСТЬ!AE83/'АКТИВНОСТЬ БАЗЫ'!AE161</f>
        <v>2.0099196255977212</v>
      </c>
      <c r="AF170" s="60">
        <f>ВОВЛЕЧЁННОСТЬ!AF83/'АКТИВНОСТЬ БАЗЫ'!AF161</f>
        <v>2.1117524707388218</v>
      </c>
      <c r="AG170" s="60">
        <f>ВОВЛЕЧЁННОСТЬ!AG83/'АКТИВНОСТЬ БАЗЫ'!AG161</f>
        <v>2.3037107558298588</v>
      </c>
      <c r="AH170" s="60">
        <f>ВОВЛЕЧЁННОСТЬ!AH83/'АКТИВНОСТЬ БАЗЫ'!AH161</f>
        <v>2.0413377827580685</v>
      </c>
      <c r="AI170" s="60">
        <f>ВОВЛЕЧЁННОСТЬ!AI83/'АКТИВНОСТЬ БАЗЫ'!AI161</f>
        <v>1.9988540774694001</v>
      </c>
      <c r="AJ170" s="60">
        <f>ВОВЛЕЧЁННОСТЬ!AJ83/'АКТИВНОСТЬ БАЗЫ'!AJ161</f>
        <v>1.9712591001937882</v>
      </c>
      <c r="AK170" s="60">
        <f>ВОВЛЕЧЁННОСТЬ!AK83/'АКТИВНОСТЬ БАЗЫ'!AK161</f>
        <v>1.9799327505043711</v>
      </c>
      <c r="AL170" s="60">
        <f>ВОВЛЕЧЁННОСТЬ!AL83/'АКТИВНОСТЬ БАЗЫ'!AL161</f>
        <v>2.040777982221992</v>
      </c>
      <c r="AM170" s="60">
        <f>ВОВЛЕЧЁННОСТЬ!AM83/'АКТИВНОСТЬ БАЗЫ'!AM161</f>
        <v>2.1105603180519319</v>
      </c>
      <c r="AN170" s="60">
        <f>ВОВЛЕЧЁННОСТЬ!AN83/'АКТИВНОСТЬ БАЗЫ'!AN161</f>
        <v>2.1529701409270623</v>
      </c>
      <c r="AO170" s="60">
        <f>ВОВЛЕЧЁННОСТЬ!AO83/'АКТИВНОСТЬ БАЗЫ'!AO161</f>
        <v>2.1543452380952379</v>
      </c>
      <c r="AP170" s="60">
        <f>ВОВЛЕЧЁННОСТЬ!AP83/'АКТИВНОСТЬ БАЗЫ'!AP161</f>
        <v>2.3107845855281397</v>
      </c>
      <c r="AQ170" s="60">
        <f>ВОВЛЕЧЁННОСТЬ!AQ83/'АКТИВНОСТЬ БАЗЫ'!AQ161</f>
        <v>2.1417286914765907</v>
      </c>
      <c r="AR170" s="60">
        <f>ВОВЛЕЧЁННОСТЬ!AR83/'АКТИВНОСТЬ БАЗЫ'!AR161</f>
        <v>2.1645050451278824</v>
      </c>
      <c r="AS170" s="61">
        <f>ВОВЛЕЧЁННОСТЬ!AS83/'АКТИВНОСТЬ БАЗЫ'!AS161</f>
        <v>2.2364674742464707</v>
      </c>
      <c r="AT170" s="61">
        <f>ВОВЛЕЧЁННОСТЬ!AT83/'АКТИВНОСТЬ БАЗЫ'!AT161</f>
        <v>2.1504726792631437</v>
      </c>
      <c r="AU170" s="61">
        <f>ВОВЛЕЧЁННОСТЬ!AU83/'АКТИВНОСТЬ БАЗЫ'!AU161</f>
        <v>2.1265511909248023</v>
      </c>
      <c r="AV170" s="61">
        <f>ВОВЛЕЧЁННОСТЬ!AV83/'АКТИВНОСТЬ БАЗЫ'!AV161</f>
        <v>2.0979517942066579</v>
      </c>
      <c r="AW170" s="61">
        <f>ВОВЛЕЧЁННОСТЬ!AW83/'АКТИВНОСТЬ БАЗЫ'!AW161</f>
        <v>2.0849145142204266</v>
      </c>
      <c r="AX170" s="61">
        <f>ВОВЛЕЧЁННОСТЬ!AX83/'АКТИВНОСТЬ БАЗЫ'!AX161</f>
        <v>2.1662297630181917</v>
      </c>
      <c r="AY170" s="61">
        <f>ВОВЛЕЧЁННОСТЬ!AY83/'АКТИВНОСТЬ БАЗЫ'!AY161</f>
        <v>2.2082684091480274</v>
      </c>
      <c r="AZ170" s="61">
        <f>ВОВЛЕЧЁННОСТЬ!AZ83/'АКТИВНОСТЬ БАЗЫ'!AZ161</f>
        <v>2.3103468499642243</v>
      </c>
      <c r="BA170" s="61">
        <f>ВОВЛЕЧЁННОСТЬ!BA83/'АКТИВНОСТЬ БАЗЫ'!BA161</f>
        <v>2.3010039998616763</v>
      </c>
      <c r="BB170" s="61">
        <f>ВОВЛЕЧЁННОСТЬ!BB83/'АКТИВНОСТЬ БАЗЫ'!BB161</f>
        <v>2.4752817526997957</v>
      </c>
      <c r="BC170" s="61">
        <f>ВОВЛЕЧЁННОСТЬ!BC83/'АКТИВНОСТЬ БАЗЫ'!BC161</f>
        <v>2.3611594458271843</v>
      </c>
      <c r="BD170" s="61">
        <f>ВОВЛЕЧЁННОСТЬ!BD83/'АКТИВНОСТЬ БАЗЫ'!BD161</f>
        <v>2.3827168692033558</v>
      </c>
      <c r="BE170" s="61">
        <f>ВОВЛЕЧЁННОСТЬ!BE83/'АКТИВНОСТЬ БАЗЫ'!BE161</f>
        <v>2.4126508620689657</v>
      </c>
      <c r="BF170" s="61">
        <f>ВОВЛЕЧЁННОСТЬ!BF83/'АКТИВНОСТЬ БАЗЫ'!BF161</f>
        <v>2.3757961090002504</v>
      </c>
      <c r="BG170" s="61">
        <f>ВОВЛЕЧЁННОСТЬ!BG83/'АКТИВНОСТЬ БАЗЫ'!BG161</f>
        <v>2.325779773958887</v>
      </c>
      <c r="BH170" s="61">
        <f>ВОВЛЕЧЁННОСТЬ!BH83/'АКТИВНОСТЬ БАЗЫ'!BH161</f>
        <v>2.2744035081661544</v>
      </c>
      <c r="BI170" s="61">
        <f>ВОВЛЕЧЁННОСТЬ!BI83/'АКТИВНОСТЬ БАЗЫ'!BI161</f>
        <v>2.3023598490768236</v>
      </c>
      <c r="BJ170" s="61">
        <f>ВОВЛЕЧЁННОСТЬ!BJ83/'АКТИВНОСТЬ БАЗЫ'!BJ161</f>
        <v>2.3146155864602465</v>
      </c>
      <c r="BK170" s="61">
        <f>ВОВЛЕЧЁННОСТЬ!BK83/'АКТИВНОСТЬ БАЗЫ'!BK161</f>
        <v>2.3877486413760356</v>
      </c>
      <c r="BL170" s="61">
        <f>ВОВЛЕЧЁННОСТЬ!BL83/'АКТИВНОСТЬ БАЗЫ'!BL161</f>
        <v>2.4280587547988648</v>
      </c>
      <c r="BO170" s="207">
        <f t="shared" si="20"/>
        <v>1.6882058992440108E-2</v>
      </c>
      <c r="BP170" s="99"/>
    </row>
    <row r="171" spans="1:68" ht="33" x14ac:dyDescent="0.3">
      <c r="A171" s="21" t="s">
        <v>215</v>
      </c>
      <c r="B171" s="22">
        <v>195</v>
      </c>
      <c r="C171" s="22">
        <v>12485</v>
      </c>
      <c r="D171" s="22">
        <v>24305</v>
      </c>
      <c r="E171" s="22">
        <v>29193</v>
      </c>
      <c r="F171" s="22">
        <v>32442</v>
      </c>
      <c r="G171" s="22">
        <v>18764</v>
      </c>
      <c r="H171" s="22">
        <v>15209</v>
      </c>
      <c r="I171" s="22">
        <v>15024</v>
      </c>
      <c r="J171" s="22">
        <v>10792</v>
      </c>
      <c r="K171" s="22">
        <v>10233</v>
      </c>
      <c r="L171" s="22">
        <v>13864</v>
      </c>
      <c r="M171" s="22">
        <v>13501</v>
      </c>
      <c r="N171" s="22">
        <v>11251</v>
      </c>
      <c r="O171" s="22">
        <v>13123</v>
      </c>
      <c r="P171" s="22">
        <v>18615</v>
      </c>
      <c r="Q171" s="22">
        <v>18668</v>
      </c>
      <c r="R171" s="22">
        <v>18015</v>
      </c>
      <c r="S171" s="22">
        <v>19042</v>
      </c>
      <c r="T171" s="22">
        <v>14942</v>
      </c>
      <c r="U171" s="22">
        <v>18431</v>
      </c>
      <c r="V171" s="22">
        <v>15076</v>
      </c>
      <c r="W171" s="22">
        <v>12896</v>
      </c>
      <c r="X171" s="22">
        <v>15810</v>
      </c>
      <c r="Y171" s="22">
        <v>16208</v>
      </c>
      <c r="Z171" s="22">
        <v>17048</v>
      </c>
      <c r="AA171" s="22">
        <v>16722</v>
      </c>
      <c r="AB171" s="22">
        <v>17339</v>
      </c>
      <c r="AC171" s="22">
        <v>15029</v>
      </c>
      <c r="AD171" s="22">
        <v>15890</v>
      </c>
      <c r="AE171" s="22">
        <v>23156</v>
      </c>
      <c r="AF171" s="22">
        <v>17484</v>
      </c>
      <c r="AG171" s="22">
        <v>17484</v>
      </c>
      <c r="AH171" s="22">
        <v>16826</v>
      </c>
      <c r="AI171" s="22">
        <v>17670</v>
      </c>
      <c r="AJ171" s="22">
        <v>15933</v>
      </c>
      <c r="AK171" s="22">
        <v>15845</v>
      </c>
      <c r="AL171" s="22">
        <v>17879</v>
      </c>
      <c r="AM171" s="22">
        <v>18348</v>
      </c>
      <c r="AN171" s="22">
        <v>19246</v>
      </c>
      <c r="AO171" s="22">
        <v>20949</v>
      </c>
      <c r="AP171" s="22">
        <v>22183</v>
      </c>
      <c r="AQ171" s="22">
        <v>28474</v>
      </c>
      <c r="AR171" s="22">
        <v>17808</v>
      </c>
      <c r="AS171" s="23">
        <v>20105</v>
      </c>
      <c r="AT171" s="23">
        <v>18384</v>
      </c>
      <c r="AU171" s="23">
        <v>19004</v>
      </c>
      <c r="AV171" s="23">
        <v>18206</v>
      </c>
      <c r="AW171" s="23">
        <v>17349</v>
      </c>
      <c r="AX171" s="23">
        <v>18384</v>
      </c>
      <c r="AY171" s="23">
        <v>18670</v>
      </c>
      <c r="AZ171" s="23">
        <v>24829</v>
      </c>
      <c r="BA171" s="23">
        <v>24489</v>
      </c>
      <c r="BB171" s="23">
        <v>37091</v>
      </c>
      <c r="BC171" s="23">
        <v>37749</v>
      </c>
      <c r="BD171" s="23">
        <v>24666</v>
      </c>
      <c r="BE171" s="23">
        <v>25449</v>
      </c>
      <c r="BF171" s="23">
        <v>28081</v>
      </c>
      <c r="BG171" s="23">
        <v>26105</v>
      </c>
      <c r="BH171" s="23">
        <v>23658</v>
      </c>
      <c r="BI171" s="23">
        <v>24456</v>
      </c>
      <c r="BJ171" s="23">
        <v>24718</v>
      </c>
      <c r="BK171" s="23">
        <v>26320</v>
      </c>
      <c r="BL171" s="23">
        <v>25060</v>
      </c>
      <c r="BO171" s="207">
        <f t="shared" si="20"/>
        <v>-4.7872340425531901E-2</v>
      </c>
      <c r="BP171" s="99"/>
    </row>
    <row r="172" spans="1:68" ht="33" x14ac:dyDescent="0.3">
      <c r="A172" s="24" t="s">
        <v>216</v>
      </c>
      <c r="B172" s="25">
        <v>3.4883720930232558E-2</v>
      </c>
      <c r="C172" s="25">
        <v>0.17842596430051591</v>
      </c>
      <c r="D172" s="25">
        <v>0.22274051943767298</v>
      </c>
      <c r="E172" s="25">
        <v>0.22085123766870424</v>
      </c>
      <c r="F172" s="25">
        <v>0.22898888300688194</v>
      </c>
      <c r="G172" s="25">
        <v>0.15511283789369265</v>
      </c>
      <c r="H172" s="25">
        <v>0.16339883324917542</v>
      </c>
      <c r="I172" s="25">
        <v>0.15164116435867414</v>
      </c>
      <c r="J172" s="25">
        <v>0.13178493363129037</v>
      </c>
      <c r="K172" s="25">
        <v>0.13714584394349585</v>
      </c>
      <c r="L172" s="25">
        <v>0.17844823147814448</v>
      </c>
      <c r="M172" s="25">
        <f t="shared" ref="M172:BL172" si="23">M171/M161</f>
        <v>0.17372674164243251</v>
      </c>
      <c r="N172" s="25">
        <f t="shared" si="23"/>
        <v>0.15026377295492488</v>
      </c>
      <c r="O172" s="25">
        <f t="shared" si="23"/>
        <v>0.16694866738757078</v>
      </c>
      <c r="P172" s="25">
        <f t="shared" si="23"/>
        <v>0.19887820512820512</v>
      </c>
      <c r="Q172" s="25">
        <f t="shared" si="23"/>
        <v>0.18055206298237808</v>
      </c>
      <c r="R172" s="25">
        <f t="shared" si="23"/>
        <v>0.18497412518482012</v>
      </c>
      <c r="S172" s="25">
        <f t="shared" si="23"/>
        <v>0.2201107373628787</v>
      </c>
      <c r="T172" s="25">
        <f t="shared" si="23"/>
        <v>0.17389381560877964</v>
      </c>
      <c r="U172" s="25">
        <f t="shared" si="23"/>
        <v>0.19804650563053383</v>
      </c>
      <c r="V172" s="25">
        <f t="shared" si="23"/>
        <v>0.16460671703716645</v>
      </c>
      <c r="W172" s="25">
        <f t="shared" si="23"/>
        <v>0.15545215651293426</v>
      </c>
      <c r="X172" s="25">
        <f t="shared" si="23"/>
        <v>0.19030308866366547</v>
      </c>
      <c r="Y172" s="25">
        <f t="shared" si="23"/>
        <v>0.19966246596942483</v>
      </c>
      <c r="Z172" s="25">
        <f t="shared" si="23"/>
        <v>0.22315596570456181</v>
      </c>
      <c r="AA172" s="25">
        <f t="shared" si="23"/>
        <v>0.21302182193403738</v>
      </c>
      <c r="AB172" s="25">
        <f t="shared" si="23"/>
        <v>0.21318529993975385</v>
      </c>
      <c r="AC172" s="25">
        <f t="shared" si="23"/>
        <v>0.19373509506928779</v>
      </c>
      <c r="AD172" s="25">
        <f t="shared" si="23"/>
        <v>0.20293223672447702</v>
      </c>
      <c r="AE172" s="25">
        <f t="shared" si="23"/>
        <v>0.29448570556516429</v>
      </c>
      <c r="AF172" s="25">
        <f t="shared" si="23"/>
        <v>0.21518504387638307</v>
      </c>
      <c r="AG172" s="25">
        <f t="shared" si="23"/>
        <v>0.19132661435934473</v>
      </c>
      <c r="AH172" s="25">
        <f t="shared" si="23"/>
        <v>0.20719378394020369</v>
      </c>
      <c r="AI172" s="25">
        <f t="shared" si="23"/>
        <v>0.2225104518208835</v>
      </c>
      <c r="AJ172" s="25">
        <f t="shared" si="23"/>
        <v>0.20862357932226469</v>
      </c>
      <c r="AK172" s="25">
        <f t="shared" si="23"/>
        <v>0.21311365164761265</v>
      </c>
      <c r="AL172" s="25">
        <f t="shared" si="23"/>
        <v>0.23167128825770336</v>
      </c>
      <c r="AM172" s="25">
        <f t="shared" si="23"/>
        <v>0.22795378307864331</v>
      </c>
      <c r="AN172" s="25">
        <f t="shared" si="23"/>
        <v>0.23341499502753049</v>
      </c>
      <c r="AO172" s="25">
        <f t="shared" si="23"/>
        <v>0.24939285714285714</v>
      </c>
      <c r="AP172" s="25">
        <f t="shared" si="23"/>
        <v>0.24599944552259495</v>
      </c>
      <c r="AQ172" s="25">
        <f t="shared" si="23"/>
        <v>0.34182472989195678</v>
      </c>
      <c r="AR172" s="25">
        <f t="shared" si="23"/>
        <v>0.21545236770150264</v>
      </c>
      <c r="AS172" s="25">
        <f t="shared" si="23"/>
        <v>0.23971051125524609</v>
      </c>
      <c r="AT172" s="25">
        <f t="shared" si="23"/>
        <v>0.22897853948958113</v>
      </c>
      <c r="AU172" s="25">
        <f t="shared" si="23"/>
        <v>0.24694309809374065</v>
      </c>
      <c r="AV172" s="25">
        <f t="shared" si="23"/>
        <v>0.24597384349329873</v>
      </c>
      <c r="AW172" s="25">
        <f t="shared" si="23"/>
        <v>0.23597339535642878</v>
      </c>
      <c r="AX172" s="25">
        <f t="shared" si="23"/>
        <v>0.24217196000684996</v>
      </c>
      <c r="AY172" s="25">
        <f t="shared" si="23"/>
        <v>0.23460668509675797</v>
      </c>
      <c r="AZ172" s="25">
        <f t="shared" si="23"/>
        <v>0.29123901798177187</v>
      </c>
      <c r="BA172" s="25">
        <f t="shared" si="23"/>
        <v>0.28228418613765516</v>
      </c>
      <c r="BB172" s="25">
        <f t="shared" si="23"/>
        <v>0.39697965386961781</v>
      </c>
      <c r="BC172" s="25">
        <f t="shared" si="23"/>
        <v>0.41572872844210479</v>
      </c>
      <c r="BD172" s="25">
        <f t="shared" si="23"/>
        <v>0.27299289461451626</v>
      </c>
      <c r="BE172" s="25">
        <f t="shared" si="23"/>
        <v>0.27423491379310344</v>
      </c>
      <c r="BF172" s="25">
        <f t="shared" si="23"/>
        <v>0.30571674305684082</v>
      </c>
      <c r="BG172" s="25">
        <f t="shared" si="23"/>
        <v>0.2953354979579369</v>
      </c>
      <c r="BH172" s="25">
        <f t="shared" si="23"/>
        <v>0.27229722730568695</v>
      </c>
      <c r="BI172" s="25">
        <f t="shared" si="23"/>
        <v>0.27300127257708023</v>
      </c>
      <c r="BJ172" s="25">
        <f t="shared" si="23"/>
        <v>0.27024840374354936</v>
      </c>
      <c r="BK172" s="25">
        <f t="shared" si="23"/>
        <v>0.27773967181976467</v>
      </c>
      <c r="BL172" s="25">
        <f t="shared" si="23"/>
        <v>0.26143381739275579</v>
      </c>
      <c r="BO172" s="207">
        <f>BL172-BK172</f>
        <v>-1.6305854427008881E-2</v>
      </c>
      <c r="BP172" s="99"/>
    </row>
    <row r="173" spans="1:68" ht="33" x14ac:dyDescent="0.3">
      <c r="A173" s="21" t="s">
        <v>217</v>
      </c>
      <c r="B173" s="22">
        <v>1493.0812146690521</v>
      </c>
      <c r="C173" s="22">
        <v>2051.6179207694354</v>
      </c>
      <c r="D173" s="22">
        <v>2158.2832490514747</v>
      </c>
      <c r="E173" s="22">
        <v>2109.8536520305088</v>
      </c>
      <c r="F173" s="22">
        <v>2213.5611085230234</v>
      </c>
      <c r="G173" s="22">
        <v>1886.5250862197133</v>
      </c>
      <c r="H173" s="22">
        <v>2075.9718156619679</v>
      </c>
      <c r="I173" s="22">
        <v>2425.0765488109932</v>
      </c>
      <c r="J173" s="22">
        <v>2176.261395025102</v>
      </c>
      <c r="K173" s="22">
        <v>2097.0333052778064</v>
      </c>
      <c r="L173" s="22">
        <v>2075.1286267569267</v>
      </c>
      <c r="M173" s="22">
        <v>2053.6146946496187</v>
      </c>
      <c r="N173" s="22">
        <v>2028.7210612353817</v>
      </c>
      <c r="O173" s="22">
        <v>2090.493383499776</v>
      </c>
      <c r="P173" s="22">
        <v>2319.7306520299162</v>
      </c>
      <c r="Q173" s="22">
        <v>2330.3333675068197</v>
      </c>
      <c r="R173" s="22">
        <v>2362.3973949605734</v>
      </c>
      <c r="S173" s="22">
        <v>2086.0924070927404</v>
      </c>
      <c r="T173" s="22">
        <v>2067.3569095500784</v>
      </c>
      <c r="U173" s="22">
        <v>2142.4468537780467</v>
      </c>
      <c r="V173" s="22">
        <v>2181.8997281303245</v>
      </c>
      <c r="W173" s="22">
        <v>2119.9930028448157</v>
      </c>
      <c r="X173" s="22">
        <v>2147.9246647728642</v>
      </c>
      <c r="Y173" s="22">
        <v>2132.6352560454325</v>
      </c>
      <c r="Z173" s="22">
        <v>2098.1719816741952</v>
      </c>
      <c r="AA173" s="22">
        <v>2157.583738901134</v>
      </c>
      <c r="AB173" s="22">
        <f>ВОВЛЕЧЁННОСТЬ!AB70/'АКТИВНОСТЬ БАЗЫ'!AB161</f>
        <v>2282.6369472415909</v>
      </c>
      <c r="AC173" s="22">
        <f>ВОВЛЕЧЁННОСТЬ!AC70/'АКТИВНОСТЬ БАЗЫ'!AC161</f>
        <v>2234.1808310667093</v>
      </c>
      <c r="AD173" s="22">
        <f>ВОВЛЕЧЁННОСТЬ!AD70/'АКТИВНОСТЬ БАЗЫ'!AD161</f>
        <v>2343.2406291027037</v>
      </c>
      <c r="AE173" s="22">
        <f>ВОВЛЕЧЁННОСТЬ!AE70/'АКТИВНОСТЬ БАЗЫ'!AE161</f>
        <v>2174.7127966985445</v>
      </c>
      <c r="AF173" s="22">
        <f>ВОВЛЕЧЁННОСТЬ!AF70/'АКТИВНОСТЬ БАЗЫ'!AF161</f>
        <v>2355.6183234667878</v>
      </c>
      <c r="AG173" s="22">
        <f>ВОВЛЕЧЁННОСТЬ!AG70/'АКТИВНОСТЬ БАЗЫ'!AG161</f>
        <v>3457.1116173686573</v>
      </c>
      <c r="AH173" s="22">
        <f>ВОВЛЕЧЁННОСТЬ!AH70/'АКТИВНОСТЬ БАЗЫ'!AH161</f>
        <v>2332.7419106256693</v>
      </c>
      <c r="AI173" s="22">
        <f>ВОВЛЕЧЁННОСТЬ!AI70/'АКТИВНОСТЬ БАЗЫ'!AI161</f>
        <v>2207.0070776456951</v>
      </c>
      <c r="AJ173" s="22">
        <f>ВОВЛЕЧЁННОСТЬ!AJ70/'АКТИВНОСТЬ БАЗЫ'!AJ161</f>
        <v>2220.5419550358761</v>
      </c>
      <c r="AK173" s="22">
        <f>ВОВЛЕЧЁННОСТЬ!AK70/'АКТИВНОСТЬ БАЗЫ'!AK161</f>
        <v>2232.1523498318761</v>
      </c>
      <c r="AL173" s="22">
        <f>ВОВЛЕЧЁННОСТЬ!AL70/'АКТИВНОСТЬ БАЗЫ'!AL161</f>
        <v>2264.1373940614717</v>
      </c>
      <c r="AM173" s="22">
        <f>ВОВЛЕЧЁННОСТЬ!AM70/'АКТИВНОСТЬ БАЗЫ'!AM161</f>
        <v>2369.7316068579948</v>
      </c>
      <c r="AN173" s="22">
        <f>ВОВЛЕЧЁННОСТЬ!AN70/'АКТИВНОСТЬ БАЗЫ'!AN161</f>
        <v>2450.6165778494683</v>
      </c>
      <c r="AO173" s="22">
        <f>ВОВЛЕЧЁННОСТЬ!AO70/'АКТИВНОСТЬ БАЗЫ'!AO161</f>
        <v>2407.8167671428573</v>
      </c>
      <c r="AP173" s="22">
        <f>ВОВЛЕЧЁННОСТЬ!AP70/'АКТИВНОСТЬ БАЗЫ'!AP161</f>
        <v>2651.8442588300518</v>
      </c>
      <c r="AQ173" s="22">
        <f>ВОВЛЕЧЁННОСТЬ!AQ70/'АКТИВНОСТЬ БАЗЫ'!AQ161</f>
        <v>2375.7863486194487</v>
      </c>
      <c r="AR173" s="22">
        <f>ВОВЛЕЧЁННОСТЬ!AR70/'АКТИВНОСТЬ БАЗЫ'!AR161</f>
        <v>2413.1084795654183</v>
      </c>
      <c r="AS173" s="23">
        <f>ВОВЛЕЧЁННОСТЬ!AS70/'АКТИВНОСТЬ БАЗЫ'!AS161</f>
        <v>2516.4799223817245</v>
      </c>
      <c r="AT173" s="23">
        <f>ВОВЛЕЧЁННОСТЬ!AT70/'АКТИВНОСТЬ БАЗЫ'!AT161</f>
        <v>2490.45019206098</v>
      </c>
      <c r="AU173" s="23">
        <f>ВОВЛЕЧЁННОСТЬ!AU70/'АКТИВНОСТЬ БАЗЫ'!AU161</f>
        <v>2448.6559660589669</v>
      </c>
      <c r="AV173" s="23">
        <f>ВОВЛЕЧЁННОСТЬ!AV70/'АКТИВНОСТЬ БАЗЫ'!AV161</f>
        <v>2438.4042370568527</v>
      </c>
      <c r="AW173" s="23">
        <f>ВОВЛЕЧЁННОСТЬ!AW70/'АКТИВНОСТЬ БАЗЫ'!AW161</f>
        <v>2445.7411289291495</v>
      </c>
      <c r="AX173" s="23">
        <f>ВОВЛЕЧЁННОСТЬ!AX70/'АКТИВНОСТЬ БАЗЫ'!AX161</f>
        <v>2729.5921853964387</v>
      </c>
      <c r="AY173" s="23">
        <f>ВОВЛЕЧЁННОСТЬ!AY70/'АКТИВНОСТЬ БАЗЫ'!AY161</f>
        <v>2503.5710530283986</v>
      </c>
      <c r="AZ173" s="23">
        <f>ВОВЛЕЧЁННОСТЬ!AZ70/'АКТИВНОСТЬ БАЗЫ'!AZ161</f>
        <v>2646.6070447960774</v>
      </c>
      <c r="BA173" s="23">
        <f>ВОВЛЕЧЁННОСТЬ!BA70/'АКТИВНОСТЬ БАЗЫ'!BA161</f>
        <v>2685.2181981026602</v>
      </c>
      <c r="BB173" s="23">
        <f>ВОВЛЕЧЁННОСТЬ!BB70/'АКТИВНОСТЬ БАЗЫ'!BB161</f>
        <v>2921.9839697965381</v>
      </c>
      <c r="BC173" s="23">
        <f>ВОВЛЕЧЁННОСТЬ!BC70/'АКТИВНОСТЬ БАЗЫ'!BC161</f>
        <v>2713.9653690447349</v>
      </c>
      <c r="BD173" s="23">
        <f>ВОВЛЕЧЁННОСТЬ!BD70/'АКТИВНОСТЬ БАЗЫ'!BD161</f>
        <v>2806.4911044336709</v>
      </c>
      <c r="BE173" s="23">
        <f>ВОВЛЕЧЁННОСТЬ!BE70/'АКТИВНОСТЬ БАЗЫ'!BE161</f>
        <v>2896.0988699353434</v>
      </c>
      <c r="BF173" s="23">
        <f>ВОВЛЕЧЁННОСТЬ!BF70/'АКТИВНОСТЬ БАЗЫ'!BF161</f>
        <v>2918.4232550923762</v>
      </c>
      <c r="BG173" s="23">
        <f>ВОВЛЕЧЁННОСТЬ!BG70/'АКТИВНОСТЬ БАЗЫ'!BG161</f>
        <v>2865.1899486373045</v>
      </c>
      <c r="BH173" s="23">
        <f>ВОВЛЕЧЁННОСТЬ!BH70/'АКТИВНОСТЬ БАЗЫ'!BH161</f>
        <v>2866.3642400699782</v>
      </c>
      <c r="BI173" s="23">
        <f>ВОВЛЕЧЁННОСТЬ!BI70/'АКТИВНОСТЬ БАЗЫ'!BI161</f>
        <v>2955.5533570360117</v>
      </c>
      <c r="BJ173" s="23">
        <f>ВОВЛЕЧЁННОСТЬ!BJ70/'АКТИВНОСТЬ БАЗЫ'!BJ161</f>
        <v>2967.3089522653727</v>
      </c>
      <c r="BK173" s="23">
        <f>ВОВЛЕЧЁННОСТЬ!BK70/'АКТИВНОСТЬ БАЗЫ'!BK161</f>
        <v>2987.1307887933322</v>
      </c>
      <c r="BL173" s="23">
        <f>ВОВЛЕЧЁННОСТЬ!BL70/'АКТИВНОСТЬ БАЗЫ'!BL161</f>
        <v>3106.2703718077109</v>
      </c>
      <c r="BO173" s="207">
        <f t="shared" si="20"/>
        <v>3.9884287444442945E-2</v>
      </c>
      <c r="BP173" s="99"/>
    </row>
    <row r="174" spans="1:68" x14ac:dyDescent="0.3">
      <c r="A174" s="100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86"/>
      <c r="BB174" s="86"/>
      <c r="BP174" s="99"/>
    </row>
    <row r="175" spans="1:68" customFormat="1" x14ac:dyDescent="0.3">
      <c r="A175" s="16" t="s">
        <v>218</v>
      </c>
      <c r="B175" s="230">
        <v>2019</v>
      </c>
      <c r="C175" s="230"/>
      <c r="D175" s="230"/>
      <c r="E175" s="230"/>
      <c r="F175" s="230"/>
      <c r="G175" s="229">
        <v>2020</v>
      </c>
      <c r="H175" s="229"/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>
        <v>2021</v>
      </c>
      <c r="T175" s="229"/>
      <c r="U175" s="229"/>
      <c r="V175" s="229"/>
      <c r="W175" s="229"/>
      <c r="X175" s="229"/>
      <c r="Y175" s="229"/>
      <c r="Z175" s="229"/>
      <c r="AA175" s="229"/>
      <c r="AB175" s="229"/>
      <c r="AC175" s="229"/>
      <c r="AD175" s="229"/>
      <c r="AE175" s="229">
        <v>2022</v>
      </c>
      <c r="AF175" s="229"/>
      <c r="AG175" s="229"/>
      <c r="AH175" s="229"/>
      <c r="AI175" s="229"/>
      <c r="AJ175" s="229"/>
      <c r="AK175" s="229"/>
      <c r="AL175" s="229"/>
      <c r="AM175" s="229"/>
      <c r="AN175" s="229"/>
      <c r="AO175" s="229"/>
      <c r="AP175" s="229"/>
      <c r="AQ175" s="229">
        <v>2023</v>
      </c>
      <c r="AR175" s="229"/>
      <c r="AS175" s="229"/>
      <c r="AT175" s="229"/>
      <c r="AU175" s="229"/>
      <c r="AV175" s="229"/>
      <c r="AW175" s="229"/>
      <c r="AX175" s="229"/>
      <c r="AY175" s="229"/>
      <c r="AZ175" s="229"/>
      <c r="BA175" s="229"/>
      <c r="BB175" s="229"/>
      <c r="BC175" s="229">
        <v>2024</v>
      </c>
      <c r="BD175" s="229"/>
      <c r="BE175" s="229"/>
      <c r="BF175" s="229"/>
      <c r="BG175" s="229"/>
      <c r="BH175" s="229"/>
      <c r="BI175" s="229"/>
      <c r="BJ175" s="229"/>
      <c r="BK175" s="229"/>
      <c r="BL175" s="229"/>
      <c r="BM175" s="229"/>
      <c r="BN175" s="229"/>
      <c r="BO175" s="231" t="s">
        <v>931</v>
      </c>
      <c r="BP175" s="99"/>
    </row>
    <row r="176" spans="1:68" customFormat="1" ht="15.75" customHeight="1" x14ac:dyDescent="0.3">
      <c r="A176" s="17"/>
      <c r="B176" s="18">
        <v>43678</v>
      </c>
      <c r="C176" s="18">
        <v>43709</v>
      </c>
      <c r="D176" s="18">
        <v>43739</v>
      </c>
      <c r="E176" s="18">
        <v>43770</v>
      </c>
      <c r="F176" s="18">
        <v>43800</v>
      </c>
      <c r="G176" s="18">
        <v>43831</v>
      </c>
      <c r="H176" s="18">
        <v>43862</v>
      </c>
      <c r="I176" s="18">
        <v>43891</v>
      </c>
      <c r="J176" s="18">
        <v>43922</v>
      </c>
      <c r="K176" s="18">
        <v>43952</v>
      </c>
      <c r="L176" s="18">
        <v>43983</v>
      </c>
      <c r="M176" s="18">
        <v>44013</v>
      </c>
      <c r="N176" s="18">
        <v>44044</v>
      </c>
      <c r="O176" s="18">
        <v>44075</v>
      </c>
      <c r="P176" s="18">
        <v>44105</v>
      </c>
      <c r="Q176" s="18">
        <v>44136</v>
      </c>
      <c r="R176" s="18">
        <v>44166</v>
      </c>
      <c r="S176" s="18">
        <v>44197</v>
      </c>
      <c r="T176" s="18">
        <v>44228</v>
      </c>
      <c r="U176" s="18">
        <v>44256</v>
      </c>
      <c r="V176" s="18">
        <v>44287</v>
      </c>
      <c r="W176" s="18">
        <v>44317</v>
      </c>
      <c r="X176" s="18">
        <v>44348</v>
      </c>
      <c r="Y176" s="18">
        <v>44378</v>
      </c>
      <c r="Z176" s="18">
        <v>44409</v>
      </c>
      <c r="AA176" s="18">
        <v>44440</v>
      </c>
      <c r="AB176" s="18">
        <v>44470</v>
      </c>
      <c r="AC176" s="18">
        <v>44501</v>
      </c>
      <c r="AD176" s="18">
        <v>44531</v>
      </c>
      <c r="AE176" s="18">
        <v>44562</v>
      </c>
      <c r="AF176" s="18">
        <v>44593</v>
      </c>
      <c r="AG176" s="18">
        <v>44621</v>
      </c>
      <c r="AH176" s="18">
        <v>44652</v>
      </c>
      <c r="AI176" s="18">
        <v>44682</v>
      </c>
      <c r="AJ176" s="18">
        <v>44713</v>
      </c>
      <c r="AK176" s="18">
        <v>44743</v>
      </c>
      <c r="AL176" s="18">
        <v>44774</v>
      </c>
      <c r="AM176" s="18">
        <v>44805</v>
      </c>
      <c r="AN176" s="18">
        <v>44835</v>
      </c>
      <c r="AO176" s="18">
        <v>44866</v>
      </c>
      <c r="AP176" s="18">
        <v>44896</v>
      </c>
      <c r="AQ176" s="18">
        <v>44927</v>
      </c>
      <c r="AR176" s="18">
        <v>44958</v>
      </c>
      <c r="AS176" s="18">
        <v>44986</v>
      </c>
      <c r="AT176" s="18">
        <v>45017</v>
      </c>
      <c r="AU176" s="18">
        <v>45047</v>
      </c>
      <c r="AV176" s="18">
        <v>45078</v>
      </c>
      <c r="AW176" s="18">
        <v>45108</v>
      </c>
      <c r="AX176" s="18">
        <v>45139</v>
      </c>
      <c r="AY176" s="18">
        <v>45170</v>
      </c>
      <c r="AZ176" s="18">
        <v>45200</v>
      </c>
      <c r="BA176" s="18">
        <v>45231</v>
      </c>
      <c r="BB176" s="18">
        <v>45261</v>
      </c>
      <c r="BC176" s="18">
        <v>45292</v>
      </c>
      <c r="BD176" s="18">
        <v>45323</v>
      </c>
      <c r="BE176" s="18">
        <v>45352</v>
      </c>
      <c r="BF176" s="18">
        <v>45383</v>
      </c>
      <c r="BG176" s="18">
        <v>45413</v>
      </c>
      <c r="BH176" s="18">
        <v>45444</v>
      </c>
      <c r="BI176" s="18">
        <v>45474</v>
      </c>
      <c r="BJ176" s="18">
        <v>45505</v>
      </c>
      <c r="BK176" s="18">
        <v>45536</v>
      </c>
      <c r="BL176" s="18">
        <v>45566</v>
      </c>
      <c r="BM176" s="18">
        <v>45597</v>
      </c>
      <c r="BN176" s="18">
        <v>45627</v>
      </c>
      <c r="BO176" s="232"/>
      <c r="BP176" s="99"/>
    </row>
    <row r="177" spans="1:68" x14ac:dyDescent="0.3">
      <c r="A177" s="21" t="s">
        <v>219</v>
      </c>
      <c r="B177" s="22"/>
      <c r="C177" s="22"/>
      <c r="D177" s="22"/>
      <c r="E177" s="22"/>
      <c r="F177" s="22">
        <v>1054</v>
      </c>
      <c r="G177" s="22">
        <v>46812</v>
      </c>
      <c r="H177" s="22">
        <v>67490</v>
      </c>
      <c r="I177" s="22">
        <v>79442</v>
      </c>
      <c r="J177" s="22">
        <v>72726</v>
      </c>
      <c r="K177" s="22">
        <v>70532</v>
      </c>
      <c r="L177" s="22">
        <v>68789</v>
      </c>
      <c r="M177" s="22">
        <v>67658</v>
      </c>
      <c r="N177" s="22">
        <v>70458</v>
      </c>
      <c r="O177" s="22">
        <v>76562</v>
      </c>
      <c r="P177" s="22">
        <v>89361</v>
      </c>
      <c r="Q177" s="22">
        <v>95943</v>
      </c>
      <c r="R177" s="22">
        <v>96920</v>
      </c>
      <c r="S177" s="22">
        <v>88237</v>
      </c>
      <c r="T177" s="22">
        <v>88745</v>
      </c>
      <c r="U177" s="22">
        <v>95097</v>
      </c>
      <c r="V177" s="22">
        <v>95170</v>
      </c>
      <c r="W177" s="22">
        <v>89906</v>
      </c>
      <c r="X177" s="22">
        <v>90906</v>
      </c>
      <c r="Y177" s="22">
        <v>92007</v>
      </c>
      <c r="Z177" s="22">
        <v>94656</v>
      </c>
      <c r="AA177" s="22">
        <v>102337</v>
      </c>
      <c r="AB177" s="22">
        <v>110568</v>
      </c>
      <c r="AC177" s="22">
        <v>110457</v>
      </c>
      <c r="AD177" s="22">
        <v>116283</v>
      </c>
      <c r="AE177" s="22">
        <v>118517</v>
      </c>
      <c r="AF177" s="22">
        <v>123357</v>
      </c>
      <c r="AG177" s="22">
        <v>131325</v>
      </c>
      <c r="AH177" s="22">
        <v>122619</v>
      </c>
      <c r="AI177" s="22">
        <v>124342</v>
      </c>
      <c r="AJ177" s="22">
        <v>120551</v>
      </c>
      <c r="AK177" s="22">
        <v>119883</v>
      </c>
      <c r="AL177" s="22">
        <v>126567</v>
      </c>
      <c r="AM177" s="22">
        <v>134462</v>
      </c>
      <c r="AN177" s="22">
        <v>140457</v>
      </c>
      <c r="AO177" s="22">
        <v>144327</v>
      </c>
      <c r="AP177" s="22">
        <v>155878</v>
      </c>
      <c r="AQ177" s="22">
        <v>147520</v>
      </c>
      <c r="AR177" s="22">
        <v>151087</v>
      </c>
      <c r="AS177" s="23">
        <v>156857</v>
      </c>
      <c r="AT177" s="23">
        <v>152510</v>
      </c>
      <c r="AU177" s="23">
        <v>148626</v>
      </c>
      <c r="AV177" s="23">
        <v>142706</v>
      </c>
      <c r="AW177" s="23">
        <v>141868</v>
      </c>
      <c r="AX177" s="23">
        <v>148744</v>
      </c>
      <c r="AY177" s="23">
        <v>159096</v>
      </c>
      <c r="AZ177" s="23">
        <v>170934</v>
      </c>
      <c r="BA177" s="23">
        <v>175750</v>
      </c>
      <c r="BB177" s="23">
        <v>191534</v>
      </c>
      <c r="BC177" s="23">
        <v>190961</v>
      </c>
      <c r="BD177" s="23">
        <v>197795</v>
      </c>
      <c r="BE177" s="23">
        <v>203050</v>
      </c>
      <c r="BF177" s="23">
        <v>203241</v>
      </c>
      <c r="BG177" s="23">
        <v>199327</v>
      </c>
      <c r="BH177" s="23">
        <v>195783</v>
      </c>
      <c r="BI177" s="23">
        <v>199440</v>
      </c>
      <c r="BJ177" s="23">
        <v>204977</v>
      </c>
      <c r="BK177" s="23">
        <v>218375</v>
      </c>
      <c r="BL177" s="23">
        <v>226047</v>
      </c>
      <c r="BO177" s="207">
        <f>BL177/BK177-1</f>
        <v>3.5132226674298828E-2</v>
      </c>
      <c r="BP177" s="99"/>
    </row>
    <row r="178" spans="1:68" ht="33" x14ac:dyDescent="0.3">
      <c r="A178" s="24" t="s">
        <v>220</v>
      </c>
      <c r="B178" s="25"/>
      <c r="C178" s="25"/>
      <c r="D178" s="25"/>
      <c r="E178" s="25"/>
      <c r="F178" s="25">
        <v>4.1745880861850443E-3</v>
      </c>
      <c r="G178" s="25">
        <v>0.1748928682176335</v>
      </c>
      <c r="H178" s="25">
        <v>0.23767180935544419</v>
      </c>
      <c r="I178" s="25">
        <v>0.25853461686160417</v>
      </c>
      <c r="J178" s="25">
        <v>0.27353764217367754</v>
      </c>
      <c r="K178" s="25">
        <v>0.26745539692471038</v>
      </c>
      <c r="L178" s="25">
        <v>0.24651844525196923</v>
      </c>
      <c r="M178" s="25">
        <f>M177/M76</f>
        <v>0.23832386373643405</v>
      </c>
      <c r="N178" s="25">
        <f>N177/N76</f>
        <v>0.24401884047932396</v>
      </c>
      <c r="O178" s="25">
        <f>O177/O76</f>
        <v>0.24817101829792063</v>
      </c>
      <c r="P178" s="25">
        <f>P177/P76</f>
        <v>0.26064852220125362</v>
      </c>
      <c r="Q178" s="25">
        <f>Q177/Q76</f>
        <v>0.27842976789538748</v>
      </c>
      <c r="R178" s="25">
        <f>R177/R76</f>
        <v>0.27780325613391427</v>
      </c>
      <c r="S178" s="25">
        <f>S177/S76</f>
        <v>0.26887916481293006</v>
      </c>
      <c r="T178" s="25">
        <f>T177/T76</f>
        <v>0.26460950381804577</v>
      </c>
      <c r="U178" s="25">
        <f>U177/U76</f>
        <v>0.2617192552737681</v>
      </c>
      <c r="V178" s="25">
        <f>V177/V76</f>
        <v>0.26111601924965844</v>
      </c>
      <c r="W178" s="25">
        <f>W177/W76</f>
        <v>0.26043027509913941</v>
      </c>
      <c r="X178" s="25">
        <f>X177/X76</f>
        <v>0.26248527407544292</v>
      </c>
      <c r="Y178" s="25">
        <f>Y177/Y76</f>
        <v>0.26572035060865545</v>
      </c>
      <c r="Z178" s="25">
        <f>Z177/Z76</f>
        <v>0.27214936933776873</v>
      </c>
      <c r="AA178" s="25">
        <f>AA177/AA76</f>
        <v>0.28110313002156267</v>
      </c>
      <c r="AB178" s="25">
        <f>AB177/AB76</f>
        <v>0.28786778202154167</v>
      </c>
      <c r="AC178" s="25">
        <f>AC177/AC76</f>
        <v>0.2976820272896078</v>
      </c>
      <c r="AD178" s="25">
        <f>AD177/AD76</f>
        <v>0.30168663070804241</v>
      </c>
      <c r="AE178" s="25">
        <f>AE177/AE76</f>
        <v>0.3055176040544233</v>
      </c>
      <c r="AF178" s="25">
        <f>AF177/AF76</f>
        <v>0.31454580225664563</v>
      </c>
      <c r="AG178" s="25">
        <f>AG177/AG76</f>
        <v>0.32027363184079605</v>
      </c>
      <c r="AH178" s="25">
        <f>AH177/AH76</f>
        <v>0.31919895039906704</v>
      </c>
      <c r="AI178" s="25">
        <f>AI177/AI76</f>
        <v>0.31798989834409563</v>
      </c>
      <c r="AJ178" s="25">
        <f>AJ177/AJ76</f>
        <v>0.3146773376769148</v>
      </c>
      <c r="AK178" s="25">
        <f>AK177/AK76</f>
        <v>0.31180798851426744</v>
      </c>
      <c r="AL178" s="25">
        <f>AL177/AL76</f>
        <v>0.31159555872867378</v>
      </c>
      <c r="AM178" s="25">
        <f>AM177/AM76</f>
        <v>0.31859031922531056</v>
      </c>
      <c r="AN178" s="25">
        <f>AN177/AN76</f>
        <v>0.32258412721744001</v>
      </c>
      <c r="AO178" s="25">
        <f>AO177/AO76</f>
        <v>0.32845185427931617</v>
      </c>
      <c r="AP178" s="25">
        <f>AP177/AP76</f>
        <v>0.33043411901122871</v>
      </c>
      <c r="AQ178" s="25">
        <f>AQ177/AQ76</f>
        <v>0.33520492445846178</v>
      </c>
      <c r="AR178" s="25">
        <f>AR177/AR76</f>
        <v>0.33897441880292023</v>
      </c>
      <c r="AS178" s="25">
        <f>AS177/AS76</f>
        <v>0.33784636591748601</v>
      </c>
      <c r="AT178" s="25">
        <f>AT177/AT76</f>
        <v>0.33895404529018119</v>
      </c>
      <c r="AU178" s="25">
        <f>AU177/AU76</f>
        <v>0.33104581932871374</v>
      </c>
      <c r="AV178" s="25">
        <f>AV177/AV76</f>
        <v>0.33037696579920317</v>
      </c>
      <c r="AW178" s="25">
        <f>AW177/AW76</f>
        <v>0.32666576097593547</v>
      </c>
      <c r="AX178" s="25">
        <f>AX177/AX76</f>
        <v>0.33029486806547098</v>
      </c>
      <c r="AY178" s="25">
        <f>AY177/AY76</f>
        <v>0.33513720748484893</v>
      </c>
      <c r="AZ178" s="25">
        <f>AZ177/AZ76</f>
        <v>0.34166778267934989</v>
      </c>
      <c r="BA178" s="25">
        <f>BA177/BA76</f>
        <v>0.35141706557252489</v>
      </c>
      <c r="BB178" s="25">
        <f>BB177/BB76</f>
        <v>0.35464202326705269</v>
      </c>
      <c r="BC178" s="25">
        <f>BC177/BC76</f>
        <v>0.3619585387535848</v>
      </c>
      <c r="BD178" s="25">
        <f>BD177/BD76</f>
        <v>0.37014199739509257</v>
      </c>
      <c r="BE178" s="25">
        <f>BE177/BE76</f>
        <v>0.36813297387262112</v>
      </c>
      <c r="BF178" s="25">
        <f>BF177/BF76</f>
        <v>0.36954051307040398</v>
      </c>
      <c r="BG178" s="25">
        <f>BG177/BG76</f>
        <v>0.3676215910159773</v>
      </c>
      <c r="BH178" s="25">
        <f>BH177/BH76</f>
        <v>0.36591601890667957</v>
      </c>
      <c r="BI178" s="25">
        <f>BI177/BI76</f>
        <v>0.36510888827052912</v>
      </c>
      <c r="BJ178" s="25">
        <f>BJ177/BJ76</f>
        <v>0.36557925845073314</v>
      </c>
      <c r="BK178" s="25">
        <f>BK177/BK76</f>
        <v>0.36850320620992238</v>
      </c>
      <c r="BL178" s="25">
        <f>BL177/BL76</f>
        <v>0.37595111655886654</v>
      </c>
      <c r="BO178" s="207">
        <f>BL178-BK178</f>
        <v>7.4479103489441534E-3</v>
      </c>
      <c r="BP178" s="99"/>
    </row>
    <row r="179" spans="1:68" ht="33" x14ac:dyDescent="0.3">
      <c r="A179" s="21" t="s">
        <v>221</v>
      </c>
      <c r="B179" s="22"/>
      <c r="C179" s="22"/>
      <c r="D179" s="22"/>
      <c r="E179" s="22"/>
      <c r="F179" s="22">
        <v>127</v>
      </c>
      <c r="G179" s="22">
        <v>20015</v>
      </c>
      <c r="H179" s="22">
        <v>34664</v>
      </c>
      <c r="I179" s="22">
        <v>43057</v>
      </c>
      <c r="J179" s="22">
        <v>35686</v>
      </c>
      <c r="K179" s="22">
        <v>33209</v>
      </c>
      <c r="L179" s="22">
        <v>33186</v>
      </c>
      <c r="M179" s="22">
        <v>33223</v>
      </c>
      <c r="N179" s="22">
        <v>34150</v>
      </c>
      <c r="O179" s="22">
        <v>38479</v>
      </c>
      <c r="P179" s="22">
        <v>47801</v>
      </c>
      <c r="Q179" s="22">
        <v>52134</v>
      </c>
      <c r="R179" s="22">
        <v>52453</v>
      </c>
      <c r="S179" s="22">
        <v>44016</v>
      </c>
      <c r="T179" s="22">
        <v>43924</v>
      </c>
      <c r="U179" s="22">
        <v>49409</v>
      </c>
      <c r="V179" s="22">
        <v>48599</v>
      </c>
      <c r="W179" s="22">
        <v>44476</v>
      </c>
      <c r="X179" s="22">
        <v>44800</v>
      </c>
      <c r="Y179" s="22">
        <v>45192</v>
      </c>
      <c r="Z179" s="22">
        <v>46037</v>
      </c>
      <c r="AA179" s="22">
        <v>52148</v>
      </c>
      <c r="AB179" s="22">
        <v>57300</v>
      </c>
      <c r="AC179" s="22">
        <v>55746</v>
      </c>
      <c r="AD179" s="22">
        <v>60838</v>
      </c>
      <c r="AE179" s="22">
        <v>61397</v>
      </c>
      <c r="AF179" s="22">
        <v>65892</v>
      </c>
      <c r="AG179" s="22">
        <v>65892</v>
      </c>
      <c r="AH179" s="22">
        <v>62883</v>
      </c>
      <c r="AI179" s="22">
        <v>63809</v>
      </c>
      <c r="AJ179" s="22">
        <v>61085</v>
      </c>
      <c r="AK179" s="22">
        <v>60618</v>
      </c>
      <c r="AL179" s="22">
        <v>65966</v>
      </c>
      <c r="AM179" s="22">
        <v>72473</v>
      </c>
      <c r="AN179" s="22">
        <v>76958</v>
      </c>
      <c r="AO179" s="22">
        <v>79820</v>
      </c>
      <c r="AP179" s="22">
        <v>90608</v>
      </c>
      <c r="AQ179" s="22">
        <v>80135</v>
      </c>
      <c r="AR179" s="22">
        <v>83049</v>
      </c>
      <c r="AS179" s="23">
        <v>87920</v>
      </c>
      <c r="AT179" s="23">
        <v>82962</v>
      </c>
      <c r="AU179" s="23">
        <v>79664</v>
      </c>
      <c r="AV179" s="23">
        <v>75131</v>
      </c>
      <c r="AW179" s="23">
        <v>74251</v>
      </c>
      <c r="AX179" s="23">
        <v>80391</v>
      </c>
      <c r="AY179" s="23">
        <v>88119</v>
      </c>
      <c r="AZ179" s="23">
        <v>97646</v>
      </c>
      <c r="BA179" s="23">
        <v>100610</v>
      </c>
      <c r="BB179" s="23">
        <v>107563</v>
      </c>
      <c r="BC179" s="23">
        <v>110744</v>
      </c>
      <c r="BD179" s="23">
        <v>115681</v>
      </c>
      <c r="BE179" s="23">
        <v>120092</v>
      </c>
      <c r="BF179" s="23">
        <v>118243</v>
      </c>
      <c r="BG179" s="23">
        <v>114093</v>
      </c>
      <c r="BH179" s="23">
        <v>109321</v>
      </c>
      <c r="BI179" s="23">
        <v>112045</v>
      </c>
      <c r="BJ179" s="23">
        <v>116234</v>
      </c>
      <c r="BK179" s="23">
        <v>127634</v>
      </c>
      <c r="BL179" s="23">
        <v>132887</v>
      </c>
      <c r="BO179" s="207">
        <f t="shared" ref="BO179:BO189" si="24">BL179/BK179-1</f>
        <v>4.1156745067928657E-2</v>
      </c>
      <c r="BP179" s="99"/>
    </row>
    <row r="180" spans="1:68" ht="33" x14ac:dyDescent="0.3">
      <c r="A180" s="24" t="s">
        <v>222</v>
      </c>
      <c r="B180" s="25"/>
      <c r="C180" s="25"/>
      <c r="D180" s="25"/>
      <c r="E180" s="25"/>
      <c r="F180" s="25">
        <v>0.1204933586337761</v>
      </c>
      <c r="G180" s="25">
        <v>0.42756130906605144</v>
      </c>
      <c r="H180" s="25">
        <v>0.51361683212327758</v>
      </c>
      <c r="I180" s="25">
        <v>0.54199290048085391</v>
      </c>
      <c r="J180" s="25">
        <v>0.49069108709402415</v>
      </c>
      <c r="K180" s="25">
        <v>0.47083593262632562</v>
      </c>
      <c r="L180" s="25">
        <v>0.48243178415153587</v>
      </c>
      <c r="M180" s="25">
        <f t="shared" ref="M180:BL180" si="25">M179/M177</f>
        <v>0.49104318779745187</v>
      </c>
      <c r="N180" s="25">
        <f t="shared" si="25"/>
        <v>0.48468591217462886</v>
      </c>
      <c r="O180" s="25">
        <f t="shared" si="25"/>
        <v>0.50258613933805285</v>
      </c>
      <c r="P180" s="25">
        <f t="shared" si="25"/>
        <v>0.5349201553250299</v>
      </c>
      <c r="Q180" s="25">
        <f t="shared" si="25"/>
        <v>0.54338513492386109</v>
      </c>
      <c r="R180" s="25">
        <f t="shared" si="25"/>
        <v>0.54119892695006189</v>
      </c>
      <c r="S180" s="25">
        <f t="shared" si="25"/>
        <v>0.49883835579178804</v>
      </c>
      <c r="T180" s="25">
        <f t="shared" si="25"/>
        <v>0.4949461941517832</v>
      </c>
      <c r="U180" s="25">
        <f t="shared" si="25"/>
        <v>0.51956423441328325</v>
      </c>
      <c r="V180" s="25">
        <f t="shared" si="25"/>
        <v>0.51065461805190715</v>
      </c>
      <c r="W180" s="25">
        <f t="shared" si="25"/>
        <v>0.49469445865681932</v>
      </c>
      <c r="X180" s="25">
        <f t="shared" si="25"/>
        <v>0.49281675576969619</v>
      </c>
      <c r="Y180" s="25">
        <f t="shared" si="25"/>
        <v>0.49118001891160457</v>
      </c>
      <c r="Z180" s="25">
        <f t="shared" si="25"/>
        <v>0.48636113928329955</v>
      </c>
      <c r="AA180" s="25">
        <f t="shared" si="25"/>
        <v>0.50957131829152702</v>
      </c>
      <c r="AB180" s="25">
        <f t="shared" si="25"/>
        <v>0.51823312350770567</v>
      </c>
      <c r="AC180" s="25">
        <f t="shared" si="25"/>
        <v>0.5046850810722725</v>
      </c>
      <c r="AD180" s="25">
        <f t="shared" si="25"/>
        <v>0.52318911620787223</v>
      </c>
      <c r="AE180" s="25">
        <f t="shared" si="25"/>
        <v>0.51804382493650702</v>
      </c>
      <c r="AF180" s="25">
        <f t="shared" si="25"/>
        <v>0.53415695907001626</v>
      </c>
      <c r="AG180" s="25">
        <f t="shared" si="25"/>
        <v>0.50174757281553395</v>
      </c>
      <c r="AH180" s="25">
        <f t="shared" si="25"/>
        <v>0.51283243216793484</v>
      </c>
      <c r="AI180" s="25">
        <f t="shared" si="25"/>
        <v>0.513173344485371</v>
      </c>
      <c r="AJ180" s="25">
        <f t="shared" si="25"/>
        <v>0.50671500029033356</v>
      </c>
      <c r="AK180" s="25">
        <f t="shared" si="25"/>
        <v>0.50564300192687872</v>
      </c>
      <c r="AL180" s="25">
        <f t="shared" si="25"/>
        <v>0.52119430815299406</v>
      </c>
      <c r="AM180" s="25">
        <f t="shared" si="25"/>
        <v>0.53898499204236139</v>
      </c>
      <c r="AN180" s="25">
        <f t="shared" si="25"/>
        <v>0.54791146044696959</v>
      </c>
      <c r="AO180" s="25">
        <f t="shared" si="25"/>
        <v>0.55304967192555798</v>
      </c>
      <c r="AP180" s="25">
        <f t="shared" si="25"/>
        <v>0.58127509975750269</v>
      </c>
      <c r="AQ180" s="25">
        <f t="shared" si="25"/>
        <v>0.54321447939262468</v>
      </c>
      <c r="AR180" s="25">
        <f t="shared" si="25"/>
        <v>0.54967667635203554</v>
      </c>
      <c r="AS180" s="25">
        <f t="shared" si="25"/>
        <v>0.56051052869811357</v>
      </c>
      <c r="AT180" s="25">
        <f t="shared" si="25"/>
        <v>0.54397744410202609</v>
      </c>
      <c r="AU180" s="25">
        <f t="shared" si="25"/>
        <v>0.53600312193021404</v>
      </c>
      <c r="AV180" s="25">
        <f t="shared" si="25"/>
        <v>0.52647400950205314</v>
      </c>
      <c r="AW180" s="25">
        <f t="shared" si="25"/>
        <v>0.52338088927735638</v>
      </c>
      <c r="AX180" s="25">
        <f t="shared" si="25"/>
        <v>0.54046549776797714</v>
      </c>
      <c r="AY180" s="25">
        <f t="shared" si="25"/>
        <v>0.55387313320259468</v>
      </c>
      <c r="AZ180" s="25">
        <f t="shared" si="25"/>
        <v>0.57124972211496838</v>
      </c>
      <c r="BA180" s="25">
        <f t="shared" si="25"/>
        <v>0.57246088193456612</v>
      </c>
      <c r="BB180" s="25">
        <f t="shared" si="25"/>
        <v>0.5615869767247591</v>
      </c>
      <c r="BC180" s="25">
        <f t="shared" si="25"/>
        <v>0.57992993333717358</v>
      </c>
      <c r="BD180" s="25">
        <f t="shared" si="25"/>
        <v>0.58485300437321475</v>
      </c>
      <c r="BE180" s="25">
        <f t="shared" si="25"/>
        <v>0.59144053188869739</v>
      </c>
      <c r="BF180" s="25">
        <f t="shared" si="25"/>
        <v>0.58178713940592697</v>
      </c>
      <c r="BG180" s="25">
        <f t="shared" si="25"/>
        <v>0.5723910960381684</v>
      </c>
      <c r="BH180" s="25">
        <f t="shared" si="25"/>
        <v>0.55837840874846134</v>
      </c>
      <c r="BI180" s="25">
        <f t="shared" si="25"/>
        <v>0.56179803449659049</v>
      </c>
      <c r="BJ180" s="25">
        <f t="shared" si="25"/>
        <v>0.56705874317606364</v>
      </c>
      <c r="BK180" s="25">
        <f t="shared" si="25"/>
        <v>0.5844716657126503</v>
      </c>
      <c r="BL180" s="25">
        <f t="shared" si="25"/>
        <v>0.58787331838069079</v>
      </c>
      <c r="BO180" s="207">
        <f>BL180-BK180</f>
        <v>3.401652668040489E-3</v>
      </c>
      <c r="BP180" s="99"/>
    </row>
    <row r="181" spans="1:68" ht="33" x14ac:dyDescent="0.3">
      <c r="A181" s="21" t="s">
        <v>223</v>
      </c>
      <c r="B181" s="22"/>
      <c r="C181" s="22"/>
      <c r="D181" s="22"/>
      <c r="E181" s="22"/>
      <c r="F181" s="22">
        <v>590422.02</v>
      </c>
      <c r="G181" s="22">
        <v>47244396.039999925</v>
      </c>
      <c r="H181" s="22">
        <v>95761399.639999896</v>
      </c>
      <c r="I181" s="22">
        <v>115120933.84999999</v>
      </c>
      <c r="J181" s="22">
        <v>98097141.480000079</v>
      </c>
      <c r="K181" s="22">
        <v>91260329.999999776</v>
      </c>
      <c r="L181" s="22">
        <v>95257018.139999926</v>
      </c>
      <c r="M181" s="22">
        <v>95611282.58999978</v>
      </c>
      <c r="N181" s="22">
        <v>94870487.580000117</v>
      </c>
      <c r="O181" s="22">
        <v>113178269.31999934</v>
      </c>
      <c r="P181" s="22">
        <v>155930113.19999975</v>
      </c>
      <c r="Q181" s="22">
        <v>175429887.03999913</v>
      </c>
      <c r="R181" s="22">
        <v>179776702.93999934</v>
      </c>
      <c r="S181" s="22">
        <v>135429151.41000015</v>
      </c>
      <c r="T181" s="22">
        <v>131039514.50999971</v>
      </c>
      <c r="U181" s="22">
        <v>152928492.33000016</v>
      </c>
      <c r="V181" s="22">
        <v>150339281.68999997</v>
      </c>
      <c r="W181" s="22">
        <v>134422147.1400001</v>
      </c>
      <c r="X181" s="22">
        <v>139127959.91999966</v>
      </c>
      <c r="Y181" s="22">
        <v>142905702.05999982</v>
      </c>
      <c r="Z181" s="22">
        <v>143262720.43000048</v>
      </c>
      <c r="AA181" s="22">
        <v>163336463.38000014</v>
      </c>
      <c r="AB181" s="22">
        <v>187337405.97999957</v>
      </c>
      <c r="AC181" s="22">
        <v>179922175.00999901</v>
      </c>
      <c r="AD181" s="22">
        <v>208091872.5499998</v>
      </c>
      <c r="AE181" s="22">
        <v>197008838.89999902</v>
      </c>
      <c r="AF181" s="22">
        <v>220795663.96999931</v>
      </c>
      <c r="AG181" s="22">
        <v>220795663.96999931</v>
      </c>
      <c r="AH181" s="22">
        <v>210867954.19999853</v>
      </c>
      <c r="AI181" s="22">
        <v>203674220.01999906</v>
      </c>
      <c r="AJ181" s="22">
        <v>196964644.64000049</v>
      </c>
      <c r="AK181" s="22">
        <v>195505689.55500007</v>
      </c>
      <c r="AL181" s="22">
        <v>216915201.13939971</v>
      </c>
      <c r="AM181" s="22">
        <v>246107075.22899935</v>
      </c>
      <c r="AN181" s="22">
        <v>265737183.06000003</v>
      </c>
      <c r="AO181" s="22">
        <v>277732295.2900002</v>
      </c>
      <c r="AP181" s="22">
        <v>338921989.20000041</v>
      </c>
      <c r="AQ181" s="22">
        <v>272424633.52999926</v>
      </c>
      <c r="AR181" s="22">
        <v>284677573.3700012</v>
      </c>
      <c r="AS181" s="23">
        <v>312309304.43999952</v>
      </c>
      <c r="AT181" s="23">
        <v>290441282.78999913</v>
      </c>
      <c r="AU181" s="23">
        <v>274222057.02999896</v>
      </c>
      <c r="AV181" s="23">
        <v>256768587.98000151</v>
      </c>
      <c r="AW181" s="23">
        <v>255415523.53999853</v>
      </c>
      <c r="AX181" s="23">
        <v>301211696.21999961</v>
      </c>
      <c r="AY181" s="23">
        <v>309686268.38000017</v>
      </c>
      <c r="AZ181" s="23">
        <v>357816217.22000098</v>
      </c>
      <c r="BA181" s="23">
        <v>374282641.98999977</v>
      </c>
      <c r="BB181" s="23">
        <v>398016280.54999876</v>
      </c>
      <c r="BC181" s="23">
        <v>415995819.20999789</v>
      </c>
      <c r="BD181" s="23">
        <v>446181737</v>
      </c>
      <c r="BE181" s="23">
        <v>482692886.61999655</v>
      </c>
      <c r="BF181" s="23">
        <v>474672045.8300004</v>
      </c>
      <c r="BG181" s="23">
        <v>452952217.4600001</v>
      </c>
      <c r="BH181" s="23">
        <v>433504772.27000338</v>
      </c>
      <c r="BI181" s="23">
        <v>456248344.85999936</v>
      </c>
      <c r="BJ181" s="23">
        <v>476217323.02000076</v>
      </c>
      <c r="BK181" s="23">
        <v>526503214.5700013</v>
      </c>
      <c r="BL181" s="23">
        <v>574327519.90999782</v>
      </c>
      <c r="BO181" s="207">
        <f t="shared" si="24"/>
        <v>9.0833833520000296E-2</v>
      </c>
      <c r="BP181" s="99"/>
    </row>
    <row r="182" spans="1:68" ht="33" x14ac:dyDescent="0.3">
      <c r="A182" s="24" t="s">
        <v>224</v>
      </c>
      <c r="B182" s="25"/>
      <c r="C182" s="25"/>
      <c r="D182" s="25"/>
      <c r="E182" s="25"/>
      <c r="F182" s="25">
        <v>0.57719025659412349</v>
      </c>
      <c r="G182" s="25">
        <v>0.62736105006364962</v>
      </c>
      <c r="H182" s="25">
        <v>0.73058234055195292</v>
      </c>
      <c r="I182" s="25">
        <v>0.64333139361438496</v>
      </c>
      <c r="J182" s="25">
        <v>0.65898434235804881</v>
      </c>
      <c r="K182" s="25">
        <v>0.65983681635136326</v>
      </c>
      <c r="L182" s="25">
        <v>0.69211086281784573</v>
      </c>
      <c r="M182" s="25">
        <v>0.71155396031804208</v>
      </c>
      <c r="N182" s="25">
        <v>0.67516883785166082</v>
      </c>
      <c r="O182" s="25">
        <v>0.72259802133645124</v>
      </c>
      <c r="P182" s="25">
        <v>0.76354135921735022</v>
      </c>
      <c r="Q182" s="25">
        <v>0.77811445793420853</v>
      </c>
      <c r="R182" s="25">
        <v>0.77237330957548278</v>
      </c>
      <c r="S182" s="25">
        <v>0.72858922027969986</v>
      </c>
      <c r="T182" s="25">
        <v>0.71826565097569384</v>
      </c>
      <c r="U182" s="25">
        <v>0.74765324617482209</v>
      </c>
      <c r="V182" s="25">
        <v>0.73726380905737066</v>
      </c>
      <c r="W182" s="25">
        <v>0.71970515263888069</v>
      </c>
      <c r="X182" s="25">
        <v>0.72090622130248938</v>
      </c>
      <c r="Y182" s="25">
        <v>0.72321399864618463</v>
      </c>
      <c r="Z182" s="25">
        <v>0.71612050376515191</v>
      </c>
      <c r="AA182" s="25">
        <v>0.73483344401807227</v>
      </c>
      <c r="AB182" s="25">
        <f>AB181/ВОВЛЕЧЁННОСТЬ!AB71</f>
        <v>0.74824356169726058</v>
      </c>
      <c r="AC182" s="25">
        <f>AC181/ВОВЛЕЧЁННОСТЬ!AC71</f>
        <v>0.73418653808885204</v>
      </c>
      <c r="AD182" s="25">
        <f>AD181/ВОВЛЕЧЁННОСТЬ!AD71</f>
        <v>0.7512414239552675</v>
      </c>
      <c r="AE182" s="25">
        <f>AE181/ВОВЛЕЧЁННОСТЬ!AE71</f>
        <v>0.74545871806314734</v>
      </c>
      <c r="AF182" s="25">
        <f>AF181/ВОВЛЕЧЁННОСТЬ!AF71</f>
        <v>0.76174494572975537</v>
      </c>
      <c r="AG182" s="25">
        <f>AG181/ВОВЛЕЧЁННОСТЬ!AG71</f>
        <v>0.52190695353518335</v>
      </c>
      <c r="AH182" s="25">
        <f>AH181/ВОВЛЕЧЁННОСТЬ!AH71</f>
        <v>0.7382135747191253</v>
      </c>
      <c r="AI182" s="25">
        <f>AI181/ВОВЛЕЧЁННОСТЬ!AI71</f>
        <v>0.73537058991119342</v>
      </c>
      <c r="AJ182" s="25">
        <f>AJ181/ВОВЛЕЧЁННОСТЬ!AJ71</f>
        <v>0.7265797078673214</v>
      </c>
      <c r="AK182" s="25">
        <f>AK181/ВОВЛЕЧЁННОСТЬ!AK71</f>
        <v>0.72443235407820494</v>
      </c>
      <c r="AL182" s="25">
        <f>AL181/ВОВЛЕЧЁННОСТЬ!AL71</f>
        <v>0.74240083054536998</v>
      </c>
      <c r="AM182" s="25">
        <f>AM181/ВОВЛЕЧЁННОСТЬ!AM71</f>
        <v>0.75622923517674012</v>
      </c>
      <c r="AN182" s="25">
        <f>AN181/ВОВЛЕЧЁННОСТЬ!AN71</f>
        <v>0.76528691460558973</v>
      </c>
      <c r="AO182" s="25">
        <f>AO181/ВОВЛЕЧЁННОСТЬ!AO71</f>
        <v>0.76928511149878531</v>
      </c>
      <c r="AP182" s="25">
        <f>AP181/ВОВЛЕЧЁННОСТЬ!AP71</f>
        <v>0.79540708149537265</v>
      </c>
      <c r="AQ182" s="25">
        <f>AQ181/ВОВЛЕЧЁННОСТЬ!AQ71</f>
        <v>0.76185876089366122</v>
      </c>
      <c r="AR182" s="25">
        <f>AR181/ВОВЛЕЧЁННОСТЬ!AR71</f>
        <v>0.76357710288294434</v>
      </c>
      <c r="AS182" s="25">
        <f>AS181/ВОВЛЕЧЁННОСТЬ!AS71</f>
        <v>0.77860036141115596</v>
      </c>
      <c r="AT182" s="25">
        <f>AT181/ВОВЛЕЧЁННОСТЬ!AT71</f>
        <v>0.76396948470289527</v>
      </c>
      <c r="AU182" s="25">
        <f>AU181/ВОВЛЕЧЁННОСТЬ!AU71</f>
        <v>0.75822714430727312</v>
      </c>
      <c r="AV182" s="25">
        <f>AV181/ВОВЛЕЧЁННОСТЬ!AV71</f>
        <v>0.7454984453411273</v>
      </c>
      <c r="AW182" s="25">
        <f>AW181/ВОВЛЕЧЁННОСТЬ!AW71</f>
        <v>0.74453197289814665</v>
      </c>
      <c r="AX182" s="25">
        <f>AX181/ВОВЛЕЧЁННОСТЬ!AX71</f>
        <v>0.76272783666921717</v>
      </c>
      <c r="AY182" s="25">
        <f>AY181/ВОВЛЕЧЁННОСТЬ!AY71</f>
        <v>0.76930589195238075</v>
      </c>
      <c r="AZ182" s="25">
        <f>AZ181/ВОВЛЕЧЁННОСТЬ!AZ71</f>
        <v>0.78754100112241698</v>
      </c>
      <c r="BA182" s="25">
        <f>BA181/ВОВЛЕЧЁННОСТЬ!BA71</f>
        <v>0.786611968811605</v>
      </c>
      <c r="BB182" s="25">
        <f>BB181/ВОВЛЕЧЁННОСТЬ!BB71</f>
        <v>0.69537930898530032</v>
      </c>
      <c r="BC182" s="25">
        <f>BC181/ВОВЛЕЧЁННОСТЬ!BC71</f>
        <v>0.79666980413032173</v>
      </c>
      <c r="BD182" s="25">
        <f>BD181/ВОВЛЕЧЁННОСТЬ!BD71</f>
        <v>0.7988527887239173</v>
      </c>
      <c r="BE182" s="25">
        <f>BE181/ВОВЛЕЧЁННОСТЬ!BE71</f>
        <v>0.80656880642910445</v>
      </c>
      <c r="BF182" s="25">
        <f>BF181/ВОВЛЕЧЁННОСТЬ!BF71</f>
        <v>0.79845881151322506</v>
      </c>
      <c r="BG182" s="25">
        <f>BG181/ВОВЛЕЧЁННОСТЬ!BG71</f>
        <v>0.78980173576503887</v>
      </c>
      <c r="BH182" s="25">
        <f>BH181/ВОВЛЕЧЁННОСТЬ!BH71</f>
        <v>0.77773389816944405</v>
      </c>
      <c r="BI182" s="25">
        <f>BI181/ВОВЛЕЧЁННОСТЬ!BI71</f>
        <v>0.78202076347935556</v>
      </c>
      <c r="BJ182" s="25">
        <f>BJ181/ВОВЛЕЧЁННОСТЬ!BJ71</f>
        <v>0.78474398989743599</v>
      </c>
      <c r="BK182" s="25">
        <f>BK181/ВОВЛЕЧЁННОСТЬ!BK71</f>
        <v>0.79911093712038916</v>
      </c>
      <c r="BL182" s="25">
        <f>BL181/ВОВЛЕЧЁННОСТЬ!BL71</f>
        <v>0.80443048503335568</v>
      </c>
      <c r="BO182" s="207">
        <f>BL182-BK182</f>
        <v>5.3195479129665157E-3</v>
      </c>
      <c r="BP182" s="99"/>
    </row>
    <row r="183" spans="1:68" x14ac:dyDescent="0.3">
      <c r="A183" s="21" t="s">
        <v>225</v>
      </c>
      <c r="B183" s="22"/>
      <c r="C183" s="22"/>
      <c r="D183" s="22"/>
      <c r="E183" s="22"/>
      <c r="F183" s="22">
        <v>226602.71000000002</v>
      </c>
      <c r="G183" s="22">
        <v>15981780.049999988</v>
      </c>
      <c r="H183" s="22">
        <v>25586680.07</v>
      </c>
      <c r="I183" s="22">
        <v>27177902.530000001</v>
      </c>
      <c r="J183" s="22">
        <v>21756514.499999985</v>
      </c>
      <c r="K183" s="22">
        <v>20013054.640000023</v>
      </c>
      <c r="L183" s="22">
        <v>18089177.219999995</v>
      </c>
      <c r="M183" s="22">
        <v>12773514.550000006</v>
      </c>
      <c r="N183" s="22">
        <v>14079877.740000011</v>
      </c>
      <c r="O183" s="22">
        <v>14475926.080000011</v>
      </c>
      <c r="P183" s="22">
        <v>23825048.290000021</v>
      </c>
      <c r="Q183" s="22">
        <v>23264205.600000016</v>
      </c>
      <c r="R183" s="22">
        <v>28780182.080000006</v>
      </c>
      <c r="S183" s="22">
        <v>16312767.76000002</v>
      </c>
      <c r="T183" s="22">
        <v>16620898.209999992</v>
      </c>
      <c r="U183" s="22">
        <v>18702888.790000021</v>
      </c>
      <c r="V183" s="22">
        <v>18450583.770000022</v>
      </c>
      <c r="W183" s="22">
        <v>16883901.510000024</v>
      </c>
      <c r="X183" s="22">
        <v>18140440.680000018</v>
      </c>
      <c r="Y183" s="22">
        <v>27051413.209999993</v>
      </c>
      <c r="Z183" s="22">
        <v>25042749.280000012</v>
      </c>
      <c r="AA183" s="22">
        <v>24133373.820000026</v>
      </c>
      <c r="AB183" s="22">
        <v>28276712.970000014</v>
      </c>
      <c r="AC183" s="22">
        <v>27117166.729999982</v>
      </c>
      <c r="AD183" s="22">
        <v>42843792.409999959</v>
      </c>
      <c r="AE183" s="22">
        <v>24684827.289999999</v>
      </c>
      <c r="AF183" s="22">
        <v>28959460.72000001</v>
      </c>
      <c r="AG183" s="22">
        <v>40516424.399999961</v>
      </c>
      <c r="AH183" s="22">
        <v>27944311.459999982</v>
      </c>
      <c r="AI183" s="22">
        <v>28553222.529999986</v>
      </c>
      <c r="AJ183" s="22">
        <v>25764272.019999988</v>
      </c>
      <c r="AK183" s="22">
        <v>25547354.649999991</v>
      </c>
      <c r="AL183" s="22">
        <v>28944157.610000007</v>
      </c>
      <c r="AM183" s="22">
        <v>32085616.159999963</v>
      </c>
      <c r="AN183" s="22">
        <v>33676489.099999979</v>
      </c>
      <c r="AO183" s="22">
        <v>39442520.439999945</v>
      </c>
      <c r="AP183" s="22">
        <v>66007825.049999893</v>
      </c>
      <c r="AQ183" s="22">
        <v>38210423.85999997</v>
      </c>
      <c r="AR183" s="22">
        <v>45047474.949999951</v>
      </c>
      <c r="AS183" s="23">
        <v>48989906.099999934</v>
      </c>
      <c r="AT183" s="23">
        <v>45042082.419999942</v>
      </c>
      <c r="AU183" s="23">
        <v>41447132.009999931</v>
      </c>
      <c r="AV183" s="23">
        <v>38891554.179999977</v>
      </c>
      <c r="AW183" s="23">
        <v>40810430.249999955</v>
      </c>
      <c r="AX183" s="23">
        <v>47817085.159999959</v>
      </c>
      <c r="AY183" s="23">
        <v>49211874.869999975</v>
      </c>
      <c r="AZ183" s="23">
        <v>68083442.669999868</v>
      </c>
      <c r="BA183" s="23">
        <v>77418490.59999983</v>
      </c>
      <c r="BB183" s="23">
        <v>118590535.41999993</v>
      </c>
      <c r="BC183" s="23">
        <v>58863147.269999877</v>
      </c>
      <c r="BD183" s="23">
        <v>65079469.759999879</v>
      </c>
      <c r="BE183" s="23">
        <v>89488014.909999639</v>
      </c>
      <c r="BF183" s="23">
        <v>80553117.639999762</v>
      </c>
      <c r="BG183" s="23">
        <v>72588587.739999831</v>
      </c>
      <c r="BH183" s="23">
        <v>53073503.35999991</v>
      </c>
      <c r="BI183" s="23">
        <v>69430973.279999852</v>
      </c>
      <c r="BJ183" s="23">
        <v>63207378.499999844</v>
      </c>
      <c r="BK183" s="23">
        <v>66850272.249999911</v>
      </c>
      <c r="BL183" s="23">
        <v>69430538.069999889</v>
      </c>
      <c r="BO183" s="207">
        <f t="shared" si="24"/>
        <v>3.8597686040089174E-2</v>
      </c>
      <c r="BP183" s="99"/>
    </row>
    <row r="184" spans="1:68" x14ac:dyDescent="0.3">
      <c r="A184" s="21" t="s">
        <v>226</v>
      </c>
      <c r="B184" s="22"/>
      <c r="C184" s="22"/>
      <c r="D184" s="22"/>
      <c r="E184" s="22"/>
      <c r="F184" s="22">
        <v>124318.79000000001</v>
      </c>
      <c r="G184" s="22">
        <v>8520661.3199999984</v>
      </c>
      <c r="H184" s="22">
        <v>15735515.580000002</v>
      </c>
      <c r="I184" s="22">
        <v>15203752.909999996</v>
      </c>
      <c r="J184" s="22">
        <v>11263080.490000002</v>
      </c>
      <c r="K184" s="22">
        <v>11116101.349999998</v>
      </c>
      <c r="L184" s="22">
        <v>12881867.849999998</v>
      </c>
      <c r="M184" s="22">
        <v>11924916.379999997</v>
      </c>
      <c r="N184" s="22">
        <v>8850770.75</v>
      </c>
      <c r="O184" s="22">
        <v>10013653.209999999</v>
      </c>
      <c r="P184" s="22">
        <v>14324944.309999995</v>
      </c>
      <c r="Q184" s="22">
        <v>16834636.719999999</v>
      </c>
      <c r="R184" s="22">
        <v>16113186.990000002</v>
      </c>
      <c r="S184" s="22">
        <v>18425650.470000003</v>
      </c>
      <c r="T184" s="22">
        <v>11880067.140000001</v>
      </c>
      <c r="U184" s="22">
        <v>15439874.820000002</v>
      </c>
      <c r="V184" s="22">
        <v>13686219.369999997</v>
      </c>
      <c r="W184" s="22">
        <v>13047356.699999999</v>
      </c>
      <c r="X184" s="22">
        <v>14332425.510000004</v>
      </c>
      <c r="Y184" s="22">
        <v>16633399.400000002</v>
      </c>
      <c r="Z184" s="22">
        <v>22329164.530000005</v>
      </c>
      <c r="AA184" s="22">
        <v>22004488.550000001</v>
      </c>
      <c r="AB184" s="22">
        <v>23042931.909999989</v>
      </c>
      <c r="AC184" s="22">
        <v>20758202.690000005</v>
      </c>
      <c r="AD184" s="22">
        <v>23467723.030000001</v>
      </c>
      <c r="AE184" s="22">
        <v>35806476.669999994</v>
      </c>
      <c r="AF184" s="22">
        <v>20896291.760000002</v>
      </c>
      <c r="AG184" s="22">
        <v>26480403.600000005</v>
      </c>
      <c r="AH184" s="22">
        <v>23738388.939999994</v>
      </c>
      <c r="AI184" s="22">
        <v>24401028.540000003</v>
      </c>
      <c r="AJ184" s="22">
        <v>22450860.689999994</v>
      </c>
      <c r="AK184" s="22">
        <v>22665401.359999999</v>
      </c>
      <c r="AL184" s="22">
        <v>26071239.27</v>
      </c>
      <c r="AM184" s="22">
        <v>27797256.990000002</v>
      </c>
      <c r="AN184" s="22">
        <v>31055572.659999989</v>
      </c>
      <c r="AO184" s="22">
        <v>32979735.359999988</v>
      </c>
      <c r="AP184" s="22">
        <v>37908506.079999983</v>
      </c>
      <c r="AQ184" s="22">
        <v>57425367.109999999</v>
      </c>
      <c r="AR184" s="22">
        <v>30798045.400000002</v>
      </c>
      <c r="AS184" s="23">
        <v>38067879.780000001</v>
      </c>
      <c r="AT184" s="23">
        <v>37707792.939999998</v>
      </c>
      <c r="AU184" s="23">
        <v>39024192.919999994</v>
      </c>
      <c r="AV184" s="23">
        <v>39092669.240000002</v>
      </c>
      <c r="AW184" s="23">
        <v>35833588.04999999</v>
      </c>
      <c r="AX184" s="23">
        <v>40506411.170000009</v>
      </c>
      <c r="AY184" s="23">
        <v>41766951.780000001</v>
      </c>
      <c r="AZ184" s="23">
        <v>58640034.100000001</v>
      </c>
      <c r="BA184" s="23">
        <v>62290592.030000009</v>
      </c>
      <c r="BB184" s="23">
        <v>81894789.899999931</v>
      </c>
      <c r="BC184" s="23">
        <v>96378420.579999998</v>
      </c>
      <c r="BD184" s="23">
        <v>53173756.56999997</v>
      </c>
      <c r="BE184" s="23">
        <v>65900918.219999991</v>
      </c>
      <c r="BF184" s="23">
        <v>77623855.629999995</v>
      </c>
      <c r="BG184" s="23">
        <v>71701654.490000024</v>
      </c>
      <c r="BH184" s="23">
        <v>56748291.270000003</v>
      </c>
      <c r="BI184" s="23">
        <v>56404546.50999999</v>
      </c>
      <c r="BJ184" s="23">
        <v>57659377.529999994</v>
      </c>
      <c r="BK184" s="23">
        <v>60121622.960000016</v>
      </c>
      <c r="BL184" s="23">
        <v>61834173.32</v>
      </c>
      <c r="BO184" s="207">
        <f t="shared" si="24"/>
        <v>2.848476597412164E-2</v>
      </c>
      <c r="BP184" s="99"/>
    </row>
    <row r="185" spans="1:68" ht="49.5" x14ac:dyDescent="0.3">
      <c r="A185" s="24" t="s">
        <v>227</v>
      </c>
      <c r="B185" s="25"/>
      <c r="C185" s="25"/>
      <c r="D185" s="25"/>
      <c r="E185" s="25"/>
      <c r="F185" s="25">
        <v>0.54862004960134869</v>
      </c>
      <c r="G185" s="25">
        <v>0.53314845363548879</v>
      </c>
      <c r="H185" s="25">
        <v>0.61498856189825335</v>
      </c>
      <c r="I185" s="25">
        <v>0.55941597749191707</v>
      </c>
      <c r="J185" s="25">
        <v>0.51768772475021263</v>
      </c>
      <c r="K185" s="25">
        <v>0.55544251239799669</v>
      </c>
      <c r="L185" s="25">
        <v>0.71213122041600529</v>
      </c>
      <c r="M185" s="25">
        <f t="shared" ref="M185:BL185" si="26">IFERROR(M184/M183,"")</f>
        <v>0.93356580393921351</v>
      </c>
      <c r="N185" s="25">
        <f t="shared" si="26"/>
        <v>0.62861133551291715</v>
      </c>
      <c r="O185" s="25">
        <f t="shared" si="26"/>
        <v>0.69174525724021874</v>
      </c>
      <c r="P185" s="25">
        <f t="shared" si="26"/>
        <v>0.60125562540884914</v>
      </c>
      <c r="Q185" s="25">
        <f t="shared" si="26"/>
        <v>0.72362826435818584</v>
      </c>
      <c r="R185" s="25">
        <f t="shared" si="26"/>
        <v>0.55987091899593699</v>
      </c>
      <c r="S185" s="25">
        <f t="shared" si="26"/>
        <v>1.1295232508109943</v>
      </c>
      <c r="T185" s="25">
        <f t="shared" si="26"/>
        <v>0.71476685494965242</v>
      </c>
      <c r="U185" s="25">
        <f t="shared" si="26"/>
        <v>0.82553422593494363</v>
      </c>
      <c r="V185" s="25">
        <f t="shared" si="26"/>
        <v>0.74177703755115287</v>
      </c>
      <c r="W185" s="25">
        <f t="shared" si="26"/>
        <v>0.7727690600583218</v>
      </c>
      <c r="X185" s="25">
        <f t="shared" si="26"/>
        <v>0.79008144084402632</v>
      </c>
      <c r="Y185" s="25">
        <f t="shared" si="26"/>
        <v>0.61488097759902605</v>
      </c>
      <c r="Z185" s="25">
        <f t="shared" si="26"/>
        <v>0.89164189923160042</v>
      </c>
      <c r="AA185" s="25">
        <f t="shared" si="26"/>
        <v>0.9117866699501519</v>
      </c>
      <c r="AB185" s="25">
        <f t="shared" si="26"/>
        <v>0.81490843488234399</v>
      </c>
      <c r="AC185" s="25">
        <f t="shared" si="26"/>
        <v>0.76550042623129233</v>
      </c>
      <c r="AD185" s="25">
        <f t="shared" si="26"/>
        <v>0.54775083413303338</v>
      </c>
      <c r="AE185" s="25">
        <f t="shared" si="26"/>
        <v>1.4505459669351406</v>
      </c>
      <c r="AF185" s="25">
        <f t="shared" si="26"/>
        <v>0.7215704726700447</v>
      </c>
      <c r="AG185" s="25">
        <f t="shared" si="26"/>
        <v>0.65357207582217025</v>
      </c>
      <c r="AH185" s="25">
        <f t="shared" si="26"/>
        <v>0.84948913391477099</v>
      </c>
      <c r="AI185" s="25">
        <f t="shared" si="26"/>
        <v>0.85458054740975731</v>
      </c>
      <c r="AJ185" s="25">
        <f t="shared" si="26"/>
        <v>0.87139511151613758</v>
      </c>
      <c r="AK185" s="25">
        <f t="shared" si="26"/>
        <v>0.88719171399611063</v>
      </c>
      <c r="AL185" s="25">
        <f t="shared" si="26"/>
        <v>0.90074272056176774</v>
      </c>
      <c r="AM185" s="25">
        <f t="shared" si="26"/>
        <v>0.86634636690112532</v>
      </c>
      <c r="AN185" s="25">
        <f t="shared" si="26"/>
        <v>0.92217370307761704</v>
      </c>
      <c r="AO185" s="25">
        <f t="shared" si="26"/>
        <v>0.83614675208621214</v>
      </c>
      <c r="AP185" s="25">
        <f t="shared" si="26"/>
        <v>0.574303214070224</v>
      </c>
      <c r="AQ185" s="25">
        <f t="shared" si="26"/>
        <v>1.5028717640087452</v>
      </c>
      <c r="AR185" s="25">
        <f t="shared" si="26"/>
        <v>0.68367972753598338</v>
      </c>
      <c r="AS185" s="25">
        <f t="shared" si="26"/>
        <v>0.77705557757744004</v>
      </c>
      <c r="AT185" s="25">
        <f t="shared" si="26"/>
        <v>0.83716806404263144</v>
      </c>
      <c r="AU185" s="25">
        <f t="shared" si="26"/>
        <v>0.94154145359405439</v>
      </c>
      <c r="AV185" s="25">
        <f t="shared" si="26"/>
        <v>1.005171175702293</v>
      </c>
      <c r="AW185" s="25">
        <f t="shared" si="26"/>
        <v>0.87804974930397917</v>
      </c>
      <c r="AX185" s="25">
        <f t="shared" si="26"/>
        <v>0.84711167639060758</v>
      </c>
      <c r="AY185" s="25">
        <f t="shared" si="26"/>
        <v>0.84871693855056785</v>
      </c>
      <c r="AZ185" s="25">
        <f t="shared" si="26"/>
        <v>0.86129654730046445</v>
      </c>
      <c r="BA185" s="25">
        <f t="shared" si="26"/>
        <v>0.80459579549074989</v>
      </c>
      <c r="BB185" s="25">
        <f t="shared" si="26"/>
        <v>0.69056767144158304</v>
      </c>
      <c r="BC185" s="25">
        <f t="shared" si="26"/>
        <v>1.6373304019562698</v>
      </c>
      <c r="BD185" s="25">
        <f t="shared" si="26"/>
        <v>0.81705884768413439</v>
      </c>
      <c r="BE185" s="25">
        <f t="shared" si="26"/>
        <v>0.73642172402950512</v>
      </c>
      <c r="BF185" s="25">
        <f t="shared" si="26"/>
        <v>0.96363564693931592</v>
      </c>
      <c r="BG185" s="25">
        <f t="shared" si="26"/>
        <v>0.98778136787594417</v>
      </c>
      <c r="BH185" s="25">
        <f t="shared" si="26"/>
        <v>1.0692395956052467</v>
      </c>
      <c r="BI185" s="25">
        <f t="shared" si="26"/>
        <v>0.81238305968336144</v>
      </c>
      <c r="BJ185" s="25">
        <f t="shared" si="26"/>
        <v>0.91222542206840829</v>
      </c>
      <c r="BK185" s="25">
        <f t="shared" si="26"/>
        <v>0.89934746615785244</v>
      </c>
      <c r="BL185" s="25">
        <f t="shared" si="26"/>
        <v>0.89059043813917682</v>
      </c>
      <c r="BO185" s="207">
        <f>BL185-BK185</f>
        <v>-8.7570280186756166E-3</v>
      </c>
      <c r="BP185" s="99"/>
    </row>
    <row r="186" spans="1:68" x14ac:dyDescent="0.3">
      <c r="A186" s="91" t="s">
        <v>228</v>
      </c>
      <c r="B186" s="60"/>
      <c r="C186" s="60"/>
      <c r="D186" s="60"/>
      <c r="E186" s="60"/>
      <c r="F186" s="60">
        <v>1.150853889943074</v>
      </c>
      <c r="G186" s="60">
        <v>1.797936426557293</v>
      </c>
      <c r="H186" s="60">
        <v>2.1534894058379019</v>
      </c>
      <c r="I186" s="60">
        <v>2.3002819667178569</v>
      </c>
      <c r="J186" s="60">
        <v>2.0649698869730222</v>
      </c>
      <c r="K186" s="60">
        <v>1.9862899109624002</v>
      </c>
      <c r="L186" s="60">
        <v>2.0207009841689807</v>
      </c>
      <c r="M186" s="60">
        <v>2.050193620857844</v>
      </c>
      <c r="N186" s="60">
        <v>2.0367452950694029</v>
      </c>
      <c r="O186" s="60">
        <v>2.1115174629711868</v>
      </c>
      <c r="P186" s="60">
        <v>2.2981725808798021</v>
      </c>
      <c r="Q186" s="60">
        <v>2.384092638337346</v>
      </c>
      <c r="R186" s="60">
        <v>2.3426227816756087</v>
      </c>
      <c r="S186" s="60">
        <v>2.1207883314255924</v>
      </c>
      <c r="T186" s="60">
        <v>2.0888726125415515</v>
      </c>
      <c r="U186" s="60">
        <v>2.2047172886631543</v>
      </c>
      <c r="V186" s="60">
        <v>2.1555952506041818</v>
      </c>
      <c r="W186" s="60">
        <v>2.0861344070473606</v>
      </c>
      <c r="X186" s="60">
        <v>2.0920291289903856</v>
      </c>
      <c r="Y186" s="60">
        <v>2.1100133685480453</v>
      </c>
      <c r="Z186" s="60">
        <v>2.0901686105476673</v>
      </c>
      <c r="AA186" s="60">
        <v>2.1831107028738383</v>
      </c>
      <c r="AB186" s="60">
        <f>ВОВЛЕЧЁННОСТЬ!AB84/'АКТИВНОСТЬ БАЗЫ'!AB177</f>
        <v>2.2325446783879603</v>
      </c>
      <c r="AC186" s="60">
        <f>ВОВЛЕЧЁННОСТЬ!AC84/'АКТИВНОСТЬ БАЗЫ'!AC177</f>
        <v>2.1748825334745647</v>
      </c>
      <c r="AD186" s="60">
        <f>ВОВЛЕЧЁННОСТЬ!AD84/'АКТИВНОСТЬ БАЗЫ'!AD177</f>
        <v>2.2682077345785712</v>
      </c>
      <c r="AE186" s="60">
        <f>ВОВЛЕЧЁННОСТЬ!AE84/'АКТИВНОСТЬ БАЗЫ'!AE177</f>
        <v>2.2125095977792215</v>
      </c>
      <c r="AF186" s="60">
        <f>ВОВЛЕЧЁННОСТЬ!AF84/'АКТИВНОСТЬ БАЗЫ'!AF177</f>
        <v>2.2995209027456895</v>
      </c>
      <c r="AG186" s="60">
        <f>ВОВЛЕЧЁННОСТЬ!AG84/'АКТИВНОСТЬ БАЗЫ'!AG177</f>
        <v>2.4126023224823911</v>
      </c>
      <c r="AH186" s="60">
        <f>ВОВЛЕЧЁННОСТЬ!AH84/'АКТИВНОСТЬ БАЗЫ'!AH177</f>
        <v>2.2112804704001827</v>
      </c>
      <c r="AI186" s="60">
        <f>ВОВЛЕЧЁННОСТЬ!AI84/'АКТИВНОСТЬ БАЗЫ'!AI177</f>
        <v>2.1959595309710314</v>
      </c>
      <c r="AJ186" s="60">
        <f>ВОВЛЕЧЁННОСТЬ!AJ84/'АКТИВНОСТЬ БАЗЫ'!AJ177</f>
        <v>2.1547643735846238</v>
      </c>
      <c r="AK186" s="60">
        <f>ВОВЛЕЧЁННОСТЬ!AK84/'АКТИВНОСТЬ БАЗЫ'!AK177</f>
        <v>2.1518647347830804</v>
      </c>
      <c r="AL186" s="60">
        <f>ВОВЛЕЧЁННОСТЬ!AL84/'АКТИВНОСТЬ БАЗЫ'!AL177</f>
        <v>2.2328648067821786</v>
      </c>
      <c r="AM186" s="60">
        <f>ВОВЛЕЧЁННОСТЬ!AM84/'АКТИВНОСТЬ БАЗЫ'!AM177</f>
        <v>2.3157769481340451</v>
      </c>
      <c r="AN186" s="60">
        <f>ВОВЛЕЧЁННОСТЬ!AN84/'АКТИВНОСТЬ БАЗЫ'!AN177</f>
        <v>2.3665321059114177</v>
      </c>
      <c r="AO186" s="60">
        <f>ВОВЛЕЧЁННОСТЬ!AO84/'АКТИВНОСТЬ БАЗЫ'!AO177</f>
        <v>2.390183402966874</v>
      </c>
      <c r="AP186" s="60">
        <f>ВОВЛЕЧЁННОСТЬ!AP84/'АКТИВНОСТЬ БАЗЫ'!AP177</f>
        <v>2.5814098205006482</v>
      </c>
      <c r="AQ186" s="60">
        <f>ВОВЛЕЧЁННОСТЬ!AQ84/'АКТИВНОСТЬ БАЗЫ'!AQ177</f>
        <v>2.3581141540130153</v>
      </c>
      <c r="AR186" s="60">
        <f>ВОВЛЕЧЁННОСТЬ!AR84/'АКТИВНОСТЬ БАЗЫ'!AR177</f>
        <v>2.3786427687358938</v>
      </c>
      <c r="AS186" s="61">
        <f>ВОВЛЕЧЁННОСТЬ!AS84/'АКТИВНОСТЬ БАЗЫ'!AS177</f>
        <v>2.4549621629892195</v>
      </c>
      <c r="AT186" s="61">
        <f>ВОВЛЕЧЁННОСТЬ!AT84/'АКТИВНОСТЬ БАЗЫ'!AT177</f>
        <v>2.3458330601272048</v>
      </c>
      <c r="AU186" s="61">
        <f>ВОВЛЕЧЁННОСТЬ!AU84/'АКТИВНОСТЬ БАЗЫ'!AU177</f>
        <v>2.3170172109859646</v>
      </c>
      <c r="AV186" s="61">
        <f>ВОВЛЕЧЁННОСТЬ!AV84/'АКТИВНОСТЬ БАЗЫ'!AV177</f>
        <v>2.2699185738511347</v>
      </c>
      <c r="AW186" s="61">
        <f>ВОВЛЕЧЁННОСТЬ!AW84/'АКТИВНОСТЬ БАЗЫ'!AW177</f>
        <v>2.2604745256153609</v>
      </c>
      <c r="AX186" s="61">
        <f>ВОВЛЕЧЁННОСТЬ!AX84/'АКТИВНОСТЬ БАЗЫ'!AX177</f>
        <v>2.3467971817350617</v>
      </c>
      <c r="AY186" s="61">
        <f>ВОВЛЕЧЁННОСТЬ!AY84/'АКТИВНОСТЬ БАЗЫ'!AY177</f>
        <v>2.4162203952330668</v>
      </c>
      <c r="AZ186" s="61">
        <f>ВОВЛЕЧЁННОСТЬ!AZ84/'АКТИВНОСТЬ БАЗЫ'!AZ177</f>
        <v>2.511624369639744</v>
      </c>
      <c r="BA186" s="61">
        <f>ВОВЛЕЧЁННОСТЬ!BA84/'АКТИВНОСТЬ БАЗЫ'!BA177</f>
        <v>2.5143783783783782</v>
      </c>
      <c r="BB186" s="61">
        <f>ВОВЛЕЧЁННОСТЬ!BB84/'АКТИВНОСТЬ БАЗЫ'!BB177</f>
        <v>2.7106727787233598</v>
      </c>
      <c r="BC186" s="61">
        <f>ВОВЛЕЧЁННОСТЬ!BC84/'АКТИВНОСТЬ БАЗЫ'!BC177</f>
        <v>2.5670529584574862</v>
      </c>
      <c r="BD186" s="61">
        <f>ВОВЛЕЧЁННОСТЬ!BD84/'АКТИВНОСТЬ БАЗЫ'!BD177</f>
        <v>2.5834222300867058</v>
      </c>
      <c r="BE186" s="61">
        <f>ВОВЛЕЧЁННОСТЬ!BE84/'АКТИВНОСТЬ БАЗЫ'!BE177</f>
        <v>2.6304309283427729</v>
      </c>
      <c r="BF186" s="61">
        <f>ВОВЛЕЧЁННОСТЬ!BF84/'АКТИВНОСТЬ БАЗЫ'!BF177</f>
        <v>2.5669672949847717</v>
      </c>
      <c r="BG186" s="61">
        <f>ВОВЛЕЧЁННОСТЬ!BG84/'АКТИВНОСТЬ БАЗЫ'!BG177</f>
        <v>2.5055110446652988</v>
      </c>
      <c r="BH186" s="61">
        <f>ВОВЛЕЧЁННОСТЬ!BH84/'АКТИВНОСТЬ БАЗЫ'!BH177</f>
        <v>2.4329793700168043</v>
      </c>
      <c r="BI186" s="61">
        <f>ВОВЛЕЧЁННОСТЬ!BI84/'АКТИВНОСТЬ БАЗЫ'!BI177</f>
        <v>2.462725631768953</v>
      </c>
      <c r="BJ186" s="61">
        <f>ВОВЛЕЧЁННОСТЬ!BJ84/'АКТИВНОСТЬ БАЗЫ'!BJ177</f>
        <v>2.4899720456441456</v>
      </c>
      <c r="BK186" s="61">
        <f>ВОВЛЕЧЁННОСТЬ!BK84/'АКТИВНОСТЬ БАЗЫ'!BK177</f>
        <v>2.5894768174012595</v>
      </c>
      <c r="BL186" s="61">
        <f>ВОВЛЕЧЁННОСТЬ!BL84/'АКТИВНОСТЬ БАЗЫ'!BL177</f>
        <v>2.6435520046715948</v>
      </c>
      <c r="BO186" s="207">
        <f t="shared" si="24"/>
        <v>2.0882669003619014E-2</v>
      </c>
      <c r="BP186" s="99"/>
    </row>
    <row r="187" spans="1:68" x14ac:dyDescent="0.3">
      <c r="A187" s="21" t="s">
        <v>229</v>
      </c>
      <c r="B187" s="22"/>
      <c r="C187" s="22"/>
      <c r="D187" s="22"/>
      <c r="E187" s="22"/>
      <c r="F187" s="22">
        <v>135</v>
      </c>
      <c r="G187" s="22">
        <v>8696</v>
      </c>
      <c r="H187" s="22">
        <v>15585</v>
      </c>
      <c r="I187" s="22">
        <v>16794</v>
      </c>
      <c r="J187" s="22">
        <v>12739</v>
      </c>
      <c r="K187" s="22">
        <v>11922</v>
      </c>
      <c r="L187" s="22">
        <v>13095</v>
      </c>
      <c r="M187" s="22">
        <v>12105</v>
      </c>
      <c r="N187" s="22">
        <v>10428</v>
      </c>
      <c r="O187" s="22">
        <v>11894</v>
      </c>
      <c r="P187" s="22">
        <v>16190</v>
      </c>
      <c r="Q187" s="22">
        <v>17498</v>
      </c>
      <c r="R187" s="22">
        <v>18230</v>
      </c>
      <c r="S187" s="22">
        <v>19411</v>
      </c>
      <c r="T187" s="22">
        <v>14861</v>
      </c>
      <c r="U187" s="22">
        <v>18219</v>
      </c>
      <c r="V187" s="22">
        <v>15671</v>
      </c>
      <c r="W187" s="22">
        <v>13790</v>
      </c>
      <c r="X187" s="22">
        <v>15719</v>
      </c>
      <c r="Y187" s="22">
        <v>17043</v>
      </c>
      <c r="Z187" s="22">
        <v>21221</v>
      </c>
      <c r="AA187" s="22">
        <v>22273</v>
      </c>
      <c r="AB187" s="22">
        <v>23868</v>
      </c>
      <c r="AC187" s="22">
        <v>22428</v>
      </c>
      <c r="AD187" s="22">
        <v>25099</v>
      </c>
      <c r="AE187" s="22">
        <v>35809</v>
      </c>
      <c r="AF187" s="22">
        <v>24829</v>
      </c>
      <c r="AG187" s="22">
        <v>24829</v>
      </c>
      <c r="AH187" s="22">
        <v>26116</v>
      </c>
      <c r="AI187" s="22">
        <v>27641</v>
      </c>
      <c r="AJ187" s="22">
        <v>25519</v>
      </c>
      <c r="AK187" s="22">
        <v>25753</v>
      </c>
      <c r="AL187" s="22">
        <v>29111</v>
      </c>
      <c r="AM187" s="22">
        <v>31068</v>
      </c>
      <c r="AN187" s="22">
        <v>33753</v>
      </c>
      <c r="AO187" s="22">
        <v>34543</v>
      </c>
      <c r="AP187" s="22">
        <v>39250</v>
      </c>
      <c r="AQ187" s="22">
        <v>53575</v>
      </c>
      <c r="AR187" s="22">
        <v>33460</v>
      </c>
      <c r="AS187" s="23">
        <v>38523</v>
      </c>
      <c r="AT187" s="23">
        <v>36406</v>
      </c>
      <c r="AU187" s="23">
        <v>37966</v>
      </c>
      <c r="AV187" s="23">
        <v>36732</v>
      </c>
      <c r="AW187" s="23">
        <v>36384</v>
      </c>
      <c r="AX187" s="23">
        <v>39439</v>
      </c>
      <c r="AY187" s="23">
        <v>41487</v>
      </c>
      <c r="AZ187" s="23">
        <v>54042</v>
      </c>
      <c r="BA187" s="23">
        <v>54961</v>
      </c>
      <c r="BB187" s="23">
        <v>84635</v>
      </c>
      <c r="BC187" s="23">
        <v>86091</v>
      </c>
      <c r="BD187" s="23">
        <v>58235</v>
      </c>
      <c r="BE187" s="23">
        <v>63416</v>
      </c>
      <c r="BF187" s="23">
        <v>69876</v>
      </c>
      <c r="BG187" s="23">
        <v>66673</v>
      </c>
      <c r="BH187" s="23">
        <v>59909</v>
      </c>
      <c r="BI187" s="23">
        <v>61478</v>
      </c>
      <c r="BJ187" s="23">
        <v>61263</v>
      </c>
      <c r="BK187" s="23">
        <v>67531</v>
      </c>
      <c r="BL187" s="23">
        <v>66619</v>
      </c>
      <c r="BO187" s="207">
        <f t="shared" si="24"/>
        <v>-1.3504908856673215E-2</v>
      </c>
      <c r="BP187" s="99"/>
    </row>
    <row r="188" spans="1:68" x14ac:dyDescent="0.3">
      <c r="A188" s="24" t="s">
        <v>230</v>
      </c>
      <c r="B188" s="25"/>
      <c r="C188" s="25"/>
      <c r="D188" s="25"/>
      <c r="E188" s="25"/>
      <c r="F188" s="25">
        <v>0.12808349146110057</v>
      </c>
      <c r="G188" s="25">
        <v>0.18576433393147057</v>
      </c>
      <c r="H188" s="25">
        <v>0.2309230997184768</v>
      </c>
      <c r="I188" s="25">
        <v>0.2113995115933637</v>
      </c>
      <c r="J188" s="25">
        <v>0.17516431537551908</v>
      </c>
      <c r="K188" s="25">
        <v>0.16902966029603583</v>
      </c>
      <c r="L188" s="25">
        <v>0.1903647385483144</v>
      </c>
      <c r="M188" s="25">
        <f t="shared" ref="M188:BL188" si="27">M187/M177</f>
        <v>0.1789145407786219</v>
      </c>
      <c r="N188" s="25">
        <f t="shared" si="27"/>
        <v>0.14800306565613558</v>
      </c>
      <c r="O188" s="25">
        <f t="shared" si="27"/>
        <v>0.15535121862020324</v>
      </c>
      <c r="P188" s="25">
        <f t="shared" si="27"/>
        <v>0.18117523304349772</v>
      </c>
      <c r="Q188" s="25">
        <f t="shared" si="27"/>
        <v>0.18237912093638931</v>
      </c>
      <c r="R188" s="25">
        <f t="shared" si="27"/>
        <v>0.1880932728023112</v>
      </c>
      <c r="S188" s="25">
        <f t="shared" si="27"/>
        <v>0.21998708024978184</v>
      </c>
      <c r="T188" s="25">
        <f t="shared" si="27"/>
        <v>0.16745732153924164</v>
      </c>
      <c r="U188" s="25">
        <f t="shared" si="27"/>
        <v>0.19158333070443861</v>
      </c>
      <c r="V188" s="25">
        <f t="shared" si="27"/>
        <v>0.1646632342124619</v>
      </c>
      <c r="W188" s="25">
        <f t="shared" si="27"/>
        <v>0.15338242164037996</v>
      </c>
      <c r="X188" s="25">
        <f t="shared" si="27"/>
        <v>0.1729148791058896</v>
      </c>
      <c r="Y188" s="25">
        <f t="shared" si="27"/>
        <v>0.18523590596367667</v>
      </c>
      <c r="Z188" s="25">
        <f t="shared" si="27"/>
        <v>0.224190753887762</v>
      </c>
      <c r="AA188" s="25">
        <f t="shared" si="27"/>
        <v>0.21764366749074138</v>
      </c>
      <c r="AB188" s="25">
        <f t="shared" si="27"/>
        <v>0.21586715867158671</v>
      </c>
      <c r="AC188" s="25">
        <f t="shared" si="27"/>
        <v>0.20304733968874766</v>
      </c>
      <c r="AD188" s="25">
        <f t="shared" si="27"/>
        <v>0.21584410446926894</v>
      </c>
      <c r="AE188" s="25">
        <f t="shared" si="27"/>
        <v>0.3021423086983302</v>
      </c>
      <c r="AF188" s="25">
        <f t="shared" si="27"/>
        <v>0.20127759267816175</v>
      </c>
      <c r="AG188" s="25">
        <f t="shared" si="27"/>
        <v>0.18906529602132116</v>
      </c>
      <c r="AH188" s="25">
        <f t="shared" si="27"/>
        <v>0.21298493708152896</v>
      </c>
      <c r="AI188" s="25">
        <f t="shared" si="27"/>
        <v>0.22229817760692283</v>
      </c>
      <c r="AJ188" s="25">
        <f t="shared" si="27"/>
        <v>0.21168634022115121</v>
      </c>
      <c r="AK188" s="25">
        <f t="shared" si="27"/>
        <v>0.21481778066948609</v>
      </c>
      <c r="AL188" s="25">
        <f t="shared" si="27"/>
        <v>0.23000466156265062</v>
      </c>
      <c r="AM188" s="25">
        <f t="shared" si="27"/>
        <v>0.23105412681649834</v>
      </c>
      <c r="AN188" s="25">
        <f t="shared" si="27"/>
        <v>0.24030842179457057</v>
      </c>
      <c r="AO188" s="25">
        <f t="shared" si="27"/>
        <v>0.23933844672168061</v>
      </c>
      <c r="AP188" s="25">
        <f t="shared" si="27"/>
        <v>0.25179948421201198</v>
      </c>
      <c r="AQ188" s="25">
        <f t="shared" si="27"/>
        <v>0.36317109544468545</v>
      </c>
      <c r="AR188" s="25">
        <f t="shared" si="27"/>
        <v>0.22146180677358079</v>
      </c>
      <c r="AS188" s="25">
        <f t="shared" si="27"/>
        <v>0.24559311984801444</v>
      </c>
      <c r="AT188" s="25">
        <f t="shared" si="27"/>
        <v>0.23871221559242017</v>
      </c>
      <c r="AU188" s="25">
        <f t="shared" si="27"/>
        <v>0.25544655712997727</v>
      </c>
      <c r="AV188" s="25">
        <f t="shared" si="27"/>
        <v>0.25739632531218026</v>
      </c>
      <c r="AW188" s="25">
        <f t="shared" si="27"/>
        <v>0.25646375503989627</v>
      </c>
      <c r="AX188" s="25">
        <f t="shared" si="27"/>
        <v>0.26514682945194429</v>
      </c>
      <c r="AY188" s="25">
        <f t="shared" si="27"/>
        <v>0.2607670840247398</v>
      </c>
      <c r="AZ188" s="25">
        <f t="shared" si="27"/>
        <v>0.31615711327178914</v>
      </c>
      <c r="BA188" s="25">
        <f t="shared" si="27"/>
        <v>0.31272261735419632</v>
      </c>
      <c r="BB188" s="25">
        <f t="shared" si="27"/>
        <v>0.44187977069345391</v>
      </c>
      <c r="BC188" s="25">
        <f t="shared" si="27"/>
        <v>0.45083027424447925</v>
      </c>
      <c r="BD188" s="25">
        <f t="shared" si="27"/>
        <v>0.29442099143052147</v>
      </c>
      <c r="BE188" s="25">
        <f t="shared" si="27"/>
        <v>0.31231716326028069</v>
      </c>
      <c r="BF188" s="25">
        <f t="shared" si="27"/>
        <v>0.34380858192982716</v>
      </c>
      <c r="BG188" s="25">
        <f t="shared" si="27"/>
        <v>0.33449056073687961</v>
      </c>
      <c r="BH188" s="25">
        <f t="shared" si="27"/>
        <v>0.30599694559793239</v>
      </c>
      <c r="BI188" s="25">
        <f t="shared" si="27"/>
        <v>0.30825310870437223</v>
      </c>
      <c r="BJ188" s="25">
        <f t="shared" si="27"/>
        <v>0.29887743502929598</v>
      </c>
      <c r="BK188" s="25">
        <f t="shared" si="27"/>
        <v>0.30924327418431596</v>
      </c>
      <c r="BL188" s="25">
        <f t="shared" si="27"/>
        <v>0.29471304640185447</v>
      </c>
      <c r="BO188" s="207">
        <f>BL188-BK188</f>
        <v>-1.4530227782461491E-2</v>
      </c>
      <c r="BP188" s="99"/>
    </row>
    <row r="189" spans="1:68" x14ac:dyDescent="0.3">
      <c r="A189" s="21" t="s">
        <v>231</v>
      </c>
      <c r="B189" s="22"/>
      <c r="C189" s="22"/>
      <c r="D189" s="22"/>
      <c r="E189" s="22"/>
      <c r="F189" s="22">
        <v>970.51654648956355</v>
      </c>
      <c r="G189" s="22">
        <v>1608.7018202597624</v>
      </c>
      <c r="H189" s="22">
        <v>1942.1460530448946</v>
      </c>
      <c r="I189" s="22">
        <v>2252.5238073059595</v>
      </c>
      <c r="J189" s="22">
        <v>2046.8760996067435</v>
      </c>
      <c r="K189" s="22">
        <v>1960.9173637497886</v>
      </c>
      <c r="L189" s="22">
        <v>2000.7937442032892</v>
      </c>
      <c r="M189" s="22">
        <v>1986.0132803216163</v>
      </c>
      <c r="N189" s="22">
        <v>1994.290552811603</v>
      </c>
      <c r="O189" s="22">
        <v>2045.7521238995821</v>
      </c>
      <c r="P189" s="22">
        <v>2285.3325604010697</v>
      </c>
      <c r="Q189" s="22">
        <v>2349.8860588057505</v>
      </c>
      <c r="R189" s="22">
        <v>2401.5561662195651</v>
      </c>
      <c r="S189" s="22">
        <v>2106.5835175719935</v>
      </c>
      <c r="T189" s="22">
        <v>2055.7641282325767</v>
      </c>
      <c r="U189" s="22">
        <v>2150.9056834600487</v>
      </c>
      <c r="V189" s="22">
        <v>2142.6413694441544</v>
      </c>
      <c r="W189" s="22">
        <v>2077.4354593686758</v>
      </c>
      <c r="X189" s="22">
        <v>2122.966274283327</v>
      </c>
      <c r="Y189" s="22">
        <v>2147.6418774658464</v>
      </c>
      <c r="Z189" s="22">
        <v>2113.4838681119022</v>
      </c>
      <c r="AA189" s="22">
        <v>2172.008659917723</v>
      </c>
      <c r="AB189" s="22">
        <f>ВОВЛЕЧЁННОСТЬ!AB71/'АКТИВНОСТЬ БАЗЫ'!AB177</f>
        <v>2264.3943353411496</v>
      </c>
      <c r="AC189" s="22">
        <f>ВОВЛЕЧЁННОСТЬ!AC71/'АКТИВНОСТЬ БАЗЫ'!AC177</f>
        <v>2218.6307691680927</v>
      </c>
      <c r="AD189" s="22">
        <f>ВОВЛЕЧЁННОСТЬ!AD71/'АКТИВНОСТЬ БАЗЫ'!AD177</f>
        <v>2382.0965681139978</v>
      </c>
      <c r="AE189" s="22">
        <f>ВОВЛЕЧЁННОСТЬ!AE71/'АКТИВНОСТЬ БАЗЫ'!AE177</f>
        <v>2229.8798524262329</v>
      </c>
      <c r="AF189" s="22">
        <f>ВОВЛЕЧЁННОСТЬ!AF71/'АКТИВНОСТЬ БАЗЫ'!AF177</f>
        <v>2349.7256629133326</v>
      </c>
      <c r="AG189" s="22">
        <f>ВОВЛЕЧЁННОСТЬ!AG71/'АКТИВНОСТЬ БАЗЫ'!AG177</f>
        <v>3221.440006167903</v>
      </c>
      <c r="AH189" s="22">
        <f>ВОВЛЕЧЁННОСТЬ!AH71/'АКТИВНОСТЬ БАЗЫ'!AH177</f>
        <v>2329.5433020983692</v>
      </c>
      <c r="AI189" s="22">
        <f>ВОВЛЕЧЁННОСТЬ!AI71/'АКТИВНОСТЬ БАЗЫ'!AI177</f>
        <v>2227.4704758649523</v>
      </c>
      <c r="AJ189" s="22">
        <f>ВОВЛЕЧЁННОСТЬ!AJ71/'АКТИВНОСТЬ БАЗЫ'!AJ177</f>
        <v>2248.7138509842312</v>
      </c>
      <c r="AK189" s="22">
        <f>ВОВЛЕЧЁННОСТЬ!AK71/'АКТИВНОСТЬ БАЗЫ'!AK177</f>
        <v>2251.1475425623307</v>
      </c>
      <c r="AL189" s="22">
        <f>ВОВЛЕЧЁННОСТЬ!AL71/'АКТИВНОСТЬ БАЗЫ'!AL177</f>
        <v>2308.5062389572313</v>
      </c>
      <c r="AM189" s="22">
        <f>ВОВЛЕЧЁННОСТЬ!AM71/'АКТИВНОСТЬ БАЗЫ'!AM177</f>
        <v>2420.3104154259186</v>
      </c>
      <c r="AN189" s="22">
        <f>ВОВЛЕЧЁННОСТЬ!AN71/'АКТИВНОСТЬ БАЗЫ'!AN177</f>
        <v>2472.2059725040408</v>
      </c>
      <c r="AO189" s="22">
        <f>ВОВЛЕЧЁННОСТЬ!AO71/'АКТИВНОСТЬ БАЗЫ'!AO177</f>
        <v>2501.4479562382644</v>
      </c>
      <c r="AP189" s="22">
        <f>ВОВЛЕЧЁННОСТЬ!AP71/'АКТИВНОСТЬ БАЗЫ'!AP177</f>
        <v>2733.5402220326168</v>
      </c>
      <c r="AQ189" s="22">
        <f>ВОВЛЕЧЁННОСТЬ!AQ71/'АКТИВНОСТЬ БАЗЫ'!AQ177</f>
        <v>2423.9352007185471</v>
      </c>
      <c r="AR189" s="22">
        <f>ВОВЛЕЧЁННОСТЬ!AR71/'АКТИВНОСТЬ БАЗЫ'!AR177</f>
        <v>2467.5914706758358</v>
      </c>
      <c r="AS189" s="23">
        <f>ВОВЛЕЧЁННОСТЬ!AS71/'АКТИВНОСТЬ БАЗЫ'!AS177</f>
        <v>2557.2101382150622</v>
      </c>
      <c r="AT189" s="23">
        <f>ВОВЛЕЧЁННОСТЬ!AT71/'АКТИВНОСТЬ БАЗЫ'!AT177</f>
        <v>2492.7803542062825</v>
      </c>
      <c r="AU189" s="23">
        <f>ВОВЛЕЧЁННОСТЬ!AU71/'АКТИВНОСТЬ БАЗЫ'!AU177</f>
        <v>2433.3706561436084</v>
      </c>
      <c r="AV189" s="23">
        <f>ВОВЛЕЧЁННОСТЬ!AV71/'АКТИВНОСТЬ БАЗЫ'!AV177</f>
        <v>2413.5312009305849</v>
      </c>
      <c r="AW189" s="23">
        <f>ВОВЛЕЧЁННОСТЬ!AW71/'АКТИВНОСТЬ БАЗЫ'!AW177</f>
        <v>2418.1291375785945</v>
      </c>
      <c r="AX189" s="23">
        <f>ВОВЛЕЧЁННОСТЬ!AX71/'АКТИВНОСТЬ БАЗЫ'!AX177</f>
        <v>2654.989321653311</v>
      </c>
      <c r="AY189" s="23">
        <f>ВОВЛЕЧЁННОСТЬ!AY71/'АКТИВНОСТЬ БАЗЫ'!AY177</f>
        <v>2530.2511425177258</v>
      </c>
      <c r="AZ189" s="23">
        <f>ВОВЛЕЧЁННОСТЬ!AZ71/'АКТИВНОСТЬ БАЗЫ'!AZ177</f>
        <v>2658.020897831912</v>
      </c>
      <c r="BA189" s="23">
        <f>ВОВЛЕЧЁННОСТЬ!BA71/'АКТИВНОСТЬ БАЗЫ'!BA177</f>
        <v>2707.3462505263155</v>
      </c>
      <c r="BB189" s="23">
        <f>ВОВЛЕЧЁННОСТЬ!BB71/'АКТИВНОСТЬ БАЗЫ'!BB177</f>
        <v>2988.3619239926084</v>
      </c>
      <c r="BC189" s="23">
        <f>ВОВЛЕЧЁННОСТЬ!BC71/'АКТИВНОСТЬ БАЗЫ'!BC177</f>
        <v>2734.4244528463933</v>
      </c>
      <c r="BD189" s="23">
        <f>ВОВЛЕЧЁННОСТЬ!BD71/'АКТИВНОСТЬ БАЗЫ'!BD177</f>
        <v>2823.7726354559018</v>
      </c>
      <c r="BE189" s="23">
        <f>ВОВЛЕЧЁННОСТЬ!BE71/'АКТИВНОСТЬ БАЗЫ'!BE177</f>
        <v>2947.3145153902988</v>
      </c>
      <c r="BF189" s="23">
        <f>ВОВЛЕЧЁННОСТЬ!BF71/'АКТИВНОСТЬ БАЗЫ'!BF177</f>
        <v>2925.0265680153125</v>
      </c>
      <c r="BG189" s="23">
        <f>ВОВЛЕЧЁННОСТЬ!BG71/'АКТИВНОСТЬ БАЗЫ'!BG177</f>
        <v>2877.1875730834258</v>
      </c>
      <c r="BH189" s="23">
        <f>ВОВЛЕЧЁННОСТЬ!BH71/'АКТИВНОСТЬ БАЗЫ'!BH177</f>
        <v>2847.0026762793509</v>
      </c>
      <c r="BI189" s="23">
        <f>ВОВЛЕЧЁННОСТЬ!BI71/'АКТИВНОСТЬ БАЗЫ'!BI177</f>
        <v>2925.3022977336541</v>
      </c>
      <c r="BJ189" s="23">
        <f>ВОВЛЕЧЁННОСТЬ!BJ71/'АКТИВНОСТЬ БАЗЫ'!BJ177</f>
        <v>2960.5476709582058</v>
      </c>
      <c r="BK189" s="23">
        <f>ВОВЛЕЧЁННОСТЬ!BK71/'АКТИВНОСТЬ БАЗЫ'!BK177</f>
        <v>3017.1092365884379</v>
      </c>
      <c r="BL189" s="23">
        <f>ВОВЛЕЧЁННОСТЬ!BL71/'АКТИВНОСТЬ БАЗЫ'!BL177</f>
        <v>3158.4380185536647</v>
      </c>
      <c r="BO189" s="207">
        <f t="shared" si="24"/>
        <v>4.6842447814396282E-2</v>
      </c>
      <c r="BP189" s="99"/>
    </row>
    <row r="190" spans="1:68" x14ac:dyDescent="0.3">
      <c r="A190" s="100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86"/>
      <c r="BB190" s="86"/>
      <c r="BP190" s="99"/>
    </row>
    <row r="191" spans="1:68" x14ac:dyDescent="0.3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  <c r="AK191" s="86"/>
      <c r="AL191" s="86"/>
      <c r="AM191" s="86"/>
      <c r="AN191" s="86"/>
      <c r="AO191" s="86"/>
      <c r="AP191" s="86"/>
      <c r="AQ191" s="86"/>
      <c r="AR191" s="86"/>
      <c r="AS191" s="86"/>
      <c r="AT191" s="86"/>
      <c r="AU191" s="86"/>
      <c r="AV191" s="86"/>
      <c r="AW191" s="86"/>
      <c r="AX191" s="86"/>
      <c r="AY191" s="86"/>
      <c r="AZ191" s="86"/>
      <c r="BA191" s="86"/>
      <c r="BB191" s="86"/>
      <c r="BP191" s="99"/>
    </row>
    <row r="192" spans="1:68" customFormat="1" x14ac:dyDescent="0.3">
      <c r="A192" s="16" t="s">
        <v>232</v>
      </c>
      <c r="B192" s="230">
        <v>2019</v>
      </c>
      <c r="C192" s="230"/>
      <c r="D192" s="230"/>
      <c r="E192" s="230"/>
      <c r="F192" s="230"/>
      <c r="G192" s="229">
        <v>2020</v>
      </c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>
        <v>2021</v>
      </c>
      <c r="T192" s="229"/>
      <c r="U192" s="229"/>
      <c r="V192" s="229"/>
      <c r="W192" s="229"/>
      <c r="X192" s="229"/>
      <c r="Y192" s="229"/>
      <c r="Z192" s="229"/>
      <c r="AA192" s="229"/>
      <c r="AB192" s="229"/>
      <c r="AC192" s="229"/>
      <c r="AD192" s="229"/>
      <c r="AE192" s="229">
        <v>2022</v>
      </c>
      <c r="AF192" s="229"/>
      <c r="AG192" s="229"/>
      <c r="AH192" s="229"/>
      <c r="AI192" s="229"/>
      <c r="AJ192" s="229"/>
      <c r="AK192" s="229"/>
      <c r="AL192" s="229"/>
      <c r="AM192" s="229"/>
      <c r="AN192" s="229"/>
      <c r="AO192" s="229"/>
      <c r="AP192" s="229"/>
      <c r="AQ192" s="229">
        <v>2023</v>
      </c>
      <c r="AR192" s="229"/>
      <c r="AS192" s="229"/>
      <c r="AT192" s="229"/>
      <c r="AU192" s="229"/>
      <c r="AV192" s="229"/>
      <c r="AW192" s="229"/>
      <c r="AX192" s="229"/>
      <c r="AY192" s="229"/>
      <c r="AZ192" s="229"/>
      <c r="BA192" s="229"/>
      <c r="BB192" s="229"/>
      <c r="BC192" s="229">
        <v>2024</v>
      </c>
      <c r="BD192" s="229"/>
      <c r="BE192" s="229"/>
      <c r="BF192" s="229"/>
      <c r="BG192" s="229"/>
      <c r="BH192" s="229"/>
      <c r="BI192" s="229"/>
      <c r="BJ192" s="229"/>
      <c r="BK192" s="229"/>
      <c r="BL192" s="229"/>
      <c r="BM192" s="229"/>
      <c r="BN192" s="229"/>
      <c r="BO192" s="231" t="s">
        <v>931</v>
      </c>
      <c r="BP192" s="99"/>
    </row>
    <row r="193" spans="1:68" customFormat="1" ht="15.75" customHeight="1" x14ac:dyDescent="0.3">
      <c r="A193" s="17"/>
      <c r="B193" s="18">
        <v>43678</v>
      </c>
      <c r="C193" s="18">
        <v>43709</v>
      </c>
      <c r="D193" s="18">
        <v>43739</v>
      </c>
      <c r="E193" s="18">
        <v>43770</v>
      </c>
      <c r="F193" s="18">
        <v>43800</v>
      </c>
      <c r="G193" s="18">
        <v>43831</v>
      </c>
      <c r="H193" s="18">
        <v>43862</v>
      </c>
      <c r="I193" s="18">
        <v>43891</v>
      </c>
      <c r="J193" s="18">
        <v>43922</v>
      </c>
      <c r="K193" s="18">
        <v>43952</v>
      </c>
      <c r="L193" s="18">
        <v>43983</v>
      </c>
      <c r="M193" s="18">
        <v>44013</v>
      </c>
      <c r="N193" s="18">
        <v>44044</v>
      </c>
      <c r="O193" s="18">
        <v>44075</v>
      </c>
      <c r="P193" s="18">
        <v>44105</v>
      </c>
      <c r="Q193" s="18">
        <v>44136</v>
      </c>
      <c r="R193" s="18">
        <v>44166</v>
      </c>
      <c r="S193" s="18">
        <v>44197</v>
      </c>
      <c r="T193" s="18">
        <v>44228</v>
      </c>
      <c r="U193" s="18">
        <v>44256</v>
      </c>
      <c r="V193" s="18">
        <v>44287</v>
      </c>
      <c r="W193" s="18">
        <v>44317</v>
      </c>
      <c r="X193" s="18">
        <v>44348</v>
      </c>
      <c r="Y193" s="18">
        <v>44378</v>
      </c>
      <c r="Z193" s="18">
        <v>44409</v>
      </c>
      <c r="AA193" s="18">
        <v>44440</v>
      </c>
      <c r="AB193" s="18">
        <v>44470</v>
      </c>
      <c r="AC193" s="18">
        <v>44501</v>
      </c>
      <c r="AD193" s="18">
        <v>44531</v>
      </c>
      <c r="AE193" s="18">
        <v>44562</v>
      </c>
      <c r="AF193" s="18">
        <v>44593</v>
      </c>
      <c r="AG193" s="18">
        <v>44621</v>
      </c>
      <c r="AH193" s="18">
        <v>44652</v>
      </c>
      <c r="AI193" s="18">
        <v>44682</v>
      </c>
      <c r="AJ193" s="18">
        <v>44713</v>
      </c>
      <c r="AK193" s="18">
        <v>44743</v>
      </c>
      <c r="AL193" s="18">
        <v>44774</v>
      </c>
      <c r="AM193" s="18">
        <v>44805</v>
      </c>
      <c r="AN193" s="18">
        <v>44835</v>
      </c>
      <c r="AO193" s="18">
        <v>44866</v>
      </c>
      <c r="AP193" s="18">
        <v>44896</v>
      </c>
      <c r="AQ193" s="18">
        <v>44927</v>
      </c>
      <c r="AR193" s="18">
        <v>44958</v>
      </c>
      <c r="AS193" s="18">
        <v>44986</v>
      </c>
      <c r="AT193" s="18">
        <v>45017</v>
      </c>
      <c r="AU193" s="18">
        <v>45047</v>
      </c>
      <c r="AV193" s="18">
        <v>45078</v>
      </c>
      <c r="AW193" s="18">
        <v>45108</v>
      </c>
      <c r="AX193" s="18">
        <v>45139</v>
      </c>
      <c r="AY193" s="18">
        <v>45170</v>
      </c>
      <c r="AZ193" s="18">
        <v>45200</v>
      </c>
      <c r="BA193" s="18">
        <v>45231</v>
      </c>
      <c r="BB193" s="18">
        <v>45261</v>
      </c>
      <c r="BC193" s="18">
        <v>45292</v>
      </c>
      <c r="BD193" s="18">
        <v>45323</v>
      </c>
      <c r="BE193" s="18">
        <v>45352</v>
      </c>
      <c r="BF193" s="18">
        <v>45383</v>
      </c>
      <c r="BG193" s="18">
        <v>45413</v>
      </c>
      <c r="BH193" s="18">
        <v>45444</v>
      </c>
      <c r="BI193" s="18">
        <v>45474</v>
      </c>
      <c r="BJ193" s="18">
        <v>45505</v>
      </c>
      <c r="BK193" s="18">
        <v>45536</v>
      </c>
      <c r="BL193" s="18">
        <v>45566</v>
      </c>
      <c r="BM193" s="18">
        <v>45597</v>
      </c>
      <c r="BN193" s="18">
        <v>45627</v>
      </c>
      <c r="BO193" s="232"/>
      <c r="BP193" s="99"/>
    </row>
    <row r="194" spans="1:68" x14ac:dyDescent="0.3">
      <c r="A194" s="21" t="s">
        <v>233</v>
      </c>
      <c r="B194" s="22">
        <v>781</v>
      </c>
      <c r="C194" s="22">
        <v>12922</v>
      </c>
      <c r="D194" s="22">
        <v>21588</v>
      </c>
      <c r="E194" s="22">
        <v>24401</v>
      </c>
      <c r="F194" s="22">
        <v>33527</v>
      </c>
      <c r="G194" s="22">
        <v>48903</v>
      </c>
      <c r="H194" s="22">
        <v>43909</v>
      </c>
      <c r="I194" s="22">
        <v>48779</v>
      </c>
      <c r="J194" s="22">
        <v>36543</v>
      </c>
      <c r="K194" s="22">
        <v>34381</v>
      </c>
      <c r="L194" s="22">
        <v>36437</v>
      </c>
      <c r="M194" s="22">
        <v>37744</v>
      </c>
      <c r="N194" s="22">
        <v>38096</v>
      </c>
      <c r="O194" s="22">
        <v>42786</v>
      </c>
      <c r="P194" s="22">
        <v>49956</v>
      </c>
      <c r="Q194" s="22">
        <v>52160</v>
      </c>
      <c r="R194" s="22">
        <v>50887</v>
      </c>
      <c r="S194" s="22">
        <v>43444</v>
      </c>
      <c r="T194" s="22">
        <v>43673</v>
      </c>
      <c r="U194" s="22">
        <v>51506</v>
      </c>
      <c r="V194" s="22">
        <v>51351</v>
      </c>
      <c r="W194" s="22">
        <v>47334</v>
      </c>
      <c r="X194" s="22">
        <v>47530</v>
      </c>
      <c r="Y194" s="22">
        <v>48647</v>
      </c>
      <c r="Z194" s="22">
        <v>48119</v>
      </c>
      <c r="AA194" s="22">
        <v>52485</v>
      </c>
      <c r="AB194" s="22">
        <v>56663</v>
      </c>
      <c r="AC194" s="22">
        <v>53411</v>
      </c>
      <c r="AD194" s="22">
        <v>58216</v>
      </c>
      <c r="AE194" s="22">
        <v>57048</v>
      </c>
      <c r="AF194" s="22">
        <v>59747</v>
      </c>
      <c r="AG194" s="22">
        <v>67917</v>
      </c>
      <c r="AH194" s="22">
        <v>56992</v>
      </c>
      <c r="AI194" s="22">
        <v>56658</v>
      </c>
      <c r="AJ194" s="22">
        <v>53298</v>
      </c>
      <c r="AK194" s="22">
        <v>54336</v>
      </c>
      <c r="AL194" s="22">
        <v>58749</v>
      </c>
      <c r="AM194" s="22">
        <v>64449</v>
      </c>
      <c r="AN194" s="22">
        <v>67494</v>
      </c>
      <c r="AO194" s="22">
        <v>67552</v>
      </c>
      <c r="AP194" s="22">
        <v>78938</v>
      </c>
      <c r="AQ194" s="22">
        <v>68775</v>
      </c>
      <c r="AR194" s="22">
        <v>69051</v>
      </c>
      <c r="AS194" s="23">
        <v>74453</v>
      </c>
      <c r="AT194" s="23">
        <v>69949</v>
      </c>
      <c r="AU194" s="23">
        <v>69088</v>
      </c>
      <c r="AV194" s="23">
        <v>64377</v>
      </c>
      <c r="AW194" s="23">
        <v>64179</v>
      </c>
      <c r="AX194" s="23">
        <v>67670</v>
      </c>
      <c r="AY194" s="23">
        <v>76404</v>
      </c>
      <c r="AZ194" s="23">
        <v>83462</v>
      </c>
      <c r="BA194" s="23">
        <v>82894</v>
      </c>
      <c r="BB194" s="23">
        <v>87319</v>
      </c>
      <c r="BC194" s="23">
        <v>90648</v>
      </c>
      <c r="BD194" s="23">
        <v>89110</v>
      </c>
      <c r="BE194" s="23">
        <v>94804</v>
      </c>
      <c r="BF194" s="23">
        <v>92340</v>
      </c>
      <c r="BG194" s="23">
        <v>90155</v>
      </c>
      <c r="BH194" s="23">
        <v>85788</v>
      </c>
      <c r="BI194" s="23">
        <v>89782</v>
      </c>
      <c r="BJ194" s="23">
        <v>93112</v>
      </c>
      <c r="BK194" s="23">
        <v>103693</v>
      </c>
      <c r="BL194" s="23">
        <v>106348</v>
      </c>
      <c r="BO194" s="207">
        <f>BL194/BK194-1</f>
        <v>2.5604428457079997E-2</v>
      </c>
      <c r="BP194" s="99"/>
    </row>
    <row r="195" spans="1:68" x14ac:dyDescent="0.3">
      <c r="A195" s="24" t="s">
        <v>234</v>
      </c>
      <c r="B195" s="25">
        <v>9.063479169084368E-2</v>
      </c>
      <c r="C195" s="25">
        <v>0.10387710314557425</v>
      </c>
      <c r="D195" s="25">
        <v>0.1148951797033418</v>
      </c>
      <c r="E195" s="25">
        <v>0.1126999302582293</v>
      </c>
      <c r="F195" s="25">
        <v>0.13279071609632445</v>
      </c>
      <c r="G195" s="25">
        <v>0.18270498877311225</v>
      </c>
      <c r="H195" s="25">
        <v>0.15462930029616534</v>
      </c>
      <c r="I195" s="25">
        <v>0.15874550081684988</v>
      </c>
      <c r="J195" s="25">
        <v>0.13744583859902509</v>
      </c>
      <c r="K195" s="25">
        <v>0.13037180289327494</v>
      </c>
      <c r="L195" s="25">
        <v>0.13057890926813884</v>
      </c>
      <c r="M195" s="25">
        <f>M194/M76</f>
        <v>0.13295243597014347</v>
      </c>
      <c r="N195" s="25">
        <f>N194/N76</f>
        <v>0.13193876844219712</v>
      </c>
      <c r="O195" s="25">
        <f>O194/O76</f>
        <v>0.13868818981864151</v>
      </c>
      <c r="P195" s="25">
        <f>P194/P76</f>
        <v>0.14571186060010324</v>
      </c>
      <c r="Q195" s="25">
        <f>Q194/Q76</f>
        <v>0.15137004985692976</v>
      </c>
      <c r="R195" s="25">
        <f>R194/R76</f>
        <v>0.14585817473056639</v>
      </c>
      <c r="S195" s="25">
        <f>S194/S76</f>
        <v>0.13238422018124973</v>
      </c>
      <c r="T195" s="25">
        <f>T194/T76</f>
        <v>0.13021906428807833</v>
      </c>
      <c r="U195" s="25">
        <f>U194/U76</f>
        <v>0.14175117997550604</v>
      </c>
      <c r="V195" s="25">
        <f>V194/V76</f>
        <v>0.14089070825353797</v>
      </c>
      <c r="W195" s="25">
        <f>W194/W76</f>
        <v>0.13711216872669971</v>
      </c>
      <c r="X195" s="25">
        <f>X194/X76</f>
        <v>0.13723984199949182</v>
      </c>
      <c r="Y195" s="25">
        <f>Y194/Y76</f>
        <v>0.14049472209787583</v>
      </c>
      <c r="Z195" s="25">
        <f>Z194/Z76</f>
        <v>0.13834892139076332</v>
      </c>
      <c r="AA195" s="25">
        <f>AA194/AA76</f>
        <v>0.14416777684690499</v>
      </c>
      <c r="AB195" s="25">
        <f>AB194/AB76</f>
        <v>0.14752416732405954</v>
      </c>
      <c r="AC195" s="25">
        <f>AC194/AC76</f>
        <v>0.14394284436083943</v>
      </c>
      <c r="AD195" s="25">
        <f>AD194/AD76</f>
        <v>0.15103659944531359</v>
      </c>
      <c r="AE195" s="25">
        <f>AE194/AE76</f>
        <v>0.14706049154211415</v>
      </c>
      <c r="AF195" s="25">
        <f>AF194/AF76</f>
        <v>0.15234780391406896</v>
      </c>
      <c r="AG195" s="25">
        <f>AG194/AG76</f>
        <v>0.1656350599941469</v>
      </c>
      <c r="AH195" s="25">
        <f>AH194/AH76</f>
        <v>0.14836025885991264</v>
      </c>
      <c r="AI195" s="25">
        <f>AI194/AI76</f>
        <v>0.14489610638705966</v>
      </c>
      <c r="AJ195" s="25">
        <f>AJ194/AJ76</f>
        <v>0.1391251233378753</v>
      </c>
      <c r="AK195" s="25">
        <f>AK194/AK76</f>
        <v>0.14132444853658346</v>
      </c>
      <c r="AL195" s="25">
        <f>AL194/AL76</f>
        <v>0.14463428444816465</v>
      </c>
      <c r="AM195" s="25">
        <f>AM194/AM76</f>
        <v>0.15270357040466481</v>
      </c>
      <c r="AN195" s="25">
        <f>AN194/AN76</f>
        <v>0.15501180491121053</v>
      </c>
      <c r="AO195" s="25">
        <f>AO194/AO76</f>
        <v>0.15373131611047391</v>
      </c>
      <c r="AP195" s="25">
        <f>AP194/AP76</f>
        <v>0.16733476492197982</v>
      </c>
      <c r="AQ195" s="25">
        <f>AQ194/AQ76</f>
        <v>0.15627520796929711</v>
      </c>
      <c r="AR195" s="25">
        <f>AR194/AR76</f>
        <v>0.15492082437774557</v>
      </c>
      <c r="AS195" s="25">
        <f>AS194/AS76</f>
        <v>0.16036055440085292</v>
      </c>
      <c r="AT195" s="25">
        <f>AT194/AT76</f>
        <v>0.15546191406467041</v>
      </c>
      <c r="AU195" s="25">
        <f>AU194/AU76</f>
        <v>0.15388487590180841</v>
      </c>
      <c r="AV195" s="25">
        <f>AV194/AV76</f>
        <v>0.14903842814776744</v>
      </c>
      <c r="AW195" s="25">
        <f>AW194/AW76</f>
        <v>0.14777879348178985</v>
      </c>
      <c r="AX195" s="25">
        <f>AX194/AX76</f>
        <v>0.15026524580480841</v>
      </c>
      <c r="AY195" s="25">
        <f>AY194/AY76</f>
        <v>0.16094573842631116</v>
      </c>
      <c r="AZ195" s="27">
        <f>AZ194/AZ76</f>
        <v>0.16682623982346345</v>
      </c>
      <c r="BA195" s="27">
        <f>BA194/BA76</f>
        <v>0.16574888326354981</v>
      </c>
      <c r="BB195" s="27">
        <f>BB194/BB76</f>
        <v>0.16167879765292728</v>
      </c>
      <c r="BC195" s="27">
        <f>BC194/BC76</f>
        <v>0.17181946900641992</v>
      </c>
      <c r="BD195" s="27">
        <f>BD194/BD76</f>
        <v>0.16675524349895954</v>
      </c>
      <c r="BE195" s="27">
        <f>BE194/BE76</f>
        <v>0.17188120391539016</v>
      </c>
      <c r="BF195" s="27">
        <f>BF194/BF76</f>
        <v>0.1678960986066842</v>
      </c>
      <c r="BG195" s="27">
        <f>BG194/BG76</f>
        <v>0.16627413515502382</v>
      </c>
      <c r="BH195" s="27">
        <f>BH194/BH76</f>
        <v>0.16033671682406658</v>
      </c>
      <c r="BI195" s="27">
        <f>BI194/BI76</f>
        <v>0.1643612425125584</v>
      </c>
      <c r="BJ195" s="27">
        <f>BJ194/BJ76</f>
        <v>0.16606651435460887</v>
      </c>
      <c r="BK195" s="27">
        <f>BK194/BK76</f>
        <v>0.17497975025312185</v>
      </c>
      <c r="BL195" s="27">
        <f>BL194/BL76</f>
        <v>0.17687316949042606</v>
      </c>
      <c r="BO195" s="207">
        <f>BL195-BK195</f>
        <v>1.8934192373042114E-3</v>
      </c>
      <c r="BP195" s="99"/>
    </row>
    <row r="196" spans="1:68" ht="38.25" customHeight="1" x14ac:dyDescent="0.3">
      <c r="A196" s="21" t="s">
        <v>235</v>
      </c>
      <c r="B196" s="22">
        <v>1096975.6200000003</v>
      </c>
      <c r="C196" s="22">
        <v>41548287.799999945</v>
      </c>
      <c r="D196" s="22">
        <v>82080051.760000005</v>
      </c>
      <c r="E196" s="22">
        <v>86229633.709999412</v>
      </c>
      <c r="F196" s="22">
        <v>120602900.25000042</v>
      </c>
      <c r="G196" s="22">
        <v>160806295.15999955</v>
      </c>
      <c r="H196" s="22">
        <v>150876230.42000002</v>
      </c>
      <c r="I196" s="22">
        <v>190763729.22999984</v>
      </c>
      <c r="J196" s="22">
        <v>130613778.41000012</v>
      </c>
      <c r="K196" s="22">
        <v>117715304.49000013</v>
      </c>
      <c r="L196" s="22">
        <v>126447328.57999918</v>
      </c>
      <c r="M196" s="22">
        <v>128681480.55999933</v>
      </c>
      <c r="N196" s="22">
        <v>127796151.82999898</v>
      </c>
      <c r="O196" s="22">
        <v>147050854.5600006</v>
      </c>
      <c r="P196" s="22">
        <v>191676119.36000061</v>
      </c>
      <c r="Q196" s="22">
        <v>211031213.81</v>
      </c>
      <c r="R196" s="22">
        <v>207183479.97999948</v>
      </c>
      <c r="S196" s="22">
        <v>154259402.64999956</v>
      </c>
      <c r="T196" s="22">
        <v>149924974.41999996</v>
      </c>
      <c r="U196" s="22">
        <v>184054588.34999949</v>
      </c>
      <c r="V196" s="22">
        <v>183678079.17999989</v>
      </c>
      <c r="W196" s="22">
        <v>163215292.08999959</v>
      </c>
      <c r="X196" s="22">
        <v>170374462.28999966</v>
      </c>
      <c r="Y196" s="22">
        <v>176869785.66999975</v>
      </c>
      <c r="Z196" s="22">
        <v>171963338.39000002</v>
      </c>
      <c r="AA196" s="22">
        <v>192381877.62999955</v>
      </c>
      <c r="AB196" s="22">
        <v>218035282.41999912</v>
      </c>
      <c r="AC196" s="22">
        <v>202297594.15999982</v>
      </c>
      <c r="AD196" s="22">
        <v>230824046.04000035</v>
      </c>
      <c r="AE196" s="22">
        <v>213915619.64999968</v>
      </c>
      <c r="AF196" s="22">
        <v>236284948.74000037</v>
      </c>
      <c r="AG196" s="22">
        <v>380136588.03000021</v>
      </c>
      <c r="AH196" s="22">
        <v>220305737.9599995</v>
      </c>
      <c r="AI196" s="22">
        <v>207715926.90000036</v>
      </c>
      <c r="AJ196" s="22">
        <v>194732405.44000036</v>
      </c>
      <c r="AK196" s="22">
        <v>200123263.90999979</v>
      </c>
      <c r="AL196" s="22">
        <v>219878204.44939983</v>
      </c>
      <c r="AM196" s="22">
        <v>252879736.74399999</v>
      </c>
      <c r="AN196" s="22">
        <v>269913455.36999965</v>
      </c>
      <c r="AO196" s="22">
        <v>269940656.09000009</v>
      </c>
      <c r="AP196" s="22">
        <v>344244199.02999938</v>
      </c>
      <c r="AQ196" s="22">
        <v>271956966.12000024</v>
      </c>
      <c r="AR196" s="22">
        <v>273262596.56000018</v>
      </c>
      <c r="AS196" s="23">
        <v>306613992.69999975</v>
      </c>
      <c r="AT196" s="23">
        <v>281250045.43999952</v>
      </c>
      <c r="AU196" s="23">
        <v>273820235.57000005</v>
      </c>
      <c r="AV196" s="23">
        <v>251103013.82999995</v>
      </c>
      <c r="AW196" s="23">
        <v>251121695.46000069</v>
      </c>
      <c r="AX196" s="23">
        <v>287830733.21000063</v>
      </c>
      <c r="AY196" s="23">
        <v>307440785.9700011</v>
      </c>
      <c r="AZ196" s="23">
        <v>354456082.6699999</v>
      </c>
      <c r="BA196" s="23">
        <v>356533408.88000017</v>
      </c>
      <c r="BB196" s="23">
        <v>377021279.68999946</v>
      </c>
      <c r="BC196" s="23">
        <v>397669852.0299992</v>
      </c>
      <c r="BD196" s="23">
        <v>396820911</v>
      </c>
      <c r="BE196" s="23">
        <v>437546935.56999874</v>
      </c>
      <c r="BF196" s="23">
        <v>421566694.92999971</v>
      </c>
      <c r="BG196" s="23">
        <v>409571903.7899974</v>
      </c>
      <c r="BH196" s="23">
        <v>384374227.73999953</v>
      </c>
      <c r="BI196" s="23">
        <v>415077016.63999975</v>
      </c>
      <c r="BJ196" s="23">
        <v>432655419.11999762</v>
      </c>
      <c r="BK196" s="23">
        <v>490426659.06000197</v>
      </c>
      <c r="BL196" s="23">
        <v>530877073.76999754</v>
      </c>
      <c r="BO196" s="207">
        <f t="shared" ref="BO196:BO199" si="28">BL196/BK196-1</f>
        <v>8.2480048673386985E-2</v>
      </c>
      <c r="BP196" s="99"/>
    </row>
    <row r="197" spans="1:68" x14ac:dyDescent="0.3">
      <c r="A197" s="24" t="s">
        <v>236</v>
      </c>
      <c r="B197" s="25">
        <v>9.2166835813092943E-2</v>
      </c>
      <c r="C197" s="25">
        <v>0.1745818778324188</v>
      </c>
      <c r="D197" s="25">
        <v>0.20694796916625893</v>
      </c>
      <c r="E197" s="25">
        <v>0.19366518832042301</v>
      </c>
      <c r="F197" s="25">
        <v>0.22489967514591244</v>
      </c>
      <c r="G197" s="25">
        <v>0.3027920687725929</v>
      </c>
      <c r="H197" s="25">
        <v>0.26052904146127071</v>
      </c>
      <c r="I197" s="25">
        <v>0.27019494363073293</v>
      </c>
      <c r="J197" s="25">
        <v>0.23640673904616805</v>
      </c>
      <c r="K197" s="25">
        <v>0.2252831055764129</v>
      </c>
      <c r="L197" s="25">
        <v>0.23057242631366673</v>
      </c>
      <c r="M197" s="25">
        <v>0.23280022452090837</v>
      </c>
      <c r="N197" s="25">
        <v>0.22982232596873997</v>
      </c>
      <c r="O197" s="25">
        <v>0.23993416344541602</v>
      </c>
      <c r="P197" s="25">
        <v>0.25601642369632988</v>
      </c>
      <c r="Q197" s="25">
        <v>0.27400306785669704</v>
      </c>
      <c r="R197" s="25">
        <v>0.26295329837507508</v>
      </c>
      <c r="S197" s="25">
        <v>0.23728447699480706</v>
      </c>
      <c r="T197" s="25">
        <v>0.22905744293691876</v>
      </c>
      <c r="U197" s="25">
        <v>0.24833466375041638</v>
      </c>
      <c r="V197" s="25">
        <v>0.24607550239320156</v>
      </c>
      <c r="W197" s="25">
        <v>0.24133966905701465</v>
      </c>
      <c r="X197" s="25">
        <v>0.24729515222041437</v>
      </c>
      <c r="Y197" s="25">
        <v>0.25424618182975889</v>
      </c>
      <c r="Z197" s="25">
        <v>0.24973155320254814</v>
      </c>
      <c r="AA197" s="25">
        <v>0.25848827392797402</v>
      </c>
      <c r="AB197" s="25">
        <f>AB196/ВОВЛЕЧЁННОСТЬ!AB40</f>
        <v>0.26555713043711171</v>
      </c>
      <c r="AC197" s="25">
        <f>AC196/ВОВЛЕЧЁННОСТЬ!AC40</f>
        <v>0.25973812736010199</v>
      </c>
      <c r="AD197" s="25">
        <f>AD196/ВОВЛЕЧЁННОСТЬ!AD40</f>
        <v>0.27050085090481024</v>
      </c>
      <c r="AE197" s="25">
        <f>AE196/ВОВЛЕЧЁННОСТЬ!AE40</f>
        <v>0.26629319164371157</v>
      </c>
      <c r="AF197" s="25">
        <f>AF196/ВОВЛЕЧЁННОСТЬ!AF40</f>
        <v>0.27357842362363949</v>
      </c>
      <c r="AG197" s="25">
        <f>AG196/ВОВЛЕЧЁННОСТЬ!AG40</f>
        <v>0.31764997424579899</v>
      </c>
      <c r="AH197" s="25">
        <f>AH196/ВОВЛЕЧЁННОСТЬ!AH40</f>
        <v>0.26527140301079954</v>
      </c>
      <c r="AI197" s="25">
        <f>AI196/ВОВЛЕЧЁННОСТЬ!AI40</f>
        <v>0.26143996612531145</v>
      </c>
      <c r="AJ197" s="25">
        <f>AJ196/ВОВЛЕЧЁННОСТЬ!AJ40</f>
        <v>0.25032228409252755</v>
      </c>
      <c r="AK197" s="25">
        <f>AK196/ВОВЛЕЧЁННОСТЬ!AK40</f>
        <v>0.25730163768038722</v>
      </c>
      <c r="AL197" s="25">
        <f>AL196/ВОВЛЕЧЁННОСТЬ!AL40</f>
        <v>0.262181047016184</v>
      </c>
      <c r="AM197" s="25">
        <f>AM196/ВОВЛЕЧЁННОСТЬ!AM40</f>
        <v>0.27621203417807305</v>
      </c>
      <c r="AN197" s="25">
        <f>AN196/ВОВЛЕЧЁННОСТЬ!AN40</f>
        <v>0.2797740781327967</v>
      </c>
      <c r="AO197" s="25">
        <f>AO196/ВОВЛЕЧЁННОСТЬ!AO40</f>
        <v>0.27686117300581992</v>
      </c>
      <c r="AP197" s="25">
        <f>AP196/ВОВЛЕЧЁННОСТЬ!AP40</f>
        <v>0.30122225924355944</v>
      </c>
      <c r="AQ197" s="25">
        <f>AQ196/ВОВЛЕЧЁННОСТЬ!AQ40</f>
        <v>0.28321320411421869</v>
      </c>
      <c r="AR197" s="25">
        <f>AR196/ВОВЛЕЧЁННОСТЬ!AR40</f>
        <v>0.27769707737661609</v>
      </c>
      <c r="AS197" s="25">
        <f>AS196/ВОВЛЕЧЁННОСТЬ!AS40</f>
        <v>0.29087949974898697</v>
      </c>
      <c r="AT197" s="25">
        <f>AT196/ВОВЛЕЧЁННОСТЬ!AT40</f>
        <v>0.28151079996448392</v>
      </c>
      <c r="AU197" s="25">
        <f>AU196/ВОВЛЕЧЁННОСТЬ!AU40</f>
        <v>0.28257340629140931</v>
      </c>
      <c r="AV197" s="25">
        <f>AV196/ВОВЛЕЧЁННОСТЬ!AV40</f>
        <v>0.27365115030851733</v>
      </c>
      <c r="AW197" s="25">
        <f>AW196/ВОВЛЕЧЁННОСТЬ!AW40</f>
        <v>0.2737433653455062</v>
      </c>
      <c r="AX197" s="25">
        <f>AX196/ВОВЛЕЧЁННОСТЬ!AX40</f>
        <v>0.2766186199952928</v>
      </c>
      <c r="AY197" s="25">
        <f>AY196/ВОВЛЕЧЁННОСТЬ!AY40</f>
        <v>0.29213339549745415</v>
      </c>
      <c r="AZ197" s="25">
        <f>AZ196/ВОВЛЕЧЁННОСТЬ!AZ40</f>
        <v>0.30217663132403699</v>
      </c>
      <c r="BA197" s="25">
        <f>BA196/ВОВЛЕЧЁННОСТЬ!BA40</f>
        <v>0.29714257813470296</v>
      </c>
      <c r="BB197" s="25">
        <f>BB196/ВОВЛЕЧЁННОСТЬ!BB40</f>
        <v>0.26613379165400286</v>
      </c>
      <c r="BC197" s="25">
        <f>BC196/ВОВЛЕЧЁННОСТЬ!BC40</f>
        <v>0.31005167189357258</v>
      </c>
      <c r="BD197" s="25">
        <f>BD196/ВОВЛЕЧЁННОСТЬ!BD40</f>
        <v>0.29640072933712575</v>
      </c>
      <c r="BE197" s="25">
        <f>BE196/ВОВЛЕЧЁННОСТЬ!BE40</f>
        <v>0.306710621334216</v>
      </c>
      <c r="BF197" s="25">
        <f>BF196/ВОВЛЕЧЁННОСТЬ!BF40</f>
        <v>0.2996389678633159</v>
      </c>
      <c r="BG197" s="25">
        <f>BG196/ВОВЛЕЧЁННОСТЬ!BG40</f>
        <v>0.3021016010794636</v>
      </c>
      <c r="BH197" s="25">
        <f>BH196/ВОВЛЕЧЁННОСТЬ!BH40</f>
        <v>0.28965855117114214</v>
      </c>
      <c r="BI197" s="25">
        <f>BI196/ВОВЛЕЧЁННОСТЬ!BI40</f>
        <v>0.29769463845382055</v>
      </c>
      <c r="BJ197" s="25">
        <f>BJ196/ВОВЛЕЧЁННОСТЬ!BJ40</f>
        <v>0.29988147470928805</v>
      </c>
      <c r="BK197" s="25">
        <f>BK196/ВОВЛЕЧЁННОСТЬ!BK40</f>
        <v>0.31260026237492122</v>
      </c>
      <c r="BL197" s="25">
        <f>BL196/ВОВЛЕЧЁННОСТЬ!BL40</f>
        <v>0.31706905731688201</v>
      </c>
      <c r="BO197" s="207">
        <f>BL197-BK197</f>
        <v>4.4687949419607853E-3</v>
      </c>
      <c r="BP197" s="99"/>
    </row>
    <row r="198" spans="1:68" x14ac:dyDescent="0.3">
      <c r="A198" s="91" t="s">
        <v>237</v>
      </c>
      <c r="B198" s="60">
        <v>1.8284250960307298</v>
      </c>
      <c r="C198" s="60">
        <v>3.582030645410927</v>
      </c>
      <c r="D198" s="60">
        <v>4.3224476561052434</v>
      </c>
      <c r="E198" s="60">
        <v>4.0357465958384564</v>
      </c>
      <c r="F198" s="60">
        <v>4.2925105139141584</v>
      </c>
      <c r="G198" s="60">
        <v>4.0311841809295954</v>
      </c>
      <c r="H198" s="60">
        <v>4.1358263681705347</v>
      </c>
      <c r="I198" s="60">
        <v>4.3822341581418236</v>
      </c>
      <c r="J198" s="60">
        <v>4.0485729141011957</v>
      </c>
      <c r="K198" s="60">
        <v>3.9306884616503299</v>
      </c>
      <c r="L198" s="60">
        <v>3.9327606553777752</v>
      </c>
      <c r="M198" s="60">
        <v>3.9682068673166597</v>
      </c>
      <c r="N198" s="60">
        <v>3.9421461570768583</v>
      </c>
      <c r="O198" s="60">
        <v>4.5355680386392274</v>
      </c>
      <c r="P198" s="60">
        <v>4.2862919369044761</v>
      </c>
      <c r="Q198" s="60">
        <v>4.4433857361963192</v>
      </c>
      <c r="R198" s="60">
        <v>4.3683652013284338</v>
      </c>
      <c r="S198" s="60">
        <v>4.0206012337722123</v>
      </c>
      <c r="T198" s="60">
        <v>3.9363680076935408</v>
      </c>
      <c r="U198" s="60">
        <v>4.1172484759057193</v>
      </c>
      <c r="V198" s="60">
        <v>4.0317812700823739</v>
      </c>
      <c r="W198" s="60">
        <v>3.9372544048675371</v>
      </c>
      <c r="X198" s="60">
        <v>3.9693035977277509</v>
      </c>
      <c r="Y198" s="60">
        <v>4.050033917816104</v>
      </c>
      <c r="Z198" s="60">
        <v>4.0090400881148822</v>
      </c>
      <c r="AA198" s="60">
        <v>4.1210060017147754</v>
      </c>
      <c r="AB198" s="60">
        <v>4.1828706563365863</v>
      </c>
      <c r="AC198" s="60">
        <v>4.1142835745445696</v>
      </c>
      <c r="AD198" s="60">
        <v>4.2559605606706059</v>
      </c>
      <c r="AE198" s="60">
        <v>4.1427920347777309</v>
      </c>
      <c r="AF198" s="60">
        <v>4.2522302375014647</v>
      </c>
      <c r="AG198" s="60">
        <v>4.5021570446280021</v>
      </c>
      <c r="AH198" s="60">
        <v>4.1052779337450866</v>
      </c>
      <c r="AI198" s="60">
        <v>4.066204243001871</v>
      </c>
      <c r="AJ198" s="60">
        <v>4.0239596232504038</v>
      </c>
      <c r="AK198" s="60">
        <v>4.0200235571260308</v>
      </c>
      <c r="AL198" s="60">
        <v>4.1262659789953871</v>
      </c>
      <c r="AM198" s="60">
        <v>4.2375987214696895</v>
      </c>
      <c r="AN198" s="60">
        <v>4.3066494799537738</v>
      </c>
      <c r="AO198" s="60">
        <v>4.6894346861247982</v>
      </c>
      <c r="AP198" s="60">
        <v>4.3039476553980371</v>
      </c>
      <c r="AQ198" s="60">
        <v>4.5994324659859638</v>
      </c>
      <c r="AR198" s="60">
        <v>4.2869473287859696</v>
      </c>
      <c r="AS198" s="61">
        <v>4.432124964742858</v>
      </c>
      <c r="AT198" s="61">
        <v>4.2663369026004663</v>
      </c>
      <c r="AU198" s="61">
        <v>4.2694968735525709</v>
      </c>
      <c r="AV198" s="61">
        <v>4.1928639110241237</v>
      </c>
      <c r="AW198" s="61">
        <v>4.1995668365041521</v>
      </c>
      <c r="AX198" s="61">
        <v>4.2940150731491062</v>
      </c>
      <c r="AY198" s="61">
        <v>4.3890241348620487</v>
      </c>
      <c r="AZ198" s="61">
        <v>4.5297261028971265</v>
      </c>
      <c r="BA198" s="61">
        <v>4.4938234371607111</v>
      </c>
      <c r="BB198" s="61">
        <v>4.5041858014865035</v>
      </c>
      <c r="BC198" s="61">
        <v>4.5762620245344632</v>
      </c>
      <c r="BD198" s="61">
        <v>4.5</v>
      </c>
      <c r="BE198" s="61">
        <v>4.634973207881524</v>
      </c>
      <c r="BF198" s="61">
        <v>4.5208468702620745</v>
      </c>
      <c r="BG198" s="61">
        <v>4.4657756086739502</v>
      </c>
      <c r="BH198" s="61">
        <v>4.379983214435585</v>
      </c>
      <c r="BI198" s="61">
        <v>4.4308435989396537</v>
      </c>
      <c r="BJ198" s="61">
        <v>4.4486747143225367</v>
      </c>
      <c r="BK198" s="61">
        <v>4.5978995689197921</v>
      </c>
      <c r="BL198" s="61">
        <v>4.6894346861247982</v>
      </c>
      <c r="BO198" s="207">
        <f t="shared" si="28"/>
        <v>1.9908028836417291E-2</v>
      </c>
      <c r="BP198" s="99"/>
    </row>
    <row r="199" spans="1:68" x14ac:dyDescent="0.3">
      <c r="A199" s="21" t="s">
        <v>238</v>
      </c>
      <c r="B199" s="22">
        <v>1404.5782586427661</v>
      </c>
      <c r="C199" s="22">
        <v>3215.3140225971169</v>
      </c>
      <c r="D199" s="22">
        <v>6171.3927496756969</v>
      </c>
      <c r="E199" s="22">
        <v>3533.8565513708199</v>
      </c>
      <c r="F199" s="22">
        <v>3597.187349002309</v>
      </c>
      <c r="G199" s="22">
        <v>3288.2705592703833</v>
      </c>
      <c r="H199" s="22">
        <v>3436.1117406454259</v>
      </c>
      <c r="I199" s="22">
        <v>3910.7757278746967</v>
      </c>
      <c r="J199" s="22">
        <v>3574.2489234600366</v>
      </c>
      <c r="K199" s="22">
        <v>3423.8476044908562</v>
      </c>
      <c r="L199" s="22">
        <v>3470.3002052858133</v>
      </c>
      <c r="M199" s="22">
        <v>3409.3228211106225</v>
      </c>
      <c r="N199" s="22">
        <v>3354.5818938995953</v>
      </c>
      <c r="O199" s="22">
        <v>3436.8918468658112</v>
      </c>
      <c r="P199" s="22">
        <v>3836.898858195224</v>
      </c>
      <c r="Q199" s="22">
        <v>4045.8438230444785</v>
      </c>
      <c r="R199" s="22">
        <v>4071.4422147110163</v>
      </c>
      <c r="S199" s="22">
        <v>3550.7642631893832</v>
      </c>
      <c r="T199" s="22">
        <v>3432.8984594600774</v>
      </c>
      <c r="U199" s="22">
        <v>3573.4591766007743</v>
      </c>
      <c r="V199" s="22">
        <v>3576.9133839652563</v>
      </c>
      <c r="W199" s="22">
        <v>3448.1618306080109</v>
      </c>
      <c r="X199" s="22">
        <v>3584.5668480959325</v>
      </c>
      <c r="Y199" s="22">
        <v>3635.7799179805488</v>
      </c>
      <c r="Z199" s="22">
        <v>3573.7097277582661</v>
      </c>
      <c r="AA199" s="22">
        <f t="shared" ref="AA199:BL199" si="29">AA196/AA194</f>
        <v>3665.4639921882358</v>
      </c>
      <c r="AB199" s="22">
        <f t="shared" si="29"/>
        <v>3847.9304382048094</v>
      </c>
      <c r="AC199" s="22">
        <f t="shared" si="29"/>
        <v>3787.5642500608456</v>
      </c>
      <c r="AD199" s="22">
        <f t="shared" si="29"/>
        <v>3964.9588779716978</v>
      </c>
      <c r="AE199" s="22">
        <f t="shared" si="29"/>
        <v>3749.7479254312102</v>
      </c>
      <c r="AF199" s="22">
        <f t="shared" si="29"/>
        <v>3954.7583768222735</v>
      </c>
      <c r="AG199" s="22">
        <f t="shared" si="29"/>
        <v>5597.0756663280208</v>
      </c>
      <c r="AH199" s="22">
        <f t="shared" si="29"/>
        <v>3865.555480769222</v>
      </c>
      <c r="AI199" s="22">
        <f t="shared" si="29"/>
        <v>3666.1358837233993</v>
      </c>
      <c r="AJ199" s="22">
        <f t="shared" si="29"/>
        <v>3653.6531472100332</v>
      </c>
      <c r="AK199" s="22">
        <f t="shared" si="29"/>
        <v>3683.0694918654258</v>
      </c>
      <c r="AL199" s="22">
        <f t="shared" si="29"/>
        <v>3742.6714403547267</v>
      </c>
      <c r="AM199" s="22">
        <f t="shared" si="29"/>
        <v>3923.7185486819035</v>
      </c>
      <c r="AN199" s="22">
        <f t="shared" si="29"/>
        <v>3999.073330518263</v>
      </c>
      <c r="AO199" s="22">
        <f t="shared" si="29"/>
        <v>3996.0423983005699</v>
      </c>
      <c r="AP199" s="22">
        <f t="shared" si="29"/>
        <v>4360.9440197370013</v>
      </c>
      <c r="AQ199" s="22">
        <f t="shared" si="29"/>
        <v>3954.2997618320646</v>
      </c>
      <c r="AR199" s="22">
        <f t="shared" si="29"/>
        <v>3957.4024497834962</v>
      </c>
      <c r="AS199" s="23">
        <f t="shared" si="29"/>
        <v>4118.2221361127122</v>
      </c>
      <c r="AT199" s="23">
        <f t="shared" si="29"/>
        <v>4020.7872226908107</v>
      </c>
      <c r="AU199" s="23">
        <f t="shared" si="29"/>
        <v>3963.3544981762398</v>
      </c>
      <c r="AV199" s="23">
        <f t="shared" si="29"/>
        <v>3900.5081602124974</v>
      </c>
      <c r="AW199" s="23">
        <f t="shared" si="29"/>
        <v>3912.8327873603625</v>
      </c>
      <c r="AX199" s="23">
        <f t="shared" si="29"/>
        <v>4253.4466264223529</v>
      </c>
      <c r="AY199" s="23">
        <f t="shared" si="29"/>
        <v>4023.8833826763139</v>
      </c>
      <c r="AZ199" s="23">
        <f t="shared" si="29"/>
        <v>4246.9157541156446</v>
      </c>
      <c r="BA199" s="23">
        <f t="shared" si="29"/>
        <v>4301.0761801819208</v>
      </c>
      <c r="BB199" s="23">
        <f t="shared" si="29"/>
        <v>4317.7461914359928</v>
      </c>
      <c r="BC199" s="23">
        <f t="shared" si="29"/>
        <v>4386.9677436898683</v>
      </c>
      <c r="BD199" s="23">
        <f t="shared" si="29"/>
        <v>4453.1580181797781</v>
      </c>
      <c r="BE199" s="23">
        <f t="shared" si="29"/>
        <v>4615.2792663811524</v>
      </c>
      <c r="BF199" s="23">
        <f t="shared" si="29"/>
        <v>4565.3746472817811</v>
      </c>
      <c r="BG199" s="23">
        <f t="shared" si="29"/>
        <v>4542.9749186400913</v>
      </c>
      <c r="BH199" s="23">
        <f t="shared" si="29"/>
        <v>4480.5127493355658</v>
      </c>
      <c r="BI199" s="23">
        <f t="shared" si="29"/>
        <v>4623.1651850036724</v>
      </c>
      <c r="BJ199" s="23">
        <f t="shared" si="29"/>
        <v>4646.6128868459236</v>
      </c>
      <c r="BK199" s="23">
        <f t="shared" si="29"/>
        <v>4729.602374895142</v>
      </c>
      <c r="BL199" s="23">
        <f t="shared" si="29"/>
        <v>4991.8858254974002</v>
      </c>
      <c r="BO199" s="207">
        <f t="shared" si="28"/>
        <v>5.5455708495594891E-2</v>
      </c>
      <c r="BP199" s="99"/>
    </row>
    <row r="200" spans="1:68" x14ac:dyDescent="0.3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P200" s="99"/>
    </row>
    <row r="201" spans="1:68" customFormat="1" x14ac:dyDescent="0.3">
      <c r="A201" s="16" t="s">
        <v>239</v>
      </c>
      <c r="B201" s="230">
        <v>2019</v>
      </c>
      <c r="C201" s="230"/>
      <c r="D201" s="230"/>
      <c r="E201" s="230"/>
      <c r="F201" s="230"/>
      <c r="G201" s="229">
        <v>2020</v>
      </c>
      <c r="H201" s="229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>
        <v>2021</v>
      </c>
      <c r="T201" s="229"/>
      <c r="U201" s="229"/>
      <c r="V201" s="229"/>
      <c r="W201" s="229"/>
      <c r="X201" s="229"/>
      <c r="Y201" s="229"/>
      <c r="Z201" s="229"/>
      <c r="AA201" s="229"/>
      <c r="AB201" s="229"/>
      <c r="AC201" s="229"/>
      <c r="AD201" s="229"/>
      <c r="AE201" s="229">
        <v>2022</v>
      </c>
      <c r="AF201" s="229"/>
      <c r="AG201" s="229"/>
      <c r="AH201" s="229"/>
      <c r="AI201" s="229"/>
      <c r="AJ201" s="229"/>
      <c r="AK201" s="229"/>
      <c r="AL201" s="229"/>
      <c r="AM201" s="229"/>
      <c r="AN201" s="229"/>
      <c r="AO201" s="229"/>
      <c r="AP201" s="229"/>
      <c r="AQ201" s="229">
        <v>2023</v>
      </c>
      <c r="AR201" s="229"/>
      <c r="AS201" s="229"/>
      <c r="AT201" s="229"/>
      <c r="AU201" s="229"/>
      <c r="AV201" s="229"/>
      <c r="AW201" s="229"/>
      <c r="AX201" s="229"/>
      <c r="AY201" s="229"/>
      <c r="AZ201" s="229"/>
      <c r="BA201" s="229"/>
      <c r="BB201" s="229"/>
      <c r="BC201" s="229">
        <v>2024</v>
      </c>
      <c r="BD201" s="229"/>
      <c r="BE201" s="229"/>
      <c r="BF201" s="229"/>
      <c r="BG201" s="229"/>
      <c r="BH201" s="229"/>
      <c r="BI201" s="229"/>
      <c r="BJ201" s="229"/>
      <c r="BK201" s="229"/>
      <c r="BL201" s="229"/>
      <c r="BM201" s="229"/>
      <c r="BN201" s="229"/>
      <c r="BO201" s="231" t="s">
        <v>931</v>
      </c>
      <c r="BP201" s="99"/>
    </row>
    <row r="202" spans="1:68" customFormat="1" ht="15.75" customHeight="1" x14ac:dyDescent="0.3">
      <c r="A202" s="17"/>
      <c r="B202" s="18">
        <v>43678</v>
      </c>
      <c r="C202" s="18">
        <v>43709</v>
      </c>
      <c r="D202" s="18">
        <v>43739</v>
      </c>
      <c r="E202" s="18">
        <v>43770</v>
      </c>
      <c r="F202" s="18">
        <v>43800</v>
      </c>
      <c r="G202" s="18">
        <v>43831</v>
      </c>
      <c r="H202" s="18">
        <v>43862</v>
      </c>
      <c r="I202" s="18">
        <v>43891</v>
      </c>
      <c r="J202" s="18">
        <v>43922</v>
      </c>
      <c r="K202" s="18">
        <v>43952</v>
      </c>
      <c r="L202" s="18">
        <v>43983</v>
      </c>
      <c r="M202" s="18">
        <v>44013</v>
      </c>
      <c r="N202" s="18">
        <v>44044</v>
      </c>
      <c r="O202" s="18">
        <v>44075</v>
      </c>
      <c r="P202" s="18">
        <v>44105</v>
      </c>
      <c r="Q202" s="18">
        <v>44136</v>
      </c>
      <c r="R202" s="18">
        <v>44166</v>
      </c>
      <c r="S202" s="18">
        <v>44197</v>
      </c>
      <c r="T202" s="18">
        <v>44228</v>
      </c>
      <c r="U202" s="18">
        <v>44256</v>
      </c>
      <c r="V202" s="18">
        <v>44287</v>
      </c>
      <c r="W202" s="18">
        <v>44317</v>
      </c>
      <c r="X202" s="18">
        <v>44348</v>
      </c>
      <c r="Y202" s="18">
        <v>44378</v>
      </c>
      <c r="Z202" s="18">
        <v>44409</v>
      </c>
      <c r="AA202" s="18">
        <v>44440</v>
      </c>
      <c r="AB202" s="18">
        <v>44470</v>
      </c>
      <c r="AC202" s="18">
        <v>44501</v>
      </c>
      <c r="AD202" s="18">
        <v>44531</v>
      </c>
      <c r="AE202" s="18">
        <v>44562</v>
      </c>
      <c r="AF202" s="18">
        <v>44593</v>
      </c>
      <c r="AG202" s="18">
        <v>44621</v>
      </c>
      <c r="AH202" s="18">
        <v>44652</v>
      </c>
      <c r="AI202" s="18">
        <v>44682</v>
      </c>
      <c r="AJ202" s="18">
        <v>44713</v>
      </c>
      <c r="AK202" s="18">
        <v>44743</v>
      </c>
      <c r="AL202" s="18">
        <v>44774</v>
      </c>
      <c r="AM202" s="18">
        <v>44805</v>
      </c>
      <c r="AN202" s="18">
        <v>44835</v>
      </c>
      <c r="AO202" s="18">
        <v>44866</v>
      </c>
      <c r="AP202" s="18">
        <v>44896</v>
      </c>
      <c r="AQ202" s="18">
        <v>44927</v>
      </c>
      <c r="AR202" s="18">
        <v>44958</v>
      </c>
      <c r="AS202" s="18">
        <v>44986</v>
      </c>
      <c r="AT202" s="18">
        <v>45017</v>
      </c>
      <c r="AU202" s="18">
        <v>45047</v>
      </c>
      <c r="AV202" s="18">
        <v>45078</v>
      </c>
      <c r="AW202" s="18">
        <v>45108</v>
      </c>
      <c r="AX202" s="18">
        <v>45139</v>
      </c>
      <c r="AY202" s="18">
        <v>45170</v>
      </c>
      <c r="AZ202" s="18">
        <v>45200</v>
      </c>
      <c r="BA202" s="18">
        <v>45231</v>
      </c>
      <c r="BB202" s="18">
        <v>45261</v>
      </c>
      <c r="BC202" s="18">
        <v>45292</v>
      </c>
      <c r="BD202" s="18">
        <v>45323</v>
      </c>
      <c r="BE202" s="18">
        <v>45352</v>
      </c>
      <c r="BF202" s="18">
        <v>45383</v>
      </c>
      <c r="BG202" s="18">
        <v>45413</v>
      </c>
      <c r="BH202" s="18">
        <v>45444</v>
      </c>
      <c r="BI202" s="18">
        <v>45474</v>
      </c>
      <c r="BJ202" s="18">
        <v>45505</v>
      </c>
      <c r="BK202" s="18">
        <v>45536</v>
      </c>
      <c r="BL202" s="18">
        <v>45566</v>
      </c>
      <c r="BM202" s="18">
        <v>45597</v>
      </c>
      <c r="BN202" s="18">
        <v>45627</v>
      </c>
      <c r="BO202" s="232"/>
      <c r="BP202" s="99"/>
    </row>
    <row r="203" spans="1:68" s="103" customFormat="1" x14ac:dyDescent="0.3">
      <c r="A203" s="21" t="s">
        <v>240</v>
      </c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>
        <v>3224</v>
      </c>
      <c r="M203" s="22">
        <v>52357</v>
      </c>
      <c r="N203" s="22">
        <v>49771</v>
      </c>
      <c r="O203" s="22">
        <v>51561</v>
      </c>
      <c r="P203" s="22">
        <v>61599</v>
      </c>
      <c r="Q203" s="22">
        <v>70585</v>
      </c>
      <c r="R203" s="22">
        <v>66163</v>
      </c>
      <c r="S203" s="22">
        <v>59581</v>
      </c>
      <c r="T203" s="22">
        <v>58490</v>
      </c>
      <c r="U203" s="22">
        <v>64179</v>
      </c>
      <c r="V203" s="22">
        <v>63210</v>
      </c>
      <c r="W203" s="22">
        <v>57860</v>
      </c>
      <c r="X203" s="22">
        <v>57642</v>
      </c>
      <c r="Y203" s="22">
        <v>56496</v>
      </c>
      <c r="Z203" s="22">
        <v>53006</v>
      </c>
      <c r="AA203" s="22">
        <v>54200</v>
      </c>
      <c r="AB203" s="22">
        <v>55777</v>
      </c>
      <c r="AC203" s="22">
        <v>52683</v>
      </c>
      <c r="AD203" s="22">
        <v>53163</v>
      </c>
      <c r="AE203" s="22">
        <v>54597</v>
      </c>
      <c r="AF203" s="22">
        <v>55993</v>
      </c>
      <c r="AG203" s="22">
        <v>61179</v>
      </c>
      <c r="AH203" s="22">
        <v>55774</v>
      </c>
      <c r="AI203" s="22">
        <v>54918</v>
      </c>
      <c r="AJ203" s="22">
        <v>52447</v>
      </c>
      <c r="AK203" s="22">
        <v>51449</v>
      </c>
      <c r="AL203" s="22">
        <v>54134</v>
      </c>
      <c r="AM203" s="22">
        <v>56643</v>
      </c>
      <c r="AN203" s="22">
        <v>57641</v>
      </c>
      <c r="AO203" s="22">
        <v>58428</v>
      </c>
      <c r="AP203" s="22">
        <v>63479</v>
      </c>
      <c r="AQ203" s="22">
        <v>59434</v>
      </c>
      <c r="AR203" s="22">
        <v>58378</v>
      </c>
      <c r="AS203" s="23">
        <v>58870</v>
      </c>
      <c r="AT203" s="23">
        <v>56508</v>
      </c>
      <c r="AU203" s="23">
        <v>54010</v>
      </c>
      <c r="AV203" s="23">
        <v>52091</v>
      </c>
      <c r="AW203" s="23">
        <v>52348</v>
      </c>
      <c r="AX203" s="23">
        <v>53845</v>
      </c>
      <c r="AY203" s="23">
        <v>57237</v>
      </c>
      <c r="AZ203" s="23">
        <v>61028</v>
      </c>
      <c r="BA203" s="23">
        <v>62031</v>
      </c>
      <c r="BB203" s="23">
        <v>67772</v>
      </c>
      <c r="BC203" s="23">
        <v>66309</v>
      </c>
      <c r="BD203" s="23">
        <v>64914</v>
      </c>
      <c r="BE203" s="23">
        <v>67120</v>
      </c>
      <c r="BF203" s="23">
        <v>66152</v>
      </c>
      <c r="BG203" s="23">
        <v>63789</v>
      </c>
      <c r="BH203" s="23">
        <v>63123</v>
      </c>
      <c r="BI203" s="23">
        <v>65184</v>
      </c>
      <c r="BJ203" s="23">
        <v>67475</v>
      </c>
      <c r="BK203" s="23">
        <v>70261</v>
      </c>
      <c r="BL203" s="23">
        <v>70246</v>
      </c>
      <c r="BM203" s="102"/>
      <c r="BN203" s="102"/>
      <c r="BO203" s="207">
        <f>BL203/BK203-1</f>
        <v>-2.1348970267998091E-4</v>
      </c>
      <c r="BP203" s="99"/>
    </row>
    <row r="204" spans="1:68" s="103" customFormat="1" x14ac:dyDescent="0.3">
      <c r="A204" s="21" t="s">
        <v>241</v>
      </c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>
        <v>2006</v>
      </c>
      <c r="M204" s="22">
        <v>30717</v>
      </c>
      <c r="N204" s="22">
        <v>29975</v>
      </c>
      <c r="O204" s="22">
        <v>32289</v>
      </c>
      <c r="P204" s="22">
        <v>39602</v>
      </c>
      <c r="Q204" s="22">
        <v>41166</v>
      </c>
      <c r="R204" s="22">
        <v>38428</v>
      </c>
      <c r="S204" s="22">
        <v>32332</v>
      </c>
      <c r="T204" s="22">
        <v>32348</v>
      </c>
      <c r="U204" s="22">
        <v>35212</v>
      </c>
      <c r="V204" s="22">
        <v>34445</v>
      </c>
      <c r="W204" s="22">
        <v>30172</v>
      </c>
      <c r="X204" s="22">
        <v>30655</v>
      </c>
      <c r="Y204" s="22">
        <v>29722</v>
      </c>
      <c r="Z204" s="22">
        <v>27390</v>
      </c>
      <c r="AA204" s="22">
        <v>28510</v>
      </c>
      <c r="AB204" s="22">
        <v>29994</v>
      </c>
      <c r="AC204" s="22">
        <v>29006</v>
      </c>
      <c r="AD204" s="22">
        <v>29292</v>
      </c>
      <c r="AE204" s="22">
        <v>27987</v>
      </c>
      <c r="AF204" s="22">
        <v>29630</v>
      </c>
      <c r="AG204" s="22">
        <v>35706</v>
      </c>
      <c r="AH204" s="22">
        <v>29598</v>
      </c>
      <c r="AI204" s="22">
        <v>28198</v>
      </c>
      <c r="AJ204" s="22">
        <v>27387</v>
      </c>
      <c r="AK204" s="22">
        <v>26167</v>
      </c>
      <c r="AL204" s="22">
        <v>26566</v>
      </c>
      <c r="AM204" s="22">
        <v>27562</v>
      </c>
      <c r="AN204" s="22">
        <v>28696</v>
      </c>
      <c r="AO204" s="22">
        <v>29545</v>
      </c>
      <c r="AP204" s="22">
        <v>31293</v>
      </c>
      <c r="AQ204" s="22">
        <v>27670</v>
      </c>
      <c r="AR204" s="22">
        <v>28069</v>
      </c>
      <c r="AS204" s="23">
        <v>28994</v>
      </c>
      <c r="AT204" s="23">
        <v>27386</v>
      </c>
      <c r="AU204" s="23">
        <v>26402</v>
      </c>
      <c r="AV204" s="23">
        <v>25042</v>
      </c>
      <c r="AW204" s="23">
        <v>24267</v>
      </c>
      <c r="AX204" s="23">
        <v>25467</v>
      </c>
      <c r="AY204" s="23">
        <v>26059</v>
      </c>
      <c r="AZ204" s="23">
        <v>28499</v>
      </c>
      <c r="BA204" s="23">
        <v>29080</v>
      </c>
      <c r="BB204" s="23">
        <v>30853</v>
      </c>
      <c r="BC204" s="23">
        <v>29276</v>
      </c>
      <c r="BD204" s="23">
        <v>30182</v>
      </c>
      <c r="BE204" s="23">
        <v>30889</v>
      </c>
      <c r="BF204" s="23">
        <v>30572</v>
      </c>
      <c r="BG204" s="23">
        <v>29329</v>
      </c>
      <c r="BH204" s="23">
        <v>28507</v>
      </c>
      <c r="BI204" s="23">
        <v>29179</v>
      </c>
      <c r="BJ204" s="23">
        <v>28851</v>
      </c>
      <c r="BK204" s="23">
        <v>29673</v>
      </c>
      <c r="BL204" s="23">
        <v>30817</v>
      </c>
      <c r="BM204" s="104"/>
      <c r="BN204" s="104"/>
      <c r="BO204" s="207">
        <f t="shared" ref="BO204:BO214" si="30">BL204/BK204-1</f>
        <v>3.8553567215987572E-2</v>
      </c>
      <c r="BP204" s="99"/>
    </row>
    <row r="205" spans="1:68" s="103" customFormat="1" x14ac:dyDescent="0.3">
      <c r="A205" s="21" t="s">
        <v>242</v>
      </c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>
        <v>3086</v>
      </c>
      <c r="M205" s="22">
        <v>47339</v>
      </c>
      <c r="N205" s="22">
        <v>49750</v>
      </c>
      <c r="O205" s="22">
        <v>54530</v>
      </c>
      <c r="P205" s="22">
        <v>63836</v>
      </c>
      <c r="Q205" s="22">
        <v>68659</v>
      </c>
      <c r="R205" s="22">
        <v>70029</v>
      </c>
      <c r="S205" s="22">
        <v>63476</v>
      </c>
      <c r="T205" s="22">
        <v>63674</v>
      </c>
      <c r="U205" s="22">
        <v>68442</v>
      </c>
      <c r="V205" s="22">
        <v>68398</v>
      </c>
      <c r="W205" s="22">
        <v>64437</v>
      </c>
      <c r="X205" s="22">
        <v>65269</v>
      </c>
      <c r="Y205" s="22">
        <v>65778</v>
      </c>
      <c r="Z205" s="22">
        <v>67555</v>
      </c>
      <c r="AA205" s="22">
        <v>72942</v>
      </c>
      <c r="AB205" s="22">
        <v>79404</v>
      </c>
      <c r="AC205" s="22">
        <v>79215</v>
      </c>
      <c r="AD205" s="22">
        <v>83439</v>
      </c>
      <c r="AE205" s="22">
        <v>84782</v>
      </c>
      <c r="AF205" s="22">
        <v>88966</v>
      </c>
      <c r="AG205" s="22">
        <v>94418</v>
      </c>
      <c r="AH205" s="22">
        <v>87245</v>
      </c>
      <c r="AI205" s="22">
        <v>88284</v>
      </c>
      <c r="AJ205" s="22">
        <v>85892</v>
      </c>
      <c r="AK205" s="22">
        <v>85763</v>
      </c>
      <c r="AL205" s="22">
        <v>90269</v>
      </c>
      <c r="AM205" s="22">
        <v>95917</v>
      </c>
      <c r="AN205" s="22">
        <v>100281</v>
      </c>
      <c r="AO205" s="22">
        <v>102839</v>
      </c>
      <c r="AP205" s="22">
        <v>111349</v>
      </c>
      <c r="AQ205" s="22">
        <v>105225</v>
      </c>
      <c r="AR205" s="22">
        <v>107870</v>
      </c>
      <c r="AS205" s="23">
        <v>111954</v>
      </c>
      <c r="AT205" s="23">
        <v>109158</v>
      </c>
      <c r="AU205" s="23">
        <v>106105</v>
      </c>
      <c r="AV205" s="23">
        <v>102081</v>
      </c>
      <c r="AW205" s="23">
        <v>101882</v>
      </c>
      <c r="AX205" s="23">
        <v>106510</v>
      </c>
      <c r="AY205" s="23">
        <v>112922</v>
      </c>
      <c r="AZ205" s="23">
        <v>121503</v>
      </c>
      <c r="BA205" s="23">
        <v>124680</v>
      </c>
      <c r="BB205" s="23">
        <v>135965</v>
      </c>
      <c r="BC205" s="23">
        <v>135458</v>
      </c>
      <c r="BD205" s="23">
        <v>140277</v>
      </c>
      <c r="BE205" s="23">
        <v>144497</v>
      </c>
      <c r="BF205" s="23">
        <v>143840</v>
      </c>
      <c r="BG205" s="23">
        <v>141139</v>
      </c>
      <c r="BH205" s="23">
        <v>139245</v>
      </c>
      <c r="BI205" s="23">
        <v>141144</v>
      </c>
      <c r="BJ205" s="23">
        <v>143999</v>
      </c>
      <c r="BK205" s="23">
        <v>153029</v>
      </c>
      <c r="BL205" s="23">
        <v>158494</v>
      </c>
      <c r="BM205" s="104"/>
      <c r="BN205" s="104"/>
      <c r="BO205" s="207">
        <f t="shared" si="30"/>
        <v>3.5712185272072539E-2</v>
      </c>
      <c r="BP205" s="99"/>
    </row>
    <row r="206" spans="1:68" s="103" customFormat="1" x14ac:dyDescent="0.3">
      <c r="A206" s="21" t="s">
        <v>243</v>
      </c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>
        <v>1241</v>
      </c>
      <c r="M206" s="22">
        <v>18701</v>
      </c>
      <c r="N206" s="22">
        <v>19484</v>
      </c>
      <c r="O206" s="22">
        <v>21147</v>
      </c>
      <c r="P206" s="22">
        <v>25433</v>
      </c>
      <c r="Q206" s="22">
        <v>27077</v>
      </c>
      <c r="R206" s="22">
        <v>26730</v>
      </c>
      <c r="S206" s="22">
        <v>24653</v>
      </c>
      <c r="T206" s="22">
        <v>24990</v>
      </c>
      <c r="U206" s="22">
        <v>27206</v>
      </c>
      <c r="V206" s="22">
        <v>27415</v>
      </c>
      <c r="W206" s="22">
        <v>26084</v>
      </c>
      <c r="X206" s="22">
        <v>26493</v>
      </c>
      <c r="Y206" s="22">
        <v>27280</v>
      </c>
      <c r="Z206" s="22">
        <v>27707</v>
      </c>
      <c r="AA206" s="22">
        <v>30030</v>
      </c>
      <c r="AB206" s="22">
        <v>31860</v>
      </c>
      <c r="AC206" s="22">
        <v>31988</v>
      </c>
      <c r="AD206" s="22">
        <v>33612</v>
      </c>
      <c r="AE206" s="22">
        <v>34588</v>
      </c>
      <c r="AF206" s="22">
        <v>35372</v>
      </c>
      <c r="AG206" s="22">
        <v>38049</v>
      </c>
      <c r="AH206" s="22">
        <v>36253</v>
      </c>
      <c r="AI206" s="22">
        <v>36708</v>
      </c>
      <c r="AJ206" s="22">
        <v>35089</v>
      </c>
      <c r="AK206" s="22">
        <v>34547</v>
      </c>
      <c r="AL206" s="22">
        <v>36770</v>
      </c>
      <c r="AM206" s="22">
        <v>39110</v>
      </c>
      <c r="AN206" s="22">
        <v>40789</v>
      </c>
      <c r="AO206" s="22">
        <v>42000</v>
      </c>
      <c r="AP206" s="22">
        <v>45136</v>
      </c>
      <c r="AQ206" s="22">
        <v>42802</v>
      </c>
      <c r="AR206" s="22">
        <v>43679</v>
      </c>
      <c r="AS206" s="23">
        <v>45498</v>
      </c>
      <c r="AT206" s="23">
        <v>43987</v>
      </c>
      <c r="AU206" s="23">
        <v>43122</v>
      </c>
      <c r="AV206" s="23">
        <v>41319</v>
      </c>
      <c r="AW206" s="23">
        <v>41321</v>
      </c>
      <c r="AX206" s="23">
        <v>43534</v>
      </c>
      <c r="AY206" s="23">
        <v>47548</v>
      </c>
      <c r="AZ206" s="23">
        <v>50841</v>
      </c>
      <c r="BA206" s="23">
        <v>52401</v>
      </c>
      <c r="BB206" s="23">
        <v>57350</v>
      </c>
      <c r="BC206" s="23">
        <v>57216</v>
      </c>
      <c r="BD206" s="23">
        <v>59537</v>
      </c>
      <c r="BE206" s="23">
        <v>60715</v>
      </c>
      <c r="BF206" s="23">
        <v>61248</v>
      </c>
      <c r="BG206" s="23">
        <v>60040</v>
      </c>
      <c r="BH206" s="23">
        <v>58907</v>
      </c>
      <c r="BI206" s="23">
        <v>60446</v>
      </c>
      <c r="BJ206" s="23">
        <v>63267</v>
      </c>
      <c r="BK206" s="23">
        <v>67830</v>
      </c>
      <c r="BL206" s="23">
        <v>70171</v>
      </c>
      <c r="BO206" s="207">
        <f t="shared" si="30"/>
        <v>3.4512752469408881E-2</v>
      </c>
      <c r="BP206" s="99"/>
    </row>
    <row r="207" spans="1:68" s="103" customFormat="1" ht="15.75" customHeight="1" x14ac:dyDescent="0.3">
      <c r="A207" s="21" t="s">
        <v>244</v>
      </c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>
        <v>1064.7377264267989</v>
      </c>
      <c r="M207" s="22">
        <v>1906.3472530893671</v>
      </c>
      <c r="N207" s="22">
        <v>1904.9208563219545</v>
      </c>
      <c r="O207" s="22">
        <v>1957.1097406954871</v>
      </c>
      <c r="P207" s="22">
        <v>2142.2652031688826</v>
      </c>
      <c r="Q207" s="22">
        <v>2146.3355159028119</v>
      </c>
      <c r="R207" s="22">
        <v>2183.0032808367214</v>
      </c>
      <c r="S207" s="22">
        <v>1939.8280487068021</v>
      </c>
      <c r="T207" s="22">
        <v>1926.5168958796376</v>
      </c>
      <c r="U207" s="22">
        <v>1900.1759693980907</v>
      </c>
      <c r="V207" s="22">
        <v>1932.7814999208997</v>
      </c>
      <c r="W207" s="22">
        <v>1899.4797533702058</v>
      </c>
      <c r="X207" s="22">
        <v>1909.8483041879197</v>
      </c>
      <c r="Y207" s="22">
        <v>1900.5838280586249</v>
      </c>
      <c r="Z207" s="22">
        <v>1889.3756172886103</v>
      </c>
      <c r="AA207" s="22">
        <v>1941.9355581180828</v>
      </c>
      <c r="AB207" s="22">
        <f>ВОВЛЕЧЁННОСТЬ!AB72/'АКТИВНОСТЬ БАЗЫ'!AB203</f>
        <v>2055.7142755974714</v>
      </c>
      <c r="AC207" s="22">
        <f>ВОВЛЕЧЁННОСТЬ!AC72/'АКТИВНОСТЬ БАЗЫ'!AC203</f>
        <v>2012.147069642959</v>
      </c>
      <c r="AD207" s="22">
        <f>ВОВЛЕЧЁННОСТЬ!AD72/'АКТИВНОСТЬ БАЗЫ'!AD203</f>
        <v>2126.705948874217</v>
      </c>
      <c r="AE207" s="22">
        <f>ВОВЛЕЧЁННОСТЬ!AE72/'АКТИВНОСТЬ БАЗЫ'!AE203</f>
        <v>1970.3280533728953</v>
      </c>
      <c r="AF207" s="22">
        <f>ВОВЛЕЧЁННОСТЬ!AF72/'АКТИВНОСТЬ БАЗЫ'!AF203</f>
        <v>2088.5833263086461</v>
      </c>
      <c r="AG207" s="22">
        <f>ВОВЛЕЧЁННОСТЬ!AG72/'АКТИВНОСТЬ БАЗЫ'!AG203</f>
        <v>2994.2479944098468</v>
      </c>
      <c r="AH207" s="22">
        <f>ВОВЛЕЧЁННОСТЬ!AH72/'АКТИВНОСТЬ БАЗЫ'!AH203</f>
        <v>2096.3673419514466</v>
      </c>
      <c r="AI207" s="22">
        <f>ВОВЛЕЧЁННОСТЬ!AI72/'АКТИВНОСТЬ БАЗЫ'!AI203</f>
        <v>2004.9220301176297</v>
      </c>
      <c r="AJ207" s="22">
        <f>ВОВЛЕЧЁННОСТЬ!AJ72/'АКТИВНОСТЬ БАЗЫ'!AJ203</f>
        <v>2005.4842707876523</v>
      </c>
      <c r="AK207" s="22">
        <f>ВОВЛЕЧЁННОСТЬ!AK72/'АКТИВНОСТЬ БАЗЫ'!AK203</f>
        <v>2013.4967480417499</v>
      </c>
      <c r="AL207" s="22">
        <f>ВОВЛЕЧЁННОСТЬ!AL72/'АКТИВНОСТЬ БАЗЫ'!AL203</f>
        <v>2056.9642061643326</v>
      </c>
      <c r="AM207" s="22">
        <f>ВОВЛЕЧЁННОСТЬ!AM72/'АКТИВНОСТЬ БАЗЫ'!AM203</f>
        <v>2145.5255556026345</v>
      </c>
      <c r="AN207" s="22">
        <f>ВОВЛЕЧЁННОСТЬ!AN72/'АКТИВНОСТЬ БАЗЫ'!AN203</f>
        <v>2237.339789212539</v>
      </c>
      <c r="AO207" s="22">
        <f>ВОВЛЕЧЁННОСТЬ!AO72/'АКТИВНОСТЬ БАЗЫ'!AO203</f>
        <v>2201.0034339700151</v>
      </c>
      <c r="AP207" s="22">
        <f>ВОВЛЕЧЁННОСТЬ!AP72/'АКТИВНОСТЬ БАЗЫ'!AP203</f>
        <v>2417.5572820932903</v>
      </c>
      <c r="AQ207" s="22">
        <f>ВОВЛЕЧЁННОСТЬ!AQ72/'АКТИВНОСТЬ БАЗЫ'!AQ203</f>
        <v>2181.3409407073391</v>
      </c>
      <c r="AR207" s="22">
        <f>ВОВЛЕЧЁННОСТЬ!AR72/'АКТИВНОСТЬ БАЗЫ'!AR203</f>
        <v>2221.1177697077669</v>
      </c>
      <c r="AS207" s="23">
        <f>ВОВЛЕЧЁННОСТЬ!AS72/'АКТИВНОСТЬ БАЗЫ'!AS203</f>
        <v>2283.2470188551047</v>
      </c>
      <c r="AT207" s="23">
        <f>ВОВЛЕЧЁННОСТЬ!AT72/'АКТИВНОСТЬ БАЗЫ'!AT203</f>
        <v>2274.5748938203437</v>
      </c>
      <c r="AU207" s="23">
        <f>ВОВЛЕЧЁННОСТЬ!AU72/'АКТИВНОСТЬ БАЗЫ'!AU203</f>
        <v>2244.1369853730785</v>
      </c>
      <c r="AV207" s="23">
        <f>ВОВЛЕЧЁННОСТЬ!AV72/'АКТИВНОСТЬ БАЗЫ'!AV203</f>
        <v>2211.358887523756</v>
      </c>
      <c r="AW207" s="23">
        <f>ВОВЛЕЧЁННОСТЬ!AW72/'АКТИВНОСТЬ БАЗЫ'!AW203</f>
        <v>2220.99925059219</v>
      </c>
      <c r="AX207" s="23">
        <f>ВОВЛЕЧЁННОСТЬ!AX72/'АКТИВНОСТЬ БАЗЫ'!AX203</f>
        <v>2434.4607601448597</v>
      </c>
      <c r="AY207" s="23">
        <f>ВОВЛЕЧЁННОСТЬ!AY72/'АКТИВНОСТЬ БАЗЫ'!AY203</f>
        <v>2301.6899264461799</v>
      </c>
      <c r="AZ207" s="23">
        <f>ВОВЛЕЧЁННОСТЬ!AZ72/'АКТИВНОСТЬ БАЗЫ'!AZ203</f>
        <v>2420.4203739267227</v>
      </c>
      <c r="BA207" s="23">
        <f>ВОВЛЕЧЁННОСТЬ!BA72/'АКТИВНОСТЬ БАЗЫ'!BA203</f>
        <v>2451.0083833889503</v>
      </c>
      <c r="BB207" s="23">
        <f>ВОВЛЕЧЁННОСТЬ!BB72/'АКТИВНОСТЬ БАЗЫ'!BB203</f>
        <v>2688.4029732042736</v>
      </c>
      <c r="BC207" s="23">
        <f>ВОВЛЕЧЁННОСТЬ!BC72/'АКТИВНОСТЬ БАЗЫ'!BC203</f>
        <v>2492.5199886893183</v>
      </c>
      <c r="BD207" s="23">
        <f>ВОВЛЕЧЁННОСТЬ!BD72/'АКТИВНОСТЬ БАЗЫ'!BD203</f>
        <v>2577.0895669655229</v>
      </c>
      <c r="BE207" s="23">
        <f>ВОВЛЕЧЁННОСТЬ!BE72/'АКТИВНОСТЬ БАЗЫ'!BE203</f>
        <v>2647.4277170738965</v>
      </c>
      <c r="BF207" s="23">
        <f>ВОВЛЕЧЁННОСТЬ!BF72/'АКТИВНОСТЬ БАЗЫ'!BF203</f>
        <v>2659.2648849619059</v>
      </c>
      <c r="BG207" s="23">
        <f>ВОВЛЕЧЁННОСТЬ!BG72/'АКТИВНОСТЬ БАЗЫ'!BG203</f>
        <v>2612.2211119472004</v>
      </c>
      <c r="BH207" s="23">
        <f>ВОВЛЕЧЁННОСТЬ!BH72/'АКТИВНОСТЬ БАЗЫ'!BH203</f>
        <v>2610.4219680623542</v>
      </c>
      <c r="BI207" s="23">
        <f>ВОВЛЕЧЁННОСТЬ!BI72/'АКТИВНОСТЬ БАЗЫ'!BI203</f>
        <v>2673.3642387702503</v>
      </c>
      <c r="BJ207" s="23">
        <f>ВОВЛЕЧЁННОСТЬ!BJ72/'АКТИВНОСТЬ БАЗЫ'!BJ203</f>
        <v>2690.3194067432382</v>
      </c>
      <c r="BK207" s="23">
        <f>ВОВЛЕЧЁННОСТЬ!BK72/'АКТИВНОСТЬ БАЗЫ'!BK203</f>
        <v>2726.3202909153015</v>
      </c>
      <c r="BL207" s="23">
        <f>ВОВЛЕЧЁННОСТЬ!BL72/'АКТИВНОСТЬ БАЗЫ'!BL203</f>
        <v>2831.5928254989599</v>
      </c>
      <c r="BM207" s="102"/>
      <c r="BN207" s="102"/>
      <c r="BO207" s="207">
        <f t="shared" si="30"/>
        <v>3.8613414181176697E-2</v>
      </c>
      <c r="BP207" s="99"/>
    </row>
    <row r="208" spans="1:68" s="103" customFormat="1" ht="15.75" customHeight="1" x14ac:dyDescent="0.3">
      <c r="A208" s="21" t="s">
        <v>245</v>
      </c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>
        <v>1244.076191425723</v>
      </c>
      <c r="M208" s="22">
        <v>2172.8206624995928</v>
      </c>
      <c r="N208" s="22">
        <v>2117.8940210175142</v>
      </c>
      <c r="O208" s="22">
        <v>2172.99298553687</v>
      </c>
      <c r="P208" s="22">
        <v>2383.2833523559416</v>
      </c>
      <c r="Q208" s="22">
        <v>2417.351114997814</v>
      </c>
      <c r="R208" s="22">
        <v>2472.7921900697406</v>
      </c>
      <c r="S208" s="22">
        <v>2237.6757809600394</v>
      </c>
      <c r="T208" s="22">
        <v>2230.213656794856</v>
      </c>
      <c r="U208" s="22">
        <v>2211.3408340906512</v>
      </c>
      <c r="V208" s="22">
        <v>2270.481295979097</v>
      </c>
      <c r="W208" s="22">
        <v>2197.5595913429675</v>
      </c>
      <c r="X208" s="22">
        <v>2237.8363594845869</v>
      </c>
      <c r="Y208" s="22">
        <v>2230.4668565372453</v>
      </c>
      <c r="Z208" s="22">
        <v>2196.1292723621759</v>
      </c>
      <c r="AA208" s="22">
        <v>2248.7202809540522</v>
      </c>
      <c r="AB208" s="22">
        <f>ВОВЛЕЧЁННОСТЬ!AB73/'АКТИВНОСТЬ БАЗЫ'!AB204</f>
        <v>2366.5689897979596</v>
      </c>
      <c r="AC208" s="22">
        <f>ВОВЛЕЧЁННОСТЬ!AC73/'АКТИВНОСТЬ БАЗЫ'!AC204</f>
        <v>2320.4100393022136</v>
      </c>
      <c r="AD208" s="22">
        <f>ВОВЛЕЧЁННОСТЬ!AD73/'АКТИВНОСТЬ БАЗЫ'!AD204</f>
        <v>2403.9144264645633</v>
      </c>
      <c r="AE208" s="22">
        <f>ВОВЛЕЧЁННОСТЬ!AE73/'АКТИВНОСТЬ БАЗЫ'!AE204</f>
        <v>2266.358984528531</v>
      </c>
      <c r="AF208" s="22">
        <f>ВОВЛЕЧЁННОСТЬ!AF73/'АКТИВНОСТЬ БАЗЫ'!AF204</f>
        <v>2512.6034326695917</v>
      </c>
      <c r="AG208" s="22">
        <f>ВОВЛЕЧЁННОСТЬ!AG73/'АКТИВНОСТЬ БАЗЫ'!AG204</f>
        <v>3717.4875673556262</v>
      </c>
      <c r="AH208" s="22">
        <f>ВОВЛЕЧЁННОСТЬ!AH73/'АКТИВНОСТЬ БАЗЫ'!AH204</f>
        <v>2449.7490475707818</v>
      </c>
      <c r="AI208" s="22">
        <f>ВОВЛЕЧЁННОСТЬ!AI73/'АКТИВНОСТЬ БАЗЫ'!AI204</f>
        <v>2310.3333392439181</v>
      </c>
      <c r="AJ208" s="22">
        <f>ВОВЛЕЧЁННОСТЬ!AJ73/'АКТИВНОСТЬ БАЗЫ'!AJ204</f>
        <v>2351.5532237923103</v>
      </c>
      <c r="AK208" s="22">
        <f>ВОВЛЕЧЁННОСТЬ!AK73/'АКТИВНОСТЬ БАЗЫ'!AK204</f>
        <v>2383.4556127947417</v>
      </c>
      <c r="AL208" s="22">
        <f>ВОВЛЕЧЁННОСТЬ!AL73/'АКТИВНОСТЬ БАЗЫ'!AL204</f>
        <v>2385.7523117066926</v>
      </c>
      <c r="AM208" s="22">
        <f>ВОВЛЕЧЁННОСТЬ!AM73/'АКТИВНОСТЬ БАЗЫ'!AM204</f>
        <v>2511.0382044118714</v>
      </c>
      <c r="AN208" s="22">
        <f>ВОВЛЕЧЁННОСТЬ!AN73/'АКТИВНОСТЬ БАЗЫ'!AN204</f>
        <v>2547.1138841650409</v>
      </c>
      <c r="AO208" s="22">
        <f>ВОВЛЕЧЁННОСТЬ!AO73/'АКТИВНОСТЬ БАЗЫ'!AO204</f>
        <v>2492.3082721272631</v>
      </c>
      <c r="AP208" s="22">
        <f>ВОВЛЕЧЁННОСТЬ!AP73/'АКТИВНОСТЬ БАЗЫ'!AP204</f>
        <v>2737.0646256351256</v>
      </c>
      <c r="AQ208" s="22">
        <f>ВОВЛЕЧЁННОСТЬ!AQ73/'АКТИВНОСТЬ БАЗЫ'!AQ204</f>
        <v>2465.9807723165882</v>
      </c>
      <c r="AR208" s="22">
        <f>ВОВЛЕЧЁННОСТЬ!AR73/'АКТИВНОСТЬ БАЗЫ'!AR204</f>
        <v>2486.1075460472412</v>
      </c>
      <c r="AS208" s="23">
        <f>ВОВЛЕЧЁННОСТЬ!AS73/'АКТИВНОСТЬ БАЗЫ'!AS204</f>
        <v>2643.1880785679796</v>
      </c>
      <c r="AT208" s="23">
        <f>ВОВЛЕЧЁННОСТЬ!AT73/'АКТИВНОСТЬ БАЗЫ'!AT204</f>
        <v>2607.5785642298988</v>
      </c>
      <c r="AU208" s="23">
        <f>ВОВЛЕЧЁННОСТЬ!AU73/'АКТИВНОСТЬ БАЗЫ'!AU204</f>
        <v>2545.5905878342555</v>
      </c>
      <c r="AV208" s="23">
        <f>ВОВЛЕЧЁННОСТЬ!AV73/'АКТИВНОСТЬ БАЗЫ'!AV204</f>
        <v>2607.0213601150062</v>
      </c>
      <c r="AW208" s="23">
        <f>ВОВЛЕЧЁННОСТЬ!AW73/'АКТИВНОСТЬ БАЗЫ'!AW204</f>
        <v>2618.3552054230022</v>
      </c>
      <c r="AX208" s="23">
        <f>ВОВЛЕЧЁННОСТЬ!AX73/'АКТИВНОСТЬ БАЗЫ'!AX204</f>
        <v>2990.8060014921275</v>
      </c>
      <c r="AY208" s="23">
        <f>ВОВЛЕЧЁННОСТЬ!AY73/'АКТИВНОСТЬ БАЗЫ'!AY204</f>
        <v>2589.5317579339189</v>
      </c>
      <c r="AZ208" s="23">
        <f>ВОВЛЕЧЁННОСТЬ!AZ73/'АКТИВНОСТЬ БАЗЫ'!AZ204</f>
        <v>2733.422699392961</v>
      </c>
      <c r="BA208" s="23">
        <f>ВОВЛЕЧЁННОСТЬ!BA73/'АКТИВНОСТЬ БАЗЫ'!BA204</f>
        <v>2782.0864343191188</v>
      </c>
      <c r="BB208" s="23">
        <f>ВОВЛЕЧЁННОСТЬ!BB73/'АКТИВНОСТЬ БАЗЫ'!BB204</f>
        <v>2951.3350306291118</v>
      </c>
      <c r="BC208" s="23">
        <f>ВОВЛЕЧЁННОСТЬ!BC73/'АКТИВНОСТЬ БАЗЫ'!BC204</f>
        <v>2775.3867813225843</v>
      </c>
      <c r="BD208" s="23">
        <f>ВОВЛЕЧЁННОСТЬ!BD73/'АКТИВНОСТЬ БАЗЫ'!BD204</f>
        <v>2869.248461003247</v>
      </c>
      <c r="BE208" s="23">
        <f>ВОВЛЕЧЁННОСТЬ!BE73/'АКТИВНОСТЬ БАЗЫ'!BE204</f>
        <v>2969.7672508012565</v>
      </c>
      <c r="BF208" s="23">
        <f>ВОВЛЕЧЁННОСТЬ!BF73/'АКТИВНОСТЬ БАЗЫ'!BF204</f>
        <v>3012.7070908020405</v>
      </c>
      <c r="BG208" s="23">
        <f>ВОВЛЕЧЁННОСТЬ!BG73/'АКТИВНОСТЬ БАЗЫ'!BG204</f>
        <v>2952.9243901940054</v>
      </c>
      <c r="BH208" s="23">
        <f>ВОВЛЕЧЁННОСТЬ!BH73/'АКТИВНОСТЬ БАЗЫ'!BH204</f>
        <v>2984.6446497351544</v>
      </c>
      <c r="BI208" s="23">
        <f>ВОВЛЕЧЁННОСТЬ!BI73/'АКТИВНОСТЬ БАЗЫ'!BI204</f>
        <v>3108.4987117447481</v>
      </c>
      <c r="BJ208" s="23">
        <f>ВОВЛЕЧЁННОСТЬ!BJ73/'АКТИВНОСТЬ БАЗЫ'!BJ204</f>
        <v>3117.6824768638867</v>
      </c>
      <c r="BK208" s="23">
        <f>ВОВЛЕЧЁННОСТЬ!BK73/'АКТИВНОСТЬ БАЗЫ'!BK204</f>
        <v>3083.0430034037677</v>
      </c>
      <c r="BL208" s="23">
        <f>ВОВЛЕЧЁННОСТЬ!BL73/'АКТИВНОСТЬ БАЗЫ'!BL204</f>
        <v>3207.2508706233584</v>
      </c>
      <c r="BM208" s="105"/>
      <c r="BN208" s="105"/>
      <c r="BO208" s="207">
        <f t="shared" si="30"/>
        <v>4.0287426118436054E-2</v>
      </c>
      <c r="BP208" s="99"/>
    </row>
    <row r="209" spans="1:68" s="103" customFormat="1" x14ac:dyDescent="0.3">
      <c r="A209" s="21" t="s">
        <v>246</v>
      </c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>
        <v>1045.6172942320154</v>
      </c>
      <c r="M209" s="22">
        <v>2004.9598438919284</v>
      </c>
      <c r="N209" s="22">
        <v>2018.5893750753764</v>
      </c>
      <c r="O209" s="22">
        <v>2061.2880005501556</v>
      </c>
      <c r="P209" s="22">
        <v>2285.8036581239426</v>
      </c>
      <c r="Q209" s="22">
        <v>2373.5660440728821</v>
      </c>
      <c r="R209" s="22">
        <v>2438.4651832812119</v>
      </c>
      <c r="S209" s="22">
        <v>2143.7994879954622</v>
      </c>
      <c r="T209" s="22">
        <v>2089.0913897352143</v>
      </c>
      <c r="U209" s="22">
        <v>2092.841183922154</v>
      </c>
      <c r="V209" s="22">
        <v>2092.8786370946532</v>
      </c>
      <c r="W209" s="22">
        <v>2028.2628125145516</v>
      </c>
      <c r="X209" s="22">
        <v>2065.7817395700881</v>
      </c>
      <c r="Y209" s="22">
        <v>2089.6181668643035</v>
      </c>
      <c r="Z209" s="22">
        <v>2063.5111857005427</v>
      </c>
      <c r="AA209" s="22">
        <v>2124.4085137506527</v>
      </c>
      <c r="AB209" s="22">
        <f>ВОВЛЕЧЁННОСТЬ!AB74/'АКТИВНОСТЬ БАЗЫ'!AB205</f>
        <v>2218.936411515796</v>
      </c>
      <c r="AC209" s="22">
        <f>ВОВЛЕЧЁННОСТЬ!AC74/'АКТИВНОСТЬ БАЗЫ'!AC205</f>
        <v>2175.3747102190241</v>
      </c>
      <c r="AD209" s="22">
        <f>ВОВЛЕЧЁННОСТЬ!AD74/'АКТИВНОСТЬ БАЗЫ'!AD205</f>
        <v>2346.1320915878669</v>
      </c>
      <c r="AE209" s="22">
        <f>ВОВЛЕЧЁННОСТЬ!AE74/'АКТИВНОСТЬ БАЗЫ'!AE205</f>
        <v>2185.1159939609806</v>
      </c>
      <c r="AF209" s="22">
        <f>ВОВЛЕЧЁННОСТЬ!AF74/'АКТИВНОСТЬ БАЗЫ'!AF205</f>
        <v>2300.9736528561475</v>
      </c>
      <c r="AG209" s="22">
        <f>ВОВЛЕЧЁННОСТЬ!AG74/'АКТИВНОСТЬ БАЗЫ'!AG205</f>
        <v>3068.80097513186</v>
      </c>
      <c r="AH209" s="22">
        <f>ВОВЛЕЧЁННОСТЬ!AH74/'АКТИВНОСТЬ БАЗЫ'!AH205</f>
        <v>2273.6166095478247</v>
      </c>
      <c r="AI209" s="22">
        <f>ВОВЛЕЧЁННОСТЬ!AI74/'АКТИВНОСТЬ БАЗЫ'!AI205</f>
        <v>2192.6884442254536</v>
      </c>
      <c r="AJ209" s="22">
        <f>ВОВЛЕЧЁННОСТЬ!AJ74/'АКТИВНОСТЬ БАЗЫ'!AJ205</f>
        <v>2205.3258238252693</v>
      </c>
      <c r="AK209" s="22">
        <f>ВОВЛЕЧЁННОСТЬ!AK74/'АКТИВНОСТЬ БАЗЫ'!AK205</f>
        <v>2221.2083840933733</v>
      </c>
      <c r="AL209" s="22">
        <f>ВОВЛЕЧЁННОСТЬ!AL74/'АКТИВНОСТЬ БАЗЫ'!AL205</f>
        <v>2271.0037162935223</v>
      </c>
      <c r="AM209" s="22">
        <f>ВОВЛЕЧЁННОСТЬ!AM74/'АКТИВНОСТЬ БАЗЫ'!AM205</f>
        <v>2384.1689408446878</v>
      </c>
      <c r="AN209" s="22">
        <f>ВОВЛЕЧЁННОСТЬ!AN74/'АКТИВНОСТЬ БАЗЫ'!AN205</f>
        <v>2431.5015138460922</v>
      </c>
      <c r="AO209" s="22">
        <f>ВОВЛЕЧЁННОСТЬ!AO74/'АКТИВНОСТЬ БАЗЫ'!AO205</f>
        <v>2472.4976329019146</v>
      </c>
      <c r="AP209" s="22">
        <f>ВОВЛЕЧЁННОСТЬ!AP74/'АКТИВНОСТЬ БАЗЫ'!AP205</f>
        <v>2704.4083678344668</v>
      </c>
      <c r="AQ209" s="22">
        <f>ВОВЛЕЧЁННОСТЬ!AQ74/'АКТИВНОСТЬ БАЗЫ'!AQ205</f>
        <v>2389.5742770254215</v>
      </c>
      <c r="AR209" s="22">
        <f>ВОВЛЕЧЁННОСТЬ!AR74/'АКТИВНОСТЬ БАЗЫ'!AR205</f>
        <v>2436.028752016317</v>
      </c>
      <c r="AS209" s="23">
        <f>ВОВЛЕЧЁННОСТЬ!AS74/'АКТИВНОСТЬ БАЗЫ'!AS205</f>
        <v>2526.4389646640579</v>
      </c>
      <c r="AT209" s="23">
        <f>ВОВЛЕЧЁННОСТЬ!AT74/'АКТИВНОСТЬ БАЗЫ'!AT205</f>
        <v>2454.8546429945577</v>
      </c>
      <c r="AU209" s="23">
        <f>ВОВЛЕЧЁННОСТЬ!AU74/'АКТИВНОСТЬ БАЗЫ'!AU205</f>
        <v>2409.6338238537287</v>
      </c>
      <c r="AV209" s="23">
        <f>ВОВЛЕЧЁННОСТЬ!AV74/'АКТИВНОСТЬ БАЗЫ'!AV205</f>
        <v>2388.3374855262</v>
      </c>
      <c r="AW209" s="23">
        <f>ВОВЛЕЧЁННОСТЬ!AW74/'АКТИВНОСТЬ БАЗЫ'!AW205</f>
        <v>2378.4928162972851</v>
      </c>
      <c r="AX209" s="23">
        <f>ВОВЛЕЧЁННОСТЬ!AX74/'АКТИВНОСТЬ БАЗЫ'!AX205</f>
        <v>2642.8402801614875</v>
      </c>
      <c r="AY209" s="23">
        <f>ВОВЛЕЧЁННОСТЬ!AY74/'АКТИВНОСТЬ БАЗЫ'!AY205</f>
        <v>2498.1391807619416</v>
      </c>
      <c r="AZ209" s="23">
        <f>ВОВЛЕЧЁННОСТЬ!AZ74/'АКТИВНОСТЬ БАЗЫ'!AZ205</f>
        <v>2628.410184686797</v>
      </c>
      <c r="BA209" s="23">
        <f>ВОВЛЕЧЁННОСТЬ!BA74/'АКТИВНОСТЬ БАЗЫ'!BA205</f>
        <v>2681.1439676772538</v>
      </c>
      <c r="BB209" s="23">
        <f>ВОВЛЕЧЁННОСТЬ!BB74/'АКТИВНОСТЬ БАЗЫ'!BB205</f>
        <v>2956.1904045158667</v>
      </c>
      <c r="BC209" s="23">
        <f>ВОВЛЕЧЁННОСТЬ!BC74/'АКТИВНОСТЬ БАЗЫ'!BC205</f>
        <v>2703.5842022619545</v>
      </c>
      <c r="BD209" s="23">
        <f>ВОВЛЕЧЁННОСТЬ!BD74/'АКТИВНОСТЬ БАЗЫ'!BD205</f>
        <v>2784.3869914526244</v>
      </c>
      <c r="BE209" s="23">
        <f>ВОВЛЕЧЁННОСТЬ!BE74/'АКТИВНОСТЬ БАЗЫ'!BE205</f>
        <v>2932.2109363516192</v>
      </c>
      <c r="BF209" s="23">
        <f>ВОВЛЕЧЁННОСТЬ!BF74/'АКТИВНОСТЬ БАЗЫ'!BF205</f>
        <v>2878.2959318687422</v>
      </c>
      <c r="BG209" s="23">
        <f>ВОВЛЕЧЁННОСТЬ!BG74/'АКТИВНОСТЬ БАЗЫ'!BG205</f>
        <v>2845.1353966656966</v>
      </c>
      <c r="BH209" s="23">
        <f>ВОВЛЕЧЁННОСТЬ!BH74/'АКТИВНОСТЬ БАЗЫ'!BH205</f>
        <v>2802.7450730726409</v>
      </c>
      <c r="BI209" s="23">
        <f>ВОВЛЕЧЁННОСТЬ!BI74/'АКТИВНОСТЬ БАЗЫ'!BI205</f>
        <v>2883.8437103950578</v>
      </c>
      <c r="BJ209" s="23">
        <f>ВОВЛЕЧЁННОСТЬ!BJ74/'АКТИВНОСТЬ БАЗЫ'!BJ205</f>
        <v>2919.7855351773283</v>
      </c>
      <c r="BK209" s="23">
        <f>ВОВЛЕЧЁННОСТЬ!BK74/'АКТИВНОСТЬ БАЗЫ'!BK205</f>
        <v>2962.436915094524</v>
      </c>
      <c r="BL209" s="23">
        <f>ВОВЛЕЧЁННОСТЬ!BL74/'АКТИВНОСТЬ БАЗЫ'!BL205</f>
        <v>3101.7145459765029</v>
      </c>
      <c r="BO209" s="207">
        <f t="shared" si="30"/>
        <v>4.7014547439750309E-2</v>
      </c>
      <c r="BP209" s="99"/>
    </row>
    <row r="210" spans="1:68" s="103" customFormat="1" x14ac:dyDescent="0.3">
      <c r="A210" s="21" t="s">
        <v>247</v>
      </c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>
        <v>1176.7807896857373</v>
      </c>
      <c r="M210" s="22">
        <v>2151.6401299395752</v>
      </c>
      <c r="N210" s="22">
        <v>2121.1123994046393</v>
      </c>
      <c r="O210" s="22">
        <v>2200.5676374899517</v>
      </c>
      <c r="P210" s="22">
        <v>2467.321286517516</v>
      </c>
      <c r="Q210" s="22">
        <v>2505.4568319976356</v>
      </c>
      <c r="R210" s="22">
        <v>2530.7291223344555</v>
      </c>
      <c r="S210" s="22">
        <v>2222.0089530685918</v>
      </c>
      <c r="T210" s="22">
        <v>2174.6449543817525</v>
      </c>
      <c r="U210" s="22">
        <v>2193.5362026758803</v>
      </c>
      <c r="V210" s="22">
        <v>2169.5044238555538</v>
      </c>
      <c r="W210" s="22">
        <v>2099.3421637785614</v>
      </c>
      <c r="X210" s="22">
        <v>2155.8689472690899</v>
      </c>
      <c r="Y210" s="22">
        <v>2175.2512829912025</v>
      </c>
      <c r="Z210" s="22">
        <v>2144.4856949507348</v>
      </c>
      <c r="AA210" s="22">
        <v>2202.6648008658012</v>
      </c>
      <c r="AB210" s="22">
        <f>ВОВЛЕЧЁННОСТЬ!AB75/'АКТИВНОСТЬ БАЗЫ'!AB206</f>
        <v>2290.7086086001259</v>
      </c>
      <c r="AC210" s="22">
        <f>ВОВЛЕЧЁННОСТЬ!AC75/'АКТИВНОСТЬ БАЗЫ'!AC206</f>
        <v>2241.1289308490677</v>
      </c>
      <c r="AD210" s="22">
        <f>ВОВЛЕЧЁННОСТЬ!AD75/'АКТИВНОСТЬ БАЗЫ'!AD206</f>
        <v>2384.7894915506363</v>
      </c>
      <c r="AE210" s="22">
        <f>ВОВЛЕЧЁННОСТЬ!AE75/'АКТИВНОСТЬ БАЗЫ'!AE206</f>
        <v>2261.8169648432986</v>
      </c>
      <c r="AF210" s="22">
        <f>ВОВЛЕЧЁННОСТЬ!AF75/'АКТИВНОСТЬ БАЗЫ'!AF206</f>
        <v>2388.4951277846885</v>
      </c>
      <c r="AG210" s="22">
        <f>ВОВЛЕЧЁННОСТЬ!AG75/'АКТИВНОСТЬ БАЗЫ'!AG206</f>
        <v>3471.4804536255879</v>
      </c>
      <c r="AH210" s="22">
        <f>ВОВЛЕЧЁННОСТЬ!AH75/'АКТИВНОСТЬ БАЗЫ'!AH206</f>
        <v>2390.3196143767418</v>
      </c>
      <c r="AI210" s="22">
        <f>ВОВЛЕЧЁННОСТЬ!AI75/'АКТИВНОСТЬ БАЗЫ'!AI206</f>
        <v>2258.095499891032</v>
      </c>
      <c r="AJ210" s="22">
        <f>ВОВЛЕЧЁННОСТЬ!AJ75/'АКТИВНОСТЬ БАЗЫ'!AJ206</f>
        <v>2315.1714109834998</v>
      </c>
      <c r="AK210" s="22">
        <f>ВОВЛЕЧЁННОСТЬ!AK75/'АКТИВНОСТЬ БАЗЫ'!AK206</f>
        <v>2285.9978493067424</v>
      </c>
      <c r="AL210" s="22">
        <f>ВОВЛЕЧЁННОСТЬ!AL75/'АКТИВНОСТЬ БАЗЫ'!AL206</f>
        <v>2360.4540785966819</v>
      </c>
      <c r="AM210" s="22">
        <f>ВОВЛЕЧЁННОСТЬ!AM75/'АКТИВНОСТЬ БАЗЫ'!AM206</f>
        <v>2469.0017404755818</v>
      </c>
      <c r="AN210" s="22">
        <f>ВОВЛЕЧЁННОСТЬ!AN75/'АКТИВНОСТЬ БАЗЫ'!AN206</f>
        <v>2535.0485660349609</v>
      </c>
      <c r="AO210" s="22">
        <f>ВОВЛЕЧЁННОСТЬ!AO75/'АКТИВНОСТЬ БАЗЫ'!AO206</f>
        <v>2541.5942216666667</v>
      </c>
      <c r="AP210" s="22">
        <f>ВОВЛЕЧЁННОСТЬ!AP75/'АКТИВНОСТЬ БАЗЫ'!AP206</f>
        <v>2768.0124661024456</v>
      </c>
      <c r="AQ210" s="22">
        <f>ВОВЛЕЧЁННОСТЬ!AQ75/'АКТИВНОСТЬ БАЗЫ'!AQ206</f>
        <v>2479.6218636979584</v>
      </c>
      <c r="AR210" s="22">
        <f>ВОВЛЕЧЁННОСТЬ!AR75/'АКТИВНОСТЬ БАЗЫ'!AR206</f>
        <v>2519.6127326632932</v>
      </c>
      <c r="AS210" s="23">
        <f>ВОВЛЕЧЁННОСТЬ!AS75/'АКТИВНОСТЬ БАЗЫ'!AS206</f>
        <v>2599.2362059870766</v>
      </c>
      <c r="AT210" s="23">
        <f>ВОВЛЕЧЁННОСТЬ!AT75/'АКТИВНОСТЬ БАЗЫ'!AT206</f>
        <v>2550.8905062859485</v>
      </c>
      <c r="AU210" s="23">
        <f>ВОВЛЕЧЁННОСТЬ!AU75/'АКТИВНОСТЬ БАЗЫ'!AU206</f>
        <v>2457.5533894531791</v>
      </c>
      <c r="AV210" s="23">
        <f>ВОВЛЕЧЁННОСТЬ!AV75/'АКТИВНОСТЬ БАЗЫ'!AV206</f>
        <v>2434.1834918560467</v>
      </c>
      <c r="AW210" s="23">
        <f>ВОВЛЕЧЁННОСТЬ!AW75/'АКТИВНОСТЬ БАЗЫ'!AW206</f>
        <v>2437.6758737687851</v>
      </c>
      <c r="AX210" s="23">
        <f>ВОВЛЕЧЁННОСТЬ!AX75/'АКТИВНОСТЬ БАЗЫ'!AX206</f>
        <v>2607.8688799558954</v>
      </c>
      <c r="AY210" s="23">
        <f>ВОВЛЕЧЁННОСТЬ!AY75/'АКТИВНОСТЬ БАЗЫ'!AY206</f>
        <v>2533.3844367796751</v>
      </c>
      <c r="AZ210" s="23">
        <f>ВОВЛЕЧЁННОСТЬ!AZ75/'АКТИВНОСТЬ БАЗЫ'!AZ206</f>
        <v>2655.0121846541165</v>
      </c>
      <c r="BA210" s="23">
        <f>ВОВЛЕЧЁННОСТЬ!BA75/'АКТИВНОСТЬ БАЗЫ'!BA206</f>
        <v>2700.8552439838936</v>
      </c>
      <c r="BB210" s="23">
        <f>ВОВЛЕЧЁННОСТЬ!BB75/'АКТИВНОСТЬ БАЗЫ'!BB206</f>
        <v>2979.8435217088063</v>
      </c>
      <c r="BC210" s="23">
        <f>ВОВЛЕЧЁННОСТЬ!BC75/'АКТИВНОСТЬ БАЗЫ'!BC206</f>
        <v>2729.7556524398769</v>
      </c>
      <c r="BD210" s="23">
        <f>ВОВЛЕЧЁННОСТЬ!BD75/'АКТИВНОСТЬ БАЗЫ'!BD206</f>
        <v>2835.2530597779537</v>
      </c>
      <c r="BE210" s="23">
        <f>ВОВЛЕЧЁННОСТЬ!BE75/'АКТИВНОСТЬ БАЗЫ'!BE206</f>
        <v>2903.117601745862</v>
      </c>
      <c r="BF210" s="23">
        <f>ВОВЛЕЧЁННОСТЬ!BF75/'АКТИВНОСТЬ БАЗЫ'!BF206</f>
        <v>2946.4670319030815</v>
      </c>
      <c r="BG210" s="23">
        <f>ВОВЛЕЧЁННОСТЬ!BG75/'АКТИВНОСТЬ БАЗЫ'!BG206</f>
        <v>2863.8216843770815</v>
      </c>
      <c r="BH210" s="23">
        <f>ВОВЛЕЧЁННОСТЬ!BH75/'АКТИВНОСТЬ БАЗЫ'!BH206</f>
        <v>2868.1688245879095</v>
      </c>
      <c r="BI210" s="23">
        <f>ВОВЛЕЧЁННОСТЬ!BI75/'АКТИВНОСТЬ БАЗЫ'!BI206</f>
        <v>2923.9283335539162</v>
      </c>
      <c r="BJ210" s="23">
        <f>ВОВЛЕЧЁННОСТЬ!BJ75/'АКТИВНОСТЬ БАЗЫ'!BJ206</f>
        <v>2951.8360443833285</v>
      </c>
      <c r="BK210" s="23">
        <f>ВОВЛЕЧЁННОСТЬ!BK75/'АКТИВНОСТЬ БАЗЫ'!BK206</f>
        <v>3029.8893522040394</v>
      </c>
      <c r="BL210" s="23">
        <f>ВОВЛЕЧЁННОСТЬ!BL75/'АКТИВНОСТЬ БАЗЫ'!BL206</f>
        <v>3168.6169233729029</v>
      </c>
      <c r="BM210" s="102"/>
      <c r="BN210" s="102"/>
      <c r="BO210" s="207">
        <f t="shared" si="30"/>
        <v>4.5786348952957079E-2</v>
      </c>
      <c r="BP210" s="99"/>
    </row>
    <row r="211" spans="1:68" s="103" customFormat="1" x14ac:dyDescent="0.3">
      <c r="A211" s="91" t="s">
        <v>248</v>
      </c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>
        <v>1.098014888337469</v>
      </c>
      <c r="M211" s="60">
        <v>1.8939396833279218</v>
      </c>
      <c r="N211" s="60">
        <v>1.9058487874465051</v>
      </c>
      <c r="O211" s="60">
        <v>1.980877019452687</v>
      </c>
      <c r="P211" s="60">
        <v>2.1276319420769818</v>
      </c>
      <c r="Q211" s="60">
        <v>2.1423956931359354</v>
      </c>
      <c r="R211" s="60">
        <v>2.05761528346659</v>
      </c>
      <c r="S211" s="60">
        <v>1.8980715328712174</v>
      </c>
      <c r="T211" s="60">
        <v>1.8796546418191145</v>
      </c>
      <c r="U211" s="60">
        <v>1.9564655105252498</v>
      </c>
      <c r="V211" s="60">
        <v>1.9466698307229868</v>
      </c>
      <c r="W211" s="60">
        <v>1.8927756653992396</v>
      </c>
      <c r="X211" s="60">
        <v>1.900905589674196</v>
      </c>
      <c r="Y211" s="60">
        <v>1.9007009345794392</v>
      </c>
      <c r="Z211" s="60">
        <v>1.8983888616383051</v>
      </c>
      <c r="AA211" s="60">
        <v>1.9396678966789669</v>
      </c>
      <c r="AB211" s="60">
        <f>ВОВЛЕЧЁННОСТЬ!AB85/'АКТИВНОСТЬ БАЗЫ'!AB203</f>
        <v>1.9716729117736702</v>
      </c>
      <c r="AC211" s="60">
        <f>ВОВЛЕЧЁННОСТЬ!AC85/'АКТИВНОСТЬ БАЗЫ'!AC203</f>
        <v>1.933014444887345</v>
      </c>
      <c r="AD211" s="60">
        <f>ВОВЛЕЧЁННОСТЬ!AD85/'АКТИВНОСТЬ БАЗЫ'!AD203</f>
        <v>2.017079547805805</v>
      </c>
      <c r="AE211" s="60">
        <f>ВОВЛЕЧЁННОСТЬ!AE85/'АКТИВНОСТЬ БАЗЫ'!AE203</f>
        <v>1.9428540029671959</v>
      </c>
      <c r="AF211" s="60">
        <f>ВОВЛЕЧЁННОСТЬ!AF85/'АКТИВНОСТЬ БАЗЫ'!AF203</f>
        <v>2.0329505473898521</v>
      </c>
      <c r="AG211" s="60">
        <f>ВОВЛЕЧЁННОСТЬ!AG85/'АКТИВНОСТЬ БАЗЫ'!AG203</f>
        <v>2.149691887739257</v>
      </c>
      <c r="AH211" s="60">
        <f>ВОВЛЕЧЁННОСТЬ!AH85/'АКТИВНОСТЬ БАЗЫ'!AH203</f>
        <v>1.9531502133610643</v>
      </c>
      <c r="AI211" s="60">
        <f>ВОВЛЕЧЁННОСТЬ!AI85/'АКТИВНОСТЬ БАЗЫ'!AI203</f>
        <v>1.9263629411122036</v>
      </c>
      <c r="AJ211" s="60">
        <f>ВОВЛЕЧЁННОСТЬ!AJ85/'АКТИВНОСТЬ БАЗЫ'!AJ203</f>
        <v>1.8939119492058649</v>
      </c>
      <c r="AK211" s="60">
        <f>ВОВЛЕЧЁННОСТЬ!AK85/'АКТИВНОСТЬ БАЗЫ'!AK203</f>
        <v>1.9024665202433477</v>
      </c>
      <c r="AL211" s="60">
        <f>ВОВЛЕЧЁННОСТЬ!AL85/'АКТИВНОСТЬ БАЗЫ'!AL203</f>
        <v>1.9693353530128939</v>
      </c>
      <c r="AM211" s="60">
        <f>ВОВЛЕЧЁННОСТЬ!AM85/'АКТИВНОСТЬ БАЗЫ'!AM203</f>
        <v>2.0416997687269389</v>
      </c>
      <c r="AN211" s="60">
        <f>ВОВЛЕЧЁННОСТЬ!AN85/'АКТИВНОСТЬ БАЗЫ'!AN203</f>
        <v>2.0862753942506203</v>
      </c>
      <c r="AO211" s="60">
        <f>ВОВЛЕЧЁННОСТЬ!AO85/'АКТИВНОСТЬ БАЗЫ'!AO203</f>
        <v>2.0855925241322653</v>
      </c>
      <c r="AP211" s="60">
        <f>ВОВЛЕЧЁННОСТЬ!AP85/'АКТИВНОСТЬ БАЗЫ'!AP203</f>
        <v>2.2433245640290491</v>
      </c>
      <c r="AQ211" s="60">
        <f>ВОВЛЕЧЁННОСТЬ!AQ85/'АКТИВНОСТЬ БАЗЫ'!AQ203</f>
        <v>2.0728539219975097</v>
      </c>
      <c r="AR211" s="60">
        <f>ВОВЛЕЧЁННОСТЬ!AR85/'АКТИВНОСТЬ БАЗЫ'!AR203</f>
        <v>2.1029497413409159</v>
      </c>
      <c r="AS211" s="61">
        <f>ВОВЛЕЧЁННОСТЬ!AS85/'АКТИВНОСТЬ БАЗЫ'!AS203</f>
        <v>2.1506709699337523</v>
      </c>
      <c r="AT211" s="61">
        <f>ВОВЛЕЧЁННОСТЬ!AT85/'АКТИВНОСТЬ БАЗЫ'!AT203</f>
        <v>2.074892050683089</v>
      </c>
      <c r="AU211" s="61">
        <f>ВОВЛЕЧЁННОСТЬ!AU85/'АКТИВНОСТЬ БАЗЫ'!AU203</f>
        <v>2.057193112386595</v>
      </c>
      <c r="AV211" s="61">
        <f>ВОВЛЕЧЁННОСТЬ!AV85/'АКТИВНОСТЬ БАЗЫ'!AV203</f>
        <v>2.0118638536407443</v>
      </c>
      <c r="AW211" s="61">
        <f>ВОВЛЕЧЁННОСТЬ!AW85/'АКТИВНОСТЬ БАЗЫ'!AW203</f>
        <v>2.0037632765339648</v>
      </c>
      <c r="AX211" s="61">
        <f>ВОВЛЕЧЁННОСТЬ!AX85/'АКТИВНОСТЬ БАЗЫ'!AX203</f>
        <v>2.0627913455288329</v>
      </c>
      <c r="AY211" s="61">
        <f>ВОВЛЕЧЁННОСТЬ!AY85/'АКТИВНОСТЬ БАЗЫ'!AY203</f>
        <v>2.1351223858692805</v>
      </c>
      <c r="AZ211" s="61">
        <f>ВОВЛЕЧЁННОСТЬ!AZ85/'АКТИВНОСТЬ БАЗЫ'!AZ203</f>
        <v>2.2218326014288525</v>
      </c>
      <c r="BA211" s="61">
        <f>ВОВЛЕЧЁННОСТЬ!BA85/'АКТИВНОСТЬ БАЗЫ'!BA203</f>
        <v>2.2138285695861746</v>
      </c>
      <c r="BB211" s="61">
        <f>ВОВЛЕЧЁННОСТЬ!BB85/'АКТИВНОСТЬ БАЗЫ'!BB203</f>
        <v>2.3881544000472172</v>
      </c>
      <c r="BC211" s="61">
        <f>ВОВЛЕЧЁННОСТЬ!BC85/'АКТИВНОСТЬ БАЗЫ'!BC203</f>
        <v>2.2778506688383175</v>
      </c>
      <c r="BD211" s="61">
        <f>ВОВЛЕЧЁННОСТЬ!BD85/'АКТИВНОСТЬ БАЗЫ'!BD203</f>
        <v>2.290399605632067</v>
      </c>
      <c r="BE211" s="61">
        <f>ВОВЛЕЧЁННОСТЬ!BE85/'АКТИВНОСТЬ БАЗЫ'!BE203</f>
        <v>2.307628128724672</v>
      </c>
      <c r="BF211" s="61">
        <f>ВОВЛЕЧЁННОСТЬ!BF85/'АКТИВНОСТЬ БАЗЫ'!BF203</f>
        <v>2.2697424114161326</v>
      </c>
      <c r="BG211" s="61">
        <f>ВОВЛЕЧЁННОСТЬ!BG85/'АКТИВНОСТЬ БАЗЫ'!BG203</f>
        <v>2.2261204909937451</v>
      </c>
      <c r="BH211" s="61">
        <f>ВОВЛЕЧЁННОСТЬ!BH85/'АКТИВНОСТЬ БАЗЫ'!BH203</f>
        <v>2.1696845840660299</v>
      </c>
      <c r="BI211" s="61">
        <f>ВОВЛЕЧЁННОСТЬ!BI85/'АКТИВНОСТЬ БАЗЫ'!BI203</f>
        <v>2.1881750122729504</v>
      </c>
      <c r="BJ211" s="61">
        <f>ВОВЛЕЧЁННОСТЬ!BJ85/'АКТИВНОСТЬ БАЗЫ'!BJ203</f>
        <v>2.2064171915524269</v>
      </c>
      <c r="BK211" s="61">
        <f>ВОВЛЕЧЁННОСТЬ!BK85/'АКТИВНОСТЬ БАЗЫ'!BK203</f>
        <v>2.2869443930487754</v>
      </c>
      <c r="BL211" s="61">
        <f>ВОВЛЕЧЁННОСТЬ!BL85/'АКТИВНОСТЬ БАЗЫ'!BL203</f>
        <v>2.3172992056487201</v>
      </c>
      <c r="BM211" s="106"/>
      <c r="BN211" s="106"/>
      <c r="BO211" s="207">
        <f t="shared" si="30"/>
        <v>1.3273087309078724E-2</v>
      </c>
      <c r="BP211" s="99"/>
    </row>
    <row r="212" spans="1:68" s="103" customFormat="1" x14ac:dyDescent="0.3">
      <c r="A212" s="91" t="s">
        <v>249</v>
      </c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>
        <v>1.0902293120638085</v>
      </c>
      <c r="M212" s="60">
        <v>1.8087703877331771</v>
      </c>
      <c r="N212" s="60">
        <v>1.771209341117598</v>
      </c>
      <c r="O212" s="60">
        <v>1.8212084610858188</v>
      </c>
      <c r="P212" s="60">
        <v>1.9627544063431139</v>
      </c>
      <c r="Q212" s="60">
        <v>2.0439197395909248</v>
      </c>
      <c r="R212" s="60">
        <v>1.961044030394504</v>
      </c>
      <c r="S212" s="60">
        <v>1.8176728937275763</v>
      </c>
      <c r="T212" s="60">
        <v>1.8019042908371461</v>
      </c>
      <c r="U212" s="60">
        <v>1.8787061229126434</v>
      </c>
      <c r="V212" s="60">
        <v>1.8886340542894469</v>
      </c>
      <c r="W212" s="60">
        <v>1.8160214768659684</v>
      </c>
      <c r="X212" s="60">
        <v>1.8451802316098516</v>
      </c>
      <c r="Y212" s="60">
        <v>1.8533746046699415</v>
      </c>
      <c r="Z212" s="60">
        <v>1.8344651332603139</v>
      </c>
      <c r="AA212" s="60">
        <v>1.8551736232900737</v>
      </c>
      <c r="AB212" s="60">
        <f>ВОВЛЕЧЁННОСТЬ!AB86/'АКТИВНОСТЬ БАЗЫ'!AB204</f>
        <v>1.8912782556511303</v>
      </c>
      <c r="AC212" s="60">
        <f>ВОВЛЕЧЁННОСТЬ!AC86/'АКТИВНОСТЬ БАЗЫ'!AC204</f>
        <v>1.8822312624974142</v>
      </c>
      <c r="AD212" s="60">
        <f>ВОВЛЕЧЁННОСТЬ!AD86/'АКТИВНОСТЬ БАЗЫ'!AD204</f>
        <v>1.9163252765260139</v>
      </c>
      <c r="AE212" s="60">
        <f>ВОВЛЕЧЁННОСТЬ!AE86/'АКТИВНОСТЬ БАЗЫ'!AE204</f>
        <v>1.8568621145531854</v>
      </c>
      <c r="AF212" s="60">
        <f>ВОВЛЕЧЁННОСТЬ!AF86/'АКТИВНОСТЬ БАЗЫ'!AF204</f>
        <v>1.949004387445157</v>
      </c>
      <c r="AG212" s="60">
        <f>ВОВЛЕЧЁННОСТЬ!AG86/'АКТИВНОСТЬ БАЗЫ'!AG204</f>
        <v>2.2125413095838233</v>
      </c>
      <c r="AH212" s="60">
        <f>ВОВЛЕЧЁННОСТЬ!AH86/'АКТИВНОСТЬ БАЗЫ'!AH204</f>
        <v>1.9202648827623487</v>
      </c>
      <c r="AI212" s="60">
        <f>ВОВЛЕЧЁННОСТЬ!AI86/'АКТИВНОСТЬ БАЗЫ'!AI204</f>
        <v>1.8769061635576991</v>
      </c>
      <c r="AJ212" s="60">
        <f>ВОВЛЕЧЁННОСТЬ!AJ86/'АКТИВНОСТЬ БАЗЫ'!AJ204</f>
        <v>1.8700113192390551</v>
      </c>
      <c r="AK212" s="60">
        <f>ВОВЛЕЧЁННОСТЬ!AK86/'АКТИВНОСТЬ БАЗЫ'!AK204</f>
        <v>1.8850460503687851</v>
      </c>
      <c r="AL212" s="60">
        <f>ВОВЛЕЧЁННОСТЬ!AL86/'АКТИВНОСТЬ БАЗЫ'!AL204</f>
        <v>1.9153805616201158</v>
      </c>
      <c r="AM212" s="60">
        <f>ВОВЛЕЧЁННОСТЬ!AM86/'АКТИВНОСТЬ БАЗЫ'!AM204</f>
        <v>1.967564037442856</v>
      </c>
      <c r="AN212" s="60">
        <f>ВОВЛЕЧЁННОСТЬ!AN86/'АКТИВНОСТЬ БАЗЫ'!AN204</f>
        <v>1.9953652076944521</v>
      </c>
      <c r="AO212" s="60">
        <f>ВОВЛЕЧЁННОСТЬ!AO86/'АКТИВНОСТЬ БАЗЫ'!AO204</f>
        <v>2.0001015400236928</v>
      </c>
      <c r="AP212" s="60">
        <f>ВОВЛЕЧЁННОСТЬ!AP86/'АКТИВНОСТЬ БАЗЫ'!AP204</f>
        <v>2.1078835522321286</v>
      </c>
      <c r="AQ212" s="60">
        <f>ВОВЛЕЧЁННОСТЬ!AQ86/'АКТИВНОСТЬ БАЗЫ'!AQ204</f>
        <v>1.9945789663895916</v>
      </c>
      <c r="AR212" s="60">
        <f>ВОВЛЕЧЁННОСТЬ!AR86/'АКТИВНОСТЬ БАЗЫ'!AR204</f>
        <v>1.9998931205244219</v>
      </c>
      <c r="AS212" s="61">
        <f>ВОВЛЕЧЁННОСТЬ!AS86/'АКТИВНОСТЬ БАЗЫ'!AS204</f>
        <v>2.10240049665448</v>
      </c>
      <c r="AT212" s="61">
        <f>ВОВЛЕЧЁННОСТЬ!AT86/'АКТИВНОСТЬ БАЗЫ'!AT204</f>
        <v>2.022858394800263</v>
      </c>
      <c r="AU212" s="61">
        <f>ВОВЛЕЧЁННОСТЬ!AU86/'АКТИВНОСТЬ БАЗЫ'!AU204</f>
        <v>1.9898492538444057</v>
      </c>
      <c r="AV212" s="61">
        <f>ВОВЛЕЧЁННОСТЬ!AV86/'АКТИВНОСТЬ БАЗЫ'!AV204</f>
        <v>2.0156137688683011</v>
      </c>
      <c r="AW212" s="61">
        <f>ВОВЛЕЧЁННОСТЬ!AW86/'АКТИВНОСТЬ БАЗЫ'!AW204</f>
        <v>1.993777558000577</v>
      </c>
      <c r="AX212" s="61">
        <f>ВОВЛЕЧЁННОСТЬ!AX86/'АКТИВНОСТЬ БАЗЫ'!AX204</f>
        <v>2.0969882593159777</v>
      </c>
      <c r="AY212" s="61">
        <f>ВОВЛЕЧЁННОСТЬ!AY86/'АКТИВНОСТЬ БАЗЫ'!AY204</f>
        <v>2.0534939943973289</v>
      </c>
      <c r="AZ212" s="61">
        <f>ВОВЛЕЧЁННОСТЬ!AZ86/'АКТИВНОСТЬ БАЗЫ'!AZ204</f>
        <v>2.1526720235797749</v>
      </c>
      <c r="BA212" s="61">
        <f>ВОВЛЕЧЁННОСТЬ!BA86/'АКТИВНОСТЬ БАЗЫ'!BA204</f>
        <v>2.1416781292984868</v>
      </c>
      <c r="BB212" s="61">
        <f>ВОВЛЕЧЁННОСТЬ!BB86/'АКТИВНОСТЬ БАЗЫ'!BB204</f>
        <v>2.2568631899653195</v>
      </c>
      <c r="BC212" s="61">
        <f>ВОВЛЕЧЁННОСТЬ!BC86/'АКТИВНОСТЬ БАЗЫ'!BC204</f>
        <v>2.1673042765405111</v>
      </c>
      <c r="BD212" s="61">
        <f>ВОВЛЕЧЁННОСТЬ!BD86/'АКТИВНОСТЬ БАЗЫ'!BD204</f>
        <v>2.217944470214035</v>
      </c>
      <c r="BE212" s="61">
        <f>ВОВЛЕЧЁННОСТЬ!BE86/'АКТИВНОСТЬ БАЗЫ'!BE204</f>
        <v>2.2519343455599081</v>
      </c>
      <c r="BF212" s="61">
        <f>ВОВЛЕЧЁННОСТЬ!BF86/'АКТИВНОСТЬ БАЗЫ'!BF204</f>
        <v>2.2262854899908411</v>
      </c>
      <c r="BG212" s="61">
        <f>ВОВЛЕЧЁННОСТЬ!BG86/'АКТИВНОСТЬ БАЗЫ'!BG204</f>
        <v>2.1671724231988816</v>
      </c>
      <c r="BH212" s="61">
        <f>ВОВЛЕЧЁННОСТЬ!BH86/'АКТИВНОСТЬ БАЗЫ'!BH204</f>
        <v>2.1501736415617216</v>
      </c>
      <c r="BI212" s="61">
        <f>ВОВЛЕЧЁННОСТЬ!BI86/'АКТИВНОСТЬ БАЗЫ'!BI204</f>
        <v>2.1846876178073273</v>
      </c>
      <c r="BJ212" s="61">
        <f>ВОВЛЕЧЁННОСТЬ!BJ86/'АКТИВНОСТЬ БАЗЫ'!BJ204</f>
        <v>2.1812068905757167</v>
      </c>
      <c r="BK212" s="61">
        <f>ВОВЛЕЧЁННОСТЬ!BK86/'АКТИВНОСТЬ БАЗЫ'!BK204</f>
        <v>2.2098877767667577</v>
      </c>
      <c r="BL212" s="61">
        <f>ВОВЛЕЧЁННОСТЬ!BL86/'АКТИВНОСТЬ БАЗЫ'!BL204</f>
        <v>2.2700457539669663</v>
      </c>
      <c r="BO212" s="207">
        <f t="shared" si="30"/>
        <v>2.72221864986395E-2</v>
      </c>
      <c r="BP212" s="99"/>
    </row>
    <row r="213" spans="1:68" s="103" customFormat="1" x14ac:dyDescent="0.3">
      <c r="A213" s="91" t="s">
        <v>250</v>
      </c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>
        <v>1.1014257939079715</v>
      </c>
      <c r="M213" s="60">
        <v>2.061387017047255</v>
      </c>
      <c r="N213" s="60">
        <v>2.042532663316583</v>
      </c>
      <c r="O213" s="60">
        <v>2.1199339812947002</v>
      </c>
      <c r="P213" s="60">
        <v>2.3009900369697349</v>
      </c>
      <c r="Q213" s="60">
        <v>2.4025255246945045</v>
      </c>
      <c r="R213" s="60">
        <v>2.3790144083165545</v>
      </c>
      <c r="S213" s="60">
        <v>2.1442119856323649</v>
      </c>
      <c r="T213" s="60">
        <v>2.1061186669598264</v>
      </c>
      <c r="U213" s="60">
        <v>2.2236784430612784</v>
      </c>
      <c r="V213" s="60">
        <v>2.1757946138775988</v>
      </c>
      <c r="W213" s="60">
        <v>2.1051104179275884</v>
      </c>
      <c r="X213" s="60">
        <v>2.1080298457154241</v>
      </c>
      <c r="Y213" s="60">
        <v>2.1251178205479038</v>
      </c>
      <c r="Z213" s="60">
        <v>2.1034120346384428</v>
      </c>
      <c r="AA213" s="60">
        <v>2.1822132653341009</v>
      </c>
      <c r="AB213" s="60">
        <f>ВОВЛЕЧЁННОСТЬ!AB87/'АКТИВНОСТЬ БАЗЫ'!AB205</f>
        <v>2.2360838244924688</v>
      </c>
      <c r="AC213" s="60">
        <f>ВОВЛЕЧЁННОСТЬ!AC87/'АКТИВНОСТЬ БАЗЫ'!AC205</f>
        <v>2.1816070188726884</v>
      </c>
      <c r="AD213" s="60">
        <f>ВОВЛЕЧЁННОСТЬ!AD87/'АКТИВНОСТЬ БАЗЫ'!AD205</f>
        <v>2.283488536535673</v>
      </c>
      <c r="AE213" s="60">
        <f>ВОВЛЕЧЁННОСТЬ!AE87/'АКТИВНОСТЬ БАЗЫ'!AE205</f>
        <v>2.2256375173975607</v>
      </c>
      <c r="AF213" s="60">
        <f>ВОВЛЕЧЁННОСТЬ!AF87/'АКТИВНОСТЬ БАЗЫ'!AF205</f>
        <v>2.3232021221590271</v>
      </c>
      <c r="AG213" s="60">
        <f>ВОВЛЕЧЁННОСТЬ!AG87/'АКТИВНОСТЬ БАЗЫ'!AG205</f>
        <v>2.4233514795907558</v>
      </c>
      <c r="AH213" s="60">
        <f>ВОВЛЕЧЁННОСТЬ!AH87/'АКТИВНОСТЬ БАЗЫ'!AH205</f>
        <v>2.2293885036391772</v>
      </c>
      <c r="AI213" s="60">
        <f>ВОВЛЕЧЁННОСТЬ!AI87/'АКТИВНОСТЬ БАЗЫ'!AI205</f>
        <v>2.2250237868696479</v>
      </c>
      <c r="AJ213" s="60">
        <f>ВОВЛЕЧЁННОСТЬ!AJ87/'АКТИВНОСТЬ БАЗЫ'!AJ205</f>
        <v>2.1810296651608998</v>
      </c>
      <c r="AK213" s="60">
        <f>ВОВЛЕЧЁННОСТЬ!AK87/'АКТИВНОСТЬ БАЗЫ'!AK205</f>
        <v>2.1816750813287782</v>
      </c>
      <c r="AL213" s="60">
        <f>ВОВЛЕЧЁННОСТЬ!AL87/'АКТИВНОСТЬ БАЗЫ'!AL205</f>
        <v>2.2647309707651573</v>
      </c>
      <c r="AM213" s="60">
        <f>ВОВЛЕЧЁННОСТЬ!AM87/'АКТИВНОСТЬ БАЗЫ'!AM205</f>
        <v>2.3534722729026138</v>
      </c>
      <c r="AN213" s="60">
        <f>ВОВЛЕЧЁННОСТЬ!AN87/'АКТИВНОСТЬ БАЗЫ'!AN205</f>
        <v>2.4026385855745356</v>
      </c>
      <c r="AO213" s="60">
        <f>ВОВЛЕЧЁННОСТЬ!AO87/'АКТИВНОСТЬ БАЗЫ'!AO205</f>
        <v>2.4303620221900251</v>
      </c>
      <c r="AP213" s="60">
        <f>ВОВЛЕЧЁННОСТЬ!AP87/'АКТИВНОСТЬ БАЗЫ'!AP205</f>
        <v>2.6294533403982072</v>
      </c>
      <c r="AQ213" s="60">
        <f>ВОВЛЕЧЁННОСТЬ!AQ87/'АКТИВНОСТЬ БАЗЫ'!AQ205</f>
        <v>2.4049227845093846</v>
      </c>
      <c r="AR213" s="60">
        <f>ВОВЛЕЧЁННОСТЬ!AR87/'АКТИВНОСТЬ БАЗЫ'!AR205</f>
        <v>2.426541207008436</v>
      </c>
      <c r="AS213" s="61">
        <f>ВОВЛЕЧЁННОСТЬ!AS87/'АКТИВНОСТЬ БАЗЫ'!AS205</f>
        <v>2.5066366543401752</v>
      </c>
      <c r="AT213" s="61">
        <f>ВОВЛЕЧЁННОСТЬ!AT87/'АКТИВНОСТЬ БАЗЫ'!AT205</f>
        <v>2.3921563238608257</v>
      </c>
      <c r="AU213" s="61">
        <f>ВОВЛЕЧЁННОСТЬ!AU87/'АКТИВНОСТЬ БАЗЫ'!AU205</f>
        <v>2.3629517930352009</v>
      </c>
      <c r="AV213" s="61">
        <f>ВОВЛЕЧЁННОСТЬ!AV87/'АКТИВНОСТЬ БАЗЫ'!AV205</f>
        <v>2.315602315808035</v>
      </c>
      <c r="AW213" s="61">
        <f>ВОВЛЕЧЁННОСТЬ!AW87/'АКТИВНОСТЬ БАЗЫ'!AW205</f>
        <v>2.2938595630238905</v>
      </c>
      <c r="AX213" s="61">
        <f>ВОВЛЕЧЁННОСТЬ!AX87/'АКТИВНОСТЬ БАЗЫ'!AX205</f>
        <v>2.3950239414139518</v>
      </c>
      <c r="AY213" s="61">
        <f>ВОВЛЕЧЁННОСТЬ!AY87/'АКТИВНОСТЬ БАЗЫ'!AY205</f>
        <v>2.4593967517401394</v>
      </c>
      <c r="AZ213" s="61">
        <f>ВОВЛЕЧЁННОСТЬ!AZ87/'АКТИВНОСТЬ БАЗЫ'!AZ205</f>
        <v>2.5601919294173805</v>
      </c>
      <c r="BA213" s="61">
        <f>ВОВЛЕЧЁННОСТЬ!BA87/'АКТИВНОСТЬ БАЗЫ'!BA205</f>
        <v>2.5598251523901188</v>
      </c>
      <c r="BB213" s="61">
        <f>ВОВЛЕЧЁННОСТЬ!BB87/'АКТИВНОСТЬ БАЗЫ'!BB205</f>
        <v>2.7591586069944469</v>
      </c>
      <c r="BC213" s="61">
        <f>ВОВЛЕЧЁННОСТЬ!BC87/'АКТИВНОСТЬ БАЗЫ'!BC205</f>
        <v>2.6104475187881113</v>
      </c>
      <c r="BD213" s="61">
        <f>ВОВЛЕЧЁННОСТЬ!BD87/'АКТИВНОСТЬ БАЗЫ'!BD205</f>
        <v>2.6354569886724124</v>
      </c>
      <c r="BE213" s="61">
        <f>ВОВЛЕЧЁННОСТЬ!BE87/'АКТИВНОСТЬ БАЗЫ'!BE205</f>
        <v>2.6891008117815596</v>
      </c>
      <c r="BF213" s="61">
        <f>ВОВЛЕЧЁННОСТЬ!BF87/'АКТИВНОСТЬ БАЗЫ'!BF205</f>
        <v>2.6162750278086762</v>
      </c>
      <c r="BG213" s="61">
        <f>ВОВЛЕЧЁННОСТЬ!BG87/'АКТИВНОСТЬ БАЗЫ'!BG205</f>
        <v>2.5486860470883315</v>
      </c>
      <c r="BH213" s="61">
        <f>ВОВЛЕЧЁННОСТЬ!BH87/'АКТИВНОСТЬ БАЗЫ'!BH205</f>
        <v>2.4797515171101296</v>
      </c>
      <c r="BI213" s="61">
        <f>ВОВЛЕЧЁННОСТЬ!BI87/'АКТИВНОСТЬ БАЗЫ'!BI205</f>
        <v>2.5073896162784108</v>
      </c>
      <c r="BJ213" s="61">
        <f>ВОВЛЕЧЁННОСТЬ!BJ87/'АКТИВНОСТЬ БАЗЫ'!BJ205</f>
        <v>2.5378856797616649</v>
      </c>
      <c r="BK213" s="61">
        <f>ВОВЛЕЧЁННОСТЬ!BK87/'АКТИВНОСТЬ БАЗЫ'!BK205</f>
        <v>2.6364022505538167</v>
      </c>
      <c r="BL213" s="61">
        <f>ВОВЛЕЧЁННОСТЬ!BL87/'АКТИВНОСТЬ БАЗЫ'!BL205</f>
        <v>2.68978005476548</v>
      </c>
      <c r="BM213" s="102"/>
      <c r="BN213" s="102"/>
      <c r="BO213" s="207">
        <f t="shared" si="30"/>
        <v>2.0246456776635835E-2</v>
      </c>
      <c r="BP213" s="99"/>
    </row>
    <row r="214" spans="1:68" s="103" customFormat="1" x14ac:dyDescent="0.3">
      <c r="A214" s="91" t="s">
        <v>251</v>
      </c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>
        <v>1.0991136180499597</v>
      </c>
      <c r="M214" s="60">
        <v>2.0129404844660712</v>
      </c>
      <c r="N214" s="60">
        <v>2.0120611784027922</v>
      </c>
      <c r="O214" s="60">
        <v>2.0889487870619945</v>
      </c>
      <c r="P214" s="60">
        <v>2.3054299532103961</v>
      </c>
      <c r="Q214" s="60">
        <v>2.3298001994312516</v>
      </c>
      <c r="R214" s="60">
        <v>2.2432846988402546</v>
      </c>
      <c r="S214" s="60">
        <v>2.0517989696994281</v>
      </c>
      <c r="T214" s="60">
        <v>2.0368147258903559</v>
      </c>
      <c r="U214" s="60">
        <v>2.1500404322575903</v>
      </c>
      <c r="V214" s="60">
        <v>2.0980120372059092</v>
      </c>
      <c r="W214" s="60">
        <v>2.0299033890507592</v>
      </c>
      <c r="X214" s="60">
        <v>2.0355943079303969</v>
      </c>
      <c r="Y214" s="60">
        <v>2.0592375366568914</v>
      </c>
      <c r="Z214" s="60">
        <v>2.0478940339986287</v>
      </c>
      <c r="AA214" s="60">
        <v>2.1014652014652015</v>
      </c>
      <c r="AB214" s="60">
        <f>ВОВЛЕЧЁННОСТЬ!AB88/'АКТИВНОСТЬ БАЗЫ'!AB206</f>
        <v>2.138543628374137</v>
      </c>
      <c r="AC214" s="60">
        <f>ВОВЛЕЧЁННОСТЬ!AC88/'АКТИВНОСТЬ БАЗЫ'!AC206</f>
        <v>2.0779354758034261</v>
      </c>
      <c r="AD214" s="60">
        <f>ВОВЛЕЧЁННОСТЬ!AD88/'АКТИВНОСТЬ БАЗЫ'!AD206</f>
        <v>2.1512852552659765</v>
      </c>
      <c r="AE214" s="60">
        <f>ВОВЛЕЧЁННОСТЬ!AE88/'АКТИВНОСТЬ БАЗЫ'!AE206</f>
        <v>2.1025211055857524</v>
      </c>
      <c r="AF214" s="60">
        <f>ВОВЛЕЧЁННОСТЬ!AF88/'АКТИВНОСТЬ БАЗЫ'!AF206</f>
        <v>2.1577801651023409</v>
      </c>
      <c r="AG214" s="60">
        <f>ВОВЛЕЧЁННОСТЬ!AG88/'АКТИВНОСТЬ БАЗЫ'!AG206</f>
        <v>2.293174590659413</v>
      </c>
      <c r="AH214" s="60">
        <f>ВОВЛЕЧЁННОСТЬ!AH88/'АКТИВНОСТЬ БАЗЫ'!AH206</f>
        <v>2.0999641408986842</v>
      </c>
      <c r="AI214" s="60">
        <f>ВОВЛЕЧЁННОСТЬ!AI88/'АКТИВНОСТЬ БАЗЫ'!AI206</f>
        <v>2.0732265446224258</v>
      </c>
      <c r="AJ214" s="60">
        <f>ВОВЛЕЧЁННОСТЬ!AJ88/'АКТИВНОСТЬ БАЗЫ'!AJ206</f>
        <v>2.0524380860098606</v>
      </c>
      <c r="AK214" s="60">
        <f>ВОВЛЕЧЁННОСТЬ!AK88/'АКТИВНОСТЬ БАЗЫ'!AK206</f>
        <v>2.0391640373983271</v>
      </c>
      <c r="AL214" s="60">
        <f>ВОВЛЕЧЁННОСТЬ!AL88/'АКТИВНОСТЬ БАЗЫ'!AL206</f>
        <v>2.1159641011694315</v>
      </c>
      <c r="AM214" s="60">
        <f>ВОВЛЕЧЁННОСТЬ!AM88/'АКТИВНОСТЬ БАЗЫ'!AM206</f>
        <v>2.1848120685246739</v>
      </c>
      <c r="AN214" s="60">
        <f>ВОВЛЕЧЁННОСТЬ!AN88/'АКТИВНОСТЬ БАЗЫ'!AN206</f>
        <v>2.2420750692588687</v>
      </c>
      <c r="AO214" s="60">
        <f>ВОВЛЕЧЁННОСТЬ!AO88/'АКТИВНОСТЬ БАЗЫ'!AO206</f>
        <v>2.2625000000000002</v>
      </c>
      <c r="AP214" s="60">
        <f>ВОВЛЕЧЁННОСТЬ!AP88/'АКТИВНОСТЬ БАЗЫ'!AP206</f>
        <v>2.428084012761432</v>
      </c>
      <c r="AQ214" s="60">
        <f>ВОВЛЕЧЁННОСТЬ!AQ88/'АКТИВНОСТЬ БАЗЫ'!AQ206</f>
        <v>2.2149899537404796</v>
      </c>
      <c r="AR214" s="60">
        <f>ВОВЛЕЧЁННОСТЬ!AR88/'АКТИВНОСТЬ БАЗЫ'!AR206</f>
        <v>2.2352160076924839</v>
      </c>
      <c r="AS214" s="61">
        <f>ВОВЛЕЧЁННОСТЬ!AS88/'АКТИВНОСТЬ БАЗЫ'!AS206</f>
        <v>2.2954415578706757</v>
      </c>
      <c r="AT214" s="61">
        <f>ВОВЛЕЧЁННОСТЬ!AT88/'АКТИВНОСТЬ БАЗЫ'!AT206</f>
        <v>2.196967285788983</v>
      </c>
      <c r="AU214" s="61">
        <f>ВОВЛЕЧЁННОСТЬ!AU88/'АКТИВНОСТЬ БАЗЫ'!AU206</f>
        <v>2.1715133806409721</v>
      </c>
      <c r="AV214" s="61">
        <f>ВОВЛЕЧЁННОСТЬ!AV88/'АКТИВНОСТЬ БАЗЫ'!AV206</f>
        <v>2.1187105205837509</v>
      </c>
      <c r="AW214" s="61">
        <f>ВОВЛЕЧЁННОСТЬ!AW88/'АКТИВНОСТЬ БАЗЫ'!AW206</f>
        <v>2.1050797415357807</v>
      </c>
      <c r="AX214" s="61">
        <f>ВОВЛЕЧЁННОСТЬ!AX88/'АКТИВНОСТЬ БАЗЫ'!AX206</f>
        <v>2.1607249506133139</v>
      </c>
      <c r="AY214" s="61">
        <f>ВОВЛЕЧЁННОСТЬ!AY88/'АКТИВНОСТЬ БАЗЫ'!AY206</f>
        <v>2.2437957432489273</v>
      </c>
      <c r="AZ214" s="61">
        <f>ВОВЛЕЧЁННОСТЬ!AZ88/'АКТИВНОСТЬ БАЗЫ'!AZ206</f>
        <v>2.3258590507661139</v>
      </c>
      <c r="BA214" s="61">
        <f>ВОВЛЕЧЁННОСТЬ!BA88/'АКТИВНОСТЬ БАЗЫ'!BA206</f>
        <v>2.3423217114177208</v>
      </c>
      <c r="BB214" s="61">
        <f>ВОВЛЕЧЁННОСТЬ!BB88/'АКТИВНОСТЬ БАЗЫ'!BB206</f>
        <v>2.518674803836094</v>
      </c>
      <c r="BC214" s="61">
        <f>ВОВЛЕЧЁННОСТЬ!BC88/'АКТИВНОСТЬ БАЗЫ'!BC206</f>
        <v>2.3909570749440716</v>
      </c>
      <c r="BD214" s="61">
        <f>ВОВЛЕЧЁННОСТЬ!BD88/'АКТИВНОСТЬ БАЗЫ'!BD206</f>
        <v>2.3861632262290677</v>
      </c>
      <c r="BE214" s="61">
        <f>ВОВЛЕЧЁННОСТЬ!BE88/'АКТИВНОСТЬ БАЗЫ'!BE206</f>
        <v>2.418232726673804</v>
      </c>
      <c r="BF214" s="61">
        <f>ВОВЛЕЧЁННОСТЬ!BF88/'АКТИВНОСТЬ БАЗЫ'!BF206</f>
        <v>2.3736938349007315</v>
      </c>
      <c r="BG214" s="61">
        <f>ВОВЛЕЧЁННОСТЬ!BG88/'АКТИВНОСТЬ БАЗЫ'!BG206</f>
        <v>2.326715522984677</v>
      </c>
      <c r="BH214" s="61">
        <f>ВОВЛЕЧЁННОСТЬ!BH88/'АКТИВНОСТЬ БАЗЫ'!BH206</f>
        <v>2.252262040165006</v>
      </c>
      <c r="BI214" s="61">
        <f>ВОВЛЕЧЁННОСТЬ!BI88/'АКТИВНОСТЬ БАЗЫ'!BI206</f>
        <v>2.2756675379677729</v>
      </c>
      <c r="BJ214" s="61">
        <f>ВОВЛЕЧЁННОСТЬ!BJ88/'АКТИВНОСТЬ БАЗЫ'!BJ206</f>
        <v>2.2956833736387057</v>
      </c>
      <c r="BK214" s="61">
        <f>ВОВЛЕЧЁННОСТЬ!BK88/'АКТИВНОСТЬ БАЗЫ'!BK206</f>
        <v>2.3887070617720774</v>
      </c>
      <c r="BL214" s="61">
        <f>ВОВЛЕЧЁННОСТЬ!BL88/'АКТИВНОСТЬ БАЗЫ'!BL206</f>
        <v>2.4403956050220175</v>
      </c>
      <c r="BM214" s="107"/>
      <c r="BN214" s="107"/>
      <c r="BO214" s="207">
        <f t="shared" si="30"/>
        <v>2.163871161815667E-2</v>
      </c>
      <c r="BP214" s="99"/>
    </row>
    <row r="215" spans="1:68" s="110" customFormat="1" x14ac:dyDescent="0.3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9"/>
    </row>
    <row r="216" spans="1:68" s="103" customFormat="1" x14ac:dyDescent="0.3">
      <c r="A216" s="111">
        <v>1</v>
      </c>
      <c r="B216" s="112">
        <f>B75</f>
        <v>43678</v>
      </c>
      <c r="C216" s="112">
        <f>C75</f>
        <v>43709</v>
      </c>
      <c r="D216" s="112">
        <f>D75</f>
        <v>43739</v>
      </c>
      <c r="E216" s="112">
        <f>E75</f>
        <v>43770</v>
      </c>
      <c r="F216" s="112">
        <f>F75</f>
        <v>43800</v>
      </c>
      <c r="G216" s="112">
        <f>G75</f>
        <v>43831</v>
      </c>
      <c r="H216" s="112">
        <f>H75</f>
        <v>43862</v>
      </c>
      <c r="I216" s="112">
        <f>I75</f>
        <v>43891</v>
      </c>
      <c r="J216" s="112">
        <f>J75</f>
        <v>43922</v>
      </c>
      <c r="K216" s="112">
        <f>K75</f>
        <v>43952</v>
      </c>
      <c r="L216" s="112">
        <f>L75</f>
        <v>43983</v>
      </c>
      <c r="M216" s="112">
        <f>M75</f>
        <v>44013</v>
      </c>
      <c r="N216" s="112">
        <f>N75</f>
        <v>44044</v>
      </c>
      <c r="O216" s="112">
        <f>O75</f>
        <v>44075</v>
      </c>
      <c r="P216" s="112">
        <f>P75</f>
        <v>44105</v>
      </c>
      <c r="Q216" s="112">
        <f>Q75</f>
        <v>44136</v>
      </c>
      <c r="R216" s="112">
        <f>R75</f>
        <v>44166</v>
      </c>
      <c r="S216" s="112">
        <f>S75</f>
        <v>44197</v>
      </c>
      <c r="T216" s="112">
        <f>T75</f>
        <v>44228</v>
      </c>
      <c r="U216" s="112">
        <f>U75</f>
        <v>44256</v>
      </c>
      <c r="V216" s="112">
        <f>V75</f>
        <v>44287</v>
      </c>
      <c r="W216" s="112">
        <f>W75</f>
        <v>44317</v>
      </c>
      <c r="X216" s="112">
        <f>X75</f>
        <v>44348</v>
      </c>
      <c r="Y216" s="112">
        <f>Y75</f>
        <v>44378</v>
      </c>
      <c r="Z216" s="112">
        <f>Z75</f>
        <v>44409</v>
      </c>
      <c r="AA216" s="112">
        <f>AA75</f>
        <v>44440</v>
      </c>
      <c r="AB216" s="112">
        <f>AB75</f>
        <v>44470</v>
      </c>
      <c r="AC216" s="112">
        <f>AC75</f>
        <v>44501</v>
      </c>
      <c r="AD216" s="112">
        <f>AD75</f>
        <v>44531</v>
      </c>
      <c r="AE216" s="112">
        <f>AE75</f>
        <v>44562</v>
      </c>
      <c r="AF216" s="112">
        <f>AF75</f>
        <v>44593</v>
      </c>
      <c r="AG216" s="112">
        <f>AG75</f>
        <v>44621</v>
      </c>
      <c r="AH216" s="112">
        <f>AH75</f>
        <v>44652</v>
      </c>
      <c r="AI216" s="112">
        <f>AI75</f>
        <v>44682</v>
      </c>
      <c r="AJ216" s="112">
        <f>AJ75</f>
        <v>44713</v>
      </c>
      <c r="AK216" s="112">
        <f>AK75</f>
        <v>44743</v>
      </c>
      <c r="AL216" s="112">
        <f>AL75</f>
        <v>44774</v>
      </c>
      <c r="AM216" s="112">
        <f>AM75</f>
        <v>44805</v>
      </c>
      <c r="AN216" s="112">
        <f>AN75</f>
        <v>44835</v>
      </c>
      <c r="AO216" s="112">
        <f>AO75</f>
        <v>44866</v>
      </c>
      <c r="AP216" s="112">
        <f>AP75</f>
        <v>44896</v>
      </c>
      <c r="AQ216" s="112">
        <f>AQ75</f>
        <v>44927</v>
      </c>
      <c r="AR216" s="112">
        <f>AR75</f>
        <v>44958</v>
      </c>
      <c r="AS216" s="112">
        <f>AS75</f>
        <v>44986</v>
      </c>
      <c r="AT216" s="112">
        <f>AT75</f>
        <v>45017</v>
      </c>
      <c r="AU216" s="112">
        <f>AU75</f>
        <v>45047</v>
      </c>
      <c r="AV216" s="112">
        <f>AV75</f>
        <v>45078</v>
      </c>
      <c r="AW216" s="112">
        <f>AW75</f>
        <v>45108</v>
      </c>
      <c r="AX216" s="112">
        <f>AX75</f>
        <v>45139</v>
      </c>
      <c r="AY216" s="112">
        <f>AY75</f>
        <v>45170</v>
      </c>
      <c r="AZ216" s="112">
        <f>AZ75</f>
        <v>45200</v>
      </c>
      <c r="BA216" s="112">
        <f>BA75</f>
        <v>45231</v>
      </c>
      <c r="BB216" s="112">
        <f>BB75</f>
        <v>45261</v>
      </c>
      <c r="BC216" s="112">
        <f>BC75</f>
        <v>45292</v>
      </c>
      <c r="BD216" s="112">
        <f>BD75</f>
        <v>45323</v>
      </c>
      <c r="BE216" s="112">
        <f>BE75</f>
        <v>45352</v>
      </c>
      <c r="BF216" s="112">
        <f>BF75</f>
        <v>45383</v>
      </c>
      <c r="BG216" s="112">
        <f>BG75</f>
        <v>45413</v>
      </c>
      <c r="BH216" s="112">
        <f>BH75</f>
        <v>45444</v>
      </c>
      <c r="BI216" s="112">
        <f>BI75</f>
        <v>45474</v>
      </c>
      <c r="BJ216" s="112">
        <f>BJ75</f>
        <v>45505</v>
      </c>
      <c r="BK216" s="112">
        <f>BK75</f>
        <v>45536</v>
      </c>
      <c r="BL216" s="112">
        <f>BL75</f>
        <v>45566</v>
      </c>
      <c r="BM216" s="112">
        <f>BM75</f>
        <v>45597</v>
      </c>
      <c r="BN216" s="112">
        <f>BN75</f>
        <v>45627</v>
      </c>
      <c r="BO216" s="102"/>
      <c r="BP216" s="102"/>
    </row>
    <row r="217" spans="1:68" s="103" customFormat="1" x14ac:dyDescent="0.3">
      <c r="A217" s="112" t="str">
        <f t="shared" ref="A217:BL217" si="31">A91</f>
        <v>Доля участников с повторными покупками в текущем месяце, %</v>
      </c>
      <c r="B217" s="113">
        <f t="shared" si="31"/>
        <v>0.19148195427643031</v>
      </c>
      <c r="C217" s="113">
        <f t="shared" si="31"/>
        <v>0.44603165671197859</v>
      </c>
      <c r="D217" s="113">
        <f t="shared" si="31"/>
        <v>0.5143246422165807</v>
      </c>
      <c r="E217" s="113">
        <f t="shared" si="31"/>
        <v>0.52576519654708953</v>
      </c>
      <c r="F217" s="113">
        <f t="shared" si="31"/>
        <v>0.546518536121673</v>
      </c>
      <c r="G217" s="113">
        <f t="shared" si="31"/>
        <v>0.53492664228258879</v>
      </c>
      <c r="H217" s="113">
        <f t="shared" si="31"/>
        <v>0.54904688286854275</v>
      </c>
      <c r="I217" s="113">
        <f t="shared" si="31"/>
        <v>0.56847870657840782</v>
      </c>
      <c r="J217" s="113">
        <f t="shared" si="31"/>
        <v>0.51851642895829575</v>
      </c>
      <c r="K217" s="113">
        <f t="shared" si="31"/>
        <v>0.5031909447699221</v>
      </c>
      <c r="L217" s="113">
        <f t="shared" si="31"/>
        <v>0.50056980669576623</v>
      </c>
      <c r="M217" s="113">
        <f t="shared" si="31"/>
        <v>0.50738487658995879</v>
      </c>
      <c r="N217" s="113">
        <f t="shared" si="31"/>
        <v>0.50225116021334071</v>
      </c>
      <c r="O217" s="113">
        <f t="shared" si="31"/>
        <v>0.52030599179916048</v>
      </c>
      <c r="P217" s="113">
        <f t="shared" si="31"/>
        <v>0.54076379429531474</v>
      </c>
      <c r="Q217" s="113">
        <f t="shared" si="31"/>
        <v>0.54038469351627749</v>
      </c>
      <c r="R217" s="113">
        <f t="shared" si="31"/>
        <v>0.53269605595047009</v>
      </c>
      <c r="S217" s="113">
        <f t="shared" si="31"/>
        <v>0.49880852982941559</v>
      </c>
      <c r="T217" s="113">
        <f t="shared" si="31"/>
        <v>0.49701682564009292</v>
      </c>
      <c r="U217" s="113">
        <f t="shared" si="31"/>
        <v>0.5220074032282479</v>
      </c>
      <c r="V217" s="113">
        <f t="shared" si="31"/>
        <v>0.51819334163753794</v>
      </c>
      <c r="W217" s="113">
        <f t="shared" si="31"/>
        <v>0.50482444578979846</v>
      </c>
      <c r="X217" s="113">
        <f t="shared" si="31"/>
        <v>0.50254671871751633</v>
      </c>
      <c r="Y217" s="113">
        <f t="shared" si="31"/>
        <v>0.50250249093875898</v>
      </c>
      <c r="Z217" s="113">
        <f t="shared" si="31"/>
        <v>0.50086685508425599</v>
      </c>
      <c r="AA217" s="113">
        <f t="shared" si="31"/>
        <v>0.5184271607312082</v>
      </c>
      <c r="AB217" s="113">
        <f t="shared" si="31"/>
        <v>0.52378720778561438</v>
      </c>
      <c r="AC217" s="113">
        <f t="shared" si="31"/>
        <v>0.51241183969039794</v>
      </c>
      <c r="AD217" s="113">
        <f t="shared" si="31"/>
        <v>0.5275410371961613</v>
      </c>
      <c r="AE217" s="113">
        <f t="shared" si="31"/>
        <v>0.51615530957254296</v>
      </c>
      <c r="AF217" s="113">
        <f t="shared" si="31"/>
        <v>0.5309568432459999</v>
      </c>
      <c r="AG217" s="113">
        <f t="shared" si="31"/>
        <v>0.54334211296458879</v>
      </c>
      <c r="AH217" s="113">
        <f t="shared" si="31"/>
        <v>0.50877530938757665</v>
      </c>
      <c r="AI217" s="113">
        <f t="shared" si="31"/>
        <v>0.50474266351256314</v>
      </c>
      <c r="AJ217" s="113">
        <f t="shared" si="31"/>
        <v>0.49784909186779225</v>
      </c>
      <c r="AK217" s="113">
        <f t="shared" si="31"/>
        <v>0.4978919415205591</v>
      </c>
      <c r="AL217" s="113">
        <f t="shared" si="31"/>
        <v>0.50907703291563067</v>
      </c>
      <c r="AM217" s="113">
        <f t="shared" si="31"/>
        <v>0.52249362046946712</v>
      </c>
      <c r="AN217" s="113">
        <f t="shared" si="31"/>
        <v>0.53042635480877887</v>
      </c>
      <c r="AO217" s="113">
        <f t="shared" si="31"/>
        <v>0.52795756185482545</v>
      </c>
      <c r="AP217" s="113">
        <f t="shared" si="31"/>
        <v>0.55385734000089037</v>
      </c>
      <c r="AQ217" s="113">
        <f t="shared" si="31"/>
        <v>0.52614357550404578</v>
      </c>
      <c r="AR217" s="113">
        <f t="shared" si="31"/>
        <v>0.52827348233636517</v>
      </c>
      <c r="AS217" s="113">
        <f t="shared" si="31"/>
        <v>0.54104483237666523</v>
      </c>
      <c r="AT217" s="113">
        <f t="shared" si="31"/>
        <v>0.52759349517605558</v>
      </c>
      <c r="AU217" s="113">
        <f t="shared" si="31"/>
        <v>0.52257333074957846</v>
      </c>
      <c r="AV217" s="113">
        <f t="shared" si="31"/>
        <v>0.51340320269291051</v>
      </c>
      <c r="AW217" s="113">
        <f t="shared" si="31"/>
        <v>0.50902505462926928</v>
      </c>
      <c r="AX217" s="113">
        <f t="shared" si="31"/>
        <v>0.52118968683452616</v>
      </c>
      <c r="AY217" s="113">
        <f t="shared" si="31"/>
        <v>0.53491012577967179</v>
      </c>
      <c r="AZ217" s="113">
        <f t="shared" si="31"/>
        <v>0.55052739094890391</v>
      </c>
      <c r="BA217" s="113">
        <f t="shared" si="31"/>
        <v>0.55056406688021631</v>
      </c>
      <c r="BB217" s="113">
        <f t="shared" si="31"/>
        <v>0.57527167422423098</v>
      </c>
      <c r="BC217" s="113">
        <f t="shared" si="31"/>
        <v>0.55867674292093861</v>
      </c>
      <c r="BD217" s="113">
        <f t="shared" si="31"/>
        <v>0.55937953800320372</v>
      </c>
      <c r="BE217" s="113">
        <f t="shared" si="31"/>
        <v>0.5679745162419072</v>
      </c>
      <c r="BF217" s="113">
        <f t="shared" si="31"/>
        <v>0.55899727809768662</v>
      </c>
      <c r="BG217" s="113">
        <f t="shared" si="31"/>
        <v>0.55321122744634432</v>
      </c>
      <c r="BH217" s="113">
        <f t="shared" si="31"/>
        <v>0.54032434412549135</v>
      </c>
      <c r="BI217" s="113">
        <f t="shared" si="31"/>
        <v>0.54685417612512999</v>
      </c>
      <c r="BJ217" s="113">
        <f t="shared" si="31"/>
        <v>0.54952014567738738</v>
      </c>
      <c r="BK217" s="113">
        <f t="shared" si="31"/>
        <v>0.56527168410394868</v>
      </c>
      <c r="BL217" s="113">
        <f t="shared" si="31"/>
        <v>0.57137344973198267</v>
      </c>
      <c r="BM217" s="113">
        <f t="shared" ref="BM217:BN217" si="32">BM91</f>
        <v>0</v>
      </c>
      <c r="BN217" s="113">
        <f t="shared" si="32"/>
        <v>0</v>
      </c>
      <c r="BO217" s="104"/>
      <c r="BP217" s="104"/>
    </row>
    <row r="218" spans="1:68" s="103" customFormat="1" x14ac:dyDescent="0.3">
      <c r="A218" s="114" t="str">
        <f t="shared" ref="A218:BL218" si="33">+A93</f>
        <v>% выручки от активных карт с повторными покупками в текущем месяце</v>
      </c>
      <c r="B218" s="114">
        <f t="shared" si="33"/>
        <v>0.32856986503715285</v>
      </c>
      <c r="C218" s="114">
        <f t="shared" si="33"/>
        <v>0.65937712326521181</v>
      </c>
      <c r="D218" s="114">
        <f t="shared" si="33"/>
        <v>0.7365066685683811</v>
      </c>
      <c r="E218" s="114">
        <f t="shared" si="33"/>
        <v>0.73957511472628235</v>
      </c>
      <c r="F218" s="114">
        <f t="shared" si="33"/>
        <v>0.76200145298008404</v>
      </c>
      <c r="G218" s="114">
        <f t="shared" si="33"/>
        <v>0.75011506248371851</v>
      </c>
      <c r="H218" s="114">
        <f t="shared" si="33"/>
        <v>0.76822262600225133</v>
      </c>
      <c r="I218" s="114">
        <f t="shared" si="33"/>
        <v>0.78802647167526219</v>
      </c>
      <c r="J218" s="114">
        <f t="shared" si="33"/>
        <v>0.73839057509928308</v>
      </c>
      <c r="K218" s="114">
        <f t="shared" si="33"/>
        <v>0.7208440316885274</v>
      </c>
      <c r="L218" s="114">
        <f t="shared" si="33"/>
        <v>0.72343354644580227</v>
      </c>
      <c r="M218" s="114">
        <f t="shared" si="33"/>
        <v>0.728959317248286</v>
      </c>
      <c r="N218" s="114">
        <f t="shared" si="33"/>
        <v>0.72260066855352223</v>
      </c>
      <c r="O218" s="114">
        <f t="shared" si="33"/>
        <v>0.73967769451965226</v>
      </c>
      <c r="P218" s="114">
        <f t="shared" si="33"/>
        <v>0.76899476636324171</v>
      </c>
      <c r="Q218" s="114">
        <f t="shared" si="33"/>
        <v>0.77452293316718313</v>
      </c>
      <c r="R218" s="114">
        <f t="shared" si="33"/>
        <v>0.76715838454359564</v>
      </c>
      <c r="S218" s="114">
        <f t="shared" si="33"/>
        <v>0.73148341686844309</v>
      </c>
      <c r="T218" s="114">
        <f t="shared" si="33"/>
        <v>0.7226907420446107</v>
      </c>
      <c r="U218" s="114">
        <f t="shared" si="33"/>
        <v>0.75076131030731652</v>
      </c>
      <c r="V218" s="114">
        <f t="shared" si="33"/>
        <v>0.74755962054927516</v>
      </c>
      <c r="W218" s="114">
        <f t="shared" si="33"/>
        <v>0.73549113938373067</v>
      </c>
      <c r="X218" s="114">
        <f t="shared" si="33"/>
        <v>0.73713503128072144</v>
      </c>
      <c r="Y218" s="114">
        <f t="shared" si="33"/>
        <v>0.74075625390273181</v>
      </c>
      <c r="Z218" s="114">
        <f t="shared" si="33"/>
        <v>0.73588468702235943</v>
      </c>
      <c r="AA218" s="114">
        <f t="shared" si="33"/>
        <v>0.75278603772829988</v>
      </c>
      <c r="AB218" s="114">
        <f t="shared" si="33"/>
        <v>0.76333254690770935</v>
      </c>
      <c r="AC218" s="114">
        <f t="shared" si="33"/>
        <v>0.7516153887964222</v>
      </c>
      <c r="AD218" s="114">
        <f t="shared" si="33"/>
        <v>0.76527916629404569</v>
      </c>
      <c r="AE218" s="114">
        <f t="shared" si="33"/>
        <v>0.7560485984499864</v>
      </c>
      <c r="AF218" s="114">
        <f t="shared" si="33"/>
        <v>0.76994755476099286</v>
      </c>
      <c r="AG218" s="114">
        <f t="shared" si="33"/>
        <v>0.79909702184540266</v>
      </c>
      <c r="AH218" s="114">
        <f t="shared" si="33"/>
        <v>0.75086462960282607</v>
      </c>
      <c r="AI218" s="114">
        <f t="shared" si="33"/>
        <v>0.74387332874961376</v>
      </c>
      <c r="AJ218" s="114">
        <f t="shared" si="33"/>
        <v>0.73690696949820855</v>
      </c>
      <c r="AK218" s="114">
        <f t="shared" si="33"/>
        <v>0.73809093770826684</v>
      </c>
      <c r="AL218" s="114">
        <f t="shared" si="33"/>
        <v>0.75100414761123979</v>
      </c>
      <c r="AM218" s="114">
        <f t="shared" si="33"/>
        <v>0.76278234538890088</v>
      </c>
      <c r="AN218" s="114">
        <f t="shared" si="33"/>
        <v>0.76955357109641609</v>
      </c>
      <c r="AO218" s="114">
        <f t="shared" si="33"/>
        <v>0.76864818450608408</v>
      </c>
      <c r="AP218" s="114">
        <f t="shared" si="33"/>
        <v>0.79349597207461764</v>
      </c>
      <c r="AQ218" s="114">
        <f t="shared" si="33"/>
        <v>0.76867608863373216</v>
      </c>
      <c r="AR218" s="114">
        <f t="shared" si="33"/>
        <v>0.76613947792173809</v>
      </c>
      <c r="AS218" s="114">
        <f t="shared" si="33"/>
        <v>0.78366385431193519</v>
      </c>
      <c r="AT218" s="114">
        <f t="shared" si="33"/>
        <v>0.77006226975411041</v>
      </c>
      <c r="AU218" s="114">
        <f t="shared" si="33"/>
        <v>0.7701151789887476</v>
      </c>
      <c r="AV218" s="114">
        <f t="shared" si="33"/>
        <v>0.7584466295700022</v>
      </c>
      <c r="AW218" s="114">
        <f t="shared" si="33"/>
        <v>0.75692569340804361</v>
      </c>
      <c r="AX218" s="114">
        <f t="shared" si="33"/>
        <v>0.770970608682645</v>
      </c>
      <c r="AY218" s="114">
        <f t="shared" si="33"/>
        <v>0.77843305830313214</v>
      </c>
      <c r="AZ218" s="114">
        <f t="shared" si="33"/>
        <v>0.79379735504385285</v>
      </c>
      <c r="BA218" s="114">
        <f t="shared" si="33"/>
        <v>0.79150450000554939</v>
      </c>
      <c r="BB218" s="114">
        <f t="shared" si="33"/>
        <v>0.81519004283095142</v>
      </c>
      <c r="BC218" s="114">
        <f t="shared" si="33"/>
        <v>0.80185585025665473</v>
      </c>
      <c r="BD218" s="114">
        <f t="shared" si="33"/>
        <v>0.79995790810223488</v>
      </c>
      <c r="BE218" s="114">
        <f t="shared" si="33"/>
        <v>0.80939466440797581</v>
      </c>
      <c r="BF218" s="114">
        <f t="shared" si="33"/>
        <v>0.80276196575782521</v>
      </c>
      <c r="BG218" s="114">
        <f t="shared" si="33"/>
        <v>0.79783460440787979</v>
      </c>
      <c r="BH218" s="114">
        <f t="shared" si="33"/>
        <v>0.78625467488091483</v>
      </c>
      <c r="BI218" s="114">
        <f t="shared" si="33"/>
        <v>0.79305565596048178</v>
      </c>
      <c r="BJ218" s="114">
        <f t="shared" si="33"/>
        <v>0.79374497624657459</v>
      </c>
      <c r="BK218" s="114">
        <f t="shared" si="33"/>
        <v>0.80673551617460226</v>
      </c>
      <c r="BL218" s="114">
        <f t="shared" si="33"/>
        <v>0.81205764378454726</v>
      </c>
      <c r="BM218" s="114">
        <f t="shared" ref="BM218:BN218" si="34">+BM93</f>
        <v>0</v>
      </c>
      <c r="BN218" s="114">
        <f t="shared" si="34"/>
        <v>0</v>
      </c>
      <c r="BO218" s="104"/>
      <c r="BP218" s="104"/>
    </row>
    <row r="219" spans="1:68" s="103" customFormat="1" x14ac:dyDescent="0.3">
      <c r="A219" s="112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04"/>
      <c r="BP219" s="104"/>
    </row>
    <row r="220" spans="1:68" s="103" customFormat="1" x14ac:dyDescent="0.3">
      <c r="A220" s="111">
        <v>3</v>
      </c>
      <c r="B220" s="112">
        <v>43678</v>
      </c>
      <c r="C220" s="112">
        <v>43709</v>
      </c>
      <c r="D220" s="112">
        <v>43739</v>
      </c>
      <c r="E220" s="112">
        <v>43770</v>
      </c>
      <c r="F220" s="112">
        <v>43800</v>
      </c>
      <c r="G220" s="112">
        <v>43831</v>
      </c>
      <c r="H220" s="112">
        <v>43862</v>
      </c>
      <c r="I220" s="112">
        <v>43891</v>
      </c>
      <c r="J220" s="112">
        <v>43922</v>
      </c>
      <c r="K220" s="112">
        <v>43952</v>
      </c>
      <c r="L220" s="112">
        <v>43983</v>
      </c>
      <c r="M220" s="112">
        <v>44013</v>
      </c>
      <c r="N220" s="112">
        <v>44044</v>
      </c>
      <c r="O220" s="112">
        <v>44075</v>
      </c>
      <c r="P220" s="112">
        <v>44105</v>
      </c>
      <c r="Q220" s="112">
        <v>44136</v>
      </c>
      <c r="R220" s="112">
        <v>44166</v>
      </c>
      <c r="S220" s="112">
        <v>44197</v>
      </c>
      <c r="T220" s="112">
        <v>44228</v>
      </c>
      <c r="U220" s="112">
        <v>44256</v>
      </c>
      <c r="V220" s="112">
        <v>44287</v>
      </c>
      <c r="W220" s="112">
        <v>44317</v>
      </c>
      <c r="X220" s="112">
        <v>44348</v>
      </c>
      <c r="Y220" s="112">
        <v>44378</v>
      </c>
      <c r="Z220" s="112">
        <v>44409</v>
      </c>
      <c r="AA220" s="112">
        <v>44440</v>
      </c>
      <c r="AB220" s="112">
        <v>44470</v>
      </c>
      <c r="AC220" s="112">
        <v>44501</v>
      </c>
      <c r="AD220" s="112">
        <v>44531</v>
      </c>
      <c r="AE220" s="112">
        <v>44562</v>
      </c>
      <c r="AF220" s="112">
        <v>44593</v>
      </c>
      <c r="AG220" s="112">
        <v>44621</v>
      </c>
      <c r="AH220" s="112">
        <v>44652</v>
      </c>
      <c r="AI220" s="112">
        <v>44682</v>
      </c>
      <c r="AJ220" s="112">
        <v>44713</v>
      </c>
      <c r="AK220" s="112">
        <v>44743</v>
      </c>
      <c r="AL220" s="112">
        <v>44774</v>
      </c>
      <c r="AM220" s="112">
        <v>44805</v>
      </c>
      <c r="AN220" s="112">
        <v>44835</v>
      </c>
      <c r="AO220" s="112">
        <v>44866</v>
      </c>
      <c r="AP220" s="112">
        <v>44896</v>
      </c>
      <c r="AQ220" s="112">
        <v>44927</v>
      </c>
      <c r="AR220" s="112">
        <v>44958</v>
      </c>
      <c r="AS220" s="112">
        <v>44986</v>
      </c>
      <c r="AT220" s="112">
        <v>45017</v>
      </c>
      <c r="AU220" s="112">
        <v>45047</v>
      </c>
      <c r="AV220" s="112">
        <v>45078</v>
      </c>
      <c r="AW220" s="112">
        <v>45108</v>
      </c>
      <c r="AX220" s="112">
        <v>45139</v>
      </c>
      <c r="AY220" s="112">
        <v>45170</v>
      </c>
      <c r="AZ220" s="112">
        <v>45200</v>
      </c>
      <c r="BA220" s="112">
        <v>45231</v>
      </c>
      <c r="BB220" s="112">
        <v>45261</v>
      </c>
      <c r="BC220" s="112">
        <v>45292</v>
      </c>
      <c r="BD220" s="112">
        <v>45323</v>
      </c>
      <c r="BE220" s="112">
        <v>45352</v>
      </c>
      <c r="BF220" s="112">
        <v>45383</v>
      </c>
      <c r="BG220" s="112">
        <v>45413</v>
      </c>
      <c r="BH220" s="112">
        <v>45444</v>
      </c>
      <c r="BI220" s="112">
        <v>45474</v>
      </c>
      <c r="BJ220" s="112">
        <v>45505</v>
      </c>
      <c r="BK220" s="112">
        <v>45536</v>
      </c>
      <c r="BL220" s="112">
        <v>45566</v>
      </c>
      <c r="BM220" s="112">
        <v>45597</v>
      </c>
      <c r="BN220" s="112">
        <v>45627</v>
      </c>
      <c r="BO220" s="102"/>
      <c r="BP220" s="102"/>
    </row>
    <row r="221" spans="1:68" s="103" customFormat="1" x14ac:dyDescent="0.3">
      <c r="A221" s="115" t="str">
        <f t="shared" ref="A221:BL221" si="35">+A94</f>
        <v>Частота покупок с картой средняя</v>
      </c>
      <c r="B221" s="116">
        <f t="shared" si="35"/>
        <v>1.3168155970755484</v>
      </c>
      <c r="C221" s="116">
        <f t="shared" si="35"/>
        <v>1.9518798684855745</v>
      </c>
      <c r="D221" s="116">
        <f t="shared" si="35"/>
        <v>2.2324248375405151</v>
      </c>
      <c r="E221" s="116">
        <f t="shared" si="35"/>
        <v>2.2196158887031263</v>
      </c>
      <c r="F221" s="116">
        <f t="shared" si="35"/>
        <v>2.3085987008871989</v>
      </c>
      <c r="G221" s="116">
        <f t="shared" si="35"/>
        <v>2.2563765359914219</v>
      </c>
      <c r="H221" s="116">
        <f t="shared" si="35"/>
        <v>2.2946017614970966</v>
      </c>
      <c r="I221" s="116">
        <f t="shared" si="35"/>
        <v>2.4248790997077565</v>
      </c>
      <c r="J221" s="116">
        <f t="shared" si="35"/>
        <v>2.1850890654149366</v>
      </c>
      <c r="K221" s="116">
        <f t="shared" si="35"/>
        <v>2.1148929715791671</v>
      </c>
      <c r="L221" s="116">
        <f t="shared" si="35"/>
        <v>2.1051777151826605</v>
      </c>
      <c r="M221" s="116">
        <f t="shared" si="35"/>
        <v>2.1400960227693022</v>
      </c>
      <c r="N221" s="116">
        <f t="shared" si="35"/>
        <v>2.0344704578513539</v>
      </c>
      <c r="O221" s="116">
        <f t="shared" si="35"/>
        <v>2.1923210320740343</v>
      </c>
      <c r="P221" s="116">
        <f t="shared" si="35"/>
        <v>2.3213151285873042</v>
      </c>
      <c r="Q221" s="116">
        <f t="shared" si="35"/>
        <v>2.3626757906589355</v>
      </c>
      <c r="R221" s="116">
        <f t="shared" si="35"/>
        <v>2.3096365512497132</v>
      </c>
      <c r="S221" s="116">
        <f t="shared" si="35"/>
        <v>2.1276427174052155</v>
      </c>
      <c r="T221" s="116">
        <f t="shared" si="35"/>
        <v>2.1016366460831115</v>
      </c>
      <c r="U221" s="116">
        <f t="shared" si="35"/>
        <v>2.2216372418158552</v>
      </c>
      <c r="V221" s="116">
        <f t="shared" si="35"/>
        <v>2.1923648874816859</v>
      </c>
      <c r="W221" s="116">
        <f t="shared" si="35"/>
        <v>2.1292447446708049</v>
      </c>
      <c r="X221" s="116">
        <f t="shared" si="35"/>
        <v>2.1302233720634773</v>
      </c>
      <c r="Y221" s="116">
        <f t="shared" si="35"/>
        <v>2.1517523212661187</v>
      </c>
      <c r="Z221" s="116">
        <f t="shared" si="35"/>
        <v>2.1371126106569984</v>
      </c>
      <c r="AA221" s="116">
        <f t="shared" si="35"/>
        <v>2.2069907019543749</v>
      </c>
      <c r="AB221" s="116">
        <f t="shared" si="35"/>
        <v>2.2427511045502002</v>
      </c>
      <c r="AC221" s="116">
        <f t="shared" si="35"/>
        <v>2.1916956154984275</v>
      </c>
      <c r="AD221" s="116">
        <f t="shared" si="35"/>
        <v>2.2731065293701014</v>
      </c>
      <c r="AE221" s="116">
        <f t="shared" si="35"/>
        <v>2.2093926098545582</v>
      </c>
      <c r="AF221" s="116">
        <f t="shared" si="35"/>
        <v>2.2867393383056034</v>
      </c>
      <c r="AG221" s="116">
        <f t="shared" si="35"/>
        <v>2.3973831821285727</v>
      </c>
      <c r="AH221" s="116">
        <f t="shared" si="35"/>
        <v>2.200488876625033</v>
      </c>
      <c r="AI221" s="116">
        <f t="shared" si="35"/>
        <v>2.1641710888050638</v>
      </c>
      <c r="AJ221" s="116">
        <f t="shared" si="35"/>
        <v>2.1273786590236341</v>
      </c>
      <c r="AK221" s="116">
        <f t="shared" si="35"/>
        <v>2.1296436457837529</v>
      </c>
      <c r="AL221" s="116">
        <f t="shared" si="35"/>
        <v>2.1904749009084417</v>
      </c>
      <c r="AM221" s="116">
        <f t="shared" si="35"/>
        <v>2.2587708178830619</v>
      </c>
      <c r="AN221" s="116">
        <f t="shared" si="35"/>
        <v>2.2992223457323178</v>
      </c>
      <c r="AO221" s="116">
        <f t="shared" si="35"/>
        <v>2.2978453219728001</v>
      </c>
      <c r="AP221" s="116">
        <f t="shared" si="35"/>
        <v>2.4611001469038891</v>
      </c>
      <c r="AQ221" s="116">
        <f t="shared" si="35"/>
        <v>2.2906593893507905</v>
      </c>
      <c r="AR221" s="116">
        <f t="shared" si="35"/>
        <v>2.293649796508106</v>
      </c>
      <c r="AS221" s="116">
        <f t="shared" si="35"/>
        <v>2.3725556500856153</v>
      </c>
      <c r="AT221" s="116">
        <f t="shared" si="35"/>
        <v>2.2876831065268268</v>
      </c>
      <c r="AU221" s="116">
        <f t="shared" si="35"/>
        <v>2.2731608008749129</v>
      </c>
      <c r="AV221" s="116">
        <f t="shared" si="35"/>
        <v>2.2248089473525812</v>
      </c>
      <c r="AW221" s="116">
        <f t="shared" si="35"/>
        <v>2.2082820044624456</v>
      </c>
      <c r="AX221" s="116">
        <f t="shared" si="35"/>
        <v>2.2714966791536115</v>
      </c>
      <c r="AY221" s="116">
        <f t="shared" si="35"/>
        <v>2.3432367358374111</v>
      </c>
      <c r="AZ221" s="116">
        <f t="shared" si="35"/>
        <v>2.4317689833757417</v>
      </c>
      <c r="BA221" s="116">
        <f t="shared" si="35"/>
        <v>2.424307863344251</v>
      </c>
      <c r="BB221" s="116">
        <f t="shared" si="35"/>
        <v>2.5918026503628186</v>
      </c>
      <c r="BC221" s="116">
        <f t="shared" si="35"/>
        <v>2.4798522301010091</v>
      </c>
      <c r="BD221" s="116">
        <f t="shared" si="35"/>
        <v>2.478677934637783</v>
      </c>
      <c r="BE221" s="116">
        <f t="shared" si="35"/>
        <v>2.5299283677232323</v>
      </c>
      <c r="BF221" s="116">
        <f t="shared" si="35"/>
        <v>2.4724909679026443</v>
      </c>
      <c r="BG221" s="116">
        <f t="shared" si="35"/>
        <v>2.4296495618831924</v>
      </c>
      <c r="BH221" s="116">
        <f t="shared" si="35"/>
        <v>2.3653048599287168</v>
      </c>
      <c r="BI221" s="116">
        <f t="shared" si="35"/>
        <v>2.4011218347710197</v>
      </c>
      <c r="BJ221" s="116">
        <f t="shared" si="35"/>
        <v>2.4164307969987036</v>
      </c>
      <c r="BK221" s="116">
        <f t="shared" si="35"/>
        <v>2.5085993925075938</v>
      </c>
      <c r="BL221" s="116">
        <f t="shared" si="35"/>
        <v>2.5579334970986269</v>
      </c>
      <c r="BM221" s="116">
        <f t="shared" ref="BM221:BN221" si="36">+BM94</f>
        <v>0</v>
      </c>
      <c r="BN221" s="116">
        <f t="shared" si="36"/>
        <v>0</v>
      </c>
      <c r="BO221" s="106"/>
      <c r="BP221" s="106"/>
    </row>
    <row r="222" spans="1:68" s="103" customFormat="1" x14ac:dyDescent="0.3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117"/>
      <c r="BN222" s="117"/>
    </row>
    <row r="223" spans="1:68" s="103" customFormat="1" x14ac:dyDescent="0.3">
      <c r="A223" s="118">
        <v>2</v>
      </c>
      <c r="B223" s="115">
        <v>43678</v>
      </c>
      <c r="C223" s="115">
        <v>43709</v>
      </c>
      <c r="D223" s="115">
        <v>43739</v>
      </c>
      <c r="E223" s="115">
        <v>43770</v>
      </c>
      <c r="F223" s="115">
        <v>43800</v>
      </c>
      <c r="G223" s="115">
        <v>43831</v>
      </c>
      <c r="H223" s="115">
        <v>43862</v>
      </c>
      <c r="I223" s="115">
        <v>43891</v>
      </c>
      <c r="J223" s="115">
        <v>43922</v>
      </c>
      <c r="K223" s="115">
        <v>43952</v>
      </c>
      <c r="L223" s="115">
        <v>43983</v>
      </c>
      <c r="M223" s="115">
        <v>44013</v>
      </c>
      <c r="N223" s="115">
        <v>44044</v>
      </c>
      <c r="O223" s="115">
        <v>44075</v>
      </c>
      <c r="P223" s="115">
        <v>44105</v>
      </c>
      <c r="Q223" s="115">
        <v>44136</v>
      </c>
      <c r="R223" s="115">
        <v>44166</v>
      </c>
      <c r="S223" s="115">
        <v>44197</v>
      </c>
      <c r="T223" s="115">
        <v>44228</v>
      </c>
      <c r="U223" s="115">
        <v>44256</v>
      </c>
      <c r="V223" s="115">
        <v>44287</v>
      </c>
      <c r="W223" s="115">
        <v>44317</v>
      </c>
      <c r="X223" s="115">
        <v>44348</v>
      </c>
      <c r="Y223" s="115">
        <v>44378</v>
      </c>
      <c r="Z223" s="115">
        <v>44409</v>
      </c>
      <c r="AA223" s="115">
        <v>44440</v>
      </c>
      <c r="AB223" s="115">
        <v>44470</v>
      </c>
      <c r="AC223" s="115">
        <v>44501</v>
      </c>
      <c r="AD223" s="115">
        <v>44531</v>
      </c>
      <c r="AE223" s="115">
        <v>44562</v>
      </c>
      <c r="AF223" s="115">
        <v>44593</v>
      </c>
      <c r="AG223" s="115">
        <v>44621</v>
      </c>
      <c r="AH223" s="115">
        <v>44652</v>
      </c>
      <c r="AI223" s="115">
        <v>44682</v>
      </c>
      <c r="AJ223" s="115">
        <v>44713</v>
      </c>
      <c r="AK223" s="115">
        <v>44743</v>
      </c>
      <c r="AL223" s="115">
        <v>44774</v>
      </c>
      <c r="AM223" s="115">
        <v>44805</v>
      </c>
      <c r="AN223" s="115">
        <v>44835</v>
      </c>
      <c r="AO223" s="115">
        <v>44866</v>
      </c>
      <c r="AP223" s="115">
        <v>44896</v>
      </c>
      <c r="AQ223" s="115">
        <v>44927</v>
      </c>
      <c r="AR223" s="115">
        <v>44958</v>
      </c>
      <c r="AS223" s="115">
        <v>44986</v>
      </c>
      <c r="AT223" s="115">
        <v>45017</v>
      </c>
      <c r="AU223" s="115">
        <v>45047</v>
      </c>
      <c r="AV223" s="115">
        <v>45078</v>
      </c>
      <c r="AW223" s="115">
        <v>45108</v>
      </c>
      <c r="AX223" s="115">
        <v>45139</v>
      </c>
      <c r="AY223" s="115">
        <v>45170</v>
      </c>
      <c r="AZ223" s="115">
        <v>45200</v>
      </c>
      <c r="BA223" s="115">
        <v>45231</v>
      </c>
      <c r="BB223" s="115">
        <v>45261</v>
      </c>
      <c r="BC223" s="115">
        <v>45292</v>
      </c>
      <c r="BD223" s="115">
        <v>45323</v>
      </c>
      <c r="BE223" s="115">
        <v>45352</v>
      </c>
      <c r="BF223" s="115">
        <v>45383</v>
      </c>
      <c r="BG223" s="115">
        <v>45413</v>
      </c>
      <c r="BH223" s="115">
        <v>45444</v>
      </c>
      <c r="BI223" s="115">
        <v>45474</v>
      </c>
      <c r="BJ223" s="115">
        <v>45505</v>
      </c>
      <c r="BK223" s="115">
        <v>45536</v>
      </c>
      <c r="BL223" s="115">
        <v>45566</v>
      </c>
      <c r="BM223" s="115">
        <v>45597</v>
      </c>
      <c r="BN223" s="115">
        <v>45627</v>
      </c>
      <c r="BO223" s="102"/>
      <c r="BP223" s="102"/>
    </row>
    <row r="224" spans="1:68" s="103" customFormat="1" x14ac:dyDescent="0.3">
      <c r="A224" s="119" t="str">
        <f t="shared" ref="A224:BL224" si="37">+A135</f>
        <v>Redemption Rate. Коэффициент списания бонусов – доля списанных бонусов от  начисленных бонусов</v>
      </c>
      <c r="B224" s="119">
        <f t="shared" si="37"/>
        <v>3.6103314546666265E-2</v>
      </c>
      <c r="C224" s="119">
        <f t="shared" si="37"/>
        <v>0.16971372148026007</v>
      </c>
      <c r="D224" s="119">
        <f t="shared" si="37"/>
        <v>0.36681641860857578</v>
      </c>
      <c r="E224" s="119">
        <f t="shared" si="37"/>
        <v>0.63843622025326208</v>
      </c>
      <c r="F224" s="119">
        <f t="shared" si="37"/>
        <v>0.67815389103098223</v>
      </c>
      <c r="G224" s="119">
        <f t="shared" si="37"/>
        <v>0.53180015271955849</v>
      </c>
      <c r="H224" s="119">
        <f t="shared" si="37"/>
        <v>0.64872981266595942</v>
      </c>
      <c r="I224" s="119">
        <f t="shared" si="37"/>
        <v>0.62643923621028941</v>
      </c>
      <c r="J224" s="119">
        <f t="shared" si="37"/>
        <v>0.59859039969056405</v>
      </c>
      <c r="K224" s="119">
        <f t="shared" si="37"/>
        <v>0.61219829920392377</v>
      </c>
      <c r="L224" s="119">
        <f t="shared" si="37"/>
        <v>0.79518491079132048</v>
      </c>
      <c r="M224" s="119">
        <f t="shared" si="37"/>
        <v>0.88841964453008371</v>
      </c>
      <c r="N224" s="119">
        <f t="shared" si="37"/>
        <v>0.53803168899125875</v>
      </c>
      <c r="O224" s="119">
        <f t="shared" si="37"/>
        <v>0.59742257534045295</v>
      </c>
      <c r="P224" s="119">
        <f t="shared" si="37"/>
        <v>0.56160579138250843</v>
      </c>
      <c r="Q224" s="119">
        <f t="shared" si="37"/>
        <v>0.61885746516321638</v>
      </c>
      <c r="R224" s="119">
        <f t="shared" si="37"/>
        <v>0.48661961348844479</v>
      </c>
      <c r="S224" s="119">
        <f t="shared" si="37"/>
        <v>0.78342095257212541</v>
      </c>
      <c r="T224" s="119">
        <f t="shared" si="37"/>
        <v>0.49922021418695972</v>
      </c>
      <c r="U224" s="119">
        <f t="shared" si="37"/>
        <v>0.56362274565429016</v>
      </c>
      <c r="V224" s="119">
        <f t="shared" si="37"/>
        <v>0.47393383057334093</v>
      </c>
      <c r="W224" s="119">
        <f t="shared" si="37"/>
        <v>0.56576823439394341</v>
      </c>
      <c r="X224" s="119">
        <f t="shared" si="37"/>
        <v>0.59107036265470037</v>
      </c>
      <c r="Y224" s="119">
        <f t="shared" si="37"/>
        <v>0.40475119281897287</v>
      </c>
      <c r="Z224" s="119">
        <f t="shared" si="37"/>
        <v>0.65227814221272895</v>
      </c>
      <c r="AA224" s="119">
        <f t="shared" si="37"/>
        <v>0.84862939537892979</v>
      </c>
      <c r="AB224" s="119">
        <f t="shared" si="37"/>
        <v>0.46155328612717555</v>
      </c>
      <c r="AC224" s="119">
        <f t="shared" si="37"/>
        <v>0.65554224754313373</v>
      </c>
      <c r="AD224" s="119">
        <f t="shared" si="37"/>
        <v>0.39230448260531847</v>
      </c>
      <c r="AE224" s="119">
        <f t="shared" si="37"/>
        <v>0.75066585790036777</v>
      </c>
      <c r="AF224" s="119">
        <f t="shared" si="37"/>
        <v>0.40267706407327059</v>
      </c>
      <c r="AG224" s="119">
        <f t="shared" si="37"/>
        <v>0.73944141824131782</v>
      </c>
      <c r="AH224" s="119">
        <f t="shared" si="37"/>
        <v>0.45255977619722698</v>
      </c>
      <c r="AI224" s="119">
        <f t="shared" si="37"/>
        <v>0.55909911809527246</v>
      </c>
      <c r="AJ224" s="119">
        <f t="shared" si="37"/>
        <v>0.46265102749771808</v>
      </c>
      <c r="AK224" s="119">
        <f t="shared" si="37"/>
        <v>0.60979851709342914</v>
      </c>
      <c r="AL224" s="119">
        <f t="shared" si="37"/>
        <v>0.55020292025331841</v>
      </c>
      <c r="AM224" s="119">
        <f t="shared" si="37"/>
        <v>0.57656021581850658</v>
      </c>
      <c r="AN224" s="119">
        <f t="shared" si="37"/>
        <v>0.58752648810750696</v>
      </c>
      <c r="AO224" s="119">
        <f t="shared" si="37"/>
        <v>0.56134273320370709</v>
      </c>
      <c r="AP224" s="119">
        <f t="shared" si="37"/>
        <v>0.44813527682229026</v>
      </c>
      <c r="AQ224" s="119">
        <f t="shared" si="37"/>
        <v>0.99930176085617484</v>
      </c>
      <c r="AR224" s="119">
        <f t="shared" si="37"/>
        <v>0.43943894893678442</v>
      </c>
      <c r="AS224" s="119">
        <f t="shared" si="37"/>
        <v>0.68436983698840215</v>
      </c>
      <c r="AT224" s="119">
        <f t="shared" si="37"/>
        <v>0.54920804734344786</v>
      </c>
      <c r="AU224" s="119">
        <f t="shared" si="37"/>
        <v>0.68992531343718233</v>
      </c>
      <c r="AV224" s="119">
        <f t="shared" si="37"/>
        <v>0.75424377210585003</v>
      </c>
      <c r="AW224" s="119">
        <f t="shared" si="37"/>
        <v>0.61499025304625188</v>
      </c>
      <c r="AX224" s="119">
        <f t="shared" si="37"/>
        <v>0.62168287572500969</v>
      </c>
      <c r="AY224" s="119">
        <f t="shared" si="37"/>
        <v>0.62430746447176022</v>
      </c>
      <c r="AZ224" s="119">
        <f t="shared" si="37"/>
        <v>0.75921041837566616</v>
      </c>
      <c r="BA224" s="119">
        <f t="shared" si="37"/>
        <v>0.66514066185244514</v>
      </c>
      <c r="BB224" s="119">
        <f t="shared" si="37"/>
        <v>0.57070701223135178</v>
      </c>
      <c r="BC224" s="119">
        <f t="shared" si="37"/>
        <v>1.2819107323018846</v>
      </c>
      <c r="BD224" s="119">
        <f t="shared" si="37"/>
        <v>0.66367318150566001</v>
      </c>
      <c r="BE224" s="119">
        <f t="shared" si="37"/>
        <v>0.60946963031358514</v>
      </c>
      <c r="BF224" s="119">
        <f t="shared" si="37"/>
        <v>0.72418367500755076</v>
      </c>
      <c r="BG224" s="119">
        <f t="shared" si="37"/>
        <v>0.83494633087084524</v>
      </c>
      <c r="BH224" s="119">
        <f t="shared" si="37"/>
        <v>0.75703728967480033</v>
      </c>
      <c r="BI224" s="119">
        <f t="shared" si="37"/>
        <v>0.57958309435559419</v>
      </c>
      <c r="BJ224" s="119">
        <f t="shared" si="37"/>
        <v>0.68855512456883816</v>
      </c>
      <c r="BK224" s="119">
        <f t="shared" si="37"/>
        <v>0.57109113675040235</v>
      </c>
      <c r="BL224" s="119">
        <f t="shared" si="37"/>
        <v>0.62865657828179988</v>
      </c>
      <c r="BM224" s="119">
        <f t="shared" ref="BM224:BN224" si="38">+BM135</f>
        <v>0</v>
      </c>
      <c r="BN224" s="119">
        <f t="shared" si="38"/>
        <v>0</v>
      </c>
    </row>
    <row r="225" spans="1:68" s="103" customFormat="1" x14ac:dyDescent="0.3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117"/>
      <c r="BN225" s="117"/>
    </row>
    <row r="226" spans="1:68" s="103" customFormat="1" x14ac:dyDescent="0.3">
      <c r="A226" s="118">
        <v>4</v>
      </c>
      <c r="B226" s="115">
        <v>43678</v>
      </c>
      <c r="C226" s="115">
        <v>43709</v>
      </c>
      <c r="D226" s="115">
        <v>43739</v>
      </c>
      <c r="E226" s="115">
        <v>43770</v>
      </c>
      <c r="F226" s="115">
        <v>43800</v>
      </c>
      <c r="G226" s="115">
        <v>43831</v>
      </c>
      <c r="H226" s="115">
        <v>43862</v>
      </c>
      <c r="I226" s="115">
        <v>43891</v>
      </c>
      <c r="J226" s="115">
        <v>43922</v>
      </c>
      <c r="K226" s="115">
        <v>43952</v>
      </c>
      <c r="L226" s="115">
        <v>43983</v>
      </c>
      <c r="M226" s="115">
        <v>44013</v>
      </c>
      <c r="N226" s="115">
        <v>44044</v>
      </c>
      <c r="O226" s="115">
        <v>44075</v>
      </c>
      <c r="P226" s="115">
        <v>44105</v>
      </c>
      <c r="Q226" s="115">
        <v>44136</v>
      </c>
      <c r="R226" s="115">
        <v>44166</v>
      </c>
      <c r="S226" s="115">
        <v>44197</v>
      </c>
      <c r="T226" s="115">
        <v>44228</v>
      </c>
      <c r="U226" s="115">
        <v>44256</v>
      </c>
      <c r="V226" s="115">
        <v>44287</v>
      </c>
      <c r="W226" s="115">
        <v>44317</v>
      </c>
      <c r="X226" s="115">
        <v>44348</v>
      </c>
      <c r="Y226" s="115">
        <v>44378</v>
      </c>
      <c r="Z226" s="115">
        <v>44409</v>
      </c>
      <c r="AA226" s="115">
        <v>44440</v>
      </c>
      <c r="AB226" s="115">
        <v>44470</v>
      </c>
      <c r="AC226" s="115">
        <v>44501</v>
      </c>
      <c r="AD226" s="115">
        <v>44531</v>
      </c>
      <c r="AE226" s="115">
        <v>44562</v>
      </c>
      <c r="AF226" s="115">
        <v>44593</v>
      </c>
      <c r="AG226" s="115">
        <v>44621</v>
      </c>
      <c r="AH226" s="115">
        <v>44652</v>
      </c>
      <c r="AI226" s="115">
        <v>44682</v>
      </c>
      <c r="AJ226" s="115">
        <v>44713</v>
      </c>
      <c r="AK226" s="115">
        <v>44743</v>
      </c>
      <c r="AL226" s="115">
        <v>44774</v>
      </c>
      <c r="AM226" s="115">
        <v>44805</v>
      </c>
      <c r="AN226" s="115">
        <v>44835</v>
      </c>
      <c r="AO226" s="115">
        <v>44866</v>
      </c>
      <c r="AP226" s="115">
        <v>44896</v>
      </c>
      <c r="AQ226" s="115">
        <v>44927</v>
      </c>
      <c r="AR226" s="115">
        <v>44958</v>
      </c>
      <c r="AS226" s="115">
        <v>44986</v>
      </c>
      <c r="AT226" s="115">
        <v>45017</v>
      </c>
      <c r="AU226" s="115">
        <v>45047</v>
      </c>
      <c r="AV226" s="115">
        <v>45078</v>
      </c>
      <c r="AW226" s="115">
        <v>45108</v>
      </c>
      <c r="AX226" s="115">
        <v>45139</v>
      </c>
      <c r="AY226" s="115">
        <v>45170</v>
      </c>
      <c r="AZ226" s="115">
        <v>45200</v>
      </c>
      <c r="BA226" s="115">
        <v>45231</v>
      </c>
      <c r="BB226" s="115">
        <v>45261</v>
      </c>
      <c r="BC226" s="115">
        <v>45292</v>
      </c>
      <c r="BD226" s="115">
        <v>45323</v>
      </c>
      <c r="BE226" s="115">
        <v>45352</v>
      </c>
      <c r="BF226" s="115">
        <v>45383</v>
      </c>
      <c r="BG226" s="115">
        <v>45413</v>
      </c>
      <c r="BH226" s="115">
        <v>45444</v>
      </c>
      <c r="BI226" s="115">
        <v>45474</v>
      </c>
      <c r="BJ226" s="115">
        <v>45505</v>
      </c>
      <c r="BK226" s="115">
        <v>45536</v>
      </c>
      <c r="BL226" s="115">
        <v>45566</v>
      </c>
      <c r="BM226" s="115">
        <v>45597</v>
      </c>
      <c r="BN226" s="115">
        <v>45627</v>
      </c>
      <c r="BO226" s="102"/>
      <c r="BP226" s="102"/>
    </row>
    <row r="227" spans="1:68" s="103" customFormat="1" x14ac:dyDescent="0.3">
      <c r="A227" s="120" t="str">
        <f t="shared" ref="A227:BL227" si="39">+A97</f>
        <v>Выручка от 1 участника, руб.</v>
      </c>
      <c r="B227" s="120">
        <f t="shared" si="39"/>
        <v>1380.255746779625</v>
      </c>
      <c r="C227" s="120">
        <f t="shared" si="39"/>
        <v>1912.4967090042062</v>
      </c>
      <c r="D227" s="120">
        <f t="shared" si="39"/>
        <v>2109.6895801333785</v>
      </c>
      <c r="E227" s="120">
        <f t="shared" si="39"/>
        <v>2058.9634423208336</v>
      </c>
      <c r="F227" s="120">
        <f t="shared" si="39"/>
        <v>2123.9385236850158</v>
      </c>
      <c r="G227" s="120">
        <f t="shared" si="39"/>
        <v>1984.1275754405658</v>
      </c>
      <c r="H227" s="120">
        <f t="shared" si="39"/>
        <v>2039.3994504212997</v>
      </c>
      <c r="I227" s="120">
        <f t="shared" si="39"/>
        <v>2296.4204621222352</v>
      </c>
      <c r="J227" s="120">
        <f t="shared" si="39"/>
        <v>2074.9483210341323</v>
      </c>
      <c r="K227" s="120">
        <f t="shared" si="39"/>
        <v>1972.968546650784</v>
      </c>
      <c r="L227" s="120">
        <f t="shared" si="39"/>
        <v>1956.2137379677745</v>
      </c>
      <c r="M227" s="120">
        <f t="shared" si="39"/>
        <v>1937.1963799486487</v>
      </c>
      <c r="N227" s="120">
        <f t="shared" si="39"/>
        <v>1917.2233264528454</v>
      </c>
      <c r="O227" s="120">
        <f t="shared" si="39"/>
        <v>1986.6129191423197</v>
      </c>
      <c r="P227" s="120">
        <f t="shared" si="39"/>
        <v>2183.7726794636596</v>
      </c>
      <c r="Q227" s="120">
        <f t="shared" si="39"/>
        <v>2235.0829353775284</v>
      </c>
      <c r="R227" s="120">
        <f t="shared" si="39"/>
        <v>2258.3977216808039</v>
      </c>
      <c r="S227" s="120">
        <f t="shared" si="39"/>
        <v>1981.0194243766866</v>
      </c>
      <c r="T227" s="120">
        <f t="shared" si="39"/>
        <v>1951.6013950700844</v>
      </c>
      <c r="U227" s="120">
        <f t="shared" si="39"/>
        <v>2039.755736180869</v>
      </c>
      <c r="V227" s="120">
        <f t="shared" si="39"/>
        <v>2047.9643651124618</v>
      </c>
      <c r="W227" s="120">
        <f t="shared" si="39"/>
        <v>1959.0022169277038</v>
      </c>
      <c r="X227" s="120">
        <f t="shared" si="39"/>
        <v>1989.3046161731052</v>
      </c>
      <c r="Y227" s="120">
        <f t="shared" si="39"/>
        <v>2009.1074151420196</v>
      </c>
      <c r="Z227" s="120">
        <f t="shared" si="39"/>
        <v>1979.8014302102561</v>
      </c>
      <c r="AA227" s="120">
        <f t="shared" si="39"/>
        <v>2044.3549985304392</v>
      </c>
      <c r="AB227" s="120">
        <f t="shared" si="39"/>
        <v>2137.6294166256625</v>
      </c>
      <c r="AC227" s="120">
        <f t="shared" si="39"/>
        <v>2099.0094018708714</v>
      </c>
      <c r="AD227" s="120">
        <f t="shared" si="39"/>
        <v>2213.8706915938283</v>
      </c>
      <c r="AE227" s="120">
        <f t="shared" si="39"/>
        <v>2070.7993684297358</v>
      </c>
      <c r="AF227" s="120">
        <f t="shared" si="39"/>
        <v>2202.2890026901246</v>
      </c>
      <c r="AG227" s="120">
        <f t="shared" si="39"/>
        <v>2918.5330991610567</v>
      </c>
      <c r="AH227" s="120">
        <f t="shared" si="39"/>
        <v>2161.9172110343466</v>
      </c>
      <c r="AI227" s="120">
        <f t="shared" si="39"/>
        <v>2031.8577259254523</v>
      </c>
      <c r="AJ227" s="120">
        <f t="shared" si="39"/>
        <v>2030.6420044949807</v>
      </c>
      <c r="AK227" s="120">
        <f t="shared" si="39"/>
        <v>2022.9477338436373</v>
      </c>
      <c r="AL227" s="120">
        <f t="shared" si="39"/>
        <v>2064.6748186449686</v>
      </c>
      <c r="AM227" s="120">
        <f t="shared" si="39"/>
        <v>2169.2242100518179</v>
      </c>
      <c r="AN227" s="120">
        <f t="shared" si="39"/>
        <v>2215.7291307083869</v>
      </c>
      <c r="AO227" s="120">
        <f t="shared" si="39"/>
        <v>2218.8624372803897</v>
      </c>
      <c r="AP227" s="120">
        <f t="shared" si="39"/>
        <v>2422.5883711686811</v>
      </c>
      <c r="AQ227" s="120">
        <f t="shared" si="39"/>
        <v>2181.9569450724753</v>
      </c>
      <c r="AR227" s="120">
        <f t="shared" si="39"/>
        <v>2207.7439766623729</v>
      </c>
      <c r="AS227" s="120">
        <f t="shared" si="39"/>
        <v>2270.3572629311748</v>
      </c>
      <c r="AT227" s="120">
        <f t="shared" si="39"/>
        <v>2220.4451046465892</v>
      </c>
      <c r="AU227" s="120">
        <f t="shared" si="39"/>
        <v>2158.3783241008646</v>
      </c>
      <c r="AV227" s="120">
        <f t="shared" si="39"/>
        <v>2124.3309393007048</v>
      </c>
      <c r="AW227" s="120">
        <f t="shared" si="39"/>
        <v>2112.3204490537455</v>
      </c>
      <c r="AX227" s="120">
        <f t="shared" si="39"/>
        <v>2310.5646425676773</v>
      </c>
      <c r="AY227" s="120">
        <f t="shared" si="39"/>
        <v>2216.8875327088235</v>
      </c>
      <c r="AZ227" s="120">
        <f t="shared" si="39"/>
        <v>2344.6451931168358</v>
      </c>
      <c r="BA227" s="120">
        <f t="shared" si="39"/>
        <v>2399.1801450057801</v>
      </c>
      <c r="BB227" s="120">
        <f t="shared" si="39"/>
        <v>2623.0716830933388</v>
      </c>
      <c r="BC227" s="120">
        <f t="shared" si="39"/>
        <v>2431.0995121091328</v>
      </c>
      <c r="BD227" s="120">
        <f t="shared" si="39"/>
        <v>2505.3496032943126</v>
      </c>
      <c r="BE227" s="120">
        <f t="shared" si="39"/>
        <v>2586.4111039275394</v>
      </c>
      <c r="BF227" s="120">
        <f t="shared" si="39"/>
        <v>2558.1071695125138</v>
      </c>
      <c r="BG227" s="120">
        <f t="shared" si="39"/>
        <v>2500.414506009698</v>
      </c>
      <c r="BH227" s="120">
        <f t="shared" si="39"/>
        <v>2480.1294524613636</v>
      </c>
      <c r="BI227" s="120">
        <f t="shared" si="39"/>
        <v>2552.5121248224268</v>
      </c>
      <c r="BJ227" s="120">
        <f t="shared" si="39"/>
        <v>2573.1726390293402</v>
      </c>
      <c r="BK227" s="120">
        <f t="shared" si="39"/>
        <v>2647.4214578974006</v>
      </c>
      <c r="BL227" s="120">
        <f t="shared" si="39"/>
        <v>2784.6636160640783</v>
      </c>
      <c r="BM227" s="120">
        <f t="shared" ref="BM227:BN227" si="40">+BM97</f>
        <v>0</v>
      </c>
      <c r="BN227" s="120">
        <f t="shared" si="40"/>
        <v>0</v>
      </c>
    </row>
    <row r="228" spans="1:68" s="103" customFormat="1" x14ac:dyDescent="0.3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  <c r="BN228" s="117"/>
    </row>
    <row r="229" spans="1:68" s="103" customFormat="1" x14ac:dyDescent="0.3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117"/>
      <c r="BN229" s="117"/>
    </row>
    <row r="230" spans="1:68" s="103" customFormat="1" x14ac:dyDescent="0.3">
      <c r="A230" s="117"/>
      <c r="B230" s="115">
        <f>B75</f>
        <v>43678</v>
      </c>
      <c r="C230" s="115">
        <f>C75</f>
        <v>43709</v>
      </c>
      <c r="D230" s="115">
        <f>D75</f>
        <v>43739</v>
      </c>
      <c r="E230" s="115">
        <f>E75</f>
        <v>43770</v>
      </c>
      <c r="F230" s="115">
        <f>F75</f>
        <v>43800</v>
      </c>
      <c r="G230" s="115">
        <f>G75</f>
        <v>43831</v>
      </c>
      <c r="H230" s="115">
        <f>H75</f>
        <v>43862</v>
      </c>
      <c r="I230" s="115">
        <f>I75</f>
        <v>43891</v>
      </c>
      <c r="J230" s="115">
        <f>J75</f>
        <v>43922</v>
      </c>
      <c r="K230" s="115">
        <f>K75</f>
        <v>43952</v>
      </c>
      <c r="L230" s="115">
        <f>L75</f>
        <v>43983</v>
      </c>
      <c r="M230" s="115">
        <f>M75</f>
        <v>44013</v>
      </c>
      <c r="N230" s="115">
        <f>N75</f>
        <v>44044</v>
      </c>
      <c r="O230" s="115">
        <f>O75</f>
        <v>44075</v>
      </c>
      <c r="P230" s="115">
        <f>P75</f>
        <v>44105</v>
      </c>
      <c r="Q230" s="115">
        <f>Q75</f>
        <v>44136</v>
      </c>
      <c r="R230" s="115">
        <f>R75</f>
        <v>44166</v>
      </c>
      <c r="S230" s="115">
        <f>S75</f>
        <v>44197</v>
      </c>
      <c r="T230" s="115">
        <f>T75</f>
        <v>44228</v>
      </c>
      <c r="U230" s="115">
        <f>U75</f>
        <v>44256</v>
      </c>
      <c r="V230" s="115">
        <f>V75</f>
        <v>44287</v>
      </c>
      <c r="W230" s="115">
        <f>W75</f>
        <v>44317</v>
      </c>
      <c r="X230" s="115">
        <f>X75</f>
        <v>44348</v>
      </c>
      <c r="Y230" s="115">
        <f>Y75</f>
        <v>44378</v>
      </c>
      <c r="Z230" s="115">
        <f>Z75</f>
        <v>44409</v>
      </c>
      <c r="AA230" s="115">
        <f>AA75</f>
        <v>44440</v>
      </c>
      <c r="AB230" s="115">
        <f>AB75</f>
        <v>44470</v>
      </c>
      <c r="AC230" s="115">
        <f>AC75</f>
        <v>44501</v>
      </c>
      <c r="AD230" s="115">
        <f>AD75</f>
        <v>44531</v>
      </c>
      <c r="AE230" s="115">
        <f>AE75</f>
        <v>44562</v>
      </c>
      <c r="AF230" s="115">
        <f>AF75</f>
        <v>44593</v>
      </c>
      <c r="AG230" s="115">
        <f>AG75</f>
        <v>44621</v>
      </c>
      <c r="AH230" s="115">
        <f>AH75</f>
        <v>44652</v>
      </c>
      <c r="AI230" s="115">
        <f>AI75</f>
        <v>44682</v>
      </c>
      <c r="AJ230" s="115">
        <f>AJ75</f>
        <v>44713</v>
      </c>
      <c r="AK230" s="115">
        <f>AK75</f>
        <v>44743</v>
      </c>
      <c r="AL230" s="115">
        <f>AL75</f>
        <v>44774</v>
      </c>
      <c r="AM230" s="115">
        <f>AM75</f>
        <v>44805</v>
      </c>
      <c r="AN230" s="115">
        <f>AN75</f>
        <v>44835</v>
      </c>
      <c r="AO230" s="115">
        <f>AO75</f>
        <v>44866</v>
      </c>
      <c r="AP230" s="115">
        <f>AP75</f>
        <v>44896</v>
      </c>
      <c r="AQ230" s="115">
        <f>AQ75</f>
        <v>44927</v>
      </c>
      <c r="AR230" s="115">
        <f>AR75</f>
        <v>44958</v>
      </c>
      <c r="AS230" s="115">
        <f>AS75</f>
        <v>44986</v>
      </c>
      <c r="AT230" s="115">
        <f>AT75</f>
        <v>45017</v>
      </c>
      <c r="AU230" s="115">
        <f>AU75</f>
        <v>45047</v>
      </c>
      <c r="AV230" s="115">
        <f>AV75</f>
        <v>45078</v>
      </c>
      <c r="AW230" s="115">
        <f>AW75</f>
        <v>45108</v>
      </c>
      <c r="AX230" s="115">
        <f>AX75</f>
        <v>45139</v>
      </c>
      <c r="AY230" s="115">
        <f>AY75</f>
        <v>45170</v>
      </c>
      <c r="AZ230" s="115">
        <f>AZ75</f>
        <v>45200</v>
      </c>
      <c r="BA230" s="115">
        <f>BA75</f>
        <v>45231</v>
      </c>
      <c r="BB230" s="115">
        <f>BB75</f>
        <v>45261</v>
      </c>
      <c r="BC230" s="115">
        <f>BC75</f>
        <v>45292</v>
      </c>
      <c r="BD230" s="115">
        <f>BD75</f>
        <v>45323</v>
      </c>
      <c r="BE230" s="115">
        <f>BE75</f>
        <v>45352</v>
      </c>
      <c r="BF230" s="115">
        <f>BF75</f>
        <v>45383</v>
      </c>
      <c r="BG230" s="115">
        <f>BG75</f>
        <v>45413</v>
      </c>
      <c r="BH230" s="115">
        <f>BH75</f>
        <v>45444</v>
      </c>
      <c r="BI230" s="115">
        <f>BI75</f>
        <v>45474</v>
      </c>
      <c r="BJ230" s="115">
        <f>BJ75</f>
        <v>45505</v>
      </c>
      <c r="BK230" s="115">
        <f>BK75</f>
        <v>45536</v>
      </c>
      <c r="BL230" s="115">
        <f>BL75</f>
        <v>45566</v>
      </c>
      <c r="BM230" s="115">
        <f>BM75</f>
        <v>45597</v>
      </c>
      <c r="BN230" s="115">
        <f>BN75</f>
        <v>45627</v>
      </c>
      <c r="BO230" s="102"/>
      <c r="BP230" s="102"/>
    </row>
    <row r="231" spans="1:68" s="103" customFormat="1" x14ac:dyDescent="0.3">
      <c r="A231" s="115" t="s">
        <v>54</v>
      </c>
      <c r="B231" s="116">
        <f t="shared" ref="B231:BM231" si="41">B157</f>
        <v>1066.0260333839146</v>
      </c>
      <c r="C231" s="116">
        <f t="shared" si="41"/>
        <v>1429.0056447866921</v>
      </c>
      <c r="D231" s="116">
        <f t="shared" si="41"/>
        <v>1573.5254592686213</v>
      </c>
      <c r="E231" s="116">
        <f t="shared" si="41"/>
        <v>1526.10228745052</v>
      </c>
      <c r="F231" s="116">
        <f t="shared" si="41"/>
        <v>1546.7703601314684</v>
      </c>
      <c r="G231" s="116">
        <f t="shared" si="41"/>
        <v>1473.8811672884513</v>
      </c>
      <c r="H231" s="116">
        <f t="shared" si="41"/>
        <v>1510.1015656909981</v>
      </c>
      <c r="I231" s="116">
        <f t="shared" si="41"/>
        <v>1599.3088598959166</v>
      </c>
      <c r="J231" s="116">
        <f t="shared" si="41"/>
        <v>1510.1511308795389</v>
      </c>
      <c r="K231" s="116">
        <f t="shared" si="41"/>
        <v>1468.3959599120135</v>
      </c>
      <c r="L231" s="116">
        <f t="shared" si="41"/>
        <v>1457.6231025105476</v>
      </c>
      <c r="M231" s="116">
        <f t="shared" si="41"/>
        <v>1462.1496224504785</v>
      </c>
      <c r="N231" s="116">
        <f t="shared" si="41"/>
        <v>1446.7397946811484</v>
      </c>
      <c r="O231" s="116">
        <f t="shared" si="41"/>
        <v>1480.5099456339824</v>
      </c>
      <c r="P231" s="116">
        <f t="shared" si="41"/>
        <v>1549.283750573871</v>
      </c>
      <c r="Q231" s="116">
        <f t="shared" si="41"/>
        <v>1525.623782913736</v>
      </c>
      <c r="R231" s="116">
        <f t="shared" si="41"/>
        <v>1570.7241911121653</v>
      </c>
      <c r="S231" s="116">
        <f t="shared" si="41"/>
        <v>1434.1401636030084</v>
      </c>
      <c r="T231" s="116">
        <f t="shared" si="41"/>
        <v>1434.65533423958</v>
      </c>
      <c r="U231" s="116">
        <f t="shared" si="41"/>
        <v>1480.0095400563548</v>
      </c>
      <c r="V231" s="116">
        <f t="shared" si="41"/>
        <v>1488.6196403112117</v>
      </c>
      <c r="W231" s="116">
        <f t="shared" si="41"/>
        <v>1421.7852863793591</v>
      </c>
      <c r="X231" s="116">
        <f t="shared" si="41"/>
        <v>1437.9547743545413</v>
      </c>
      <c r="Y231" s="116">
        <f t="shared" si="41"/>
        <v>1458.3795739457482</v>
      </c>
      <c r="Z231" s="116">
        <f t="shared" si="41"/>
        <v>1452.3262869885323</v>
      </c>
      <c r="AA231" s="116">
        <f t="shared" si="41"/>
        <v>1488.313162784219</v>
      </c>
      <c r="AB231" s="116">
        <f t="shared" si="41"/>
        <v>1537.910942098453</v>
      </c>
      <c r="AC231" s="116">
        <f t="shared" si="41"/>
        <v>1516.628470169976</v>
      </c>
      <c r="AD231" s="116">
        <f t="shared" si="41"/>
        <v>1568.8563464602769</v>
      </c>
      <c r="AE231" s="116">
        <f t="shared" si="41"/>
        <v>1477.5491629195442</v>
      </c>
      <c r="AF231" s="116">
        <f t="shared" si="41"/>
        <v>1538.5748289360381</v>
      </c>
      <c r="AG231" s="116">
        <f t="shared" si="41"/>
        <v>1781.603472764426</v>
      </c>
      <c r="AH231" s="116">
        <f t="shared" si="41"/>
        <v>1489.7032001257467</v>
      </c>
      <c r="AI231" s="116">
        <f t="shared" si="41"/>
        <v>1396.9202247961409</v>
      </c>
      <c r="AJ231" s="116">
        <f t="shared" si="41"/>
        <v>1403.6668973683452</v>
      </c>
      <c r="AK231" s="116">
        <f t="shared" si="41"/>
        <v>1393.5317257863378</v>
      </c>
      <c r="AL231" s="116">
        <f t="shared" si="41"/>
        <v>1418.1507362433613</v>
      </c>
      <c r="AM231" s="116">
        <f t="shared" si="41"/>
        <v>1464.7182578444501</v>
      </c>
      <c r="AN231" s="116">
        <f t="shared" si="41"/>
        <v>1477.9186525771331</v>
      </c>
      <c r="AO231" s="116">
        <f t="shared" si="41"/>
        <v>1471.7236183218099</v>
      </c>
      <c r="AP231" s="116">
        <f t="shared" si="41"/>
        <v>1560.8825852839104</v>
      </c>
      <c r="AQ231" s="116">
        <f t="shared" si="41"/>
        <v>1449.6158205838958</v>
      </c>
      <c r="AR231" s="116">
        <f t="shared" si="41"/>
        <v>1459.340035335438</v>
      </c>
      <c r="AS231" s="116">
        <f t="shared" si="41"/>
        <v>1476.8777266377479</v>
      </c>
      <c r="AT231" s="116">
        <f t="shared" si="41"/>
        <v>1453.5535740604535</v>
      </c>
      <c r="AU231" s="116">
        <f t="shared" si="41"/>
        <v>1427.4421407201953</v>
      </c>
      <c r="AV231" s="116">
        <f t="shared" si="41"/>
        <v>1399.7922332723786</v>
      </c>
      <c r="AW231" s="116">
        <f t="shared" si="41"/>
        <v>1389.0804170129149</v>
      </c>
      <c r="AX231" s="116">
        <f t="shared" si="41"/>
        <v>1489.0344748050427</v>
      </c>
      <c r="AY231" s="116">
        <f t="shared" si="41"/>
        <v>1436.6931163257836</v>
      </c>
      <c r="AZ231" s="116">
        <f t="shared" si="41"/>
        <v>1498.7285747810563</v>
      </c>
      <c r="BA231" s="116">
        <f t="shared" si="41"/>
        <v>1524.7582582710322</v>
      </c>
      <c r="BB231" s="116">
        <f t="shared" si="41"/>
        <v>1617.5010428683706</v>
      </c>
      <c r="BC231" s="116">
        <f t="shared" si="41"/>
        <v>1519.0333536944459</v>
      </c>
      <c r="BD231" s="116">
        <f t="shared" si="41"/>
        <v>1560.3450648601727</v>
      </c>
      <c r="BE231" s="116">
        <f t="shared" si="41"/>
        <v>1580.8417078950883</v>
      </c>
      <c r="BF231" s="116">
        <f t="shared" si="41"/>
        <v>1561.1919051579505</v>
      </c>
      <c r="BG231" s="116">
        <f t="shared" si="41"/>
        <v>1528.4567127352791</v>
      </c>
      <c r="BH231" s="116">
        <f t="shared" si="41"/>
        <v>1524.236200030125</v>
      </c>
      <c r="BI231" s="116">
        <f t="shared" si="41"/>
        <v>1565.6394317026525</v>
      </c>
      <c r="BJ231" s="116">
        <f t="shared" si="41"/>
        <v>1571.4970104912165</v>
      </c>
      <c r="BK231" s="116">
        <f t="shared" si="41"/>
        <v>1629.4237306368755</v>
      </c>
      <c r="BL231" s="116">
        <f t="shared" si="41"/>
        <v>1710.4408856593409</v>
      </c>
      <c r="BM231" s="116">
        <f t="shared" si="41"/>
        <v>0</v>
      </c>
      <c r="BN231" s="116">
        <f t="shared" ref="BN231" si="42">BN157</f>
        <v>0</v>
      </c>
      <c r="BO231" s="106"/>
      <c r="BP231" s="106"/>
    </row>
    <row r="232" spans="1:68" s="103" customFormat="1" x14ac:dyDescent="0.3">
      <c r="A232" s="115" t="s">
        <v>55</v>
      </c>
      <c r="B232" s="116">
        <f t="shared" ref="B232:BM232" si="43">B173</f>
        <v>1493.0812146690521</v>
      </c>
      <c r="C232" s="116">
        <f t="shared" si="43"/>
        <v>2051.6179207694354</v>
      </c>
      <c r="D232" s="116">
        <f t="shared" si="43"/>
        <v>2158.2832490514747</v>
      </c>
      <c r="E232" s="116">
        <f t="shared" si="43"/>
        <v>2109.8536520305088</v>
      </c>
      <c r="F232" s="116">
        <f t="shared" si="43"/>
        <v>2213.5611085230234</v>
      </c>
      <c r="G232" s="116">
        <f t="shared" si="43"/>
        <v>1886.5250862197133</v>
      </c>
      <c r="H232" s="116">
        <f t="shared" si="43"/>
        <v>2075.9718156619679</v>
      </c>
      <c r="I232" s="116">
        <f t="shared" si="43"/>
        <v>2425.0765488109932</v>
      </c>
      <c r="J232" s="116">
        <f t="shared" si="43"/>
        <v>2176.261395025102</v>
      </c>
      <c r="K232" s="116">
        <f t="shared" si="43"/>
        <v>2097.0333052778064</v>
      </c>
      <c r="L232" s="116">
        <f t="shared" si="43"/>
        <v>2075.1286267569267</v>
      </c>
      <c r="M232" s="116">
        <f t="shared" si="43"/>
        <v>2053.6146946496187</v>
      </c>
      <c r="N232" s="116">
        <f t="shared" si="43"/>
        <v>2028.7210612353817</v>
      </c>
      <c r="O232" s="116">
        <f t="shared" si="43"/>
        <v>2090.493383499776</v>
      </c>
      <c r="P232" s="116">
        <f t="shared" si="43"/>
        <v>2319.7306520299162</v>
      </c>
      <c r="Q232" s="116">
        <f t="shared" si="43"/>
        <v>2330.3333675068197</v>
      </c>
      <c r="R232" s="116">
        <f t="shared" si="43"/>
        <v>2362.3973949605734</v>
      </c>
      <c r="S232" s="116">
        <f t="shared" si="43"/>
        <v>2086.0924070927404</v>
      </c>
      <c r="T232" s="116">
        <f t="shared" si="43"/>
        <v>2067.3569095500784</v>
      </c>
      <c r="U232" s="116">
        <f t="shared" si="43"/>
        <v>2142.4468537780467</v>
      </c>
      <c r="V232" s="116">
        <f t="shared" si="43"/>
        <v>2181.8997281303245</v>
      </c>
      <c r="W232" s="116">
        <f t="shared" si="43"/>
        <v>2119.9930028448157</v>
      </c>
      <c r="X232" s="116">
        <f t="shared" si="43"/>
        <v>2147.9246647728642</v>
      </c>
      <c r="Y232" s="116">
        <f t="shared" si="43"/>
        <v>2132.6352560454325</v>
      </c>
      <c r="Z232" s="116">
        <f t="shared" si="43"/>
        <v>2098.1719816741952</v>
      </c>
      <c r="AA232" s="116">
        <f t="shared" si="43"/>
        <v>2157.583738901134</v>
      </c>
      <c r="AB232" s="116">
        <f t="shared" si="43"/>
        <v>2282.6369472415909</v>
      </c>
      <c r="AC232" s="116">
        <f t="shared" si="43"/>
        <v>2234.1808310667093</v>
      </c>
      <c r="AD232" s="116">
        <f t="shared" si="43"/>
        <v>2343.2406291027037</v>
      </c>
      <c r="AE232" s="116">
        <f t="shared" si="43"/>
        <v>2174.7127966985445</v>
      </c>
      <c r="AF232" s="116">
        <f t="shared" si="43"/>
        <v>2355.6183234667878</v>
      </c>
      <c r="AG232" s="116">
        <f t="shared" si="43"/>
        <v>3457.1116173686573</v>
      </c>
      <c r="AH232" s="116">
        <f t="shared" si="43"/>
        <v>2332.7419106256693</v>
      </c>
      <c r="AI232" s="116">
        <f t="shared" si="43"/>
        <v>2207.0070776456951</v>
      </c>
      <c r="AJ232" s="116">
        <f t="shared" si="43"/>
        <v>2220.5419550358761</v>
      </c>
      <c r="AK232" s="116">
        <f t="shared" si="43"/>
        <v>2232.1523498318761</v>
      </c>
      <c r="AL232" s="116">
        <f t="shared" si="43"/>
        <v>2264.1373940614717</v>
      </c>
      <c r="AM232" s="116">
        <f t="shared" si="43"/>
        <v>2369.7316068579948</v>
      </c>
      <c r="AN232" s="116">
        <f t="shared" si="43"/>
        <v>2450.6165778494683</v>
      </c>
      <c r="AO232" s="116">
        <f t="shared" si="43"/>
        <v>2407.8167671428573</v>
      </c>
      <c r="AP232" s="116">
        <f t="shared" si="43"/>
        <v>2651.8442588300518</v>
      </c>
      <c r="AQ232" s="116">
        <f t="shared" si="43"/>
        <v>2375.7863486194487</v>
      </c>
      <c r="AR232" s="116">
        <f t="shared" si="43"/>
        <v>2413.1084795654183</v>
      </c>
      <c r="AS232" s="116">
        <f t="shared" si="43"/>
        <v>2516.4799223817245</v>
      </c>
      <c r="AT232" s="116">
        <f t="shared" si="43"/>
        <v>2490.45019206098</v>
      </c>
      <c r="AU232" s="116">
        <f t="shared" si="43"/>
        <v>2448.6559660589669</v>
      </c>
      <c r="AV232" s="116">
        <f t="shared" si="43"/>
        <v>2438.4042370568527</v>
      </c>
      <c r="AW232" s="116">
        <f t="shared" si="43"/>
        <v>2445.7411289291495</v>
      </c>
      <c r="AX232" s="116">
        <f t="shared" si="43"/>
        <v>2729.5921853964387</v>
      </c>
      <c r="AY232" s="116">
        <f t="shared" si="43"/>
        <v>2503.5710530283986</v>
      </c>
      <c r="AZ232" s="116">
        <f t="shared" si="43"/>
        <v>2646.6070447960774</v>
      </c>
      <c r="BA232" s="116">
        <f t="shared" si="43"/>
        <v>2685.2181981026602</v>
      </c>
      <c r="BB232" s="116">
        <f t="shared" si="43"/>
        <v>2921.9839697965381</v>
      </c>
      <c r="BC232" s="116">
        <f t="shared" si="43"/>
        <v>2713.9653690447349</v>
      </c>
      <c r="BD232" s="116">
        <f t="shared" si="43"/>
        <v>2806.4911044336709</v>
      </c>
      <c r="BE232" s="116">
        <f t="shared" si="43"/>
        <v>2896.0988699353434</v>
      </c>
      <c r="BF232" s="116">
        <f t="shared" si="43"/>
        <v>2918.4232550923762</v>
      </c>
      <c r="BG232" s="116">
        <f t="shared" si="43"/>
        <v>2865.1899486373045</v>
      </c>
      <c r="BH232" s="116">
        <f t="shared" si="43"/>
        <v>2866.3642400699782</v>
      </c>
      <c r="BI232" s="116">
        <f t="shared" si="43"/>
        <v>2955.5533570360117</v>
      </c>
      <c r="BJ232" s="116">
        <f t="shared" si="43"/>
        <v>2967.3089522653727</v>
      </c>
      <c r="BK232" s="116">
        <f t="shared" si="43"/>
        <v>2987.1307887933322</v>
      </c>
      <c r="BL232" s="116">
        <f t="shared" si="43"/>
        <v>3106.2703718077109</v>
      </c>
      <c r="BM232" s="116">
        <f t="shared" si="43"/>
        <v>0</v>
      </c>
      <c r="BN232" s="116">
        <f t="shared" ref="BN232" si="44">BN173</f>
        <v>0</v>
      </c>
      <c r="BO232" s="106"/>
      <c r="BP232" s="106"/>
    </row>
    <row r="233" spans="1:68" s="103" customFormat="1" x14ac:dyDescent="0.3">
      <c r="A233" s="115" t="s">
        <v>56</v>
      </c>
      <c r="B233" s="116">
        <f t="shared" ref="B233:BM233" si="45">+B189</f>
        <v>0</v>
      </c>
      <c r="C233" s="116">
        <f t="shared" si="45"/>
        <v>0</v>
      </c>
      <c r="D233" s="116">
        <f t="shared" si="45"/>
        <v>0</v>
      </c>
      <c r="E233" s="116">
        <f t="shared" si="45"/>
        <v>0</v>
      </c>
      <c r="F233" s="116">
        <f t="shared" si="45"/>
        <v>970.51654648956355</v>
      </c>
      <c r="G233" s="116">
        <f t="shared" si="45"/>
        <v>1608.7018202597624</v>
      </c>
      <c r="H233" s="116">
        <f t="shared" si="45"/>
        <v>1942.1460530448946</v>
      </c>
      <c r="I233" s="116">
        <f t="shared" si="45"/>
        <v>2252.5238073059595</v>
      </c>
      <c r="J233" s="116">
        <f t="shared" si="45"/>
        <v>2046.8760996067435</v>
      </c>
      <c r="K233" s="116">
        <f t="shared" si="45"/>
        <v>1960.9173637497886</v>
      </c>
      <c r="L233" s="116">
        <f t="shared" si="45"/>
        <v>2000.7937442032892</v>
      </c>
      <c r="M233" s="116">
        <f t="shared" si="45"/>
        <v>1986.0132803216163</v>
      </c>
      <c r="N233" s="116">
        <f t="shared" si="45"/>
        <v>1994.290552811603</v>
      </c>
      <c r="O233" s="116">
        <f t="shared" si="45"/>
        <v>2045.7521238995821</v>
      </c>
      <c r="P233" s="116">
        <f t="shared" si="45"/>
        <v>2285.3325604010697</v>
      </c>
      <c r="Q233" s="116">
        <f t="shared" si="45"/>
        <v>2349.8860588057505</v>
      </c>
      <c r="R233" s="116">
        <f t="shared" si="45"/>
        <v>2401.5561662195651</v>
      </c>
      <c r="S233" s="116">
        <f t="shared" si="45"/>
        <v>2106.5835175719935</v>
      </c>
      <c r="T233" s="116">
        <f t="shared" si="45"/>
        <v>2055.7641282325767</v>
      </c>
      <c r="U233" s="116">
        <f t="shared" si="45"/>
        <v>2150.9056834600487</v>
      </c>
      <c r="V233" s="116">
        <f t="shared" si="45"/>
        <v>2142.6413694441544</v>
      </c>
      <c r="W233" s="116">
        <f t="shared" si="45"/>
        <v>2077.4354593686758</v>
      </c>
      <c r="X233" s="116">
        <f t="shared" si="45"/>
        <v>2122.966274283327</v>
      </c>
      <c r="Y233" s="116">
        <f t="shared" si="45"/>
        <v>2147.6418774658464</v>
      </c>
      <c r="Z233" s="116">
        <f t="shared" si="45"/>
        <v>2113.4838681119022</v>
      </c>
      <c r="AA233" s="116">
        <f t="shared" si="45"/>
        <v>2172.008659917723</v>
      </c>
      <c r="AB233" s="116">
        <f t="shared" si="45"/>
        <v>2264.3943353411496</v>
      </c>
      <c r="AC233" s="116">
        <f t="shared" si="45"/>
        <v>2218.6307691680927</v>
      </c>
      <c r="AD233" s="116">
        <f t="shared" si="45"/>
        <v>2382.0965681139978</v>
      </c>
      <c r="AE233" s="116">
        <f t="shared" si="45"/>
        <v>2229.8798524262329</v>
      </c>
      <c r="AF233" s="116">
        <f t="shared" si="45"/>
        <v>2349.7256629133326</v>
      </c>
      <c r="AG233" s="116">
        <f t="shared" si="45"/>
        <v>3221.440006167903</v>
      </c>
      <c r="AH233" s="116">
        <f t="shared" si="45"/>
        <v>2329.5433020983692</v>
      </c>
      <c r="AI233" s="116">
        <f t="shared" si="45"/>
        <v>2227.4704758649523</v>
      </c>
      <c r="AJ233" s="116">
        <f t="shared" si="45"/>
        <v>2248.7138509842312</v>
      </c>
      <c r="AK233" s="116">
        <f t="shared" si="45"/>
        <v>2251.1475425623307</v>
      </c>
      <c r="AL233" s="116">
        <f t="shared" si="45"/>
        <v>2308.5062389572313</v>
      </c>
      <c r="AM233" s="116">
        <f t="shared" si="45"/>
        <v>2420.3104154259186</v>
      </c>
      <c r="AN233" s="116">
        <f t="shared" si="45"/>
        <v>2472.2059725040408</v>
      </c>
      <c r="AO233" s="116">
        <f t="shared" si="45"/>
        <v>2501.4479562382644</v>
      </c>
      <c r="AP233" s="116">
        <f t="shared" si="45"/>
        <v>2733.5402220326168</v>
      </c>
      <c r="AQ233" s="116">
        <f t="shared" si="45"/>
        <v>2423.9352007185471</v>
      </c>
      <c r="AR233" s="116">
        <f t="shared" si="45"/>
        <v>2467.5914706758358</v>
      </c>
      <c r="AS233" s="116">
        <f t="shared" si="45"/>
        <v>2557.2101382150622</v>
      </c>
      <c r="AT233" s="116">
        <f t="shared" si="45"/>
        <v>2492.7803542062825</v>
      </c>
      <c r="AU233" s="116">
        <f t="shared" si="45"/>
        <v>2433.3706561436084</v>
      </c>
      <c r="AV233" s="116">
        <f t="shared" si="45"/>
        <v>2413.5312009305849</v>
      </c>
      <c r="AW233" s="116">
        <f t="shared" si="45"/>
        <v>2418.1291375785945</v>
      </c>
      <c r="AX233" s="116">
        <f t="shared" si="45"/>
        <v>2654.989321653311</v>
      </c>
      <c r="AY233" s="116">
        <f t="shared" si="45"/>
        <v>2530.2511425177258</v>
      </c>
      <c r="AZ233" s="116">
        <f t="shared" si="45"/>
        <v>2658.020897831912</v>
      </c>
      <c r="BA233" s="116">
        <f t="shared" si="45"/>
        <v>2707.3462505263155</v>
      </c>
      <c r="BB233" s="116">
        <f t="shared" si="45"/>
        <v>2988.3619239926084</v>
      </c>
      <c r="BC233" s="116">
        <f t="shared" si="45"/>
        <v>2734.4244528463933</v>
      </c>
      <c r="BD233" s="116">
        <f t="shared" si="45"/>
        <v>2823.7726354559018</v>
      </c>
      <c r="BE233" s="116">
        <f t="shared" si="45"/>
        <v>2947.3145153902988</v>
      </c>
      <c r="BF233" s="116">
        <f t="shared" si="45"/>
        <v>2925.0265680153125</v>
      </c>
      <c r="BG233" s="116">
        <f t="shared" si="45"/>
        <v>2877.1875730834258</v>
      </c>
      <c r="BH233" s="116">
        <f t="shared" si="45"/>
        <v>2847.0026762793509</v>
      </c>
      <c r="BI233" s="116">
        <f t="shared" si="45"/>
        <v>2925.3022977336541</v>
      </c>
      <c r="BJ233" s="116">
        <f t="shared" si="45"/>
        <v>2960.5476709582058</v>
      </c>
      <c r="BK233" s="116">
        <f t="shared" si="45"/>
        <v>3017.1092365884379</v>
      </c>
      <c r="BL233" s="116">
        <f t="shared" si="45"/>
        <v>3158.4380185536647</v>
      </c>
      <c r="BM233" s="116">
        <f t="shared" si="45"/>
        <v>0</v>
      </c>
      <c r="BN233" s="116">
        <f t="shared" ref="BN233" si="46">+BN189</f>
        <v>0</v>
      </c>
      <c r="BO233" s="106"/>
      <c r="BP233" s="106"/>
    </row>
    <row r="234" spans="1:68" s="103" customFormat="1" x14ac:dyDescent="0.3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  <c r="BN234" s="117"/>
    </row>
    <row r="235" spans="1:68" s="103" customFormat="1" x14ac:dyDescent="0.3">
      <c r="A235" s="117"/>
      <c r="B235" s="115">
        <f>B75</f>
        <v>43678</v>
      </c>
      <c r="C235" s="115">
        <f>C75</f>
        <v>43709</v>
      </c>
      <c r="D235" s="115">
        <f>D75</f>
        <v>43739</v>
      </c>
      <c r="E235" s="115">
        <f>E75</f>
        <v>43770</v>
      </c>
      <c r="F235" s="115">
        <f>F75</f>
        <v>43800</v>
      </c>
      <c r="G235" s="115">
        <f>G75</f>
        <v>43831</v>
      </c>
      <c r="H235" s="115">
        <f>H75</f>
        <v>43862</v>
      </c>
      <c r="I235" s="115">
        <f>I75</f>
        <v>43891</v>
      </c>
      <c r="J235" s="115">
        <f>J75</f>
        <v>43922</v>
      </c>
      <c r="K235" s="115">
        <f>K75</f>
        <v>43952</v>
      </c>
      <c r="L235" s="115">
        <f>L75</f>
        <v>43983</v>
      </c>
      <c r="M235" s="115">
        <f>M75</f>
        <v>44013</v>
      </c>
      <c r="N235" s="115">
        <f>N75</f>
        <v>44044</v>
      </c>
      <c r="O235" s="115">
        <f>O75</f>
        <v>44075</v>
      </c>
      <c r="P235" s="115">
        <f>P75</f>
        <v>44105</v>
      </c>
      <c r="Q235" s="115">
        <f>Q75</f>
        <v>44136</v>
      </c>
      <c r="R235" s="115">
        <f>R75</f>
        <v>44166</v>
      </c>
      <c r="S235" s="115">
        <f>S75</f>
        <v>44197</v>
      </c>
      <c r="T235" s="115">
        <f>T75</f>
        <v>44228</v>
      </c>
      <c r="U235" s="115">
        <f>U75</f>
        <v>44256</v>
      </c>
      <c r="V235" s="115">
        <f>V75</f>
        <v>44287</v>
      </c>
      <c r="W235" s="115">
        <f>W75</f>
        <v>44317</v>
      </c>
      <c r="X235" s="115">
        <f>X75</f>
        <v>44348</v>
      </c>
      <c r="Y235" s="115">
        <f>Y75</f>
        <v>44378</v>
      </c>
      <c r="Z235" s="115">
        <f>Z75</f>
        <v>44409</v>
      </c>
      <c r="AA235" s="115">
        <f>AA75</f>
        <v>44440</v>
      </c>
      <c r="AB235" s="115">
        <f>AB75</f>
        <v>44470</v>
      </c>
      <c r="AC235" s="115">
        <f>AC75</f>
        <v>44501</v>
      </c>
      <c r="AD235" s="115">
        <f>AD75</f>
        <v>44531</v>
      </c>
      <c r="AE235" s="115">
        <f>AE75</f>
        <v>44562</v>
      </c>
      <c r="AF235" s="115">
        <f>AF75</f>
        <v>44593</v>
      </c>
      <c r="AG235" s="115">
        <f>AG75</f>
        <v>44621</v>
      </c>
      <c r="AH235" s="115">
        <f>AH75</f>
        <v>44652</v>
      </c>
      <c r="AI235" s="115">
        <f>AI75</f>
        <v>44682</v>
      </c>
      <c r="AJ235" s="115">
        <f>AJ75</f>
        <v>44713</v>
      </c>
      <c r="AK235" s="115">
        <f>AK75</f>
        <v>44743</v>
      </c>
      <c r="AL235" s="115">
        <f>AL75</f>
        <v>44774</v>
      </c>
      <c r="AM235" s="115">
        <f>AM75</f>
        <v>44805</v>
      </c>
      <c r="AN235" s="115">
        <f>AN75</f>
        <v>44835</v>
      </c>
      <c r="AO235" s="115">
        <f>AO75</f>
        <v>44866</v>
      </c>
      <c r="AP235" s="115">
        <f>AP75</f>
        <v>44896</v>
      </c>
      <c r="AQ235" s="115">
        <f>AQ75</f>
        <v>44927</v>
      </c>
      <c r="AR235" s="115">
        <f>AR75</f>
        <v>44958</v>
      </c>
      <c r="AS235" s="115">
        <f>AS75</f>
        <v>44986</v>
      </c>
      <c r="AT235" s="115">
        <f>AT75</f>
        <v>45017</v>
      </c>
      <c r="AU235" s="115">
        <f>AU75</f>
        <v>45047</v>
      </c>
      <c r="AV235" s="115">
        <f>AV75</f>
        <v>45078</v>
      </c>
      <c r="AW235" s="115">
        <f>AW75</f>
        <v>45108</v>
      </c>
      <c r="AX235" s="115">
        <f>AX75</f>
        <v>45139</v>
      </c>
      <c r="AY235" s="115">
        <f>AY75</f>
        <v>45170</v>
      </c>
      <c r="AZ235" s="115">
        <f>AZ75</f>
        <v>45200</v>
      </c>
      <c r="BA235" s="115">
        <f>BA75</f>
        <v>45231</v>
      </c>
      <c r="BB235" s="115">
        <f>BB75</f>
        <v>45261</v>
      </c>
      <c r="BC235" s="115">
        <f>BC75</f>
        <v>45292</v>
      </c>
      <c r="BD235" s="115">
        <f>BD75</f>
        <v>45323</v>
      </c>
      <c r="BE235" s="115">
        <f>BE75</f>
        <v>45352</v>
      </c>
      <c r="BF235" s="115">
        <f>BF75</f>
        <v>45383</v>
      </c>
      <c r="BG235" s="115">
        <f>BG75</f>
        <v>45413</v>
      </c>
      <c r="BH235" s="115">
        <f>BH75</f>
        <v>45444</v>
      </c>
      <c r="BI235" s="115">
        <f>BI75</f>
        <v>45474</v>
      </c>
      <c r="BJ235" s="115">
        <f>BJ75</f>
        <v>45505</v>
      </c>
      <c r="BK235" s="115">
        <f>BK75</f>
        <v>45536</v>
      </c>
      <c r="BL235" s="115">
        <f>BL75</f>
        <v>45566</v>
      </c>
      <c r="BM235" s="115">
        <f>BM75</f>
        <v>45597</v>
      </c>
      <c r="BN235" s="115">
        <f>BN75</f>
        <v>45627</v>
      </c>
      <c r="BO235" s="102"/>
      <c r="BP235" s="102"/>
    </row>
    <row r="236" spans="1:68" s="103" customFormat="1" x14ac:dyDescent="0.3">
      <c r="A236" s="115" t="s">
        <v>54</v>
      </c>
      <c r="B236" s="116">
        <f t="shared" ref="B236:BM236" si="47">B154</f>
        <v>1.2452200303490137</v>
      </c>
      <c r="C236" s="116">
        <f t="shared" si="47"/>
        <v>1.5879261081485783</v>
      </c>
      <c r="D236" s="116">
        <f t="shared" si="47"/>
        <v>1.7523553588365475</v>
      </c>
      <c r="E236" s="116">
        <f t="shared" si="47"/>
        <v>1.7574659456245005</v>
      </c>
      <c r="F236" s="116">
        <f t="shared" si="47"/>
        <v>1.8280372135872864</v>
      </c>
      <c r="G236" s="116">
        <f t="shared" si="47"/>
        <v>1.8113762371107311</v>
      </c>
      <c r="H236" s="116">
        <f t="shared" si="47"/>
        <v>1.8318448236012255</v>
      </c>
      <c r="I236" s="116">
        <f t="shared" si="47"/>
        <v>1.8859393492775953</v>
      </c>
      <c r="J236" s="116">
        <f t="shared" si="47"/>
        <v>1.7795372971810348</v>
      </c>
      <c r="K236" s="116">
        <f t="shared" si="47"/>
        <v>1.7676759133964817</v>
      </c>
      <c r="L236" s="116">
        <f t="shared" si="47"/>
        <v>1.7581168448125339</v>
      </c>
      <c r="M236" s="116">
        <f t="shared" si="47"/>
        <v>1.8</v>
      </c>
      <c r="N236" s="116">
        <f t="shared" si="47"/>
        <v>1.8</v>
      </c>
      <c r="O236" s="116">
        <f t="shared" si="47"/>
        <v>1.8072897120426814</v>
      </c>
      <c r="P236" s="116">
        <f t="shared" si="47"/>
        <v>1.8313320869915044</v>
      </c>
      <c r="Q236" s="116">
        <f t="shared" si="47"/>
        <v>1.7827078279822619</v>
      </c>
      <c r="R236" s="116">
        <f t="shared" si="47"/>
        <v>1.7923385051000933</v>
      </c>
      <c r="S236" s="116">
        <f t="shared" si="47"/>
        <v>1.7276517889182592</v>
      </c>
      <c r="T236" s="116">
        <f t="shared" si="47"/>
        <v>1.722137769072607</v>
      </c>
      <c r="U236" s="116">
        <f t="shared" si="47"/>
        <v>1.7969445346581583</v>
      </c>
      <c r="V236" s="116">
        <f t="shared" si="47"/>
        <v>1.7770059817809809</v>
      </c>
      <c r="W236" s="116">
        <f t="shared" si="47"/>
        <v>1.7491375754196528</v>
      </c>
      <c r="X236" s="116">
        <f t="shared" si="47"/>
        <v>1.7395872488236546</v>
      </c>
      <c r="Y236" s="116">
        <f t="shared" si="47"/>
        <v>1.7558120747536039</v>
      </c>
      <c r="Z236" s="116">
        <f t="shared" si="47"/>
        <v>1.7534289607815376</v>
      </c>
      <c r="AA236" s="116">
        <f t="shared" si="47"/>
        <v>1.781302628302261</v>
      </c>
      <c r="AB236" s="116">
        <f t="shared" si="47"/>
        <v>1.7889205770982122</v>
      </c>
      <c r="AC236" s="116">
        <f t="shared" si="47"/>
        <v>1.7526464153483676</v>
      </c>
      <c r="AD236" s="116">
        <f t="shared" si="47"/>
        <v>1.7932316564230975</v>
      </c>
      <c r="AE236" s="116">
        <f t="shared" si="47"/>
        <v>1.7536855628713666</v>
      </c>
      <c r="AF236" s="116">
        <f t="shared" si="47"/>
        <v>1.7764501412122529</v>
      </c>
      <c r="AG236" s="116">
        <f t="shared" si="47"/>
        <v>1.7735448087963412</v>
      </c>
      <c r="AH236" s="116">
        <f t="shared" si="47"/>
        <v>1.7117845541234413</v>
      </c>
      <c r="AI236" s="116">
        <f t="shared" si="47"/>
        <v>1.6915297401865954</v>
      </c>
      <c r="AJ236" s="116">
        <f t="shared" si="47"/>
        <v>1.6842845667528208</v>
      </c>
      <c r="AK236" s="116">
        <f t="shared" si="47"/>
        <v>1.685640114435687</v>
      </c>
      <c r="AL236" s="116">
        <f t="shared" si="47"/>
        <v>1.7153718793871697</v>
      </c>
      <c r="AM236" s="116">
        <f t="shared" si="47"/>
        <v>1.7314016394945808</v>
      </c>
      <c r="AN236" s="116">
        <f t="shared" si="47"/>
        <v>1.7473488742720744</v>
      </c>
      <c r="AO236" s="116">
        <f t="shared" si="47"/>
        <v>1.7292943085711017</v>
      </c>
      <c r="AP236" s="116">
        <f t="shared" si="47"/>
        <v>1.798273078456621</v>
      </c>
      <c r="AQ236" s="116">
        <f t="shared" si="47"/>
        <v>1.7255397023221166</v>
      </c>
      <c r="AR236" s="116">
        <f t="shared" si="47"/>
        <v>1.7155018730972202</v>
      </c>
      <c r="AS236" s="116">
        <f t="shared" si="47"/>
        <v>1.7675404883330772</v>
      </c>
      <c r="AT236" s="116">
        <f t="shared" si="47"/>
        <v>1.7309766015321417</v>
      </c>
      <c r="AU236" s="116">
        <f t="shared" si="47"/>
        <v>1.7464256020935272</v>
      </c>
      <c r="AV236" s="116">
        <f t="shared" si="47"/>
        <v>1.7173761936843006</v>
      </c>
      <c r="AW236" s="116">
        <f t="shared" si="47"/>
        <v>1.7079923660896632</v>
      </c>
      <c r="AX236" s="116">
        <f t="shared" si="47"/>
        <v>1.7302325897345325</v>
      </c>
      <c r="AY236" s="116">
        <f t="shared" si="47"/>
        <v>1.760697603979021</v>
      </c>
      <c r="AZ236" s="116">
        <f t="shared" si="47"/>
        <v>1.7944383479193962</v>
      </c>
      <c r="BA236" s="116">
        <f t="shared" si="47"/>
        <v>1.7725559474429349</v>
      </c>
      <c r="BB236" s="116">
        <f t="shared" si="47"/>
        <v>1.8389308017284671</v>
      </c>
      <c r="BC236" s="116">
        <f t="shared" si="47"/>
        <v>1.7847344916676284</v>
      </c>
      <c r="BD236" s="116">
        <f t="shared" si="47"/>
        <v>1.7728318510415675</v>
      </c>
      <c r="BE236" s="116">
        <f t="shared" si="47"/>
        <v>1.8038020239148556</v>
      </c>
      <c r="BF236" s="116">
        <f t="shared" si="47"/>
        <v>1.7777965785737844</v>
      </c>
      <c r="BG236" s="116">
        <f t="shared" si="47"/>
        <v>1.769427701269656</v>
      </c>
      <c r="BH236" s="116">
        <f t="shared" si="47"/>
        <v>1.7346793510524869</v>
      </c>
      <c r="BI236" s="116">
        <f t="shared" si="47"/>
        <v>1.7615178720153475</v>
      </c>
      <c r="BJ236" s="116">
        <f t="shared" si="47"/>
        <v>1.7619388816246191</v>
      </c>
      <c r="BK236" s="116">
        <f t="shared" si="47"/>
        <v>1.8059399301368153</v>
      </c>
      <c r="BL236" s="116">
        <f t="shared" si="47"/>
        <v>1.826791775836033</v>
      </c>
      <c r="BM236" s="116">
        <f t="shared" si="47"/>
        <v>0</v>
      </c>
      <c r="BN236" s="116">
        <f t="shared" ref="BN236" si="48">BN154</f>
        <v>0</v>
      </c>
      <c r="BO236" s="106"/>
      <c r="BP236" s="106"/>
    </row>
    <row r="237" spans="1:68" s="103" customFormat="1" x14ac:dyDescent="0.3">
      <c r="A237" s="115" t="s">
        <v>55</v>
      </c>
      <c r="B237" s="116">
        <f t="shared" ref="B237:BM237" si="49">B170</f>
        <v>1.2958855098389983</v>
      </c>
      <c r="C237" s="116">
        <f t="shared" si="49"/>
        <v>1.9848084261072128</v>
      </c>
      <c r="D237" s="116">
        <f t="shared" si="49"/>
        <v>2.3202038160523468</v>
      </c>
      <c r="E237" s="116">
        <f t="shared" si="49"/>
        <v>2.1949176904920416</v>
      </c>
      <c r="F237" s="116">
        <f t="shared" si="49"/>
        <v>2.2568484206811363</v>
      </c>
      <c r="G237" s="116">
        <f t="shared" si="49"/>
        <v>1.9849301479705712</v>
      </c>
      <c r="H237" s="116">
        <f t="shared" si="49"/>
        <v>2.1180180276969027</v>
      </c>
      <c r="I237" s="116">
        <f t="shared" si="49"/>
        <v>2.2665024829423879</v>
      </c>
      <c r="J237" s="116">
        <f t="shared" si="49"/>
        <v>2.0273412218680931</v>
      </c>
      <c r="K237" s="116">
        <f t="shared" si="49"/>
        <v>1.9556517543624521</v>
      </c>
      <c r="L237" s="116">
        <f t="shared" si="49"/>
        <v>1.9356947948308707</v>
      </c>
      <c r="M237" s="116">
        <f t="shared" si="49"/>
        <v>1.9536248295030496</v>
      </c>
      <c r="N237" s="116">
        <f t="shared" si="49"/>
        <v>1.9409282136894825</v>
      </c>
      <c r="O237" s="116">
        <f t="shared" si="49"/>
        <v>2.0140576299217607</v>
      </c>
      <c r="P237" s="116">
        <f t="shared" si="49"/>
        <v>2.1745940170940172</v>
      </c>
      <c r="Q237" s="116">
        <f t="shared" si="49"/>
        <v>2.2287270054355184</v>
      </c>
      <c r="R237" s="116">
        <f t="shared" si="49"/>
        <v>2.1336660095285032</v>
      </c>
      <c r="S237" s="116">
        <f t="shared" si="49"/>
        <v>1.9565142005062941</v>
      </c>
      <c r="T237" s="116">
        <f t="shared" si="49"/>
        <v>1.9320927309545424</v>
      </c>
      <c r="U237" s="116">
        <f t="shared" si="49"/>
        <v>2.0216195306455771</v>
      </c>
      <c r="V237" s="116">
        <f t="shared" si="49"/>
        <v>2.0182447482202908</v>
      </c>
      <c r="W237" s="116">
        <f t="shared" si="49"/>
        <v>1.9485281708816509</v>
      </c>
      <c r="X237" s="116">
        <f t="shared" si="49"/>
        <v>1.9675244950528419</v>
      </c>
      <c r="Y237" s="116">
        <f t="shared" si="49"/>
        <v>1.9673429666038409</v>
      </c>
      <c r="Z237" s="116">
        <f t="shared" si="49"/>
        <v>1.9524445317101904</v>
      </c>
      <c r="AA237" s="116">
        <f t="shared" si="49"/>
        <v>2.0130829692097989</v>
      </c>
      <c r="AB237" s="116">
        <f t="shared" si="49"/>
        <v>2.0497215152521115</v>
      </c>
      <c r="AC237" s="116">
        <f t="shared" si="49"/>
        <v>2.0166806316467936</v>
      </c>
      <c r="AD237" s="116">
        <f t="shared" si="49"/>
        <v>2.086434573829532</v>
      </c>
      <c r="AE237" s="116">
        <f t="shared" si="49"/>
        <v>2.0099196255977212</v>
      </c>
      <c r="AF237" s="116">
        <f t="shared" si="49"/>
        <v>2.1117524707388218</v>
      </c>
      <c r="AG237" s="116">
        <f t="shared" si="49"/>
        <v>2.3037107558298588</v>
      </c>
      <c r="AH237" s="116">
        <f t="shared" si="49"/>
        <v>2.0413377827580685</v>
      </c>
      <c r="AI237" s="116">
        <f t="shared" si="49"/>
        <v>1.9988540774694001</v>
      </c>
      <c r="AJ237" s="116">
        <f t="shared" si="49"/>
        <v>1.9712591001937882</v>
      </c>
      <c r="AK237" s="116">
        <f t="shared" si="49"/>
        <v>1.9799327505043711</v>
      </c>
      <c r="AL237" s="116">
        <f t="shared" si="49"/>
        <v>2.040777982221992</v>
      </c>
      <c r="AM237" s="116">
        <f t="shared" si="49"/>
        <v>2.1105603180519319</v>
      </c>
      <c r="AN237" s="116">
        <f t="shared" si="49"/>
        <v>2.1529701409270623</v>
      </c>
      <c r="AO237" s="116">
        <f t="shared" si="49"/>
        <v>2.1543452380952379</v>
      </c>
      <c r="AP237" s="116">
        <f t="shared" si="49"/>
        <v>2.3107845855281397</v>
      </c>
      <c r="AQ237" s="116">
        <f t="shared" si="49"/>
        <v>2.1417286914765907</v>
      </c>
      <c r="AR237" s="116">
        <f t="shared" si="49"/>
        <v>2.1645050451278824</v>
      </c>
      <c r="AS237" s="116">
        <f t="shared" si="49"/>
        <v>2.2364674742464707</v>
      </c>
      <c r="AT237" s="116">
        <f t="shared" si="49"/>
        <v>2.1504726792631437</v>
      </c>
      <c r="AU237" s="116">
        <f t="shared" si="49"/>
        <v>2.1265511909248023</v>
      </c>
      <c r="AV237" s="116">
        <f t="shared" si="49"/>
        <v>2.0979517942066579</v>
      </c>
      <c r="AW237" s="116">
        <f t="shared" si="49"/>
        <v>2.0849145142204266</v>
      </c>
      <c r="AX237" s="116">
        <f t="shared" si="49"/>
        <v>2.1662297630181917</v>
      </c>
      <c r="AY237" s="116">
        <f t="shared" si="49"/>
        <v>2.2082684091480274</v>
      </c>
      <c r="AZ237" s="116">
        <f t="shared" si="49"/>
        <v>2.3103468499642243</v>
      </c>
      <c r="BA237" s="116">
        <f t="shared" si="49"/>
        <v>2.3010039998616763</v>
      </c>
      <c r="BB237" s="116">
        <f t="shared" si="49"/>
        <v>2.4752817526997957</v>
      </c>
      <c r="BC237" s="116">
        <f t="shared" si="49"/>
        <v>2.3611594458271843</v>
      </c>
      <c r="BD237" s="116">
        <f t="shared" si="49"/>
        <v>2.3827168692033558</v>
      </c>
      <c r="BE237" s="116">
        <f t="shared" si="49"/>
        <v>2.4126508620689657</v>
      </c>
      <c r="BF237" s="116">
        <f t="shared" si="49"/>
        <v>2.3757961090002504</v>
      </c>
      <c r="BG237" s="116">
        <f t="shared" si="49"/>
        <v>2.325779773958887</v>
      </c>
      <c r="BH237" s="116">
        <f t="shared" si="49"/>
        <v>2.2744035081661544</v>
      </c>
      <c r="BI237" s="116">
        <f t="shared" si="49"/>
        <v>2.3023598490768236</v>
      </c>
      <c r="BJ237" s="116">
        <f t="shared" si="49"/>
        <v>2.3146155864602465</v>
      </c>
      <c r="BK237" s="116">
        <f t="shared" si="49"/>
        <v>2.3877486413760356</v>
      </c>
      <c r="BL237" s="116">
        <f t="shared" si="49"/>
        <v>2.4280587547988648</v>
      </c>
      <c r="BM237" s="116">
        <f t="shared" si="49"/>
        <v>0</v>
      </c>
      <c r="BN237" s="116">
        <f t="shared" ref="BN237" si="50">BN170</f>
        <v>0</v>
      </c>
      <c r="BO237" s="106"/>
      <c r="BP237" s="106"/>
    </row>
    <row r="238" spans="1:68" s="103" customFormat="1" x14ac:dyDescent="0.3">
      <c r="A238" s="115" t="s">
        <v>56</v>
      </c>
      <c r="B238" s="116"/>
      <c r="C238" s="116"/>
      <c r="D238" s="116"/>
      <c r="E238" s="116"/>
      <c r="F238" s="116">
        <f t="shared" ref="F238:BN238" si="51">F186</f>
        <v>1.150853889943074</v>
      </c>
      <c r="G238" s="116">
        <f t="shared" si="51"/>
        <v>1.797936426557293</v>
      </c>
      <c r="H238" s="116">
        <f t="shared" si="51"/>
        <v>2.1534894058379019</v>
      </c>
      <c r="I238" s="116">
        <f t="shared" si="51"/>
        <v>2.3002819667178569</v>
      </c>
      <c r="J238" s="116">
        <f t="shared" si="51"/>
        <v>2.0649698869730222</v>
      </c>
      <c r="K238" s="116">
        <f t="shared" si="51"/>
        <v>1.9862899109624002</v>
      </c>
      <c r="L238" s="116">
        <f t="shared" si="51"/>
        <v>2.0207009841689807</v>
      </c>
      <c r="M238" s="116">
        <f t="shared" si="51"/>
        <v>2.050193620857844</v>
      </c>
      <c r="N238" s="116">
        <f t="shared" si="51"/>
        <v>2.0367452950694029</v>
      </c>
      <c r="O238" s="116">
        <f t="shared" si="51"/>
        <v>2.1115174629711868</v>
      </c>
      <c r="P238" s="116">
        <f t="shared" si="51"/>
        <v>2.2981725808798021</v>
      </c>
      <c r="Q238" s="116">
        <f t="shared" si="51"/>
        <v>2.384092638337346</v>
      </c>
      <c r="R238" s="116">
        <f t="shared" si="51"/>
        <v>2.3426227816756087</v>
      </c>
      <c r="S238" s="116">
        <f t="shared" si="51"/>
        <v>2.1207883314255924</v>
      </c>
      <c r="T238" s="116">
        <f t="shared" si="51"/>
        <v>2.0888726125415515</v>
      </c>
      <c r="U238" s="116">
        <f t="shared" si="51"/>
        <v>2.2047172886631543</v>
      </c>
      <c r="V238" s="116">
        <f t="shared" si="51"/>
        <v>2.1555952506041818</v>
      </c>
      <c r="W238" s="116">
        <f t="shared" si="51"/>
        <v>2.0861344070473606</v>
      </c>
      <c r="X238" s="116">
        <f t="shared" si="51"/>
        <v>2.0920291289903856</v>
      </c>
      <c r="Y238" s="116">
        <f t="shared" si="51"/>
        <v>2.1100133685480453</v>
      </c>
      <c r="Z238" s="116">
        <f t="shared" si="51"/>
        <v>2.0901686105476673</v>
      </c>
      <c r="AA238" s="116">
        <f t="shared" si="51"/>
        <v>2.1831107028738383</v>
      </c>
      <c r="AB238" s="116">
        <f t="shared" si="51"/>
        <v>2.2325446783879603</v>
      </c>
      <c r="AC238" s="116">
        <f t="shared" si="51"/>
        <v>2.1748825334745647</v>
      </c>
      <c r="AD238" s="116">
        <f t="shared" si="51"/>
        <v>2.2682077345785712</v>
      </c>
      <c r="AE238" s="116">
        <f t="shared" si="51"/>
        <v>2.2125095977792215</v>
      </c>
      <c r="AF238" s="116">
        <f t="shared" si="51"/>
        <v>2.2995209027456895</v>
      </c>
      <c r="AG238" s="116">
        <f t="shared" si="51"/>
        <v>2.4126023224823911</v>
      </c>
      <c r="AH238" s="116">
        <f t="shared" si="51"/>
        <v>2.2112804704001827</v>
      </c>
      <c r="AI238" s="116">
        <f t="shared" si="51"/>
        <v>2.1959595309710314</v>
      </c>
      <c r="AJ238" s="116">
        <f t="shared" si="51"/>
        <v>2.1547643735846238</v>
      </c>
      <c r="AK238" s="116">
        <f t="shared" si="51"/>
        <v>2.1518647347830804</v>
      </c>
      <c r="AL238" s="116">
        <f t="shared" si="51"/>
        <v>2.2328648067821786</v>
      </c>
      <c r="AM238" s="116">
        <f t="shared" si="51"/>
        <v>2.3157769481340451</v>
      </c>
      <c r="AN238" s="116">
        <f t="shared" si="51"/>
        <v>2.3665321059114177</v>
      </c>
      <c r="AO238" s="116">
        <f t="shared" si="51"/>
        <v>2.390183402966874</v>
      </c>
      <c r="AP238" s="116">
        <f t="shared" si="51"/>
        <v>2.5814098205006482</v>
      </c>
      <c r="AQ238" s="116">
        <f t="shared" si="51"/>
        <v>2.3581141540130153</v>
      </c>
      <c r="AR238" s="116">
        <f t="shared" si="51"/>
        <v>2.3786427687358938</v>
      </c>
      <c r="AS238" s="116">
        <f t="shared" si="51"/>
        <v>2.4549621629892195</v>
      </c>
      <c r="AT238" s="116">
        <f t="shared" si="51"/>
        <v>2.3458330601272048</v>
      </c>
      <c r="AU238" s="116">
        <f t="shared" si="51"/>
        <v>2.3170172109859646</v>
      </c>
      <c r="AV238" s="116">
        <f t="shared" si="51"/>
        <v>2.2699185738511347</v>
      </c>
      <c r="AW238" s="116">
        <f t="shared" si="51"/>
        <v>2.2604745256153609</v>
      </c>
      <c r="AX238" s="116">
        <f t="shared" si="51"/>
        <v>2.3467971817350617</v>
      </c>
      <c r="AY238" s="116">
        <f t="shared" si="51"/>
        <v>2.4162203952330668</v>
      </c>
      <c r="AZ238" s="116">
        <f t="shared" si="51"/>
        <v>2.511624369639744</v>
      </c>
      <c r="BA238" s="116">
        <f t="shared" si="51"/>
        <v>2.5143783783783782</v>
      </c>
      <c r="BB238" s="116">
        <f t="shared" si="51"/>
        <v>2.7106727787233598</v>
      </c>
      <c r="BC238" s="116">
        <f t="shared" si="51"/>
        <v>2.5670529584574862</v>
      </c>
      <c r="BD238" s="116">
        <f t="shared" si="51"/>
        <v>2.5834222300867058</v>
      </c>
      <c r="BE238" s="116">
        <f t="shared" si="51"/>
        <v>2.6304309283427729</v>
      </c>
      <c r="BF238" s="116">
        <f t="shared" si="51"/>
        <v>2.5669672949847717</v>
      </c>
      <c r="BG238" s="116">
        <f t="shared" si="51"/>
        <v>2.5055110446652988</v>
      </c>
      <c r="BH238" s="116">
        <f t="shared" si="51"/>
        <v>2.4329793700168043</v>
      </c>
      <c r="BI238" s="116">
        <f t="shared" si="51"/>
        <v>2.462725631768953</v>
      </c>
      <c r="BJ238" s="116">
        <f t="shared" si="51"/>
        <v>2.4899720456441456</v>
      </c>
      <c r="BK238" s="116">
        <f t="shared" si="51"/>
        <v>2.5894768174012595</v>
      </c>
      <c r="BL238" s="116">
        <f t="shared" si="51"/>
        <v>2.6435520046715948</v>
      </c>
      <c r="BM238" s="116">
        <f t="shared" si="51"/>
        <v>0</v>
      </c>
      <c r="BN238" s="116">
        <f t="shared" si="51"/>
        <v>0</v>
      </c>
      <c r="BO238" s="106"/>
      <c r="BP238" s="121"/>
    </row>
    <row r="239" spans="1:68" s="103" customFormat="1" x14ac:dyDescent="0.3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117"/>
      <c r="BN239" s="117"/>
      <c r="BP239" s="122"/>
    </row>
    <row r="240" spans="1:68" s="103" customFormat="1" x14ac:dyDescent="0.3">
      <c r="A240" s="117"/>
      <c r="B240" s="33">
        <f>IF(AND(B76&lt;&gt;"",C76="",B79&lt;&gt;"",C79="",B90&lt;&gt;"",C90=""),1,0)</f>
        <v>0</v>
      </c>
      <c r="C240" s="33">
        <f>IF(AND(C76&lt;&gt;"",D76="",C79&lt;&gt;"",D79="",C90&lt;&gt;"",D90=""),1,0)</f>
        <v>0</v>
      </c>
      <c r="D240" s="33">
        <f>IF(AND(D76&lt;&gt;"",E76="",D79&lt;&gt;"",E79="",D90&lt;&gt;"",E90=""),1,0)</f>
        <v>0</v>
      </c>
      <c r="E240" s="33">
        <f>IF(AND(E76&lt;&gt;"",F76="",E79&lt;&gt;"",F79="",E90&lt;&gt;"",F90=""),1,0)</f>
        <v>0</v>
      </c>
      <c r="F240" s="33">
        <f>IF(AND(F76&lt;&gt;"",G76="",F79&lt;&gt;"",G79="",F90&lt;&gt;"",G90=""),1,0)</f>
        <v>0</v>
      </c>
      <c r="G240" s="33">
        <f>IF(AND(G76&lt;&gt;"",H76="",G79&lt;&gt;"",H79="",G90&lt;&gt;"",H90=""),1,0)</f>
        <v>0</v>
      </c>
      <c r="H240" s="33">
        <f>IF(AND(H76&lt;&gt;"",I76="",H79&lt;&gt;"",I79="",H90&lt;&gt;"",I90=""),1,0)</f>
        <v>0</v>
      </c>
      <c r="I240" s="33">
        <f>IF(AND(I76&lt;&gt;"",J76="",I79&lt;&gt;"",J79="",I90&lt;&gt;"",J90=""),1,0)</f>
        <v>0</v>
      </c>
      <c r="J240" s="33">
        <f>IF(AND(J76&lt;&gt;"",K76="",J79&lt;&gt;"",K79="",J90&lt;&gt;"",K90=""),1,0)</f>
        <v>0</v>
      </c>
      <c r="K240" s="33">
        <f>IF(AND(K76&lt;&gt;"",L76="",K79&lt;&gt;"",L79="",K90&lt;&gt;"",L90=""),1,0)</f>
        <v>0</v>
      </c>
      <c r="L240" s="33">
        <f>IF(AND(L76&lt;&gt;"",M76="",L79&lt;&gt;"",M79="",L90&lt;&gt;"",M90=""),1,0)</f>
        <v>0</v>
      </c>
      <c r="M240" s="33">
        <f>IF(AND(M76&lt;&gt;"",N76="",M79&lt;&gt;"",N79="",M90&lt;&gt;"",N90=""),1,0)</f>
        <v>0</v>
      </c>
      <c r="N240" s="33">
        <f>IF(AND(N76&lt;&gt;"",O76="",N79&lt;&gt;"",O79="",N90&lt;&gt;"",O90=""),1,0)</f>
        <v>0</v>
      </c>
      <c r="O240" s="33">
        <f>IF(AND(O76&lt;&gt;"",P76="",O79&lt;&gt;"",P79="",O90&lt;&gt;"",P90=""),1,0)</f>
        <v>0</v>
      </c>
      <c r="P240" s="33">
        <f>IF(AND(P76&lt;&gt;"",Q76="",P79&lt;&gt;"",Q79="",P90&lt;&gt;"",Q90=""),1,0)</f>
        <v>0</v>
      </c>
      <c r="Q240" s="33">
        <f>IF(AND(Q76&lt;&gt;"",R76="",Q79&lt;&gt;"",R79="",Q90&lt;&gt;"",R90=""),1,0)</f>
        <v>0</v>
      </c>
      <c r="R240" s="33">
        <f>IF(AND(R76&lt;&gt;"",S76="",R79&lt;&gt;"",S79="",R90&lt;&gt;"",S90=""),1,0)</f>
        <v>0</v>
      </c>
      <c r="S240" s="33">
        <f>IF(AND(S76&lt;&gt;"",T76="",S79&lt;&gt;"",T79="",S90&lt;&gt;"",T90=""),1,0)</f>
        <v>0</v>
      </c>
      <c r="T240" s="33">
        <f>IF(AND(T76&lt;&gt;"",U76="",T79&lt;&gt;"",U79="",T90&lt;&gt;"",U90=""),1,0)</f>
        <v>0</v>
      </c>
      <c r="U240" s="33">
        <f>IF(AND(U76&lt;&gt;"",V76="",U79&lt;&gt;"",V79="",U90&lt;&gt;"",V90=""),1,0)</f>
        <v>0</v>
      </c>
      <c r="V240" s="33">
        <f>IF(AND(V76&lt;&gt;"",W76="",V79&lt;&gt;"",W79="",V90&lt;&gt;"",W90=""),1,0)</f>
        <v>0</v>
      </c>
      <c r="W240" s="33">
        <f>IF(AND(W76&lt;&gt;"",X76="",W79&lt;&gt;"",X79="",W90&lt;&gt;"",X90=""),1,0)</f>
        <v>0</v>
      </c>
      <c r="X240" s="33">
        <f>IF(AND(X76&lt;&gt;"",Y76="",X79&lt;&gt;"",Y79="",X90&lt;&gt;"",Y90=""),1,0)</f>
        <v>0</v>
      </c>
      <c r="Y240" s="33">
        <f>IF(AND(Y76&lt;&gt;"",Z76="",Y79&lt;&gt;"",Z79="",Y90&lt;&gt;"",Z90=""),1,0)</f>
        <v>0</v>
      </c>
      <c r="Z240" s="33">
        <f>IF(AND(Z76&lt;&gt;"",AA76="",Z79&lt;&gt;"",AA79="",Z90&lt;&gt;"",AA90=""),1,0)</f>
        <v>0</v>
      </c>
      <c r="AA240" s="33">
        <f>IF(AND(AA76&lt;&gt;"",AB76="",AA79&lt;&gt;"",AB79="",AA90&lt;&gt;"",AB90=""),1,0)</f>
        <v>0</v>
      </c>
      <c r="AB240" s="33">
        <f>IF(AND(AB76&lt;&gt;"",AC76="",AB79&lt;&gt;"",AC79="",AB90&lt;&gt;"",AC90=""),1,0)</f>
        <v>0</v>
      </c>
      <c r="AC240" s="33">
        <f>IF(AND(AC76&lt;&gt;"",AD76="",AC79&lt;&gt;"",AD79="",AC90&lt;&gt;"",AD90=""),1,0)</f>
        <v>0</v>
      </c>
      <c r="AD240" s="33">
        <f>IF(AND(AD76&lt;&gt;"",AE76="",AD79&lt;&gt;"",AE79="",AD90&lt;&gt;"",AE90=""),1,0)</f>
        <v>0</v>
      </c>
      <c r="AE240" s="33">
        <f>IF(AND(AE76&lt;&gt;"",AF76="",AE79&lt;&gt;"",AF79="",AE90&lt;&gt;"",AF90=""),1,0)</f>
        <v>0</v>
      </c>
      <c r="AF240" s="33">
        <f>IF(AND(AF76&lt;&gt;"",AG76="",AF79&lt;&gt;"",AG79="",AF90&lt;&gt;"",AG90=""),1,0)</f>
        <v>0</v>
      </c>
      <c r="AG240" s="33">
        <f>IF(AND(AG76&lt;&gt;"",AH76="",AG79&lt;&gt;"",AH79="",AG90&lt;&gt;"",AH90=""),1,0)</f>
        <v>0</v>
      </c>
      <c r="AH240" s="33">
        <f>IF(AND(AH76&lt;&gt;"",AI76="",AH79&lt;&gt;"",AI79="",AH90&lt;&gt;"",AI90=""),1,0)</f>
        <v>0</v>
      </c>
      <c r="AI240" s="33">
        <f>IF(AND(AI76&lt;&gt;"",AJ76="",AI79&lt;&gt;"",AJ79="",AI90&lt;&gt;"",AJ90=""),1,0)</f>
        <v>0</v>
      </c>
      <c r="AJ240" s="33">
        <f>IF(AND(AJ76&lt;&gt;"",AK76="",AJ79&lt;&gt;"",AK79="",AJ90&lt;&gt;"",AK90=""),1,0)</f>
        <v>0</v>
      </c>
      <c r="AK240" s="33">
        <f>IF(AND(AK76&lt;&gt;"",AL76="",AK79&lt;&gt;"",AL79="",AK90&lt;&gt;"",AL90=""),1,0)</f>
        <v>0</v>
      </c>
      <c r="AL240" s="33">
        <f>IF(AND(AL76&lt;&gt;"",AM76="",AL79&lt;&gt;"",AM79="",AL90&lt;&gt;"",AM90=""),1,0)</f>
        <v>0</v>
      </c>
      <c r="AM240" s="33">
        <f>IF(AND(AM76&lt;&gt;"",AN76="",AM79&lt;&gt;"",AN79="",AM90&lt;&gt;"",AN90=""),1,0)</f>
        <v>0</v>
      </c>
      <c r="AN240" s="33">
        <f>IF(AND(AN76&lt;&gt;"",AO76="",AN79&lt;&gt;"",AO79="",AN90&lt;&gt;"",AO90=""),1,0)</f>
        <v>0</v>
      </c>
      <c r="AO240" s="33">
        <f>IF(AND(AO76&lt;&gt;"",AP76="",AO79&lt;&gt;"",AP79="",AO90&lt;&gt;"",AP90=""),1,0)</f>
        <v>0</v>
      </c>
      <c r="AP240" s="33">
        <f>IF(AND(AP76&lt;&gt;"",AQ76="",AP79&lt;&gt;"",AQ79="",AP90&lt;&gt;"",AQ90=""),1,0)</f>
        <v>0</v>
      </c>
      <c r="AQ240" s="33">
        <f>IF(AND(AQ76&lt;&gt;"",AR76="",AQ79&lt;&gt;"",AR79="",AQ90&lt;&gt;"",AR90=""),1,0)</f>
        <v>0</v>
      </c>
      <c r="AR240" s="33">
        <f>IF(AND(AR76&lt;&gt;"",AS76="",AR79&lt;&gt;"",AS79="",AR90&lt;&gt;"",AS90=""),1,0)</f>
        <v>0</v>
      </c>
      <c r="AS240" s="33">
        <f>IF(AND(AS76&lt;&gt;"",AT76="",AS79&lt;&gt;"",AT79="",AS90&lt;&gt;"",AT90=""),1,0)</f>
        <v>0</v>
      </c>
      <c r="AT240" s="33">
        <f>IF(AND(AT76&lt;&gt;"",AU76="",AT79&lt;&gt;"",AU79="",AT90&lt;&gt;"",AU90=""),1,0)</f>
        <v>0</v>
      </c>
      <c r="AU240" s="33">
        <f>IF(AND(AU76&lt;&gt;"",AV76="",AU79&lt;&gt;"",AV79="",AU90&lt;&gt;"",AV90=""),1,0)</f>
        <v>0</v>
      </c>
      <c r="AV240" s="33">
        <f>IF(AND(AV76&lt;&gt;"",AW76="",AV79&lt;&gt;"",AW79="",AV90&lt;&gt;"",AW90=""),1,0)</f>
        <v>0</v>
      </c>
      <c r="AW240" s="33">
        <f>IF(AND(AW76&lt;&gt;"",AX76="",AW79&lt;&gt;"",AX79="",AW90&lt;&gt;"",AX90=""),1,0)</f>
        <v>0</v>
      </c>
      <c r="AX240" s="33">
        <f>IF(AND(AX76&lt;&gt;"",AY76="",AX79&lt;&gt;"",AY79="",AX90&lt;&gt;"",AY90=""),1,0)</f>
        <v>0</v>
      </c>
      <c r="AY240" s="33">
        <f>IF(AND(AY76&lt;&gt;"",AZ76="",AY79&lt;&gt;"",AZ79="",AY90&lt;&gt;"",AZ90=""),1,0)</f>
        <v>0</v>
      </c>
      <c r="AZ240" s="33">
        <f>IF(AND(AZ76&lt;&gt;"",BA76="",AZ79&lt;&gt;"",BA79="",AZ90&lt;&gt;"",BA91=""),1,0)</f>
        <v>0</v>
      </c>
      <c r="BA240" s="33">
        <f>IF(AND(BA76&lt;&gt;"",BB76="",BA79&lt;&gt;"",BB79="",BA91&lt;&gt;"",BB91=""),1,0)</f>
        <v>0</v>
      </c>
      <c r="BB240" s="33">
        <f>IF(AND(BB76&lt;&gt;"",BC76="",BB79&lt;&gt;"",BC79="",BB91&lt;&gt;"",BC91=""),1,0)</f>
        <v>0</v>
      </c>
      <c r="BC240" s="33">
        <f>IF(AND(BC76&lt;&gt;"",BD76="",BC79&lt;&gt;"",BD79="",BC91&lt;&gt;"",BD91=""),1,0)</f>
        <v>0</v>
      </c>
      <c r="BD240" s="33">
        <f>IF(AND(BD76&lt;&gt;"",BE76="",BD79&lt;&gt;"",BE79="",BD91&lt;&gt;"",BE91=""),1,0)</f>
        <v>0</v>
      </c>
      <c r="BE240" s="33">
        <f>IF(AND(BE76&lt;&gt;"",BF76="",BE79&lt;&gt;"",BF79="",BE91&lt;&gt;"",BF91=""),1,0)</f>
        <v>0</v>
      </c>
      <c r="BF240" s="33">
        <f>IF(AND(BF76&lt;&gt;"",BG76="",BF79&lt;&gt;"",BG79="",BF91&lt;&gt;"",BG91=""),1,0)</f>
        <v>0</v>
      </c>
      <c r="BG240" s="33">
        <f>IF(AND(BG76&lt;&gt;"",BH76="",BG79&lt;&gt;"",BH79="",BG91&lt;&gt;"",BH91=""),1,0)</f>
        <v>0</v>
      </c>
      <c r="BH240" s="33">
        <f>IF(AND(BH76&lt;&gt;"",BI76="",BH79&lt;&gt;"",BI79="",BH91&lt;&gt;"",BI91=""),1,0)</f>
        <v>0</v>
      </c>
      <c r="BI240" s="33">
        <f>IF(AND(BI76&lt;&gt;"",BJ76="",BI79&lt;&gt;"",BJ79="",BI91&lt;&gt;"",BJ91=""),1,0)</f>
        <v>0</v>
      </c>
      <c r="BJ240" s="33">
        <f>IF(AND(BJ76&lt;&gt;"",BK76="",BJ79&lt;&gt;"",BK79="",BJ91&lt;&gt;"",BK91=""),1,0)</f>
        <v>0</v>
      </c>
      <c r="BK240" s="33">
        <f>IF(AND(BK76&lt;&gt;"",BL76="",BK79&lt;&gt;"",BL79="",BK91&lt;&gt;"",BL91=""),1,0)</f>
        <v>0</v>
      </c>
      <c r="BL240" s="33">
        <f>IF(AND(BL76&lt;&gt;"",BM76="",BL79&lt;&gt;"",BM79="",BL91&lt;&gt;"",BM91=""),1,0)</f>
        <v>1</v>
      </c>
      <c r="BM240" s="33">
        <f>IF(AND(BM76&lt;&gt;"",BN76="",BM79&lt;&gt;"",BN79="",BM91&lt;&gt;"",BN91=""),1,0)</f>
        <v>0</v>
      </c>
      <c r="BN240" s="33">
        <f>IF(AND(BN76&lt;&gt;"",BO76="",BN79&lt;&gt;"",BO79="",BN91&lt;&gt;"",BO91=""),1,0)</f>
        <v>0</v>
      </c>
      <c r="BP240" s="122"/>
    </row>
    <row r="241" spans="1:68" s="103" customFormat="1" x14ac:dyDescent="0.3">
      <c r="A241" s="117"/>
      <c r="B241" s="115">
        <v>43678</v>
      </c>
      <c r="C241" s="115">
        <v>43709</v>
      </c>
      <c r="D241" s="115">
        <v>43739</v>
      </c>
      <c r="E241" s="115">
        <v>43770</v>
      </c>
      <c r="F241" s="115">
        <v>43800</v>
      </c>
      <c r="G241" s="115">
        <v>43831</v>
      </c>
      <c r="H241" s="115">
        <v>43862</v>
      </c>
      <c r="I241" s="115">
        <v>43891</v>
      </c>
      <c r="J241" s="115">
        <v>43922</v>
      </c>
      <c r="K241" s="115">
        <v>43952</v>
      </c>
      <c r="L241" s="115">
        <v>43983</v>
      </c>
      <c r="M241" s="115">
        <v>44013</v>
      </c>
      <c r="N241" s="115">
        <v>44044</v>
      </c>
      <c r="O241" s="115">
        <v>44075</v>
      </c>
      <c r="P241" s="115">
        <v>44105</v>
      </c>
      <c r="Q241" s="115">
        <v>44136</v>
      </c>
      <c r="R241" s="115">
        <v>44166</v>
      </c>
      <c r="S241" s="115">
        <v>44197</v>
      </c>
      <c r="T241" s="115">
        <v>44228</v>
      </c>
      <c r="U241" s="115">
        <v>44256</v>
      </c>
      <c r="V241" s="115">
        <v>44287</v>
      </c>
      <c r="W241" s="115">
        <v>44317</v>
      </c>
      <c r="X241" s="115">
        <v>44348</v>
      </c>
      <c r="Y241" s="115">
        <v>44378</v>
      </c>
      <c r="Z241" s="115">
        <v>44409</v>
      </c>
      <c r="AA241" s="115">
        <v>44440</v>
      </c>
      <c r="AB241" s="115">
        <v>44470</v>
      </c>
      <c r="AC241" s="115">
        <v>44501</v>
      </c>
      <c r="AD241" s="115">
        <v>44531</v>
      </c>
      <c r="AE241" s="115">
        <v>44562</v>
      </c>
      <c r="AF241" s="115">
        <v>44593</v>
      </c>
      <c r="AG241" s="115">
        <v>44621</v>
      </c>
      <c r="AH241" s="115">
        <v>44652</v>
      </c>
      <c r="AI241" s="115">
        <v>44682</v>
      </c>
      <c r="AJ241" s="115">
        <v>44713</v>
      </c>
      <c r="AK241" s="115">
        <v>44743</v>
      </c>
      <c r="AL241" s="115">
        <v>44774</v>
      </c>
      <c r="AM241" s="115">
        <v>44805</v>
      </c>
      <c r="AN241" s="115">
        <v>44835</v>
      </c>
      <c r="AO241" s="115">
        <v>44866</v>
      </c>
      <c r="AP241" s="115">
        <v>44896</v>
      </c>
      <c r="AQ241" s="115">
        <v>44927</v>
      </c>
      <c r="AR241" s="115">
        <v>44958</v>
      </c>
      <c r="AS241" s="115">
        <v>44986</v>
      </c>
      <c r="AT241" s="115">
        <v>45017</v>
      </c>
      <c r="AU241" s="115">
        <v>45047</v>
      </c>
      <c r="AV241" s="115">
        <v>45078</v>
      </c>
      <c r="AW241" s="115">
        <v>45108</v>
      </c>
      <c r="AX241" s="115">
        <v>45139</v>
      </c>
      <c r="AY241" s="115">
        <v>45170</v>
      </c>
      <c r="AZ241" s="115">
        <v>45200</v>
      </c>
      <c r="BA241" s="115">
        <v>45231</v>
      </c>
      <c r="BB241" s="115">
        <v>45261</v>
      </c>
      <c r="BC241" s="115">
        <v>45292</v>
      </c>
      <c r="BD241" s="115">
        <v>45323</v>
      </c>
      <c r="BE241" s="115">
        <v>45352</v>
      </c>
      <c r="BF241" s="115">
        <v>45383</v>
      </c>
      <c r="BG241" s="115">
        <v>45413</v>
      </c>
      <c r="BH241" s="115">
        <v>45444</v>
      </c>
      <c r="BI241" s="115">
        <v>45474</v>
      </c>
      <c r="BJ241" s="115">
        <v>45505</v>
      </c>
      <c r="BK241" s="115">
        <v>45536</v>
      </c>
      <c r="BL241" s="115">
        <v>45566</v>
      </c>
      <c r="BM241" s="115">
        <v>45597</v>
      </c>
      <c r="BN241" s="115">
        <v>45627</v>
      </c>
      <c r="BO241" s="102"/>
      <c r="BP241" s="123"/>
    </row>
    <row r="242" spans="1:68" s="103" customFormat="1" x14ac:dyDescent="0.3">
      <c r="A242" s="115" t="s">
        <v>54</v>
      </c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6">
        <f t="shared" ref="L242:BN242" si="52">+L231*L$240</f>
        <v>0</v>
      </c>
      <c r="M242" s="116">
        <f t="shared" si="52"/>
        <v>0</v>
      </c>
      <c r="N242" s="116">
        <f t="shared" si="52"/>
        <v>0</v>
      </c>
      <c r="O242" s="116">
        <f t="shared" si="52"/>
        <v>0</v>
      </c>
      <c r="P242" s="116">
        <f t="shared" si="52"/>
        <v>0</v>
      </c>
      <c r="Q242" s="116">
        <f t="shared" si="52"/>
        <v>0</v>
      </c>
      <c r="R242" s="116">
        <f t="shared" si="52"/>
        <v>0</v>
      </c>
      <c r="S242" s="116">
        <f t="shared" si="52"/>
        <v>0</v>
      </c>
      <c r="T242" s="116">
        <f t="shared" si="52"/>
        <v>0</v>
      </c>
      <c r="U242" s="116">
        <f t="shared" si="52"/>
        <v>0</v>
      </c>
      <c r="V242" s="116">
        <f t="shared" si="52"/>
        <v>0</v>
      </c>
      <c r="W242" s="116">
        <f t="shared" si="52"/>
        <v>0</v>
      </c>
      <c r="X242" s="116">
        <f t="shared" si="52"/>
        <v>0</v>
      </c>
      <c r="Y242" s="116">
        <f t="shared" si="52"/>
        <v>0</v>
      </c>
      <c r="Z242" s="116">
        <f t="shared" si="52"/>
        <v>0</v>
      </c>
      <c r="AA242" s="116">
        <f t="shared" si="52"/>
        <v>0</v>
      </c>
      <c r="AB242" s="116">
        <f t="shared" si="52"/>
        <v>0</v>
      </c>
      <c r="AC242" s="116">
        <f t="shared" si="52"/>
        <v>0</v>
      </c>
      <c r="AD242" s="116">
        <f t="shared" si="52"/>
        <v>0</v>
      </c>
      <c r="AE242" s="116">
        <f t="shared" si="52"/>
        <v>0</v>
      </c>
      <c r="AF242" s="116">
        <f t="shared" si="52"/>
        <v>0</v>
      </c>
      <c r="AG242" s="116">
        <f t="shared" si="52"/>
        <v>0</v>
      </c>
      <c r="AH242" s="116">
        <f t="shared" si="52"/>
        <v>0</v>
      </c>
      <c r="AI242" s="116">
        <f t="shared" si="52"/>
        <v>0</v>
      </c>
      <c r="AJ242" s="116">
        <f t="shared" si="52"/>
        <v>0</v>
      </c>
      <c r="AK242" s="116">
        <f t="shared" si="52"/>
        <v>0</v>
      </c>
      <c r="AL242" s="116">
        <f t="shared" si="52"/>
        <v>0</v>
      </c>
      <c r="AM242" s="116">
        <f t="shared" si="52"/>
        <v>0</v>
      </c>
      <c r="AN242" s="116">
        <f t="shared" si="52"/>
        <v>0</v>
      </c>
      <c r="AO242" s="116">
        <f t="shared" si="52"/>
        <v>0</v>
      </c>
      <c r="AP242" s="116">
        <f t="shared" si="52"/>
        <v>0</v>
      </c>
      <c r="AQ242" s="116">
        <f t="shared" si="52"/>
        <v>0</v>
      </c>
      <c r="AR242" s="116">
        <f t="shared" si="52"/>
        <v>0</v>
      </c>
      <c r="AS242" s="116">
        <f t="shared" si="52"/>
        <v>0</v>
      </c>
      <c r="AT242" s="116">
        <f t="shared" si="52"/>
        <v>0</v>
      </c>
      <c r="AU242" s="116">
        <f t="shared" si="52"/>
        <v>0</v>
      </c>
      <c r="AV242" s="116">
        <f t="shared" si="52"/>
        <v>0</v>
      </c>
      <c r="AW242" s="116">
        <f t="shared" si="52"/>
        <v>0</v>
      </c>
      <c r="AX242" s="116">
        <f t="shared" si="52"/>
        <v>0</v>
      </c>
      <c r="AY242" s="116">
        <f t="shared" si="52"/>
        <v>0</v>
      </c>
      <c r="AZ242" s="116">
        <f t="shared" si="52"/>
        <v>0</v>
      </c>
      <c r="BA242" s="116">
        <f t="shared" si="52"/>
        <v>0</v>
      </c>
      <c r="BB242" s="116">
        <f t="shared" si="52"/>
        <v>0</v>
      </c>
      <c r="BC242" s="116">
        <f t="shared" si="52"/>
        <v>0</v>
      </c>
      <c r="BD242" s="116">
        <f t="shared" si="52"/>
        <v>0</v>
      </c>
      <c r="BE242" s="116">
        <f t="shared" si="52"/>
        <v>0</v>
      </c>
      <c r="BF242" s="116">
        <f t="shared" si="52"/>
        <v>0</v>
      </c>
      <c r="BG242" s="116">
        <f t="shared" si="52"/>
        <v>0</v>
      </c>
      <c r="BH242" s="116">
        <f t="shared" si="52"/>
        <v>0</v>
      </c>
      <c r="BI242" s="116">
        <f t="shared" si="52"/>
        <v>0</v>
      </c>
      <c r="BJ242" s="116">
        <f t="shared" si="52"/>
        <v>0</v>
      </c>
      <c r="BK242" s="116">
        <f t="shared" si="52"/>
        <v>0</v>
      </c>
      <c r="BL242" s="116">
        <f t="shared" si="52"/>
        <v>1710.4408856593409</v>
      </c>
      <c r="BM242" s="116">
        <f t="shared" si="52"/>
        <v>0</v>
      </c>
      <c r="BN242" s="116">
        <f t="shared" si="52"/>
        <v>0</v>
      </c>
      <c r="BO242" s="102"/>
      <c r="BP242" s="123"/>
    </row>
    <row r="243" spans="1:68" s="103" customFormat="1" x14ac:dyDescent="0.3">
      <c r="A243" s="115" t="s">
        <v>252</v>
      </c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>
        <f t="shared" ref="L243:BN246" si="53">+L207*L$240</f>
        <v>0</v>
      </c>
      <c r="M243" s="116">
        <f t="shared" si="53"/>
        <v>0</v>
      </c>
      <c r="N243" s="116">
        <f t="shared" si="53"/>
        <v>0</v>
      </c>
      <c r="O243" s="116">
        <f t="shared" si="53"/>
        <v>0</v>
      </c>
      <c r="P243" s="116">
        <f t="shared" si="53"/>
        <v>0</v>
      </c>
      <c r="Q243" s="116">
        <f t="shared" si="53"/>
        <v>0</v>
      </c>
      <c r="R243" s="116">
        <f t="shared" si="53"/>
        <v>0</v>
      </c>
      <c r="S243" s="116">
        <f t="shared" si="53"/>
        <v>0</v>
      </c>
      <c r="T243" s="116">
        <f t="shared" si="53"/>
        <v>0</v>
      </c>
      <c r="U243" s="116">
        <f t="shared" si="53"/>
        <v>0</v>
      </c>
      <c r="V243" s="116">
        <f t="shared" si="53"/>
        <v>0</v>
      </c>
      <c r="W243" s="116">
        <f t="shared" si="53"/>
        <v>0</v>
      </c>
      <c r="X243" s="116">
        <f t="shared" si="53"/>
        <v>0</v>
      </c>
      <c r="Y243" s="116">
        <f t="shared" si="53"/>
        <v>0</v>
      </c>
      <c r="Z243" s="116">
        <f t="shared" si="53"/>
        <v>0</v>
      </c>
      <c r="AA243" s="116">
        <f t="shared" si="53"/>
        <v>0</v>
      </c>
      <c r="AB243" s="116">
        <f t="shared" si="53"/>
        <v>0</v>
      </c>
      <c r="AC243" s="116">
        <f t="shared" si="53"/>
        <v>0</v>
      </c>
      <c r="AD243" s="116">
        <f t="shared" si="53"/>
        <v>0</v>
      </c>
      <c r="AE243" s="116">
        <f t="shared" si="53"/>
        <v>0</v>
      </c>
      <c r="AF243" s="116">
        <f t="shared" si="53"/>
        <v>0</v>
      </c>
      <c r="AG243" s="116">
        <f t="shared" si="53"/>
        <v>0</v>
      </c>
      <c r="AH243" s="116">
        <f t="shared" si="53"/>
        <v>0</v>
      </c>
      <c r="AI243" s="116">
        <f t="shared" si="53"/>
        <v>0</v>
      </c>
      <c r="AJ243" s="116">
        <f t="shared" si="53"/>
        <v>0</v>
      </c>
      <c r="AK243" s="116">
        <f t="shared" si="53"/>
        <v>0</v>
      </c>
      <c r="AL243" s="116">
        <f t="shared" si="53"/>
        <v>0</v>
      </c>
      <c r="AM243" s="116">
        <f t="shared" si="53"/>
        <v>0</v>
      </c>
      <c r="AN243" s="116">
        <f t="shared" si="53"/>
        <v>0</v>
      </c>
      <c r="AO243" s="116">
        <f t="shared" si="53"/>
        <v>0</v>
      </c>
      <c r="AP243" s="116">
        <f t="shared" si="53"/>
        <v>0</v>
      </c>
      <c r="AQ243" s="116">
        <f t="shared" si="53"/>
        <v>0</v>
      </c>
      <c r="AR243" s="116">
        <f t="shared" si="53"/>
        <v>0</v>
      </c>
      <c r="AS243" s="116">
        <f t="shared" si="53"/>
        <v>0</v>
      </c>
      <c r="AT243" s="116">
        <f t="shared" si="53"/>
        <v>0</v>
      </c>
      <c r="AU243" s="116">
        <f t="shared" si="53"/>
        <v>0</v>
      </c>
      <c r="AV243" s="116">
        <f t="shared" si="53"/>
        <v>0</v>
      </c>
      <c r="AW243" s="116">
        <f t="shared" si="53"/>
        <v>0</v>
      </c>
      <c r="AX243" s="116">
        <f t="shared" si="53"/>
        <v>0</v>
      </c>
      <c r="AY243" s="116">
        <f t="shared" si="53"/>
        <v>0</v>
      </c>
      <c r="AZ243" s="116">
        <f t="shared" si="53"/>
        <v>0</v>
      </c>
      <c r="BA243" s="116">
        <f t="shared" si="53"/>
        <v>0</v>
      </c>
      <c r="BB243" s="116">
        <f t="shared" si="53"/>
        <v>0</v>
      </c>
      <c r="BC243" s="116">
        <f t="shared" si="53"/>
        <v>0</v>
      </c>
      <c r="BD243" s="116">
        <f t="shared" si="53"/>
        <v>0</v>
      </c>
      <c r="BE243" s="116">
        <f t="shared" si="53"/>
        <v>0</v>
      </c>
      <c r="BF243" s="116">
        <f t="shared" si="53"/>
        <v>0</v>
      </c>
      <c r="BG243" s="116">
        <f t="shared" si="53"/>
        <v>0</v>
      </c>
      <c r="BH243" s="116">
        <f t="shared" si="53"/>
        <v>0</v>
      </c>
      <c r="BI243" s="116">
        <f t="shared" si="53"/>
        <v>0</v>
      </c>
      <c r="BJ243" s="116">
        <f t="shared" si="53"/>
        <v>0</v>
      </c>
      <c r="BK243" s="116">
        <f t="shared" si="53"/>
        <v>0</v>
      </c>
      <c r="BL243" s="116">
        <f t="shared" si="53"/>
        <v>2831.5928254989599</v>
      </c>
      <c r="BM243" s="116">
        <f t="shared" si="53"/>
        <v>0</v>
      </c>
      <c r="BN243" s="116">
        <f t="shared" si="53"/>
        <v>0</v>
      </c>
      <c r="BO243" s="106"/>
      <c r="BP243" s="121"/>
    </row>
    <row r="244" spans="1:68" s="103" customFormat="1" x14ac:dyDescent="0.3">
      <c r="A244" s="115" t="s">
        <v>253</v>
      </c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>
        <f t="shared" si="53"/>
        <v>0</v>
      </c>
      <c r="M244" s="116">
        <f t="shared" si="53"/>
        <v>0</v>
      </c>
      <c r="N244" s="116">
        <f t="shared" si="53"/>
        <v>0</v>
      </c>
      <c r="O244" s="116">
        <f t="shared" si="53"/>
        <v>0</v>
      </c>
      <c r="P244" s="116">
        <f t="shared" si="53"/>
        <v>0</v>
      </c>
      <c r="Q244" s="116">
        <f t="shared" si="53"/>
        <v>0</v>
      </c>
      <c r="R244" s="116">
        <f t="shared" si="53"/>
        <v>0</v>
      </c>
      <c r="S244" s="116">
        <f t="shared" si="53"/>
        <v>0</v>
      </c>
      <c r="T244" s="116">
        <f t="shared" si="53"/>
        <v>0</v>
      </c>
      <c r="U244" s="116">
        <f t="shared" si="53"/>
        <v>0</v>
      </c>
      <c r="V244" s="116">
        <f t="shared" si="53"/>
        <v>0</v>
      </c>
      <c r="W244" s="116">
        <f t="shared" si="53"/>
        <v>0</v>
      </c>
      <c r="X244" s="116">
        <f t="shared" si="53"/>
        <v>0</v>
      </c>
      <c r="Y244" s="116">
        <f t="shared" si="53"/>
        <v>0</v>
      </c>
      <c r="Z244" s="116">
        <f t="shared" si="53"/>
        <v>0</v>
      </c>
      <c r="AA244" s="116">
        <f t="shared" si="53"/>
        <v>0</v>
      </c>
      <c r="AB244" s="116">
        <f t="shared" si="53"/>
        <v>0</v>
      </c>
      <c r="AC244" s="116">
        <f t="shared" si="53"/>
        <v>0</v>
      </c>
      <c r="AD244" s="116">
        <f t="shared" si="53"/>
        <v>0</v>
      </c>
      <c r="AE244" s="116">
        <f t="shared" si="53"/>
        <v>0</v>
      </c>
      <c r="AF244" s="116">
        <f t="shared" si="53"/>
        <v>0</v>
      </c>
      <c r="AG244" s="116">
        <f t="shared" si="53"/>
        <v>0</v>
      </c>
      <c r="AH244" s="116">
        <f t="shared" si="53"/>
        <v>0</v>
      </c>
      <c r="AI244" s="116">
        <f t="shared" si="53"/>
        <v>0</v>
      </c>
      <c r="AJ244" s="116">
        <f t="shared" si="53"/>
        <v>0</v>
      </c>
      <c r="AK244" s="116">
        <f t="shared" si="53"/>
        <v>0</v>
      </c>
      <c r="AL244" s="116">
        <f t="shared" si="53"/>
        <v>0</v>
      </c>
      <c r="AM244" s="116">
        <f t="shared" si="53"/>
        <v>0</v>
      </c>
      <c r="AN244" s="116">
        <f t="shared" si="53"/>
        <v>0</v>
      </c>
      <c r="AO244" s="116">
        <f t="shared" si="53"/>
        <v>0</v>
      </c>
      <c r="AP244" s="116">
        <f t="shared" si="53"/>
        <v>0</v>
      </c>
      <c r="AQ244" s="116">
        <f t="shared" si="53"/>
        <v>0</v>
      </c>
      <c r="AR244" s="116">
        <f t="shared" si="53"/>
        <v>0</v>
      </c>
      <c r="AS244" s="116">
        <f t="shared" si="53"/>
        <v>0</v>
      </c>
      <c r="AT244" s="116">
        <f t="shared" si="53"/>
        <v>0</v>
      </c>
      <c r="AU244" s="116">
        <f t="shared" si="53"/>
        <v>0</v>
      </c>
      <c r="AV244" s="116">
        <f t="shared" si="53"/>
        <v>0</v>
      </c>
      <c r="AW244" s="116">
        <f t="shared" si="53"/>
        <v>0</v>
      </c>
      <c r="AX244" s="116">
        <f t="shared" si="53"/>
        <v>0</v>
      </c>
      <c r="AY244" s="116">
        <f t="shared" si="53"/>
        <v>0</v>
      </c>
      <c r="AZ244" s="116">
        <f t="shared" si="53"/>
        <v>0</v>
      </c>
      <c r="BA244" s="116">
        <f t="shared" si="53"/>
        <v>0</v>
      </c>
      <c r="BB244" s="116">
        <f t="shared" si="53"/>
        <v>0</v>
      </c>
      <c r="BC244" s="116">
        <f t="shared" si="53"/>
        <v>0</v>
      </c>
      <c r="BD244" s="116">
        <f t="shared" si="53"/>
        <v>0</v>
      </c>
      <c r="BE244" s="116">
        <f t="shared" si="53"/>
        <v>0</v>
      </c>
      <c r="BF244" s="116">
        <f t="shared" si="53"/>
        <v>0</v>
      </c>
      <c r="BG244" s="116">
        <f t="shared" si="53"/>
        <v>0</v>
      </c>
      <c r="BH244" s="116">
        <f t="shared" si="53"/>
        <v>0</v>
      </c>
      <c r="BI244" s="116">
        <f t="shared" si="53"/>
        <v>0</v>
      </c>
      <c r="BJ244" s="116">
        <f t="shared" si="53"/>
        <v>0</v>
      </c>
      <c r="BK244" s="116">
        <f t="shared" si="53"/>
        <v>0</v>
      </c>
      <c r="BL244" s="116">
        <f t="shared" si="53"/>
        <v>3207.2508706233584</v>
      </c>
      <c r="BM244" s="116">
        <f t="shared" si="53"/>
        <v>0</v>
      </c>
      <c r="BN244" s="116">
        <f t="shared" si="53"/>
        <v>0</v>
      </c>
      <c r="BO244" s="106"/>
      <c r="BP244" s="121"/>
    </row>
    <row r="245" spans="1:68" s="103" customFormat="1" x14ac:dyDescent="0.3">
      <c r="A245" s="117" t="s">
        <v>131</v>
      </c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>
        <f t="shared" si="53"/>
        <v>0</v>
      </c>
      <c r="M245" s="116">
        <f t="shared" si="53"/>
        <v>0</v>
      </c>
      <c r="N245" s="116">
        <f t="shared" si="53"/>
        <v>0</v>
      </c>
      <c r="O245" s="116">
        <f t="shared" si="53"/>
        <v>0</v>
      </c>
      <c r="P245" s="116">
        <f t="shared" si="53"/>
        <v>0</v>
      </c>
      <c r="Q245" s="116">
        <f t="shared" si="53"/>
        <v>0</v>
      </c>
      <c r="R245" s="116">
        <f t="shared" si="53"/>
        <v>0</v>
      </c>
      <c r="S245" s="116">
        <f t="shared" si="53"/>
        <v>0</v>
      </c>
      <c r="T245" s="116">
        <f t="shared" si="53"/>
        <v>0</v>
      </c>
      <c r="U245" s="116">
        <f t="shared" si="53"/>
        <v>0</v>
      </c>
      <c r="V245" s="116">
        <f t="shared" si="53"/>
        <v>0</v>
      </c>
      <c r="W245" s="116">
        <f t="shared" si="53"/>
        <v>0</v>
      </c>
      <c r="X245" s="116">
        <f t="shared" si="53"/>
        <v>0</v>
      </c>
      <c r="Y245" s="116">
        <f t="shared" si="53"/>
        <v>0</v>
      </c>
      <c r="Z245" s="116">
        <f t="shared" si="53"/>
        <v>0</v>
      </c>
      <c r="AA245" s="116">
        <f t="shared" si="53"/>
        <v>0</v>
      </c>
      <c r="AB245" s="116">
        <f t="shared" si="53"/>
        <v>0</v>
      </c>
      <c r="AC245" s="116">
        <f t="shared" si="53"/>
        <v>0</v>
      </c>
      <c r="AD245" s="116">
        <f t="shared" si="53"/>
        <v>0</v>
      </c>
      <c r="AE245" s="116">
        <f t="shared" si="53"/>
        <v>0</v>
      </c>
      <c r="AF245" s="116">
        <f t="shared" si="53"/>
        <v>0</v>
      </c>
      <c r="AG245" s="116">
        <f t="shared" si="53"/>
        <v>0</v>
      </c>
      <c r="AH245" s="116">
        <f t="shared" si="53"/>
        <v>0</v>
      </c>
      <c r="AI245" s="116">
        <f t="shared" si="53"/>
        <v>0</v>
      </c>
      <c r="AJ245" s="116">
        <f t="shared" si="53"/>
        <v>0</v>
      </c>
      <c r="AK245" s="116">
        <f t="shared" si="53"/>
        <v>0</v>
      </c>
      <c r="AL245" s="116">
        <f t="shared" si="53"/>
        <v>0</v>
      </c>
      <c r="AM245" s="116">
        <f t="shared" si="53"/>
        <v>0</v>
      </c>
      <c r="AN245" s="116">
        <f t="shared" si="53"/>
        <v>0</v>
      </c>
      <c r="AO245" s="116">
        <f t="shared" si="53"/>
        <v>0</v>
      </c>
      <c r="AP245" s="116">
        <f t="shared" si="53"/>
        <v>0</v>
      </c>
      <c r="AQ245" s="116">
        <f t="shared" si="53"/>
        <v>0</v>
      </c>
      <c r="AR245" s="116">
        <f t="shared" si="53"/>
        <v>0</v>
      </c>
      <c r="AS245" s="116">
        <f t="shared" si="53"/>
        <v>0</v>
      </c>
      <c r="AT245" s="116">
        <f t="shared" si="53"/>
        <v>0</v>
      </c>
      <c r="AU245" s="116">
        <f t="shared" si="53"/>
        <v>0</v>
      </c>
      <c r="AV245" s="116">
        <f t="shared" si="53"/>
        <v>0</v>
      </c>
      <c r="AW245" s="116">
        <f t="shared" si="53"/>
        <v>0</v>
      </c>
      <c r="AX245" s="116">
        <f t="shared" si="53"/>
        <v>0</v>
      </c>
      <c r="AY245" s="116">
        <f t="shared" si="53"/>
        <v>0</v>
      </c>
      <c r="AZ245" s="116">
        <f t="shared" si="53"/>
        <v>0</v>
      </c>
      <c r="BA245" s="116">
        <f t="shared" si="53"/>
        <v>0</v>
      </c>
      <c r="BB245" s="116">
        <f t="shared" si="53"/>
        <v>0</v>
      </c>
      <c r="BC245" s="116">
        <f t="shared" si="53"/>
        <v>0</v>
      </c>
      <c r="BD245" s="116">
        <f t="shared" si="53"/>
        <v>0</v>
      </c>
      <c r="BE245" s="116">
        <f t="shared" si="53"/>
        <v>0</v>
      </c>
      <c r="BF245" s="116">
        <f t="shared" si="53"/>
        <v>0</v>
      </c>
      <c r="BG245" s="116">
        <f t="shared" si="53"/>
        <v>0</v>
      </c>
      <c r="BH245" s="116">
        <f t="shared" si="53"/>
        <v>0</v>
      </c>
      <c r="BI245" s="116">
        <f t="shared" si="53"/>
        <v>0</v>
      </c>
      <c r="BJ245" s="116">
        <f t="shared" si="53"/>
        <v>0</v>
      </c>
      <c r="BK245" s="116">
        <f t="shared" si="53"/>
        <v>0</v>
      </c>
      <c r="BL245" s="116">
        <f t="shared" si="53"/>
        <v>3101.7145459765029</v>
      </c>
      <c r="BM245" s="116">
        <f t="shared" si="53"/>
        <v>0</v>
      </c>
      <c r="BN245" s="116">
        <f t="shared" si="53"/>
        <v>0</v>
      </c>
      <c r="BP245" s="122"/>
    </row>
    <row r="246" spans="1:68" s="103" customFormat="1" x14ac:dyDescent="0.3">
      <c r="A246" s="117" t="s">
        <v>132</v>
      </c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>
        <f t="shared" si="53"/>
        <v>0</v>
      </c>
      <c r="M246" s="116">
        <f t="shared" si="53"/>
        <v>0</v>
      </c>
      <c r="N246" s="116">
        <f t="shared" si="53"/>
        <v>0</v>
      </c>
      <c r="O246" s="116">
        <f t="shared" si="53"/>
        <v>0</v>
      </c>
      <c r="P246" s="116">
        <f t="shared" si="53"/>
        <v>0</v>
      </c>
      <c r="Q246" s="116">
        <f t="shared" si="53"/>
        <v>0</v>
      </c>
      <c r="R246" s="116">
        <f t="shared" si="53"/>
        <v>0</v>
      </c>
      <c r="S246" s="116">
        <f t="shared" si="53"/>
        <v>0</v>
      </c>
      <c r="T246" s="116">
        <f t="shared" si="53"/>
        <v>0</v>
      </c>
      <c r="U246" s="116">
        <f t="shared" si="53"/>
        <v>0</v>
      </c>
      <c r="V246" s="116">
        <f t="shared" si="53"/>
        <v>0</v>
      </c>
      <c r="W246" s="116">
        <f t="shared" si="53"/>
        <v>0</v>
      </c>
      <c r="X246" s="116">
        <f t="shared" si="53"/>
        <v>0</v>
      </c>
      <c r="Y246" s="116">
        <f t="shared" si="53"/>
        <v>0</v>
      </c>
      <c r="Z246" s="116">
        <f t="shared" si="53"/>
        <v>0</v>
      </c>
      <c r="AA246" s="116">
        <f t="shared" si="53"/>
        <v>0</v>
      </c>
      <c r="AB246" s="116">
        <f t="shared" si="53"/>
        <v>0</v>
      </c>
      <c r="AC246" s="116">
        <f t="shared" si="53"/>
        <v>0</v>
      </c>
      <c r="AD246" s="116">
        <f t="shared" si="53"/>
        <v>0</v>
      </c>
      <c r="AE246" s="116">
        <f t="shared" si="53"/>
        <v>0</v>
      </c>
      <c r="AF246" s="116">
        <f t="shared" si="53"/>
        <v>0</v>
      </c>
      <c r="AG246" s="116">
        <f t="shared" si="53"/>
        <v>0</v>
      </c>
      <c r="AH246" s="116">
        <f t="shared" si="53"/>
        <v>0</v>
      </c>
      <c r="AI246" s="116">
        <f t="shared" si="53"/>
        <v>0</v>
      </c>
      <c r="AJ246" s="116">
        <f t="shared" si="53"/>
        <v>0</v>
      </c>
      <c r="AK246" s="116">
        <f t="shared" si="53"/>
        <v>0</v>
      </c>
      <c r="AL246" s="116">
        <f t="shared" si="53"/>
        <v>0</v>
      </c>
      <c r="AM246" s="116">
        <f t="shared" si="53"/>
        <v>0</v>
      </c>
      <c r="AN246" s="116">
        <f t="shared" si="53"/>
        <v>0</v>
      </c>
      <c r="AO246" s="116">
        <f t="shared" si="53"/>
        <v>0</v>
      </c>
      <c r="AP246" s="116">
        <f t="shared" si="53"/>
        <v>0</v>
      </c>
      <c r="AQ246" s="116">
        <f t="shared" si="53"/>
        <v>0</v>
      </c>
      <c r="AR246" s="116">
        <f t="shared" si="53"/>
        <v>0</v>
      </c>
      <c r="AS246" s="116">
        <f t="shared" si="53"/>
        <v>0</v>
      </c>
      <c r="AT246" s="116">
        <f t="shared" si="53"/>
        <v>0</v>
      </c>
      <c r="AU246" s="116">
        <f t="shared" si="53"/>
        <v>0</v>
      </c>
      <c r="AV246" s="116">
        <f t="shared" si="53"/>
        <v>0</v>
      </c>
      <c r="AW246" s="116">
        <f t="shared" si="53"/>
        <v>0</v>
      </c>
      <c r="AX246" s="116">
        <f t="shared" si="53"/>
        <v>0</v>
      </c>
      <c r="AY246" s="116">
        <f t="shared" si="53"/>
        <v>0</v>
      </c>
      <c r="AZ246" s="116">
        <f t="shared" si="53"/>
        <v>0</v>
      </c>
      <c r="BA246" s="116">
        <f t="shared" si="53"/>
        <v>0</v>
      </c>
      <c r="BB246" s="116">
        <f t="shared" si="53"/>
        <v>0</v>
      </c>
      <c r="BC246" s="116">
        <f t="shared" si="53"/>
        <v>0</v>
      </c>
      <c r="BD246" s="116">
        <f t="shared" si="53"/>
        <v>0</v>
      </c>
      <c r="BE246" s="116">
        <f t="shared" si="53"/>
        <v>0</v>
      </c>
      <c r="BF246" s="116">
        <f t="shared" si="53"/>
        <v>0</v>
      </c>
      <c r="BG246" s="116">
        <f t="shared" si="53"/>
        <v>0</v>
      </c>
      <c r="BH246" s="116">
        <f t="shared" si="53"/>
        <v>0</v>
      </c>
      <c r="BI246" s="116">
        <f t="shared" si="53"/>
        <v>0</v>
      </c>
      <c r="BJ246" s="116">
        <f t="shared" si="53"/>
        <v>0</v>
      </c>
      <c r="BK246" s="116">
        <f t="shared" si="53"/>
        <v>0</v>
      </c>
      <c r="BL246" s="116">
        <f t="shared" si="53"/>
        <v>3168.6169233729029</v>
      </c>
      <c r="BM246" s="116">
        <f t="shared" si="53"/>
        <v>0</v>
      </c>
      <c r="BN246" s="116">
        <f t="shared" si="53"/>
        <v>0</v>
      </c>
      <c r="BP246" s="122"/>
    </row>
    <row r="247" spans="1:68" s="103" customFormat="1" x14ac:dyDescent="0.3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  <c r="BN247" s="117"/>
      <c r="BP247" s="122"/>
    </row>
    <row r="248" spans="1:68" s="103" customFormat="1" x14ac:dyDescent="0.3">
      <c r="A248" s="117"/>
      <c r="B248" s="33">
        <f>IF(AND(B76&lt;&gt;"",C76="",B79&lt;&gt;"",C79="",B90&lt;&gt;"",C90=""),1,0)</f>
        <v>0</v>
      </c>
      <c r="C248" s="33">
        <f>IF(AND(C76&lt;&gt;"",D76="",C79&lt;&gt;"",D79="",C90&lt;&gt;"",D90=""),1,0)</f>
        <v>0</v>
      </c>
      <c r="D248" s="33">
        <f>IF(AND(D76&lt;&gt;"",E76="",D79&lt;&gt;"",E79="",D90&lt;&gt;"",E90=""),1,0)</f>
        <v>0</v>
      </c>
      <c r="E248" s="33">
        <f>IF(AND(E76&lt;&gt;"",F76="",E79&lt;&gt;"",F79="",E90&lt;&gt;"",F90=""),1,0)</f>
        <v>0</v>
      </c>
      <c r="F248" s="33">
        <f>IF(AND(F76&lt;&gt;"",G76="",F79&lt;&gt;"",G79="",F90&lt;&gt;"",G90=""),1,0)</f>
        <v>0</v>
      </c>
      <c r="G248" s="33">
        <f>IF(AND(G76&lt;&gt;"",H76="",G79&lt;&gt;"",H79="",G90&lt;&gt;"",H90=""),1,0)</f>
        <v>0</v>
      </c>
      <c r="H248" s="33">
        <f>IF(AND(H76&lt;&gt;"",I76="",H79&lt;&gt;"",I79="",H90&lt;&gt;"",I90=""),1,0)</f>
        <v>0</v>
      </c>
      <c r="I248" s="33">
        <f>IF(AND(I76&lt;&gt;"",J76="",I79&lt;&gt;"",J79="",I90&lt;&gt;"",J90=""),1,0)</f>
        <v>0</v>
      </c>
      <c r="J248" s="33">
        <f>IF(AND(J76&lt;&gt;"",K76="",J79&lt;&gt;"",K79="",J90&lt;&gt;"",K90=""),1,0)</f>
        <v>0</v>
      </c>
      <c r="K248" s="33">
        <f>IF(AND(K76&lt;&gt;"",L76="",K79&lt;&gt;"",L79="",K90&lt;&gt;"",L90=""),1,0)</f>
        <v>0</v>
      </c>
      <c r="L248" s="33">
        <f>IF(AND(L76&lt;&gt;"",M76="",L79&lt;&gt;"",M79="",L90&lt;&gt;"",M90=""),1,0)</f>
        <v>0</v>
      </c>
      <c r="M248" s="33">
        <f>IF(AND(M76&lt;&gt;"",N76="",M79&lt;&gt;"",N79="",M90&lt;&gt;"",N90=""),1,0)</f>
        <v>0</v>
      </c>
      <c r="N248" s="33">
        <f>IF(AND(N76&lt;&gt;"",O76="",N79&lt;&gt;"",O79="",N90&lt;&gt;"",O90=""),1,0)</f>
        <v>0</v>
      </c>
      <c r="O248" s="33">
        <f>IF(AND(O76&lt;&gt;"",P76="",O79&lt;&gt;"",P79="",O90&lt;&gt;"",P90=""),1,0)</f>
        <v>0</v>
      </c>
      <c r="P248" s="33">
        <f>IF(AND(P76&lt;&gt;"",Q76="",P79&lt;&gt;"",Q79="",P90&lt;&gt;"",Q90=""),1,0)</f>
        <v>0</v>
      </c>
      <c r="Q248" s="33">
        <f>IF(AND(Q76&lt;&gt;"",R76="",Q79&lt;&gt;"",R79="",Q90&lt;&gt;"",R90=""),1,0)</f>
        <v>0</v>
      </c>
      <c r="R248" s="33">
        <f>IF(AND(R76&lt;&gt;"",S76="",R79&lt;&gt;"",S79="",R90&lt;&gt;"",S90=""),1,0)</f>
        <v>0</v>
      </c>
      <c r="S248" s="33">
        <f>IF(AND(S76&lt;&gt;"",T76="",S79&lt;&gt;"",T79="",S90&lt;&gt;"",T90=""),1,0)</f>
        <v>0</v>
      </c>
      <c r="T248" s="33">
        <f>IF(AND(T76&lt;&gt;"",U76="",T79&lt;&gt;"",U79="",T90&lt;&gt;"",U90=""),1,0)</f>
        <v>0</v>
      </c>
      <c r="U248" s="33">
        <f>IF(AND(U76&lt;&gt;"",V76="",U79&lt;&gt;"",V79="",U90&lt;&gt;"",V90=""),1,0)</f>
        <v>0</v>
      </c>
      <c r="V248" s="33">
        <f>IF(AND(V76&lt;&gt;"",W76="",V79&lt;&gt;"",W79="",V90&lt;&gt;"",W90=""),1,0)</f>
        <v>0</v>
      </c>
      <c r="W248" s="33">
        <f>IF(AND(W76&lt;&gt;"",X76="",W79&lt;&gt;"",X79="",W90&lt;&gt;"",X90=""),1,0)</f>
        <v>0</v>
      </c>
      <c r="X248" s="33">
        <f>IF(AND(X76&lt;&gt;"",Y76="",X79&lt;&gt;"",Y79="",X90&lt;&gt;"",Y90=""),1,0)</f>
        <v>0</v>
      </c>
      <c r="Y248" s="33">
        <f>IF(AND(Y76&lt;&gt;"",Z76="",Y79&lt;&gt;"",Z79="",Y90&lt;&gt;"",Z90=""),1,0)</f>
        <v>0</v>
      </c>
      <c r="Z248" s="33">
        <f>IF(AND(Z76&lt;&gt;"",AA76="",Z79&lt;&gt;"",AA79="",Z90&lt;&gt;"",AA90=""),1,0)</f>
        <v>0</v>
      </c>
      <c r="AA248" s="33">
        <f>IF(AND(AA76&lt;&gt;"",AB76="",AA79&lt;&gt;"",AB79="",AA90&lt;&gt;"",AB90=""),1,0)</f>
        <v>0</v>
      </c>
      <c r="AB248" s="33">
        <f>IF(AND(AB76&lt;&gt;"",AC76="",AB79&lt;&gt;"",AC79="",AB90&lt;&gt;"",AC90=""),1,0)</f>
        <v>0</v>
      </c>
      <c r="AC248" s="33">
        <f>IF(AND(AC76&lt;&gt;"",AD76="",AC79&lt;&gt;"",AD79="",AC90&lt;&gt;"",AD90=""),1,0)</f>
        <v>0</v>
      </c>
      <c r="AD248" s="33">
        <f>IF(AND(AD76&lt;&gt;"",AE76="",AD79&lt;&gt;"",AE79="",AD90&lt;&gt;"",AE90=""),1,0)</f>
        <v>0</v>
      </c>
      <c r="AE248" s="33">
        <f>IF(AND(AE76&lt;&gt;"",AF76="",AE79&lt;&gt;"",AF79="",AE90&lt;&gt;"",AF90=""),1,0)</f>
        <v>0</v>
      </c>
      <c r="AF248" s="33">
        <f>IF(AND(AF76&lt;&gt;"",AG76="",AF79&lt;&gt;"",AG79="",AF90&lt;&gt;"",AG90=""),1,0)</f>
        <v>0</v>
      </c>
      <c r="AG248" s="33">
        <f>IF(AND(AG76&lt;&gt;"",AH76="",AG79&lt;&gt;"",AH79="",AG90&lt;&gt;"",AH90=""),1,0)</f>
        <v>0</v>
      </c>
      <c r="AH248" s="33">
        <f>IF(AND(AH76&lt;&gt;"",AI76="",AH79&lt;&gt;"",AI79="",AH90&lt;&gt;"",AI90=""),1,0)</f>
        <v>0</v>
      </c>
      <c r="AI248" s="33">
        <f>IF(AND(AI76&lt;&gt;"",AJ76="",AI79&lt;&gt;"",AJ79="",AI90&lt;&gt;"",AJ90=""),1,0)</f>
        <v>0</v>
      </c>
      <c r="AJ248" s="33">
        <f>IF(AND(AJ76&lt;&gt;"",AK76="",AJ79&lt;&gt;"",AK79="",AJ90&lt;&gt;"",AK90=""),1,0)</f>
        <v>0</v>
      </c>
      <c r="AK248" s="33">
        <f>IF(AND(AK76&lt;&gt;"",AL76="",AK79&lt;&gt;"",AL79="",AK90&lt;&gt;"",AL90=""),1,0)</f>
        <v>0</v>
      </c>
      <c r="AL248" s="33">
        <f>IF(AND(AL76&lt;&gt;"",AM76="",AL79&lt;&gt;"",AM79="",AL90&lt;&gt;"",AM90=""),1,0)</f>
        <v>0</v>
      </c>
      <c r="AM248" s="33">
        <f>IF(AND(AM76&lt;&gt;"",AN76="",AM79&lt;&gt;"",AN79="",AM90&lt;&gt;"",AN90=""),1,0)</f>
        <v>0</v>
      </c>
      <c r="AN248" s="33">
        <f>IF(AND(AN76&lt;&gt;"",AO76="",AN79&lt;&gt;"",AO79="",AN90&lt;&gt;"",AO90=""),1,0)</f>
        <v>0</v>
      </c>
      <c r="AO248" s="33">
        <f>IF(AND(AO76&lt;&gt;"",AP76="",AO79&lt;&gt;"",AP79="",AO90&lt;&gt;"",AP90=""),1,0)</f>
        <v>0</v>
      </c>
      <c r="AP248" s="33">
        <f>IF(AND(AP76&lt;&gt;"",AQ76="",AP79&lt;&gt;"",AQ79="",AP90&lt;&gt;"",AQ90=""),1,0)</f>
        <v>0</v>
      </c>
      <c r="AQ248" s="33">
        <f>IF(AND(AQ76&lt;&gt;"",AR76="",AQ79&lt;&gt;"",AR79="",AQ90&lt;&gt;"",AR90=""),1,0)</f>
        <v>0</v>
      </c>
      <c r="AR248" s="33">
        <f>IF(AND(AR76&lt;&gt;"",AS76="",AR79&lt;&gt;"",AS79="",AR90&lt;&gt;"",AS90=""),1,0)</f>
        <v>0</v>
      </c>
      <c r="AS248" s="33">
        <f>IF(AND(AS76&lt;&gt;"",AT76="",AS79&lt;&gt;"",AT79="",AS90&lt;&gt;"",AT90=""),1,0)</f>
        <v>0</v>
      </c>
      <c r="AT248" s="33">
        <f>IF(AND(AT76&lt;&gt;"",AU76="",AT79&lt;&gt;"",AU79="",AT90&lt;&gt;"",AU90=""),1,0)</f>
        <v>0</v>
      </c>
      <c r="AU248" s="33">
        <f>IF(AND(AU76&lt;&gt;"",AV76="",AU79&lt;&gt;"",AV79="",AU90&lt;&gt;"",AV90=""),1,0)</f>
        <v>0</v>
      </c>
      <c r="AV248" s="33">
        <f>IF(AND(AV76&lt;&gt;"",AW76="",AV79&lt;&gt;"",AW79="",AV90&lt;&gt;"",AW90=""),1,0)</f>
        <v>0</v>
      </c>
      <c r="AW248" s="33">
        <f>IF(AND(AW76&lt;&gt;"",AX76="",AW79&lt;&gt;"",AX79="",AW90&lt;&gt;"",AX90=""),1,0)</f>
        <v>0</v>
      </c>
      <c r="AX248" s="33">
        <f>IF(AND(AX76&lt;&gt;"",AY76="",AX79&lt;&gt;"",AY79="",AX90&lt;&gt;"",AY90=""),1,0)</f>
        <v>0</v>
      </c>
      <c r="AY248" s="33">
        <f>IF(AND(AY76&lt;&gt;"",AZ76="",AY79&lt;&gt;"",AZ79="",AY90&lt;&gt;"",AZ90=""),1,0)</f>
        <v>0</v>
      </c>
      <c r="AZ248" s="33">
        <f>IF(AND(AZ76&lt;&gt;"",BA76="",AZ79&lt;&gt;"",BA79="",AZ90&lt;&gt;"",BA91=""),1,0)</f>
        <v>0</v>
      </c>
      <c r="BA248" s="33">
        <f>IF(AND(BA76&lt;&gt;"",BB76="",BA79&lt;&gt;"",BB79="",BA91&lt;&gt;"",BB91=""),1,0)</f>
        <v>0</v>
      </c>
      <c r="BB248" s="33">
        <f>IF(AND(BB76&lt;&gt;"",BC76="",BB79&lt;&gt;"",BC79="",BB91&lt;&gt;"",BC91=""),1,0)</f>
        <v>0</v>
      </c>
      <c r="BC248" s="33">
        <f>IF(AND(BC76&lt;&gt;"",BD76="",BC79&lt;&gt;"",BD79="",BC91&lt;&gt;"",BD91=""),1,0)</f>
        <v>0</v>
      </c>
      <c r="BD248" s="33">
        <f>IF(BE248=1,2,IF(AND(BD76&lt;&gt;"",BE76="",BD79&lt;&gt;"",BE79="",BD91&lt;&gt;"",BE91=""),1,0))</f>
        <v>0</v>
      </c>
      <c r="BE248" s="33">
        <f>IF(BF248=1,2,IF(AND(BE76&lt;&gt;"",BF76="",BE79&lt;&gt;"",BF79="",BE91&lt;&gt;"",BF91=""),1,0))</f>
        <v>0</v>
      </c>
      <c r="BF248" s="33">
        <f>IF(BG248=1,2,IF(AND(BF76&lt;&gt;"",BG76="",BF79&lt;&gt;"",BG79="",BF91&lt;&gt;"",BG91=""),1,0))</f>
        <v>0</v>
      </c>
      <c r="BG248" s="33">
        <f>IF(BH248=1,2,IF(AND(BG76&lt;&gt;"",BH76="",BG79&lt;&gt;"",BH79="",BG91&lt;&gt;"",BH91=""),1,0))</f>
        <v>0</v>
      </c>
      <c r="BH248" s="33">
        <f>IF(BI248=1,2,IF(AND(BH76&lt;&gt;"",BI76="",BH79&lt;&gt;"",BI79="",BH91&lt;&gt;"",BI91=""),1,0))</f>
        <v>0</v>
      </c>
      <c r="BI248" s="33">
        <f>IF(BJ248=1,2,IF(AND(BI76&lt;&gt;"",BJ76="",BI79&lt;&gt;"",BJ79="",BI91&lt;&gt;"",BJ91=""),1,0))</f>
        <v>0</v>
      </c>
      <c r="BJ248" s="33">
        <f>IF(BK248=1,2,IF(AND(BJ76&lt;&gt;"",BK76="",BJ79&lt;&gt;"",BK79="",BJ91&lt;&gt;"",BK91=""),1,0))</f>
        <v>0</v>
      </c>
      <c r="BK248" s="33">
        <f>IF(BL248=1,2,IF(AND(BK76&lt;&gt;"",BL76="",BK79&lt;&gt;"",BL79="",BK91&lt;&gt;"",BL91=""),1,0))</f>
        <v>2</v>
      </c>
      <c r="BL248" s="33">
        <f>IF(BM248=1,2,IF(AND(BL76&lt;&gt;"",BM76="",BL79&lt;&gt;"",BM79="",BL91&lt;&gt;"",BM91=""),1,0))</f>
        <v>1</v>
      </c>
      <c r="BM248" s="33">
        <f>IF(BN248=1,2,IF(AND(BM76&lt;&gt;"",BN76="",BM79&lt;&gt;"",BN79="",BM91&lt;&gt;"",BN91=""),1,0))</f>
        <v>0</v>
      </c>
      <c r="BN248" s="33">
        <f>IF(BO248=1,2,IF(AND(BN76&lt;&gt;"",BO76="",BN79&lt;&gt;"",BO79="",BN91&lt;&gt;"",BO91=""),1,0))</f>
        <v>0</v>
      </c>
      <c r="BP248" s="122"/>
    </row>
    <row r="249" spans="1:68" s="103" customFormat="1" x14ac:dyDescent="0.3">
      <c r="A249" s="117"/>
      <c r="B249" s="115">
        <v>43678</v>
      </c>
      <c r="C249" s="115">
        <v>43709</v>
      </c>
      <c r="D249" s="115">
        <v>43739</v>
      </c>
      <c r="E249" s="115">
        <v>43770</v>
      </c>
      <c r="F249" s="115">
        <v>43800</v>
      </c>
      <c r="G249" s="115">
        <v>43831</v>
      </c>
      <c r="H249" s="115">
        <v>43862</v>
      </c>
      <c r="I249" s="115">
        <v>43891</v>
      </c>
      <c r="J249" s="115">
        <v>43922</v>
      </c>
      <c r="K249" s="115">
        <v>43952</v>
      </c>
      <c r="L249" s="115">
        <v>43983</v>
      </c>
      <c r="M249" s="115">
        <v>44013</v>
      </c>
      <c r="N249" s="115">
        <v>44044</v>
      </c>
      <c r="O249" s="115">
        <v>44075</v>
      </c>
      <c r="P249" s="115">
        <v>44105</v>
      </c>
      <c r="Q249" s="115">
        <v>44136</v>
      </c>
      <c r="R249" s="115">
        <v>44166</v>
      </c>
      <c r="S249" s="115">
        <v>44197</v>
      </c>
      <c r="T249" s="115">
        <v>44228</v>
      </c>
      <c r="U249" s="115">
        <v>44256</v>
      </c>
      <c r="V249" s="115">
        <v>44287</v>
      </c>
      <c r="W249" s="115">
        <v>44317</v>
      </c>
      <c r="X249" s="115">
        <v>44348</v>
      </c>
      <c r="Y249" s="115">
        <v>44378</v>
      </c>
      <c r="Z249" s="115">
        <v>44409</v>
      </c>
      <c r="AA249" s="115">
        <v>44440</v>
      </c>
      <c r="AB249" s="115">
        <v>44470</v>
      </c>
      <c r="AC249" s="115">
        <v>44501</v>
      </c>
      <c r="AD249" s="115">
        <v>44531</v>
      </c>
      <c r="AE249" s="115">
        <v>44562</v>
      </c>
      <c r="AF249" s="115">
        <v>44593</v>
      </c>
      <c r="AG249" s="115">
        <v>44621</v>
      </c>
      <c r="AH249" s="115">
        <v>44652</v>
      </c>
      <c r="AI249" s="115">
        <v>44682</v>
      </c>
      <c r="AJ249" s="115">
        <v>44713</v>
      </c>
      <c r="AK249" s="115">
        <v>44743</v>
      </c>
      <c r="AL249" s="115">
        <v>44774</v>
      </c>
      <c r="AM249" s="115">
        <v>44805</v>
      </c>
      <c r="AN249" s="115">
        <v>44835</v>
      </c>
      <c r="AO249" s="115">
        <v>44866</v>
      </c>
      <c r="AP249" s="115">
        <v>44896</v>
      </c>
      <c r="AQ249" s="115">
        <v>44927</v>
      </c>
      <c r="AR249" s="115">
        <v>44958</v>
      </c>
      <c r="AS249" s="115">
        <v>44986</v>
      </c>
      <c r="AT249" s="115">
        <v>45017</v>
      </c>
      <c r="AU249" s="115">
        <v>45047</v>
      </c>
      <c r="AV249" s="115">
        <v>45078</v>
      </c>
      <c r="AW249" s="115">
        <v>45108</v>
      </c>
      <c r="AX249" s="115">
        <v>45139</v>
      </c>
      <c r="AY249" s="115">
        <v>45170</v>
      </c>
      <c r="AZ249" s="115">
        <v>45200</v>
      </c>
      <c r="BA249" s="115">
        <v>45231</v>
      </c>
      <c r="BB249" s="115">
        <v>45261</v>
      </c>
      <c r="BC249" s="115">
        <v>45292</v>
      </c>
      <c r="BD249" s="115">
        <v>45323</v>
      </c>
      <c r="BE249" s="115">
        <v>45352</v>
      </c>
      <c r="BF249" s="115">
        <v>45383</v>
      </c>
      <c r="BG249" s="115">
        <v>45413</v>
      </c>
      <c r="BH249" s="115">
        <v>45444</v>
      </c>
      <c r="BI249" s="115">
        <v>45474</v>
      </c>
      <c r="BJ249" s="115">
        <v>45505</v>
      </c>
      <c r="BK249" s="115">
        <v>45536</v>
      </c>
      <c r="BL249" s="115">
        <v>45566</v>
      </c>
      <c r="BM249" s="115">
        <v>45597</v>
      </c>
      <c r="BN249" s="115">
        <v>45627</v>
      </c>
      <c r="BO249" s="102"/>
      <c r="BP249" s="123"/>
    </row>
    <row r="250" spans="1:68" s="103" customFormat="1" x14ac:dyDescent="0.3">
      <c r="A250" s="115" t="s">
        <v>54</v>
      </c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6">
        <f t="shared" ref="L250:BN250" si="54">+L$248*L236</f>
        <v>0</v>
      </c>
      <c r="M250" s="116">
        <f t="shared" si="54"/>
        <v>0</v>
      </c>
      <c r="N250" s="116">
        <f t="shared" si="54"/>
        <v>0</v>
      </c>
      <c r="O250" s="116">
        <f t="shared" si="54"/>
        <v>0</v>
      </c>
      <c r="P250" s="116">
        <f t="shared" si="54"/>
        <v>0</v>
      </c>
      <c r="Q250" s="116">
        <f t="shared" si="54"/>
        <v>0</v>
      </c>
      <c r="R250" s="116">
        <f t="shared" si="54"/>
        <v>0</v>
      </c>
      <c r="S250" s="116">
        <f t="shared" si="54"/>
        <v>0</v>
      </c>
      <c r="T250" s="116">
        <f t="shared" si="54"/>
        <v>0</v>
      </c>
      <c r="U250" s="116">
        <f t="shared" si="54"/>
        <v>0</v>
      </c>
      <c r="V250" s="116">
        <f t="shared" si="54"/>
        <v>0</v>
      </c>
      <c r="W250" s="116">
        <f t="shared" si="54"/>
        <v>0</v>
      </c>
      <c r="X250" s="116">
        <f t="shared" si="54"/>
        <v>0</v>
      </c>
      <c r="Y250" s="116">
        <f t="shared" si="54"/>
        <v>0</v>
      </c>
      <c r="Z250" s="116">
        <f t="shared" si="54"/>
        <v>0</v>
      </c>
      <c r="AA250" s="116">
        <f t="shared" si="54"/>
        <v>0</v>
      </c>
      <c r="AB250" s="116">
        <f t="shared" si="54"/>
        <v>0</v>
      </c>
      <c r="AC250" s="116">
        <f t="shared" si="54"/>
        <v>0</v>
      </c>
      <c r="AD250" s="116">
        <f t="shared" si="54"/>
        <v>0</v>
      </c>
      <c r="AE250" s="116">
        <f t="shared" si="54"/>
        <v>0</v>
      </c>
      <c r="AF250" s="116">
        <f t="shared" si="54"/>
        <v>0</v>
      </c>
      <c r="AG250" s="116">
        <f t="shared" si="54"/>
        <v>0</v>
      </c>
      <c r="AH250" s="116">
        <f t="shared" si="54"/>
        <v>0</v>
      </c>
      <c r="AI250" s="116">
        <f t="shared" si="54"/>
        <v>0</v>
      </c>
      <c r="AJ250" s="116">
        <f t="shared" si="54"/>
        <v>0</v>
      </c>
      <c r="AK250" s="116">
        <f t="shared" si="54"/>
        <v>0</v>
      </c>
      <c r="AL250" s="116">
        <f t="shared" si="54"/>
        <v>0</v>
      </c>
      <c r="AM250" s="116">
        <f t="shared" si="54"/>
        <v>0</v>
      </c>
      <c r="AN250" s="116">
        <f t="shared" si="54"/>
        <v>0</v>
      </c>
      <c r="AO250" s="116">
        <f t="shared" si="54"/>
        <v>0</v>
      </c>
      <c r="AP250" s="116">
        <f t="shared" si="54"/>
        <v>0</v>
      </c>
      <c r="AQ250" s="116">
        <f t="shared" si="54"/>
        <v>0</v>
      </c>
      <c r="AR250" s="116">
        <f t="shared" si="54"/>
        <v>0</v>
      </c>
      <c r="AS250" s="116">
        <f t="shared" si="54"/>
        <v>0</v>
      </c>
      <c r="AT250" s="116">
        <f t="shared" si="54"/>
        <v>0</v>
      </c>
      <c r="AU250" s="116">
        <f t="shared" si="54"/>
        <v>0</v>
      </c>
      <c r="AV250" s="116">
        <f t="shared" si="54"/>
        <v>0</v>
      </c>
      <c r="AW250" s="116">
        <f t="shared" si="54"/>
        <v>0</v>
      </c>
      <c r="AX250" s="116">
        <f t="shared" si="54"/>
        <v>0</v>
      </c>
      <c r="AY250" s="116">
        <f t="shared" si="54"/>
        <v>0</v>
      </c>
      <c r="AZ250" s="116">
        <f t="shared" si="54"/>
        <v>0</v>
      </c>
      <c r="BA250" s="116">
        <f t="shared" si="54"/>
        <v>0</v>
      </c>
      <c r="BB250" s="116">
        <f t="shared" si="54"/>
        <v>0</v>
      </c>
      <c r="BC250" s="116">
        <f t="shared" si="54"/>
        <v>0</v>
      </c>
      <c r="BD250" s="116">
        <f t="shared" si="54"/>
        <v>0</v>
      </c>
      <c r="BE250" s="116">
        <f t="shared" si="54"/>
        <v>0</v>
      </c>
      <c r="BF250" s="116">
        <f>+BG$248*BF236</f>
        <v>0</v>
      </c>
      <c r="BG250" s="116">
        <f>+BG$248*BG236</f>
        <v>0</v>
      </c>
      <c r="BH250" s="116">
        <f>+BH$248*BH236</f>
        <v>0</v>
      </c>
      <c r="BI250" s="116">
        <f t="shared" si="54"/>
        <v>0</v>
      </c>
      <c r="BJ250" s="116">
        <f t="shared" si="54"/>
        <v>0</v>
      </c>
      <c r="BK250" s="116">
        <f t="shared" si="54"/>
        <v>3.6118798602736306</v>
      </c>
      <c r="BL250" s="116">
        <f t="shared" si="54"/>
        <v>1.826791775836033</v>
      </c>
      <c r="BM250" s="116">
        <f t="shared" si="54"/>
        <v>0</v>
      </c>
      <c r="BN250" s="116">
        <f t="shared" si="54"/>
        <v>0</v>
      </c>
      <c r="BO250" s="102"/>
      <c r="BP250" s="123"/>
    </row>
    <row r="251" spans="1:68" s="103" customFormat="1" x14ac:dyDescent="0.3">
      <c r="A251" s="115" t="s">
        <v>252</v>
      </c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>
        <f t="shared" ref="L251:BN254" si="55">+L211*L$248</f>
        <v>0</v>
      </c>
      <c r="M251" s="116">
        <f t="shared" si="55"/>
        <v>0</v>
      </c>
      <c r="N251" s="116">
        <f t="shared" si="55"/>
        <v>0</v>
      </c>
      <c r="O251" s="116">
        <f t="shared" si="55"/>
        <v>0</v>
      </c>
      <c r="P251" s="116">
        <f t="shared" si="55"/>
        <v>0</v>
      </c>
      <c r="Q251" s="116">
        <f t="shared" si="55"/>
        <v>0</v>
      </c>
      <c r="R251" s="116">
        <f t="shared" si="55"/>
        <v>0</v>
      </c>
      <c r="S251" s="116">
        <f t="shared" si="55"/>
        <v>0</v>
      </c>
      <c r="T251" s="116">
        <f t="shared" si="55"/>
        <v>0</v>
      </c>
      <c r="U251" s="116">
        <f t="shared" si="55"/>
        <v>0</v>
      </c>
      <c r="V251" s="116">
        <f t="shared" si="55"/>
        <v>0</v>
      </c>
      <c r="W251" s="116">
        <f t="shared" si="55"/>
        <v>0</v>
      </c>
      <c r="X251" s="116">
        <f t="shared" si="55"/>
        <v>0</v>
      </c>
      <c r="Y251" s="116">
        <f t="shared" si="55"/>
        <v>0</v>
      </c>
      <c r="Z251" s="116">
        <f t="shared" si="55"/>
        <v>0</v>
      </c>
      <c r="AA251" s="116">
        <f t="shared" si="55"/>
        <v>0</v>
      </c>
      <c r="AB251" s="116">
        <f t="shared" si="55"/>
        <v>0</v>
      </c>
      <c r="AC251" s="116">
        <f t="shared" si="55"/>
        <v>0</v>
      </c>
      <c r="AD251" s="116">
        <f t="shared" si="55"/>
        <v>0</v>
      </c>
      <c r="AE251" s="116">
        <f t="shared" si="55"/>
        <v>0</v>
      </c>
      <c r="AF251" s="116">
        <f t="shared" si="55"/>
        <v>0</v>
      </c>
      <c r="AG251" s="116">
        <f t="shared" si="55"/>
        <v>0</v>
      </c>
      <c r="AH251" s="116">
        <f t="shared" si="55"/>
        <v>0</v>
      </c>
      <c r="AI251" s="116">
        <f t="shared" si="55"/>
        <v>0</v>
      </c>
      <c r="AJ251" s="116">
        <f t="shared" si="55"/>
        <v>0</v>
      </c>
      <c r="AK251" s="116">
        <f t="shared" si="55"/>
        <v>0</v>
      </c>
      <c r="AL251" s="116">
        <f t="shared" si="55"/>
        <v>0</v>
      </c>
      <c r="AM251" s="116">
        <f t="shared" si="55"/>
        <v>0</v>
      </c>
      <c r="AN251" s="116">
        <f t="shared" si="55"/>
        <v>0</v>
      </c>
      <c r="AO251" s="116">
        <f t="shared" si="55"/>
        <v>0</v>
      </c>
      <c r="AP251" s="116">
        <f t="shared" si="55"/>
        <v>0</v>
      </c>
      <c r="AQ251" s="116">
        <f t="shared" si="55"/>
        <v>0</v>
      </c>
      <c r="AR251" s="116">
        <f t="shared" si="55"/>
        <v>0</v>
      </c>
      <c r="AS251" s="116">
        <f t="shared" si="55"/>
        <v>0</v>
      </c>
      <c r="AT251" s="116">
        <f t="shared" si="55"/>
        <v>0</v>
      </c>
      <c r="AU251" s="116">
        <f t="shared" si="55"/>
        <v>0</v>
      </c>
      <c r="AV251" s="116">
        <f t="shared" si="55"/>
        <v>0</v>
      </c>
      <c r="AW251" s="116">
        <f t="shared" si="55"/>
        <v>0</v>
      </c>
      <c r="AX251" s="116">
        <f t="shared" si="55"/>
        <v>0</v>
      </c>
      <c r="AY251" s="116">
        <f t="shared" si="55"/>
        <v>0</v>
      </c>
      <c r="AZ251" s="116">
        <f t="shared" si="55"/>
        <v>0</v>
      </c>
      <c r="BA251" s="116">
        <f t="shared" si="55"/>
        <v>0</v>
      </c>
      <c r="BB251" s="116">
        <f t="shared" si="55"/>
        <v>0</v>
      </c>
      <c r="BC251" s="116">
        <f t="shared" si="55"/>
        <v>0</v>
      </c>
      <c r="BD251" s="116">
        <f t="shared" si="55"/>
        <v>0</v>
      </c>
      <c r="BE251" s="116">
        <f t="shared" si="55"/>
        <v>0</v>
      </c>
      <c r="BF251" s="116">
        <f>+BF211*BG$248</f>
        <v>0</v>
      </c>
      <c r="BG251" s="116">
        <f>+BG211*BG$248</f>
        <v>0</v>
      </c>
      <c r="BH251" s="116">
        <f t="shared" si="55"/>
        <v>0</v>
      </c>
      <c r="BI251" s="116">
        <f t="shared" si="55"/>
        <v>0</v>
      </c>
      <c r="BJ251" s="116">
        <f t="shared" si="55"/>
        <v>0</v>
      </c>
      <c r="BK251" s="116">
        <f t="shared" si="55"/>
        <v>4.5738887860975508</v>
      </c>
      <c r="BL251" s="116">
        <f t="shared" si="55"/>
        <v>2.3172992056487201</v>
      </c>
      <c r="BM251" s="116">
        <f t="shared" si="55"/>
        <v>0</v>
      </c>
      <c r="BN251" s="116">
        <f t="shared" si="55"/>
        <v>0</v>
      </c>
      <c r="BO251" s="106"/>
      <c r="BP251" s="121"/>
    </row>
    <row r="252" spans="1:68" s="103" customFormat="1" x14ac:dyDescent="0.3">
      <c r="A252" s="115" t="s">
        <v>253</v>
      </c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>
        <f t="shared" si="55"/>
        <v>0</v>
      </c>
      <c r="M252" s="116">
        <f t="shared" si="55"/>
        <v>0</v>
      </c>
      <c r="N252" s="116">
        <f t="shared" si="55"/>
        <v>0</v>
      </c>
      <c r="O252" s="116">
        <f t="shared" si="55"/>
        <v>0</v>
      </c>
      <c r="P252" s="116">
        <f t="shared" si="55"/>
        <v>0</v>
      </c>
      <c r="Q252" s="116">
        <f t="shared" si="55"/>
        <v>0</v>
      </c>
      <c r="R252" s="116">
        <f t="shared" si="55"/>
        <v>0</v>
      </c>
      <c r="S252" s="116">
        <f t="shared" si="55"/>
        <v>0</v>
      </c>
      <c r="T252" s="116">
        <f t="shared" si="55"/>
        <v>0</v>
      </c>
      <c r="U252" s="116">
        <f t="shared" si="55"/>
        <v>0</v>
      </c>
      <c r="V252" s="116">
        <f t="shared" si="55"/>
        <v>0</v>
      </c>
      <c r="W252" s="116">
        <f t="shared" si="55"/>
        <v>0</v>
      </c>
      <c r="X252" s="116">
        <f t="shared" si="55"/>
        <v>0</v>
      </c>
      <c r="Y252" s="116">
        <f t="shared" si="55"/>
        <v>0</v>
      </c>
      <c r="Z252" s="116">
        <f t="shared" si="55"/>
        <v>0</v>
      </c>
      <c r="AA252" s="116">
        <f t="shared" si="55"/>
        <v>0</v>
      </c>
      <c r="AB252" s="116">
        <f t="shared" si="55"/>
        <v>0</v>
      </c>
      <c r="AC252" s="116">
        <f t="shared" si="55"/>
        <v>0</v>
      </c>
      <c r="AD252" s="116">
        <f t="shared" si="55"/>
        <v>0</v>
      </c>
      <c r="AE252" s="116">
        <f t="shared" si="55"/>
        <v>0</v>
      </c>
      <c r="AF252" s="116">
        <f t="shared" si="55"/>
        <v>0</v>
      </c>
      <c r="AG252" s="116">
        <f t="shared" si="55"/>
        <v>0</v>
      </c>
      <c r="AH252" s="116">
        <f t="shared" si="55"/>
        <v>0</v>
      </c>
      <c r="AI252" s="116">
        <f t="shared" si="55"/>
        <v>0</v>
      </c>
      <c r="AJ252" s="116">
        <f t="shared" si="55"/>
        <v>0</v>
      </c>
      <c r="AK252" s="116">
        <f t="shared" si="55"/>
        <v>0</v>
      </c>
      <c r="AL252" s="116">
        <f t="shared" si="55"/>
        <v>0</v>
      </c>
      <c r="AM252" s="116">
        <f t="shared" si="55"/>
        <v>0</v>
      </c>
      <c r="AN252" s="116">
        <f t="shared" si="55"/>
        <v>0</v>
      </c>
      <c r="AO252" s="116">
        <f t="shared" si="55"/>
        <v>0</v>
      </c>
      <c r="AP252" s="116">
        <f t="shared" si="55"/>
        <v>0</v>
      </c>
      <c r="AQ252" s="116">
        <f t="shared" si="55"/>
        <v>0</v>
      </c>
      <c r="AR252" s="116">
        <f t="shared" si="55"/>
        <v>0</v>
      </c>
      <c r="AS252" s="116">
        <f t="shared" si="55"/>
        <v>0</v>
      </c>
      <c r="AT252" s="116">
        <f t="shared" si="55"/>
        <v>0</v>
      </c>
      <c r="AU252" s="116">
        <f t="shared" si="55"/>
        <v>0</v>
      </c>
      <c r="AV252" s="116">
        <f t="shared" si="55"/>
        <v>0</v>
      </c>
      <c r="AW252" s="116">
        <f t="shared" si="55"/>
        <v>0</v>
      </c>
      <c r="AX252" s="116">
        <f t="shared" si="55"/>
        <v>0</v>
      </c>
      <c r="AY252" s="116">
        <f t="shared" si="55"/>
        <v>0</v>
      </c>
      <c r="AZ252" s="116">
        <f t="shared" si="55"/>
        <v>0</v>
      </c>
      <c r="BA252" s="116">
        <f t="shared" si="55"/>
        <v>0</v>
      </c>
      <c r="BB252" s="116">
        <f t="shared" si="55"/>
        <v>0</v>
      </c>
      <c r="BC252" s="116">
        <f t="shared" si="55"/>
        <v>0</v>
      </c>
      <c r="BD252" s="116">
        <f t="shared" si="55"/>
        <v>0</v>
      </c>
      <c r="BE252" s="116">
        <f t="shared" si="55"/>
        <v>0</v>
      </c>
      <c r="BF252" s="116">
        <f>+BF212*BG$248</f>
        <v>0</v>
      </c>
      <c r="BG252" s="116">
        <f>+BG212*BG$248</f>
        <v>0</v>
      </c>
      <c r="BH252" s="116">
        <f t="shared" si="55"/>
        <v>0</v>
      </c>
      <c r="BI252" s="116">
        <f t="shared" si="55"/>
        <v>0</v>
      </c>
      <c r="BJ252" s="116">
        <f t="shared" si="55"/>
        <v>0</v>
      </c>
      <c r="BK252" s="116">
        <f t="shared" si="55"/>
        <v>4.4197755535335155</v>
      </c>
      <c r="BL252" s="116">
        <f t="shared" si="55"/>
        <v>2.2700457539669663</v>
      </c>
      <c r="BM252" s="116">
        <f t="shared" si="55"/>
        <v>0</v>
      </c>
      <c r="BN252" s="116">
        <f t="shared" si="55"/>
        <v>0</v>
      </c>
      <c r="BO252" s="106"/>
      <c r="BP252" s="121"/>
    </row>
    <row r="253" spans="1:68" s="103" customFormat="1" x14ac:dyDescent="0.3">
      <c r="A253" s="117" t="s">
        <v>131</v>
      </c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>
        <f t="shared" si="55"/>
        <v>0</v>
      </c>
      <c r="M253" s="116">
        <f t="shared" si="55"/>
        <v>0</v>
      </c>
      <c r="N253" s="116">
        <f t="shared" si="55"/>
        <v>0</v>
      </c>
      <c r="O253" s="116">
        <f t="shared" si="55"/>
        <v>0</v>
      </c>
      <c r="P253" s="116">
        <f t="shared" si="55"/>
        <v>0</v>
      </c>
      <c r="Q253" s="116">
        <f t="shared" si="55"/>
        <v>0</v>
      </c>
      <c r="R253" s="116">
        <f t="shared" si="55"/>
        <v>0</v>
      </c>
      <c r="S253" s="116">
        <f t="shared" si="55"/>
        <v>0</v>
      </c>
      <c r="T253" s="116">
        <f t="shared" si="55"/>
        <v>0</v>
      </c>
      <c r="U253" s="116">
        <f t="shared" si="55"/>
        <v>0</v>
      </c>
      <c r="V253" s="116">
        <f t="shared" si="55"/>
        <v>0</v>
      </c>
      <c r="W253" s="116">
        <f t="shared" si="55"/>
        <v>0</v>
      </c>
      <c r="X253" s="116">
        <f t="shared" si="55"/>
        <v>0</v>
      </c>
      <c r="Y253" s="116">
        <f t="shared" si="55"/>
        <v>0</v>
      </c>
      <c r="Z253" s="116">
        <f t="shared" si="55"/>
        <v>0</v>
      </c>
      <c r="AA253" s="116">
        <f t="shared" si="55"/>
        <v>0</v>
      </c>
      <c r="AB253" s="116">
        <f t="shared" si="55"/>
        <v>0</v>
      </c>
      <c r="AC253" s="116">
        <f t="shared" si="55"/>
        <v>0</v>
      </c>
      <c r="AD253" s="116">
        <f t="shared" si="55"/>
        <v>0</v>
      </c>
      <c r="AE253" s="116">
        <f t="shared" si="55"/>
        <v>0</v>
      </c>
      <c r="AF253" s="116">
        <f t="shared" si="55"/>
        <v>0</v>
      </c>
      <c r="AG253" s="116">
        <f t="shared" si="55"/>
        <v>0</v>
      </c>
      <c r="AH253" s="116">
        <f t="shared" si="55"/>
        <v>0</v>
      </c>
      <c r="AI253" s="116">
        <f t="shared" si="55"/>
        <v>0</v>
      </c>
      <c r="AJ253" s="116">
        <f t="shared" si="55"/>
        <v>0</v>
      </c>
      <c r="AK253" s="116">
        <f t="shared" si="55"/>
        <v>0</v>
      </c>
      <c r="AL253" s="116">
        <f t="shared" si="55"/>
        <v>0</v>
      </c>
      <c r="AM253" s="116">
        <f t="shared" si="55"/>
        <v>0</v>
      </c>
      <c r="AN253" s="116">
        <f t="shared" si="55"/>
        <v>0</v>
      </c>
      <c r="AO253" s="116">
        <f t="shared" si="55"/>
        <v>0</v>
      </c>
      <c r="AP253" s="116">
        <f t="shared" si="55"/>
        <v>0</v>
      </c>
      <c r="AQ253" s="116">
        <f t="shared" si="55"/>
        <v>0</v>
      </c>
      <c r="AR253" s="116">
        <f t="shared" si="55"/>
        <v>0</v>
      </c>
      <c r="AS253" s="116">
        <f t="shared" si="55"/>
        <v>0</v>
      </c>
      <c r="AT253" s="116">
        <f t="shared" si="55"/>
        <v>0</v>
      </c>
      <c r="AU253" s="116">
        <f t="shared" si="55"/>
        <v>0</v>
      </c>
      <c r="AV253" s="116">
        <f t="shared" si="55"/>
        <v>0</v>
      </c>
      <c r="AW253" s="116">
        <f t="shared" si="55"/>
        <v>0</v>
      </c>
      <c r="AX253" s="116">
        <f t="shared" si="55"/>
        <v>0</v>
      </c>
      <c r="AY253" s="116">
        <f t="shared" si="55"/>
        <v>0</v>
      </c>
      <c r="AZ253" s="116">
        <f t="shared" si="55"/>
        <v>0</v>
      </c>
      <c r="BA253" s="116">
        <f t="shared" si="55"/>
        <v>0</v>
      </c>
      <c r="BB253" s="116">
        <f t="shared" si="55"/>
        <v>0</v>
      </c>
      <c r="BC253" s="116">
        <f t="shared" si="55"/>
        <v>0</v>
      </c>
      <c r="BD253" s="116">
        <f t="shared" si="55"/>
        <v>0</v>
      </c>
      <c r="BE253" s="116">
        <f t="shared" si="55"/>
        <v>0</v>
      </c>
      <c r="BF253" s="116">
        <f>+BF213*BG$248</f>
        <v>0</v>
      </c>
      <c r="BG253" s="116">
        <f>+BG213*BG$248</f>
        <v>0</v>
      </c>
      <c r="BH253" s="116">
        <f t="shared" si="55"/>
        <v>0</v>
      </c>
      <c r="BI253" s="116">
        <f t="shared" si="55"/>
        <v>0</v>
      </c>
      <c r="BJ253" s="116">
        <f t="shared" si="55"/>
        <v>0</v>
      </c>
      <c r="BK253" s="116">
        <f t="shared" si="55"/>
        <v>5.2728045011076334</v>
      </c>
      <c r="BL253" s="116">
        <f t="shared" si="55"/>
        <v>2.68978005476548</v>
      </c>
      <c r="BM253" s="116">
        <f t="shared" si="55"/>
        <v>0</v>
      </c>
      <c r="BN253" s="116">
        <f t="shared" si="55"/>
        <v>0</v>
      </c>
      <c r="BP253" s="122"/>
    </row>
    <row r="254" spans="1:68" s="103" customFormat="1" x14ac:dyDescent="0.3">
      <c r="A254" s="117" t="s">
        <v>132</v>
      </c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>
        <f t="shared" si="55"/>
        <v>0</v>
      </c>
      <c r="M254" s="116">
        <f t="shared" si="55"/>
        <v>0</v>
      </c>
      <c r="N254" s="116">
        <f t="shared" si="55"/>
        <v>0</v>
      </c>
      <c r="O254" s="116">
        <f t="shared" si="55"/>
        <v>0</v>
      </c>
      <c r="P254" s="116">
        <f t="shared" si="55"/>
        <v>0</v>
      </c>
      <c r="Q254" s="116">
        <f t="shared" si="55"/>
        <v>0</v>
      </c>
      <c r="R254" s="116">
        <f t="shared" si="55"/>
        <v>0</v>
      </c>
      <c r="S254" s="116">
        <f t="shared" si="55"/>
        <v>0</v>
      </c>
      <c r="T254" s="116">
        <f t="shared" si="55"/>
        <v>0</v>
      </c>
      <c r="U254" s="116">
        <f t="shared" si="55"/>
        <v>0</v>
      </c>
      <c r="V254" s="116">
        <f t="shared" si="55"/>
        <v>0</v>
      </c>
      <c r="W254" s="116">
        <f t="shared" si="55"/>
        <v>0</v>
      </c>
      <c r="X254" s="116">
        <f t="shared" si="55"/>
        <v>0</v>
      </c>
      <c r="Y254" s="116">
        <f t="shared" si="55"/>
        <v>0</v>
      </c>
      <c r="Z254" s="116">
        <f t="shared" si="55"/>
        <v>0</v>
      </c>
      <c r="AA254" s="116">
        <f t="shared" si="55"/>
        <v>0</v>
      </c>
      <c r="AB254" s="116">
        <f t="shared" si="55"/>
        <v>0</v>
      </c>
      <c r="AC254" s="116">
        <f t="shared" si="55"/>
        <v>0</v>
      </c>
      <c r="AD254" s="116">
        <f t="shared" si="55"/>
        <v>0</v>
      </c>
      <c r="AE254" s="116">
        <f t="shared" si="55"/>
        <v>0</v>
      </c>
      <c r="AF254" s="116">
        <f t="shared" si="55"/>
        <v>0</v>
      </c>
      <c r="AG254" s="116">
        <f t="shared" si="55"/>
        <v>0</v>
      </c>
      <c r="AH254" s="116">
        <f t="shared" si="55"/>
        <v>0</v>
      </c>
      <c r="AI254" s="116">
        <f t="shared" si="55"/>
        <v>0</v>
      </c>
      <c r="AJ254" s="116">
        <f t="shared" si="55"/>
        <v>0</v>
      </c>
      <c r="AK254" s="116">
        <f t="shared" si="55"/>
        <v>0</v>
      </c>
      <c r="AL254" s="116">
        <f t="shared" si="55"/>
        <v>0</v>
      </c>
      <c r="AM254" s="116">
        <f t="shared" si="55"/>
        <v>0</v>
      </c>
      <c r="AN254" s="116">
        <f t="shared" si="55"/>
        <v>0</v>
      </c>
      <c r="AO254" s="116">
        <f t="shared" si="55"/>
        <v>0</v>
      </c>
      <c r="AP254" s="116">
        <f t="shared" si="55"/>
        <v>0</v>
      </c>
      <c r="AQ254" s="116">
        <f t="shared" si="55"/>
        <v>0</v>
      </c>
      <c r="AR254" s="116">
        <f t="shared" si="55"/>
        <v>0</v>
      </c>
      <c r="AS254" s="116">
        <f t="shared" si="55"/>
        <v>0</v>
      </c>
      <c r="AT254" s="116">
        <f t="shared" si="55"/>
        <v>0</v>
      </c>
      <c r="AU254" s="116">
        <f t="shared" si="55"/>
        <v>0</v>
      </c>
      <c r="AV254" s="116">
        <f t="shared" si="55"/>
        <v>0</v>
      </c>
      <c r="AW254" s="116">
        <f t="shared" si="55"/>
        <v>0</v>
      </c>
      <c r="AX254" s="116">
        <f t="shared" si="55"/>
        <v>0</v>
      </c>
      <c r="AY254" s="116">
        <f t="shared" si="55"/>
        <v>0</v>
      </c>
      <c r="AZ254" s="116">
        <f t="shared" si="55"/>
        <v>0</v>
      </c>
      <c r="BA254" s="116">
        <f t="shared" si="55"/>
        <v>0</v>
      </c>
      <c r="BB254" s="116">
        <f t="shared" si="55"/>
        <v>0</v>
      </c>
      <c r="BC254" s="116">
        <f t="shared" si="55"/>
        <v>0</v>
      </c>
      <c r="BD254" s="116">
        <f t="shared" si="55"/>
        <v>0</v>
      </c>
      <c r="BE254" s="116">
        <f t="shared" si="55"/>
        <v>0</v>
      </c>
      <c r="BF254" s="116">
        <f>+BF214*BG$248</f>
        <v>0</v>
      </c>
      <c r="BG254" s="116">
        <f t="shared" si="55"/>
        <v>0</v>
      </c>
      <c r="BH254" s="116">
        <f t="shared" si="55"/>
        <v>0</v>
      </c>
      <c r="BI254" s="116">
        <f t="shared" si="55"/>
        <v>0</v>
      </c>
      <c r="BJ254" s="116">
        <f t="shared" si="55"/>
        <v>0</v>
      </c>
      <c r="BK254" s="116">
        <f t="shared" si="55"/>
        <v>4.7774141235441547</v>
      </c>
      <c r="BL254" s="116">
        <f t="shared" si="55"/>
        <v>2.4403956050220175</v>
      </c>
      <c r="BM254" s="116">
        <f t="shared" si="55"/>
        <v>0</v>
      </c>
      <c r="BN254" s="116">
        <f t="shared" si="55"/>
        <v>0</v>
      </c>
      <c r="BP254" s="122"/>
    </row>
    <row r="255" spans="1:68" s="103" customFormat="1" x14ac:dyDescent="0.3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117"/>
      <c r="BN255" s="117"/>
      <c r="BP255" s="122"/>
    </row>
    <row r="256" spans="1:68" s="103" customFormat="1" x14ac:dyDescent="0.3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W256" s="117"/>
      <c r="AX256" s="117"/>
      <c r="AY256" s="117"/>
      <c r="AZ256" s="117"/>
      <c r="BA256" s="117"/>
      <c r="BB256" s="115" t="s">
        <v>54</v>
      </c>
      <c r="BC256" s="124">
        <f>+MAX(L242:BN242)</f>
        <v>1710.4408856593409</v>
      </c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  <c r="BN256" s="117"/>
      <c r="BP256" s="122"/>
    </row>
    <row r="257" spans="1:68" s="103" customFormat="1" x14ac:dyDescent="0.3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W257" s="117"/>
      <c r="AX257" s="117"/>
      <c r="AY257" s="117"/>
      <c r="AZ257" s="117"/>
      <c r="BA257" s="117"/>
      <c r="BB257" s="115" t="s">
        <v>252</v>
      </c>
      <c r="BC257" s="124">
        <f t="shared" ref="BC257:BC260" si="56">+MAX(L243:BN243)</f>
        <v>2831.5928254989599</v>
      </c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  <c r="BN257" s="117"/>
      <c r="BP257" s="122"/>
    </row>
    <row r="258" spans="1:68" s="103" customFormat="1" x14ac:dyDescent="0.3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W258" s="117"/>
      <c r="AX258" s="117"/>
      <c r="AY258" s="117"/>
      <c r="AZ258" s="117"/>
      <c r="BA258" s="117"/>
      <c r="BB258" s="115" t="s">
        <v>253</v>
      </c>
      <c r="BC258" s="124">
        <f t="shared" si="56"/>
        <v>3207.2508706233584</v>
      </c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117"/>
      <c r="BN258" s="117"/>
      <c r="BP258" s="122"/>
    </row>
    <row r="259" spans="1:68" s="103" customFormat="1" x14ac:dyDescent="0.3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W259" s="117"/>
      <c r="AX259" s="117"/>
      <c r="AY259" s="117"/>
      <c r="AZ259" s="117"/>
      <c r="BA259" s="117"/>
      <c r="BB259" s="117" t="s">
        <v>131</v>
      </c>
      <c r="BC259" s="124">
        <f t="shared" si="56"/>
        <v>3101.7145459765029</v>
      </c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117"/>
      <c r="BN259" s="117"/>
      <c r="BP259" s="122"/>
    </row>
    <row r="260" spans="1:68" s="103" customFormat="1" x14ac:dyDescent="0.3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W260" s="117"/>
      <c r="AX260" s="117"/>
      <c r="AY260" s="117"/>
      <c r="AZ260" s="117"/>
      <c r="BA260" s="117"/>
      <c r="BB260" s="117" t="s">
        <v>132</v>
      </c>
      <c r="BC260" s="124">
        <f t="shared" si="56"/>
        <v>3168.6169233729029</v>
      </c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7"/>
      <c r="BN260" s="117"/>
      <c r="BP260" s="122"/>
    </row>
    <row r="261" spans="1:68" s="103" customFormat="1" x14ac:dyDescent="0.3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117"/>
      <c r="BN261" s="117"/>
      <c r="BP261" s="122"/>
    </row>
    <row r="262" spans="1:68" s="103" customFormat="1" x14ac:dyDescent="0.3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W262" s="117"/>
      <c r="AX262" s="117"/>
      <c r="AY262" s="117"/>
      <c r="AZ262" s="117"/>
      <c r="BA262" s="117"/>
      <c r="BB262" s="117"/>
      <c r="BC262" s="115">
        <f>HLOOKUP(2,248:254,2,0)</f>
        <v>45536</v>
      </c>
      <c r="BD262" s="115">
        <f>HLOOKUP(1,248:254,2,0)</f>
        <v>45566</v>
      </c>
      <c r="BE262" s="117"/>
      <c r="BF262" s="117"/>
      <c r="BG262" s="117"/>
      <c r="BH262" s="117"/>
      <c r="BI262" s="117"/>
      <c r="BJ262" s="117"/>
      <c r="BK262" s="117"/>
      <c r="BL262" s="117"/>
      <c r="BM262" s="117"/>
      <c r="BN262" s="117"/>
      <c r="BP262" s="122"/>
    </row>
    <row r="263" spans="1:68" s="103" customFormat="1" x14ac:dyDescent="0.3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W263" s="117"/>
      <c r="AX263" s="117"/>
      <c r="AY263" s="117"/>
      <c r="AZ263" s="117"/>
      <c r="BA263" s="117"/>
      <c r="BB263" s="115" t="s">
        <v>54</v>
      </c>
      <c r="BC263" s="124">
        <f>HLOOKUP(2,248:254,3,0)/2</f>
        <v>1.8059399301368153</v>
      </c>
      <c r="BD263" s="125">
        <f>HLOOKUP(1,248:254,3,0)</f>
        <v>1.826791775836033</v>
      </c>
      <c r="BE263" s="117"/>
      <c r="BF263" s="117"/>
      <c r="BG263" s="117"/>
      <c r="BH263" s="117"/>
      <c r="BI263" s="117"/>
      <c r="BJ263" s="117"/>
      <c r="BK263" s="117"/>
      <c r="BL263" s="117"/>
      <c r="BM263" s="117"/>
      <c r="BN263" s="117"/>
    </row>
    <row r="264" spans="1:68" s="103" customFormat="1" x14ac:dyDescent="0.3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W264" s="117"/>
      <c r="AX264" s="117"/>
      <c r="AY264" s="117"/>
      <c r="AZ264" s="117"/>
      <c r="BA264" s="117"/>
      <c r="BB264" s="115" t="s">
        <v>252</v>
      </c>
      <c r="BC264" s="124">
        <f>HLOOKUP(2,248:254,4,0)/2</f>
        <v>2.2869443930487754</v>
      </c>
      <c r="BD264" s="125">
        <f>HLOOKUP(1,248:254,4,0)</f>
        <v>2.3172992056487201</v>
      </c>
      <c r="BE264" s="117"/>
      <c r="BF264" s="117"/>
      <c r="BG264" s="117"/>
      <c r="BH264" s="117"/>
      <c r="BI264" s="117"/>
      <c r="BJ264" s="117"/>
      <c r="BK264" s="117"/>
      <c r="BL264" s="117"/>
      <c r="BM264" s="117"/>
      <c r="BN264" s="117"/>
    </row>
    <row r="265" spans="1:68" s="103" customFormat="1" x14ac:dyDescent="0.3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W265" s="117"/>
      <c r="AX265" s="117"/>
      <c r="AY265" s="117"/>
      <c r="AZ265" s="117"/>
      <c r="BA265" s="117"/>
      <c r="BB265" s="115" t="s">
        <v>253</v>
      </c>
      <c r="BC265" s="124">
        <f>HLOOKUP(2,248:254,5,0)/2</f>
        <v>2.2098877767667577</v>
      </c>
      <c r="BD265" s="125">
        <f>HLOOKUP(1,248:254,5,0)</f>
        <v>2.2700457539669663</v>
      </c>
      <c r="BE265" s="117"/>
      <c r="BF265" s="117"/>
      <c r="BG265" s="117"/>
      <c r="BH265" s="117"/>
      <c r="BI265" s="117"/>
      <c r="BJ265" s="117"/>
      <c r="BK265" s="117"/>
      <c r="BL265" s="117"/>
      <c r="BM265" s="117"/>
      <c r="BN265" s="117"/>
    </row>
    <row r="266" spans="1:68" s="103" customFormat="1" x14ac:dyDescent="0.3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W266" s="117"/>
      <c r="AX266" s="117"/>
      <c r="AY266" s="117"/>
      <c r="AZ266" s="117"/>
      <c r="BA266" s="117"/>
      <c r="BB266" s="117" t="s">
        <v>131</v>
      </c>
      <c r="BC266" s="124">
        <f>HLOOKUP(2,248:254,6,0)/2</f>
        <v>2.6364022505538167</v>
      </c>
      <c r="BD266" s="125">
        <f>HLOOKUP(1,248:254,6,0)</f>
        <v>2.68978005476548</v>
      </c>
      <c r="BE266" s="117"/>
      <c r="BF266" s="117"/>
      <c r="BG266" s="117"/>
      <c r="BH266" s="117"/>
      <c r="BI266" s="117"/>
      <c r="BJ266" s="117"/>
      <c r="BK266" s="117"/>
      <c r="BL266" s="117"/>
      <c r="BM266" s="117"/>
      <c r="BN266" s="117"/>
    </row>
    <row r="267" spans="1:68" s="103" customFormat="1" x14ac:dyDescent="0.3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W267" s="117"/>
      <c r="AX267" s="117"/>
      <c r="AY267" s="117"/>
      <c r="AZ267" s="117"/>
      <c r="BA267" s="117"/>
      <c r="BB267" s="117" t="s">
        <v>132</v>
      </c>
      <c r="BC267" s="124">
        <f>HLOOKUP(2,248:254,7,0)/2</f>
        <v>2.3887070617720774</v>
      </c>
      <c r="BD267" s="125">
        <f>HLOOKUP(1,248:254,7,0)</f>
        <v>2.4403956050220175</v>
      </c>
      <c r="BE267" s="117"/>
      <c r="BF267" s="117"/>
      <c r="BG267" s="117"/>
      <c r="BH267" s="117"/>
      <c r="BI267" s="117"/>
      <c r="BJ267" s="117"/>
      <c r="BK267" s="117"/>
      <c r="BL267" s="117"/>
      <c r="BM267" s="117"/>
      <c r="BN267" s="117"/>
    </row>
    <row r="268" spans="1:68" s="103" customFormat="1" x14ac:dyDescent="0.3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  <c r="BN268" s="117"/>
    </row>
    <row r="269" spans="1:68" s="103" customFormat="1" x14ac:dyDescent="0.3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  <c r="BN269" s="117"/>
    </row>
    <row r="270" spans="1:68" s="103" customFormat="1" x14ac:dyDescent="0.3">
      <c r="A270" s="118">
        <v>5</v>
      </c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5">
        <v>44075</v>
      </c>
      <c r="P270" s="115">
        <v>44105</v>
      </c>
      <c r="Q270" s="115">
        <v>44136</v>
      </c>
      <c r="R270" s="115">
        <v>44166</v>
      </c>
      <c r="S270" s="115">
        <v>44197</v>
      </c>
      <c r="T270" s="115">
        <v>44228</v>
      </c>
      <c r="U270" s="115">
        <v>44256</v>
      </c>
      <c r="V270" s="115">
        <v>44287</v>
      </c>
      <c r="W270" s="115">
        <v>44317</v>
      </c>
      <c r="X270" s="115">
        <v>44348</v>
      </c>
      <c r="Y270" s="115">
        <v>44378</v>
      </c>
      <c r="Z270" s="115">
        <v>44409</v>
      </c>
      <c r="AA270" s="115">
        <v>44440</v>
      </c>
      <c r="AB270" s="115">
        <v>44470</v>
      </c>
      <c r="AC270" s="115">
        <v>44501</v>
      </c>
      <c r="AD270" s="115">
        <v>44531</v>
      </c>
      <c r="AE270" s="115">
        <v>44562</v>
      </c>
      <c r="AF270" s="115">
        <v>44593</v>
      </c>
      <c r="AG270" s="115">
        <v>44621</v>
      </c>
      <c r="AH270" s="115">
        <v>44652</v>
      </c>
      <c r="AI270" s="115">
        <v>44682</v>
      </c>
      <c r="AJ270" s="115">
        <v>44713</v>
      </c>
      <c r="AK270" s="115">
        <v>44743</v>
      </c>
      <c r="AL270" s="115">
        <v>44774</v>
      </c>
      <c r="AM270" s="115">
        <v>44805</v>
      </c>
      <c r="AN270" s="115">
        <v>44835</v>
      </c>
      <c r="AO270" s="115">
        <v>44866</v>
      </c>
      <c r="AP270" s="115">
        <v>44896</v>
      </c>
      <c r="AQ270" s="115">
        <v>44927</v>
      </c>
      <c r="AR270" s="115">
        <v>44958</v>
      </c>
      <c r="AS270" s="115">
        <v>44986</v>
      </c>
      <c r="AT270" s="115">
        <v>45017</v>
      </c>
      <c r="AU270" s="115">
        <v>45047</v>
      </c>
      <c r="AV270" s="115">
        <v>45078</v>
      </c>
      <c r="AW270" s="115">
        <v>45108</v>
      </c>
      <c r="AX270" s="115">
        <v>45139</v>
      </c>
      <c r="AY270" s="115">
        <v>45170</v>
      </c>
      <c r="AZ270" s="115">
        <v>45200</v>
      </c>
      <c r="BA270" s="115">
        <v>45231</v>
      </c>
      <c r="BB270" s="115">
        <v>45261</v>
      </c>
      <c r="BC270" s="115">
        <v>45292</v>
      </c>
      <c r="BD270" s="115">
        <v>45323</v>
      </c>
      <c r="BE270" s="115">
        <v>45352</v>
      </c>
      <c r="BF270" s="115">
        <v>45383</v>
      </c>
      <c r="BG270" s="115">
        <v>45413</v>
      </c>
      <c r="BH270" s="115">
        <v>45444</v>
      </c>
      <c r="BI270" s="115">
        <v>45474</v>
      </c>
      <c r="BJ270" s="115">
        <v>45505</v>
      </c>
      <c r="BK270" s="115">
        <v>45536</v>
      </c>
      <c r="BL270" s="115">
        <v>45566</v>
      </c>
      <c r="BM270" s="115">
        <v>45597</v>
      </c>
      <c r="BN270" s="115">
        <v>45627</v>
      </c>
    </row>
    <row r="271" spans="1:68" s="103" customFormat="1" x14ac:dyDescent="0.3">
      <c r="A271" s="115" t="str">
        <f>A85</f>
        <v>% покупающих 2 и более месяца подряд (Постоянные)</v>
      </c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26">
        <f t="shared" ref="O271:BN271" si="57">O85</f>
        <v>0.62193481467075085</v>
      </c>
      <c r="P271" s="126">
        <f t="shared" si="57"/>
        <v>0.61982376670234895</v>
      </c>
      <c r="Q271" s="126">
        <f t="shared" si="57"/>
        <v>0.65960601997759627</v>
      </c>
      <c r="R271" s="126">
        <f t="shared" si="57"/>
        <v>0.6495729190552626</v>
      </c>
      <c r="S271" s="126">
        <f t="shared" si="57"/>
        <v>0.66126594467434163</v>
      </c>
      <c r="T271" s="126">
        <f t="shared" si="57"/>
        <v>0.63040541950796258</v>
      </c>
      <c r="U271" s="126">
        <f t="shared" si="57"/>
        <v>0.62058868049153038</v>
      </c>
      <c r="V271" s="126">
        <f t="shared" si="57"/>
        <v>0.6519724315040305</v>
      </c>
      <c r="W271" s="126">
        <f t="shared" si="57"/>
        <v>0.66715813927889667</v>
      </c>
      <c r="X271" s="126">
        <f t="shared" si="57"/>
        <v>0.63474220969716566</v>
      </c>
      <c r="Y271" s="126">
        <f t="shared" si="57"/>
        <v>0.62668842327186614</v>
      </c>
      <c r="Z271" s="126">
        <f t="shared" si="57"/>
        <v>0.62648465105848328</v>
      </c>
      <c r="AA271" s="126">
        <f t="shared" si="57"/>
        <v>0.61955748444603154</v>
      </c>
      <c r="AB271" s="126">
        <f t="shared" si="57"/>
        <v>0.62379163379702307</v>
      </c>
      <c r="AC271" s="126">
        <f t="shared" si="57"/>
        <v>0.65285117919888314</v>
      </c>
      <c r="AD271" s="126">
        <f t="shared" si="57"/>
        <v>0.63063539874897201</v>
      </c>
      <c r="AE271" s="126">
        <f t="shared" si="57"/>
        <v>0.64248998510009747</v>
      </c>
      <c r="AF271" s="126">
        <f t="shared" si="57"/>
        <v>0.64308790718429276</v>
      </c>
      <c r="AG271" s="126">
        <f t="shared" si="57"/>
        <v>0.63305775046336943</v>
      </c>
      <c r="AH271" s="126">
        <f t="shared" si="57"/>
        <v>0.65638845647227873</v>
      </c>
      <c r="AI271" s="126">
        <f t="shared" si="57"/>
        <v>0.61886835880058821</v>
      </c>
      <c r="AJ271" s="126">
        <f t="shared" si="57"/>
        <v>0.63081123692879559</v>
      </c>
      <c r="AK271" s="126">
        <f t="shared" si="57"/>
        <v>0.61895510004499621</v>
      </c>
      <c r="AL271" s="126">
        <f t="shared" si="57"/>
        <v>0.60007878086609712</v>
      </c>
      <c r="AM271" s="126">
        <f t="shared" si="57"/>
        <v>0.61565727527111525</v>
      </c>
      <c r="AN271" s="126">
        <f t="shared" si="57"/>
        <v>0.63022838139509252</v>
      </c>
      <c r="AO271" s="126">
        <f t="shared" si="57"/>
        <v>0.64288282629672111</v>
      </c>
      <c r="AP271" s="126">
        <f t="shared" si="57"/>
        <v>0.63182239256195716</v>
      </c>
      <c r="AQ271" s="126">
        <f t="shared" si="57"/>
        <v>0.67627684400200871</v>
      </c>
      <c r="AR271" s="126">
        <f t="shared" si="57"/>
        <v>0.63920236562131216</v>
      </c>
      <c r="AS271" s="126">
        <f t="shared" si="57"/>
        <v>0.63635482516126951</v>
      </c>
      <c r="AT271" s="126">
        <f t="shared" si="57"/>
        <v>0.66206386142244689</v>
      </c>
      <c r="AU271" s="126">
        <f t="shared" si="57"/>
        <v>0.64759588292026671</v>
      </c>
      <c r="AV271" s="126">
        <f t="shared" si="57"/>
        <v>0.6514565376931073</v>
      </c>
      <c r="AW271" s="126">
        <f t="shared" si="57"/>
        <v>0.62456739835732267</v>
      </c>
      <c r="AX271" s="126">
        <f t="shared" si="57"/>
        <v>0.61890761807268779</v>
      </c>
      <c r="AY271" s="126">
        <f t="shared" si="57"/>
        <v>0.61623823777855957</v>
      </c>
      <c r="AZ271" s="126">
        <f t="shared" si="57"/>
        <v>0.63458013604028041</v>
      </c>
      <c r="BA271" s="126">
        <f t="shared" si="57"/>
        <v>0.6607500629851355</v>
      </c>
      <c r="BB271" s="126">
        <f t="shared" si="57"/>
        <v>0.6622092775659767</v>
      </c>
      <c r="BC271" s="126">
        <f t="shared" si="57"/>
        <v>0.68600033739150867</v>
      </c>
      <c r="BD271" s="126">
        <f t="shared" si="57"/>
        <v>0.66890354357231607</v>
      </c>
      <c r="BE271" s="126">
        <f t="shared" si="57"/>
        <v>0.66652827308377771</v>
      </c>
      <c r="BF271" s="126">
        <f t="shared" si="57"/>
        <v>0.67809914124618398</v>
      </c>
      <c r="BG271" s="126">
        <f t="shared" si="57"/>
        <v>0.6783442485987824</v>
      </c>
      <c r="BH271" s="126">
        <f t="shared" si="57"/>
        <v>0.66782294705718537</v>
      </c>
      <c r="BI271" s="126">
        <f t="shared" si="57"/>
        <v>0.65044265608295138</v>
      </c>
      <c r="BJ271" s="126">
        <f t="shared" si="57"/>
        <v>0.64994266003913026</v>
      </c>
      <c r="BK271" s="126">
        <f t="shared" si="57"/>
        <v>0.64460006749915622</v>
      </c>
      <c r="BL271" s="126">
        <f t="shared" si="57"/>
        <v>0.67388863849171832</v>
      </c>
      <c r="BM271" s="126">
        <f t="shared" si="57"/>
        <v>0</v>
      </c>
      <c r="BN271" s="126">
        <f t="shared" si="57"/>
        <v>0</v>
      </c>
    </row>
    <row r="272" spans="1:68" s="103" customFormat="1" x14ac:dyDescent="0.3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117"/>
      <c r="BH272" s="117"/>
      <c r="BI272" s="117"/>
      <c r="BJ272" s="117"/>
      <c r="BK272" s="117"/>
      <c r="BL272" s="117"/>
      <c r="BM272" s="117"/>
      <c r="BN272" s="117"/>
    </row>
    <row r="273" spans="1:74" s="103" customFormat="1" x14ac:dyDescent="0.3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117"/>
      <c r="BH273" s="117"/>
      <c r="BI273" s="117"/>
      <c r="BJ273" s="117"/>
      <c r="BK273" s="117"/>
      <c r="BL273" s="117"/>
      <c r="BM273" s="117"/>
      <c r="BN273" s="117"/>
    </row>
    <row r="274" spans="1:74" s="103" customFormat="1" x14ac:dyDescent="0.3">
      <c r="A274" s="118">
        <v>6</v>
      </c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5">
        <v>44075</v>
      </c>
      <c r="P274" s="115">
        <v>44105</v>
      </c>
      <c r="Q274" s="115">
        <v>44136</v>
      </c>
      <c r="R274" s="115">
        <v>44166</v>
      </c>
      <c r="S274" s="115">
        <v>44197</v>
      </c>
      <c r="T274" s="115">
        <v>44228</v>
      </c>
      <c r="U274" s="115">
        <v>44256</v>
      </c>
      <c r="V274" s="115">
        <v>44287</v>
      </c>
      <c r="W274" s="115">
        <v>44317</v>
      </c>
      <c r="X274" s="115">
        <v>44348</v>
      </c>
      <c r="Y274" s="115">
        <v>44378</v>
      </c>
      <c r="Z274" s="115">
        <v>44409</v>
      </c>
      <c r="AA274" s="115">
        <v>44440</v>
      </c>
      <c r="AB274" s="115">
        <v>44470</v>
      </c>
      <c r="AC274" s="115">
        <v>44501</v>
      </c>
      <c r="AD274" s="115">
        <v>44531</v>
      </c>
      <c r="AE274" s="115">
        <v>44562</v>
      </c>
      <c r="AF274" s="115">
        <v>44593</v>
      </c>
      <c r="AG274" s="115">
        <v>44621</v>
      </c>
      <c r="AH274" s="115">
        <v>44652</v>
      </c>
      <c r="AI274" s="115">
        <v>44682</v>
      </c>
      <c r="AJ274" s="115">
        <v>44713</v>
      </c>
      <c r="AK274" s="115">
        <v>44743</v>
      </c>
      <c r="AL274" s="115">
        <v>44774</v>
      </c>
      <c r="AM274" s="115">
        <v>44805</v>
      </c>
      <c r="AN274" s="115">
        <v>44835</v>
      </c>
      <c r="AO274" s="115">
        <v>44866</v>
      </c>
      <c r="AP274" s="115">
        <v>44896</v>
      </c>
      <c r="AQ274" s="115">
        <v>44927</v>
      </c>
      <c r="AR274" s="115">
        <v>44958</v>
      </c>
      <c r="AS274" s="115">
        <v>44986</v>
      </c>
      <c r="AT274" s="115">
        <v>45017</v>
      </c>
      <c r="AU274" s="115">
        <v>45047</v>
      </c>
      <c r="AV274" s="115">
        <v>45078</v>
      </c>
      <c r="AW274" s="115">
        <v>45108</v>
      </c>
      <c r="AX274" s="115">
        <v>45139</v>
      </c>
      <c r="AY274" s="115">
        <v>45170</v>
      </c>
      <c r="AZ274" s="115">
        <v>45200</v>
      </c>
      <c r="BA274" s="115">
        <v>45231</v>
      </c>
      <c r="BB274" s="115">
        <v>45261</v>
      </c>
      <c r="BC274" s="115">
        <v>45292</v>
      </c>
      <c r="BD274" s="115">
        <v>45323</v>
      </c>
      <c r="BE274" s="115">
        <v>45352</v>
      </c>
      <c r="BF274" s="115">
        <v>45383</v>
      </c>
      <c r="BG274" s="115">
        <v>45413</v>
      </c>
      <c r="BH274" s="115">
        <v>45444</v>
      </c>
      <c r="BI274" s="115">
        <v>45474</v>
      </c>
      <c r="BJ274" s="115">
        <v>45505</v>
      </c>
      <c r="BK274" s="115">
        <v>45536</v>
      </c>
      <c r="BL274" s="115">
        <v>45566</v>
      </c>
      <c r="BM274" s="115">
        <v>45597</v>
      </c>
      <c r="BN274" s="115">
        <v>45627</v>
      </c>
    </row>
    <row r="275" spans="1:74" s="103" customFormat="1" x14ac:dyDescent="0.3">
      <c r="A275" s="119" t="str">
        <f>A99</f>
        <v>% перекрестных участников с покупкой</v>
      </c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26">
        <f t="shared" ref="O275:BN275" si="58">O99</f>
        <v>9.4666212865269606E-2</v>
      </c>
      <c r="P275" s="126">
        <f t="shared" si="58"/>
        <v>9.7383335132029139E-2</v>
      </c>
      <c r="Q275" s="126">
        <f t="shared" si="58"/>
        <v>0.10142896113016779</v>
      </c>
      <c r="R275" s="126">
        <f t="shared" si="58"/>
        <v>9.9461132767713831E-2</v>
      </c>
      <c r="S275" s="126">
        <f t="shared" si="58"/>
        <v>9.9090094647221225E-2</v>
      </c>
      <c r="T275" s="126">
        <f t="shared" si="58"/>
        <v>9.6952421276100917E-2</v>
      </c>
      <c r="U275" s="126">
        <f t="shared" si="58"/>
        <v>9.702632411828653E-2</v>
      </c>
      <c r="V275" s="126">
        <f t="shared" si="58"/>
        <v>9.7118038598089304E-2</v>
      </c>
      <c r="W275" s="126">
        <f t="shared" si="58"/>
        <v>0.1014306777397667</v>
      </c>
      <c r="X275" s="126">
        <f t="shared" si="58"/>
        <v>0.10315654524035019</v>
      </c>
      <c r="Y275" s="126">
        <f t="shared" si="58"/>
        <v>0.10322450217325381</v>
      </c>
      <c r="Z275" s="126">
        <f t="shared" si="58"/>
        <v>0.10264541745613254</v>
      </c>
      <c r="AA275" s="126">
        <f t="shared" si="58"/>
        <v>0.11196659845353037</v>
      </c>
      <c r="AB275" s="126">
        <f t="shared" si="58"/>
        <v>0.11149643445727987</v>
      </c>
      <c r="AC275" s="126">
        <f t="shared" si="58"/>
        <v>0.11113925892787362</v>
      </c>
      <c r="AD275" s="126">
        <f t="shared" si="58"/>
        <v>0.12510020936947874</v>
      </c>
      <c r="AE275" s="126">
        <f t="shared" si="58"/>
        <v>0.12855419388433759</v>
      </c>
      <c r="AF275" s="126">
        <f t="shared" si="58"/>
        <v>0.13267801364186907</v>
      </c>
      <c r="AG275" s="126">
        <f t="shared" si="58"/>
        <v>0.13405033655253146</v>
      </c>
      <c r="AH275" s="126">
        <f t="shared" si="58"/>
        <v>0.13686723277087356</v>
      </c>
      <c r="AI275" s="126">
        <f t="shared" si="58"/>
        <v>0.13798606227223323</v>
      </c>
      <c r="AJ275" s="126">
        <f t="shared" si="58"/>
        <v>0.13912251301247214</v>
      </c>
      <c r="AK275" s="126">
        <f t="shared" si="58"/>
        <v>0.14006819653711405</v>
      </c>
      <c r="AL275" s="126">
        <f t="shared" si="58"/>
        <v>0.1384672197739974</v>
      </c>
      <c r="AM275" s="126">
        <f t="shared" si="58"/>
        <v>0.13884275197664747</v>
      </c>
      <c r="AN275" s="126">
        <f t="shared" si="58"/>
        <v>0.13989279119546544</v>
      </c>
      <c r="AO275" s="126">
        <f t="shared" si="58"/>
        <v>0.14155834107087589</v>
      </c>
      <c r="AP275" s="126">
        <f t="shared" si="58"/>
        <v>0.21873628738046835</v>
      </c>
      <c r="AQ275" s="126">
        <f t="shared" si="58"/>
        <v>0.21832174855540584</v>
      </c>
      <c r="AR275" s="126">
        <f t="shared" si="58"/>
        <v>0.21969720765147471</v>
      </c>
      <c r="AS275" s="126">
        <f t="shared" si="58"/>
        <v>0.2162077172426419</v>
      </c>
      <c r="AT275" s="126">
        <f t="shared" si="58"/>
        <v>0.21847211757933782</v>
      </c>
      <c r="AU275" s="126">
        <f t="shared" si="58"/>
        <v>0.21846761062814199</v>
      </c>
      <c r="AV275" s="126">
        <f t="shared" si="58"/>
        <v>0.21828039884338196</v>
      </c>
      <c r="AW275" s="126">
        <f t="shared" si="58"/>
        <v>0.21776182329359808</v>
      </c>
      <c r="AX275" s="126">
        <f t="shared" si="58"/>
        <v>0.21749489826507704</v>
      </c>
      <c r="AY275" s="126">
        <f t="shared" si="58"/>
        <v>0.21772669726722546</v>
      </c>
      <c r="AZ275" s="126">
        <f t="shared" si="58"/>
        <v>0.21562164571561065</v>
      </c>
      <c r="BA275" s="126">
        <f t="shared" si="58"/>
        <v>0.21404148620925462</v>
      </c>
      <c r="BB275" s="126">
        <f t="shared" si="58"/>
        <v>0.25272322279971188</v>
      </c>
      <c r="BC275" s="126">
        <f t="shared" si="58"/>
        <v>0.25040894504498867</v>
      </c>
      <c r="BD275" s="126">
        <f t="shared" si="58"/>
        <v>0.24956584876566312</v>
      </c>
      <c r="BE275" s="126">
        <f t="shared" si="58"/>
        <v>0.25049359370665758</v>
      </c>
      <c r="BF275" s="126">
        <f t="shared" si="58"/>
        <v>0.21851584503521018</v>
      </c>
      <c r="BG275" s="126">
        <f t="shared" si="58"/>
        <v>0.2225201814067321</v>
      </c>
      <c r="BH275" s="126">
        <f t="shared" si="58"/>
        <v>0.22373464860227754</v>
      </c>
      <c r="BI275" s="126">
        <f t="shared" si="58"/>
        <v>0.22695552203394795</v>
      </c>
      <c r="BJ275" s="126">
        <f t="shared" si="58"/>
        <v>0.22770474289760315</v>
      </c>
      <c r="BK275" s="126">
        <f t="shared" si="58"/>
        <v>0.22814546068174149</v>
      </c>
      <c r="BL275" s="126">
        <f t="shared" si="58"/>
        <v>0.24384508047173717</v>
      </c>
      <c r="BM275" s="126">
        <f t="shared" si="58"/>
        <v>0</v>
      </c>
      <c r="BN275" s="126">
        <f t="shared" si="58"/>
        <v>0</v>
      </c>
    </row>
    <row r="276" spans="1:74" s="103" customFormat="1" x14ac:dyDescent="0.3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117"/>
      <c r="BH276" s="117"/>
      <c r="BI276" s="117"/>
      <c r="BJ276" s="117"/>
      <c r="BK276" s="117"/>
      <c r="BL276" s="117"/>
      <c r="BM276" s="117"/>
      <c r="BN276" s="117"/>
    </row>
    <row r="277" spans="1:74" s="103" customFormat="1" x14ac:dyDescent="0.3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2"/>
      <c r="BP277" s="2"/>
      <c r="BQ277" s="2"/>
      <c r="BR277" s="2"/>
      <c r="BS277" s="2"/>
      <c r="BT277" s="2"/>
      <c r="BU277" s="2"/>
      <c r="BV277" s="2"/>
    </row>
    <row r="278" spans="1:74" s="103" customFormat="1" x14ac:dyDescent="0.3">
      <c r="A278" s="118">
        <v>7</v>
      </c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5">
        <v>44075</v>
      </c>
      <c r="P278" s="115">
        <v>44105</v>
      </c>
      <c r="Q278" s="115">
        <v>44136</v>
      </c>
      <c r="R278" s="115">
        <v>44166</v>
      </c>
      <c r="S278" s="115">
        <v>44197</v>
      </c>
      <c r="T278" s="115">
        <v>44228</v>
      </c>
      <c r="U278" s="115">
        <v>44256</v>
      </c>
      <c r="V278" s="115">
        <v>44287</v>
      </c>
      <c r="W278" s="115">
        <v>44317</v>
      </c>
      <c r="X278" s="115">
        <v>44348</v>
      </c>
      <c r="Y278" s="115">
        <v>44378</v>
      </c>
      <c r="Z278" s="115">
        <v>44409</v>
      </c>
      <c r="AA278" s="115">
        <v>44440</v>
      </c>
      <c r="AB278" s="115">
        <v>44470</v>
      </c>
      <c r="AC278" s="115">
        <v>44501</v>
      </c>
      <c r="AD278" s="115">
        <v>44531</v>
      </c>
      <c r="AE278" s="115">
        <v>44562</v>
      </c>
      <c r="AF278" s="115">
        <v>44593</v>
      </c>
      <c r="AG278" s="115">
        <v>44621</v>
      </c>
      <c r="AH278" s="115">
        <v>44652</v>
      </c>
      <c r="AI278" s="115">
        <v>44682</v>
      </c>
      <c r="AJ278" s="115">
        <v>44713</v>
      </c>
      <c r="AK278" s="115">
        <v>44743</v>
      </c>
      <c r="AL278" s="115">
        <v>44774</v>
      </c>
      <c r="AM278" s="115">
        <v>44805</v>
      </c>
      <c r="AN278" s="115">
        <v>44835</v>
      </c>
      <c r="AO278" s="115">
        <v>44866</v>
      </c>
      <c r="AP278" s="115">
        <v>44896</v>
      </c>
      <c r="AQ278" s="115">
        <v>44927</v>
      </c>
      <c r="AR278" s="115">
        <v>44958</v>
      </c>
      <c r="AS278" s="115">
        <v>44986</v>
      </c>
      <c r="AT278" s="115">
        <v>45017</v>
      </c>
      <c r="AU278" s="115">
        <v>45047</v>
      </c>
      <c r="AV278" s="115">
        <v>45078</v>
      </c>
      <c r="AW278" s="115">
        <v>45108</v>
      </c>
      <c r="AX278" s="115">
        <v>45139</v>
      </c>
      <c r="AY278" s="115">
        <v>45170</v>
      </c>
      <c r="AZ278" s="115">
        <v>45200</v>
      </c>
      <c r="BA278" s="115">
        <v>45231</v>
      </c>
      <c r="BB278" s="115">
        <v>45261</v>
      </c>
      <c r="BC278" s="115">
        <v>45292</v>
      </c>
      <c r="BD278" s="115">
        <v>45323</v>
      </c>
      <c r="BE278" s="115">
        <v>45352</v>
      </c>
      <c r="BF278" s="115">
        <v>45383</v>
      </c>
      <c r="BG278" s="115">
        <v>45413</v>
      </c>
      <c r="BH278" s="115">
        <v>45444</v>
      </c>
      <c r="BI278" s="115">
        <v>45474</v>
      </c>
      <c r="BJ278" s="115">
        <v>45505</v>
      </c>
      <c r="BK278" s="115">
        <v>45536</v>
      </c>
      <c r="BL278" s="115">
        <v>45566</v>
      </c>
      <c r="BM278" s="115">
        <v>45597</v>
      </c>
      <c r="BN278" s="115">
        <v>45627</v>
      </c>
      <c r="BO278" s="2"/>
      <c r="BP278" s="2"/>
      <c r="BQ278" s="2"/>
      <c r="BR278" s="2"/>
      <c r="BS278" s="2"/>
      <c r="BT278" s="2"/>
      <c r="BU278" s="2"/>
      <c r="BV278" s="2"/>
    </row>
    <row r="279" spans="1:74" s="103" customFormat="1" x14ac:dyDescent="0.3">
      <c r="A279" s="115" t="str">
        <f>A78</f>
        <v>Activity rate БАЗЫ 12 мес. Коэффициент активности базы – доля купивших от клиентов с покупкой в течение года, %</v>
      </c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26">
        <f>O78</f>
        <v>0.45421017296514193</v>
      </c>
      <c r="P279" s="126">
        <f>P78</f>
        <v>0.49021194698680104</v>
      </c>
      <c r="Q279" s="126">
        <f>Q78</f>
        <v>0.47679111798638196</v>
      </c>
      <c r="R279" s="126">
        <f>R78</f>
        <v>0.47271855171002763</v>
      </c>
      <c r="S279" s="126">
        <f>S78</f>
        <v>0.43880027437887015</v>
      </c>
      <c r="T279" s="126">
        <f>T78</f>
        <v>0.44245514511873352</v>
      </c>
      <c r="U279" s="126">
        <f>U78</f>
        <v>0.47257146350123358</v>
      </c>
      <c r="V279" s="126">
        <f>V78</f>
        <v>0.46526417912353041</v>
      </c>
      <c r="W279" s="126">
        <f>W78</f>
        <v>0.43497231819086712</v>
      </c>
      <c r="X279" s="126">
        <f>X78</f>
        <v>0.43170338902766769</v>
      </c>
      <c r="Y279" s="126">
        <f>Y78</f>
        <v>0.42566020942794552</v>
      </c>
      <c r="Z279" s="126">
        <f>Z78</f>
        <v>0.4228033152368148</v>
      </c>
      <c r="AA279" s="126">
        <f>AA78</f>
        <v>0.43502133552882355</v>
      </c>
      <c r="AB279" s="126">
        <f>AB78</f>
        <v>0.45353994317953705</v>
      </c>
      <c r="AC279" s="126">
        <f>AC78</f>
        <v>0.43572412448757436</v>
      </c>
      <c r="AD279" s="126">
        <f>AD78</f>
        <v>0.44885969284373411</v>
      </c>
      <c r="AE279" s="126">
        <f>AE78</f>
        <v>0.44740648131702354</v>
      </c>
      <c r="AF279" s="126">
        <f>AF78</f>
        <v>0.44791538176884177</v>
      </c>
      <c r="AG279" s="126">
        <f>AG78</f>
        <v>0.46831902434678724</v>
      </c>
      <c r="AH279" s="126">
        <f>AH78</f>
        <v>0.43294154242172539</v>
      </c>
      <c r="AI279" s="126">
        <f>AI78</f>
        <v>0.43656579775903109</v>
      </c>
      <c r="AJ279" s="126">
        <f>AJ78</f>
        <v>0.42482733841670328</v>
      </c>
      <c r="AK279" s="126">
        <f>AK78</f>
        <v>0.4222641521867343</v>
      </c>
      <c r="AL279" s="126">
        <f>AL78</f>
        <v>0.44010301827956871</v>
      </c>
      <c r="AM279" s="126">
        <f>AM78</f>
        <v>0.45137958287924762</v>
      </c>
      <c r="AN279" s="126">
        <f>AN78</f>
        <v>0.45932346071806079</v>
      </c>
      <c r="AO279" s="126">
        <f>AO78</f>
        <v>0.45520383459526764</v>
      </c>
      <c r="AP279" s="126">
        <f>AP78</f>
        <v>0.47951521632399147</v>
      </c>
      <c r="AQ279" s="126">
        <f>AQ78</f>
        <v>0.44160015573291805</v>
      </c>
      <c r="AR279" s="126">
        <f>AR78</f>
        <v>0.44169022682161369</v>
      </c>
      <c r="AS279" s="126">
        <f>AS78</f>
        <v>0.45540997049499354</v>
      </c>
      <c r="AT279" s="126">
        <f>AT78</f>
        <v>0.43634898375994274</v>
      </c>
      <c r="AU279" s="126">
        <f>AU78</f>
        <v>0.43266609293822528</v>
      </c>
      <c r="AV279" s="126">
        <f>AV78</f>
        <v>0.41345950442176316</v>
      </c>
      <c r="AW279" s="126">
        <f>AW78</f>
        <v>0.41197239547513459</v>
      </c>
      <c r="AX279" s="126">
        <f>AX78</f>
        <v>0.42354641839712653</v>
      </c>
      <c r="AY279" s="126">
        <f>AY78</f>
        <v>0.44157976348941025</v>
      </c>
      <c r="AZ279" s="126">
        <f>AZ78</f>
        <v>0.45908632925842252</v>
      </c>
      <c r="BA279" s="126">
        <f>BA78</f>
        <v>0.45322588976703343</v>
      </c>
      <c r="BB279" s="126">
        <f>BB78</f>
        <v>0.47798316323098872</v>
      </c>
      <c r="BC279" s="126">
        <f>BC78</f>
        <v>0.46638661033715495</v>
      </c>
      <c r="BD279" s="126">
        <f>BD78</f>
        <v>0.46657434878348197</v>
      </c>
      <c r="BE279" s="126">
        <f>BE78</f>
        <v>0.47580052448155691</v>
      </c>
      <c r="BF279" s="126">
        <f>BF78</f>
        <v>0.46916789222795097</v>
      </c>
      <c r="BG279" s="126">
        <f>BG78</f>
        <v>0.45833608060930353</v>
      </c>
      <c r="BH279" s="126">
        <f>BH78</f>
        <v>0.44764123042376447</v>
      </c>
      <c r="BI279" s="126">
        <f>BI78</f>
        <v>0.45160250236239613</v>
      </c>
      <c r="BJ279" s="126">
        <f>BJ78</f>
        <v>0.45785083475214661</v>
      </c>
      <c r="BK279" s="126">
        <f>BK78</f>
        <v>0.47706874024387985</v>
      </c>
      <c r="BL279" s="126">
        <f>BL78</f>
        <v>0.47897126651956057</v>
      </c>
      <c r="BM279" s="126">
        <f>BM78</f>
        <v>0</v>
      </c>
      <c r="BN279" s="126">
        <f>BN78</f>
        <v>0</v>
      </c>
      <c r="BO279" s="2"/>
      <c r="BP279" s="2"/>
      <c r="BQ279" s="2"/>
      <c r="BR279" s="2"/>
      <c r="BS279" s="2"/>
      <c r="BT279" s="2"/>
      <c r="BU279" s="2"/>
      <c r="BV279" s="2"/>
    </row>
    <row r="280" spans="1:74" s="103" customFormat="1" x14ac:dyDescent="0.3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117"/>
      <c r="BH280" s="117"/>
      <c r="BI280" s="117"/>
      <c r="BJ280" s="117"/>
      <c r="BK280" s="117"/>
      <c r="BL280" s="117"/>
      <c r="BM280" s="117"/>
      <c r="BN280" s="117"/>
      <c r="BO280" s="2"/>
      <c r="BP280" s="2"/>
      <c r="BQ280" s="2"/>
      <c r="BR280" s="2"/>
      <c r="BS280" s="2"/>
      <c r="BT280" s="2"/>
      <c r="BU280" s="2"/>
      <c r="BV280" s="2"/>
    </row>
    <row r="281" spans="1:74" s="103" customFormat="1" x14ac:dyDescent="0.3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117"/>
      <c r="BH281" s="117"/>
      <c r="BI281" s="117"/>
      <c r="BJ281" s="117"/>
      <c r="BK281" s="117"/>
      <c r="BL281" s="117"/>
      <c r="BM281" s="117"/>
      <c r="BN281" s="117"/>
      <c r="BO281" s="2"/>
      <c r="BP281" s="2"/>
      <c r="BQ281" s="2"/>
      <c r="BR281" s="2"/>
      <c r="BS281" s="2"/>
      <c r="BT281" s="2"/>
      <c r="BU281" s="2"/>
      <c r="BV281" s="2"/>
    </row>
    <row r="282" spans="1:74" s="103" customFormat="1" x14ac:dyDescent="0.3">
      <c r="A282" s="118">
        <v>8</v>
      </c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5">
        <v>44075</v>
      </c>
      <c r="P282" s="115">
        <v>44105</v>
      </c>
      <c r="Q282" s="115">
        <v>44136</v>
      </c>
      <c r="R282" s="115">
        <v>44166</v>
      </c>
      <c r="S282" s="115">
        <v>44197</v>
      </c>
      <c r="T282" s="115">
        <v>44228</v>
      </c>
      <c r="U282" s="115">
        <v>44256</v>
      </c>
      <c r="V282" s="115">
        <v>44287</v>
      </c>
      <c r="W282" s="115">
        <v>44317</v>
      </c>
      <c r="X282" s="115">
        <v>44348</v>
      </c>
      <c r="Y282" s="115">
        <v>44378</v>
      </c>
      <c r="Z282" s="115">
        <v>44409</v>
      </c>
      <c r="AA282" s="115">
        <v>44440</v>
      </c>
      <c r="AB282" s="115">
        <v>44470</v>
      </c>
      <c r="AC282" s="115">
        <v>44501</v>
      </c>
      <c r="AD282" s="115">
        <v>44531</v>
      </c>
      <c r="AE282" s="115">
        <v>44562</v>
      </c>
      <c r="AF282" s="115">
        <v>44593</v>
      </c>
      <c r="AG282" s="115">
        <v>44621</v>
      </c>
      <c r="AH282" s="115">
        <v>44652</v>
      </c>
      <c r="AI282" s="115">
        <v>44682</v>
      </c>
      <c r="AJ282" s="115">
        <v>44713</v>
      </c>
      <c r="AK282" s="115">
        <v>44743</v>
      </c>
      <c r="AL282" s="115">
        <v>44774</v>
      </c>
      <c r="AM282" s="115">
        <v>44805</v>
      </c>
      <c r="AN282" s="115">
        <v>44835</v>
      </c>
      <c r="AO282" s="115">
        <v>44866</v>
      </c>
      <c r="AP282" s="115">
        <v>44896</v>
      </c>
      <c r="AQ282" s="115">
        <v>44927</v>
      </c>
      <c r="AR282" s="115">
        <v>44958</v>
      </c>
      <c r="AS282" s="115">
        <v>44986</v>
      </c>
      <c r="AT282" s="115">
        <v>45017</v>
      </c>
      <c r="AU282" s="115">
        <v>45047</v>
      </c>
      <c r="AV282" s="115">
        <v>45078</v>
      </c>
      <c r="AW282" s="115">
        <v>45108</v>
      </c>
      <c r="AX282" s="115">
        <v>45139</v>
      </c>
      <c r="AY282" s="115">
        <v>45170</v>
      </c>
      <c r="AZ282" s="115">
        <v>45200</v>
      </c>
      <c r="BA282" s="115">
        <v>45231</v>
      </c>
      <c r="BB282" s="115">
        <v>45261</v>
      </c>
      <c r="BC282" s="115">
        <v>45292</v>
      </c>
      <c r="BD282" s="115">
        <v>45323</v>
      </c>
      <c r="BE282" s="115">
        <v>45352</v>
      </c>
      <c r="BF282" s="115">
        <v>45383</v>
      </c>
      <c r="BG282" s="115">
        <v>45413</v>
      </c>
      <c r="BH282" s="115">
        <v>45444</v>
      </c>
      <c r="BI282" s="115">
        <v>45474</v>
      </c>
      <c r="BJ282" s="115">
        <v>45505</v>
      </c>
      <c r="BK282" s="115">
        <v>45536</v>
      </c>
      <c r="BL282" s="115">
        <v>45566</v>
      </c>
      <c r="BM282" s="115">
        <v>45597</v>
      </c>
      <c r="BN282" s="115">
        <v>45627</v>
      </c>
      <c r="BP282" s="2"/>
      <c r="BQ282" s="2"/>
      <c r="BR282" s="2"/>
      <c r="BS282" s="2"/>
      <c r="BT282" s="2"/>
      <c r="BU282" s="2"/>
      <c r="BV282" s="2"/>
    </row>
    <row r="283" spans="1:74" s="103" customFormat="1" x14ac:dyDescent="0.3">
      <c r="A283" s="119" t="str">
        <f>A136</f>
        <v>Redemption Rate бонусов Campaign. Коэффициент списания бонусов – доля списанных бонусов от  начисленных бонусов Campaign</v>
      </c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26">
        <f t="shared" ref="O283:BN284" si="59">O136</f>
        <v>8.8187780413354788E-2</v>
      </c>
      <c r="P283" s="126">
        <f t="shared" si="59"/>
        <v>0.28252700591835778</v>
      </c>
      <c r="Q283" s="126">
        <f t="shared" si="59"/>
        <v>0.10918198430102456</v>
      </c>
      <c r="R283" s="126">
        <f t="shared" si="59"/>
        <v>0.22419590027783615</v>
      </c>
      <c r="S283" s="126">
        <f t="shared" si="59"/>
        <v>0.22983756280882517</v>
      </c>
      <c r="T283" s="126">
        <f t="shared" si="59"/>
        <v>0.17626263247701501</v>
      </c>
      <c r="U283" s="126">
        <f t="shared" si="59"/>
        <v>0.25131160617776338</v>
      </c>
      <c r="V283" s="126">
        <f t="shared" si="59"/>
        <v>0.16239151977053981</v>
      </c>
      <c r="W283" s="126">
        <f t="shared" si="59"/>
        <v>0.13010048524759502</v>
      </c>
      <c r="X283" s="126">
        <f t="shared" si="59"/>
        <v>0.23439426725833451</v>
      </c>
      <c r="Y283" s="126">
        <f t="shared" si="59"/>
        <v>0.15267205044989812</v>
      </c>
      <c r="Z283" s="126">
        <f t="shared" si="59"/>
        <v>0.26755883225492516</v>
      </c>
      <c r="AA283" s="126">
        <f t="shared" si="59"/>
        <v>0.33036524823036412</v>
      </c>
      <c r="AB283" s="126">
        <f t="shared" si="59"/>
        <v>0.13309696344711636</v>
      </c>
      <c r="AC283" s="126">
        <f t="shared" si="59"/>
        <v>0.35262994556303845</v>
      </c>
      <c r="AD283" s="126">
        <f t="shared" si="59"/>
        <v>0.14981091092550106</v>
      </c>
      <c r="AE283" s="126">
        <f t="shared" si="59"/>
        <v>0.23698242227595265</v>
      </c>
      <c r="AF283" s="126">
        <f t="shared" si="59"/>
        <v>0.14226039748841704</v>
      </c>
      <c r="AG283" s="126">
        <f t="shared" si="59"/>
        <v>1.6978634398419925</v>
      </c>
      <c r="AH283" s="126">
        <f t="shared" si="59"/>
        <v>0.13285092003396393</v>
      </c>
      <c r="AI283" s="126">
        <f t="shared" si="59"/>
        <v>0.22017967115726411</v>
      </c>
      <c r="AJ283" s="126">
        <f t="shared" si="59"/>
        <v>0.16054798097908832</v>
      </c>
      <c r="AK283" s="126">
        <f t="shared" si="59"/>
        <v>0.27265700033036022</v>
      </c>
      <c r="AL283" s="126">
        <f t="shared" si="59"/>
        <v>0.22800735109741269</v>
      </c>
      <c r="AM283" s="126">
        <f t="shared" si="59"/>
        <v>0.23997047827476187</v>
      </c>
      <c r="AN283" s="126">
        <f t="shared" si="59"/>
        <v>0.21890459983904029</v>
      </c>
      <c r="AO283" s="126">
        <f t="shared" si="59"/>
        <v>0.16308151737980214</v>
      </c>
      <c r="AP283" s="126">
        <f t="shared" si="59"/>
        <v>0.2204504398694922</v>
      </c>
      <c r="AQ283" s="126">
        <f t="shared" si="59"/>
        <v>0.22652205424133773</v>
      </c>
      <c r="AR283" s="126">
        <f t="shared" si="59"/>
        <v>0.12975473972967708</v>
      </c>
      <c r="AS283" s="126">
        <f t="shared" si="59"/>
        <v>0.32748754438013739</v>
      </c>
      <c r="AT283" s="126">
        <f t="shared" si="59"/>
        <v>9.9568237374618951E-2</v>
      </c>
      <c r="AU283" s="126">
        <f t="shared" si="59"/>
        <v>0.22457166805713907</v>
      </c>
      <c r="AV283" s="126">
        <f t="shared" si="59"/>
        <v>0.19267695926698544</v>
      </c>
      <c r="AW283" s="126">
        <f t="shared" si="59"/>
        <v>0.19361017913401066</v>
      </c>
      <c r="AX283" s="126">
        <f t="shared" si="59"/>
        <v>0.20204207787836251</v>
      </c>
      <c r="AY283" s="126">
        <f t="shared" si="59"/>
        <v>0.19987884838686498</v>
      </c>
      <c r="AZ283" s="126">
        <f t="shared" si="59"/>
        <v>0.25228327601157846</v>
      </c>
      <c r="BA283" s="126">
        <f t="shared" si="59"/>
        <v>0.17532008257887083</v>
      </c>
      <c r="BB283" s="126">
        <f t="shared" si="59"/>
        <v>0.19625688617305617</v>
      </c>
      <c r="BC283" s="126">
        <f t="shared" si="59"/>
        <v>0.25174332497782459</v>
      </c>
      <c r="BD283" s="126">
        <f t="shared" si="59"/>
        <v>0.23540018666688492</v>
      </c>
      <c r="BE283" s="126">
        <f t="shared" si="59"/>
        <v>0.22841410363109593</v>
      </c>
      <c r="BF283" s="126">
        <f t="shared" si="59"/>
        <v>0.18060614990851936</v>
      </c>
      <c r="BG283" s="126">
        <f t="shared" si="59"/>
        <v>0.25452133620155726</v>
      </c>
      <c r="BH283" s="126">
        <f t="shared" si="59"/>
        <v>0.2185197659314885</v>
      </c>
      <c r="BI283" s="126">
        <f t="shared" si="59"/>
        <v>0.20083936040724606</v>
      </c>
      <c r="BJ283" s="126">
        <f t="shared" si="59"/>
        <v>0.22019098436226456</v>
      </c>
      <c r="BK283" s="126">
        <f t="shared" si="59"/>
        <v>0.19122414411545188</v>
      </c>
      <c r="BL283" s="126">
        <f t="shared" si="59"/>
        <v>0.21808054664388779</v>
      </c>
      <c r="BM283" s="126">
        <f t="shared" si="59"/>
        <v>0</v>
      </c>
      <c r="BN283" s="126">
        <f t="shared" si="59"/>
        <v>0</v>
      </c>
      <c r="BP283" s="2"/>
      <c r="BQ283" s="2"/>
      <c r="BR283" s="2"/>
      <c r="BS283" s="2"/>
      <c r="BT283" s="2"/>
      <c r="BU283" s="2"/>
      <c r="BV283" s="2"/>
    </row>
    <row r="284" spans="1:74" s="103" customFormat="1" x14ac:dyDescent="0.3">
      <c r="A284" s="119" t="str">
        <f>A137</f>
        <v>Redemption Rate без учета бонусов Campaign. Коэффициент списания бонусов – доля списанных бонусов от  начисленных бонусов</v>
      </c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26">
        <f t="shared" si="59"/>
        <v>0.74068187487343906</v>
      </c>
      <c r="P284" s="126">
        <f t="shared" si="59"/>
        <v>0.68205042181829456</v>
      </c>
      <c r="Q284" s="126">
        <f t="shared" si="59"/>
        <v>0.78484310634264687</v>
      </c>
      <c r="R284" s="126">
        <f t="shared" si="59"/>
        <v>0.60342011412599006</v>
      </c>
      <c r="S284" s="126">
        <f t="shared" si="59"/>
        <v>1.1633529705861094</v>
      </c>
      <c r="T284" s="126">
        <f t="shared" si="59"/>
        <v>0.71574562578890244</v>
      </c>
      <c r="U284" s="126">
        <f t="shared" si="59"/>
        <v>0.759584438495856</v>
      </c>
      <c r="V284" s="126">
        <f t="shared" si="59"/>
        <v>0.67408158241395455</v>
      </c>
      <c r="W284" s="126">
        <f t="shared" si="59"/>
        <v>0.77254056984486486</v>
      </c>
      <c r="X284" s="126">
        <f t="shared" si="59"/>
        <v>0.80594361124216918</v>
      </c>
      <c r="Y284" s="126">
        <f t="shared" si="59"/>
        <v>0.55949389309087538</v>
      </c>
      <c r="Z284" s="126">
        <f t="shared" si="59"/>
        <v>0.87516472483287189</v>
      </c>
      <c r="AA284" s="126">
        <f t="shared" si="59"/>
        <v>1.067231109518044</v>
      </c>
      <c r="AB284" s="126">
        <f t="shared" si="59"/>
        <v>0.89633132388952408</v>
      </c>
      <c r="AC284" s="126">
        <f t="shared" si="59"/>
        <v>0.80544230664745231</v>
      </c>
      <c r="AD284" s="126">
        <f t="shared" si="59"/>
        <v>0.57109597536636414</v>
      </c>
      <c r="AE284" s="126">
        <f t="shared" si="59"/>
        <v>1.3901747574935606</v>
      </c>
      <c r="AF284" s="126">
        <f t="shared" si="59"/>
        <v>0.7136831777876449</v>
      </c>
      <c r="AG284" s="126">
        <f t="shared" si="59"/>
        <v>0.68533725852445593</v>
      </c>
      <c r="AH284" s="126">
        <f t="shared" si="59"/>
        <v>0.84863196401574104</v>
      </c>
      <c r="AI284" s="126">
        <f t="shared" si="59"/>
        <v>0.88638557696530584</v>
      </c>
      <c r="AJ284" s="126">
        <f t="shared" si="59"/>
        <v>0.85818583014852878</v>
      </c>
      <c r="AK284" s="126">
        <f t="shared" si="59"/>
        <v>0.85833608415856533</v>
      </c>
      <c r="AL284" s="126">
        <f t="shared" si="59"/>
        <v>0.84781846360393087</v>
      </c>
      <c r="AM284" s="126">
        <f t="shared" si="59"/>
        <v>0.822739233627651</v>
      </c>
      <c r="AN284" s="126">
        <f t="shared" si="59"/>
        <v>0.88435567174872554</v>
      </c>
      <c r="AO284" s="126">
        <f t="shared" si="59"/>
        <v>0.83437879117468761</v>
      </c>
      <c r="AP284" s="126">
        <f t="shared" si="59"/>
        <v>0.55727578031733482</v>
      </c>
      <c r="AQ284" s="126">
        <f t="shared" si="59"/>
        <v>1.4387281231238833</v>
      </c>
      <c r="AR284" s="126">
        <f t="shared" si="59"/>
        <v>0.67047226131895321</v>
      </c>
      <c r="AS284" s="126">
        <f t="shared" si="59"/>
        <v>0.78719949656035204</v>
      </c>
      <c r="AT284" s="126">
        <f t="shared" si="59"/>
        <v>0.84279221410174099</v>
      </c>
      <c r="AU284" s="126">
        <f t="shared" si="59"/>
        <v>0.94756722700936913</v>
      </c>
      <c r="AV284" s="126">
        <f t="shared" si="59"/>
        <v>1.0114931358249424</v>
      </c>
      <c r="AW284" s="126">
        <f t="shared" si="59"/>
        <v>0.81924703260132492</v>
      </c>
      <c r="AX284" s="126">
        <f t="shared" si="59"/>
        <v>0.82031208260175581</v>
      </c>
      <c r="AY284" s="126">
        <f t="shared" si="59"/>
        <v>0.82304938604618505</v>
      </c>
      <c r="AZ284" s="126">
        <f t="shared" si="59"/>
        <v>0.87690224343553158</v>
      </c>
      <c r="BA284" s="126">
        <f t="shared" si="59"/>
        <v>0.79166850760593488</v>
      </c>
      <c r="BB284" s="126">
        <f t="shared" si="59"/>
        <v>0.66162409949134526</v>
      </c>
      <c r="BC284" s="126">
        <f t="shared" si="59"/>
        <v>1.6368907205550938</v>
      </c>
      <c r="BD284" s="126">
        <f t="shared" si="59"/>
        <v>0.82093161766565281</v>
      </c>
      <c r="BE284" s="126">
        <f t="shared" si="59"/>
        <v>0.71667288251815342</v>
      </c>
      <c r="BF284" s="126">
        <f t="shared" si="59"/>
        <v>0.94442076754026483</v>
      </c>
      <c r="BG284" s="126">
        <f t="shared" si="59"/>
        <v>0.96646228855091909</v>
      </c>
      <c r="BH284" s="126">
        <f t="shared" si="59"/>
        <v>1.0514148838799506</v>
      </c>
      <c r="BI284" s="126">
        <f t="shared" si="59"/>
        <v>0.77335822394642861</v>
      </c>
      <c r="BJ284" s="126">
        <f t="shared" si="59"/>
        <v>0.87597946792639547</v>
      </c>
      <c r="BK284" s="126">
        <f t="shared" si="59"/>
        <v>0.86038977102110781</v>
      </c>
      <c r="BL284" s="126">
        <f t="shared" si="59"/>
        <v>0.85412718060525827</v>
      </c>
      <c r="BM284" s="126">
        <f t="shared" si="59"/>
        <v>0</v>
      </c>
      <c r="BN284" s="126">
        <f t="shared" si="59"/>
        <v>0</v>
      </c>
      <c r="BP284" s="2"/>
      <c r="BQ284" s="2"/>
      <c r="BR284" s="2"/>
      <c r="BS284" s="2"/>
      <c r="BT284" s="2"/>
      <c r="BU284" s="2"/>
      <c r="BV284" s="2"/>
    </row>
    <row r="285" spans="1:74" s="103" customFormat="1" x14ac:dyDescent="0.3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  <c r="BN285" s="117"/>
      <c r="BP285" s="2"/>
      <c r="BQ285" s="2"/>
      <c r="BR285" s="2"/>
      <c r="BS285" s="2"/>
      <c r="BT285" s="2"/>
      <c r="BU285" s="2"/>
      <c r="BV285" s="2"/>
    </row>
    <row r="286" spans="1:74" s="103" customFormat="1" x14ac:dyDescent="0.3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117"/>
      <c r="BH286" s="117"/>
      <c r="BI286" s="117"/>
      <c r="BJ286" s="117"/>
      <c r="BK286" s="117"/>
      <c r="BL286" s="117"/>
      <c r="BM286" s="117"/>
      <c r="BN286" s="117"/>
      <c r="BP286" s="2"/>
      <c r="BQ286" s="2"/>
      <c r="BR286" s="2"/>
      <c r="BS286" s="2"/>
      <c r="BT286" s="2"/>
      <c r="BU286" s="2"/>
      <c r="BV286" s="2"/>
    </row>
    <row r="287" spans="1:74" s="103" customFormat="1" x14ac:dyDescent="0.3">
      <c r="A287" s="118">
        <v>11</v>
      </c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5">
        <v>44075</v>
      </c>
      <c r="P287" s="115">
        <v>44105</v>
      </c>
      <c r="Q287" s="115">
        <v>44136</v>
      </c>
      <c r="R287" s="115">
        <v>44166</v>
      </c>
      <c r="S287" s="115">
        <v>44197</v>
      </c>
      <c r="T287" s="115">
        <v>44228</v>
      </c>
      <c r="U287" s="115">
        <v>44256</v>
      </c>
      <c r="V287" s="115">
        <v>44287</v>
      </c>
      <c r="W287" s="115">
        <v>44317</v>
      </c>
      <c r="X287" s="115">
        <v>44348</v>
      </c>
      <c r="Y287" s="115">
        <v>44378</v>
      </c>
      <c r="Z287" s="115">
        <v>44409</v>
      </c>
      <c r="AA287" s="115">
        <v>44440</v>
      </c>
      <c r="AB287" s="115">
        <v>44470</v>
      </c>
      <c r="AC287" s="115">
        <v>44501</v>
      </c>
      <c r="AD287" s="115">
        <v>44531</v>
      </c>
      <c r="AE287" s="115">
        <v>44562</v>
      </c>
      <c r="AF287" s="115">
        <v>44593</v>
      </c>
      <c r="AG287" s="115">
        <v>44621</v>
      </c>
      <c r="AH287" s="115">
        <v>44652</v>
      </c>
      <c r="AI287" s="115">
        <v>44682</v>
      </c>
      <c r="AJ287" s="115">
        <v>44713</v>
      </c>
      <c r="AK287" s="115">
        <v>44743</v>
      </c>
      <c r="AL287" s="115">
        <v>44774</v>
      </c>
      <c r="AM287" s="115">
        <v>44805</v>
      </c>
      <c r="AN287" s="115">
        <v>44835</v>
      </c>
      <c r="AO287" s="115">
        <v>44866</v>
      </c>
      <c r="AP287" s="115">
        <v>44896</v>
      </c>
      <c r="AQ287" s="115">
        <v>44927</v>
      </c>
      <c r="AR287" s="115">
        <v>44958</v>
      </c>
      <c r="AS287" s="115">
        <v>44986</v>
      </c>
      <c r="AT287" s="115">
        <v>45017</v>
      </c>
      <c r="AU287" s="115">
        <v>45047</v>
      </c>
      <c r="AV287" s="115">
        <v>45078</v>
      </c>
      <c r="AW287" s="115">
        <v>45108</v>
      </c>
      <c r="AX287" s="115">
        <v>45139</v>
      </c>
      <c r="AY287" s="115">
        <v>45170</v>
      </c>
      <c r="AZ287" s="115">
        <v>45200</v>
      </c>
      <c r="BA287" s="115">
        <v>45231</v>
      </c>
      <c r="BB287" s="115">
        <v>45261</v>
      </c>
      <c r="BC287" s="115">
        <v>45292</v>
      </c>
      <c r="BD287" s="115">
        <v>45323</v>
      </c>
      <c r="BE287" s="115">
        <v>45352</v>
      </c>
      <c r="BF287" s="115">
        <v>45383</v>
      </c>
      <c r="BG287" s="115">
        <v>45413</v>
      </c>
      <c r="BH287" s="115">
        <v>45444</v>
      </c>
      <c r="BI287" s="115">
        <v>45474</v>
      </c>
      <c r="BJ287" s="115">
        <v>45505</v>
      </c>
      <c r="BK287" s="115">
        <v>45536</v>
      </c>
      <c r="BL287" s="115">
        <v>45566</v>
      </c>
      <c r="BM287" s="115">
        <v>45597</v>
      </c>
      <c r="BN287" s="115">
        <v>45627</v>
      </c>
      <c r="BP287" s="2"/>
      <c r="BQ287" s="2"/>
      <c r="BR287" s="2"/>
      <c r="BS287" s="2"/>
      <c r="BT287" s="2"/>
      <c r="BU287" s="2"/>
      <c r="BV287" s="2"/>
    </row>
    <row r="288" spans="1:74" s="103" customFormat="1" x14ac:dyDescent="0.3">
      <c r="A288" s="119" t="str">
        <f t="shared" ref="A288:BL288" si="60">A89</f>
        <v>Customer Churn Rate (CCR). Отток месяца</v>
      </c>
      <c r="B288" s="117">
        <f t="shared" si="60"/>
        <v>0</v>
      </c>
      <c r="C288" s="117">
        <f t="shared" si="60"/>
        <v>0.34118602761982131</v>
      </c>
      <c r="D288" s="117">
        <f t="shared" si="60"/>
        <v>0.33409969693802904</v>
      </c>
      <c r="E288" s="117">
        <f t="shared" si="60"/>
        <v>0.25610320767670963</v>
      </c>
      <c r="F288" s="117">
        <f t="shared" si="60"/>
        <v>0.14739068785708018</v>
      </c>
      <c r="G288" s="117">
        <f t="shared" si="60"/>
        <v>0.15851156527249682</v>
      </c>
      <c r="H288" s="117">
        <f t="shared" si="60"/>
        <v>0.11538475907958201</v>
      </c>
      <c r="I288" s="117">
        <f t="shared" si="60"/>
        <v>7.3534228050837605E-2</v>
      </c>
      <c r="J288" s="117">
        <f t="shared" si="60"/>
        <v>0.22166897727790469</v>
      </c>
      <c r="K288" s="117">
        <f t="shared" si="60"/>
        <v>9.5203707047000055E-2</v>
      </c>
      <c r="L288" s="117">
        <f t="shared" si="60"/>
        <v>4.1977134406461523E-2</v>
      </c>
      <c r="M288" s="117">
        <f t="shared" si="60"/>
        <v>7.6468775309809986E-2</v>
      </c>
      <c r="N288" s="117">
        <f t="shared" si="60"/>
        <v>7.0217090362146031E-2</v>
      </c>
      <c r="O288" s="126">
        <f t="shared" si="60"/>
        <v>2.3737618618826627E-2</v>
      </c>
      <c r="P288" s="126">
        <f t="shared" si="60"/>
        <v>0</v>
      </c>
      <c r="Q288" s="126">
        <f t="shared" si="60"/>
        <v>9.0336336669184836E-2</v>
      </c>
      <c r="R288" s="126">
        <f t="shared" si="60"/>
        <v>6.6282437475695469E-2</v>
      </c>
      <c r="S288" s="126">
        <f t="shared" si="60"/>
        <v>0.12218527860582436</v>
      </c>
      <c r="T288" s="126">
        <f t="shared" si="60"/>
        <v>4.5873125186643347E-2</v>
      </c>
      <c r="U288" s="126">
        <f t="shared" si="60"/>
        <v>0</v>
      </c>
      <c r="V288" s="126">
        <f t="shared" si="60"/>
        <v>6.465577740776926E-2</v>
      </c>
      <c r="W288" s="126">
        <f t="shared" si="60"/>
        <v>0.10639442045248769</v>
      </c>
      <c r="X288" s="126">
        <f t="shared" si="60"/>
        <v>5.247363283230163E-2</v>
      </c>
      <c r="Y288" s="126">
        <f t="shared" si="60"/>
        <v>5.6946016493035503E-2</v>
      </c>
      <c r="Z288" s="126">
        <f t="shared" si="60"/>
        <v>4.7187766241642719E-2</v>
      </c>
      <c r="AA288" s="126">
        <f t="shared" si="60"/>
        <v>1.1572443496286755E-2</v>
      </c>
      <c r="AB288" s="126">
        <f t="shared" si="60"/>
        <v>5.6420046421557183E-3</v>
      </c>
      <c r="AC288" s="126">
        <f t="shared" si="60"/>
        <v>8.165209988205982E-2</v>
      </c>
      <c r="AD288" s="126">
        <f t="shared" si="60"/>
        <v>1.4509900096211633E-2</v>
      </c>
      <c r="AE288" s="126">
        <f t="shared" si="60"/>
        <v>3.9595997332938983E-2</v>
      </c>
      <c r="AF288" s="126">
        <f t="shared" si="60"/>
        <v>3.7417315852155845E-2</v>
      </c>
      <c r="AG288" s="126">
        <f t="shared" si="60"/>
        <v>8.2667176643080251E-3</v>
      </c>
      <c r="AH288" s="126">
        <f t="shared" si="60"/>
        <v>9.9687835333138228E-2</v>
      </c>
      <c r="AI288" s="126">
        <f t="shared" si="60"/>
        <v>3.282606092475257E-2</v>
      </c>
      <c r="AJ288" s="126">
        <f t="shared" si="60"/>
        <v>6.4210728214308552E-2</v>
      </c>
      <c r="AK288" s="126">
        <f t="shared" si="60"/>
        <v>4.5725070087237078E-2</v>
      </c>
      <c r="AL288" s="126">
        <f t="shared" si="60"/>
        <v>1.0039612252488446E-3</v>
      </c>
      <c r="AM288" s="126">
        <f t="shared" si="60"/>
        <v>1.4042689381816392E-2</v>
      </c>
      <c r="AN288" s="126">
        <f t="shared" si="60"/>
        <v>2.5781122276112241E-2</v>
      </c>
      <c r="AO288" s="126">
        <f t="shared" si="60"/>
        <v>5.0650877789312189E-2</v>
      </c>
      <c r="AP288" s="126">
        <f t="shared" si="60"/>
        <v>0</v>
      </c>
      <c r="AQ288" s="126">
        <f t="shared" si="60"/>
        <v>0.11457231465837957</v>
      </c>
      <c r="AR288" s="126">
        <f t="shared" si="60"/>
        <v>3.7533317124490727E-2</v>
      </c>
      <c r="AS288" s="126">
        <f t="shared" si="60"/>
        <v>8.2271750299516729E-3</v>
      </c>
      <c r="AT288" s="126">
        <f t="shared" si="60"/>
        <v>7.4574883961359945E-2</v>
      </c>
      <c r="AU288" s="126">
        <f t="shared" si="60"/>
        <v>3.9358318720371245E-2</v>
      </c>
      <c r="AV288" s="126">
        <f t="shared" si="60"/>
        <v>7.5060306174951394E-2</v>
      </c>
      <c r="AW288" s="126">
        <f t="shared" si="60"/>
        <v>3.9534759890635235E-2</v>
      </c>
      <c r="AX288" s="126">
        <f t="shared" si="60"/>
        <v>1.0923551259409013E-2</v>
      </c>
      <c r="AY288" s="126">
        <f t="shared" si="60"/>
        <v>0</v>
      </c>
      <c r="AZ288" s="126">
        <f t="shared" si="60"/>
        <v>0</v>
      </c>
      <c r="BA288" s="126">
        <f t="shared" si="60"/>
        <v>5.0268542634016464E-2</v>
      </c>
      <c r="BB288" s="126">
        <f t="shared" si="60"/>
        <v>0</v>
      </c>
      <c r="BC288" s="126">
        <f t="shared" si="60"/>
        <v>6.7627393871614608E-2</v>
      </c>
      <c r="BD288" s="126">
        <f t="shared" si="60"/>
        <v>3.2884299353459302E-2</v>
      </c>
      <c r="BE288" s="126">
        <f t="shared" si="60"/>
        <v>1.4283949877988533E-2</v>
      </c>
      <c r="BF288" s="126">
        <f t="shared" si="60"/>
        <v>4.4449722336542978E-2</v>
      </c>
      <c r="BG288" s="126">
        <f t="shared" si="60"/>
        <v>5.1727053381649978E-2</v>
      </c>
      <c r="BH288" s="126">
        <f t="shared" si="60"/>
        <v>5.2160890582379056E-2</v>
      </c>
      <c r="BI288" s="126">
        <f t="shared" si="60"/>
        <v>2.1160678741573201E-2</v>
      </c>
      <c r="BJ288" s="126">
        <f t="shared" si="60"/>
        <v>1.6871457652934199E-2</v>
      </c>
      <c r="BK288" s="126">
        <f t="shared" si="60"/>
        <v>0</v>
      </c>
      <c r="BL288" s="126">
        <f t="shared" si="60"/>
        <v>2.4824502193722578E-2</v>
      </c>
      <c r="BM288" s="126">
        <f t="shared" ref="BM288:BN288" si="61">BM89</f>
        <v>0</v>
      </c>
      <c r="BN288" s="126">
        <f t="shared" si="61"/>
        <v>0</v>
      </c>
      <c r="BP288" s="2"/>
      <c r="BQ288" s="2"/>
      <c r="BR288" s="2"/>
      <c r="BS288" s="2"/>
      <c r="BT288" s="2"/>
      <c r="BU288" s="2"/>
      <c r="BV288" s="2"/>
    </row>
    <row r="289" spans="1:74" s="103" customFormat="1" x14ac:dyDescent="0.3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117"/>
      <c r="BH289" s="117"/>
      <c r="BI289" s="117"/>
      <c r="BJ289" s="117"/>
      <c r="BK289" s="117"/>
      <c r="BL289" s="117"/>
      <c r="BM289" s="117"/>
      <c r="BN289" s="117"/>
      <c r="BP289" s="2"/>
      <c r="BQ289" s="2"/>
      <c r="BR289" s="2"/>
      <c r="BS289" s="2"/>
      <c r="BT289" s="2"/>
      <c r="BU289" s="2"/>
      <c r="BV289" s="2"/>
    </row>
    <row r="290" spans="1:74" s="103" customFormat="1" x14ac:dyDescent="0.3">
      <c r="A290" s="118">
        <v>12</v>
      </c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5">
        <v>44075</v>
      </c>
      <c r="P290" s="115">
        <v>44105</v>
      </c>
      <c r="Q290" s="115">
        <v>44136</v>
      </c>
      <c r="R290" s="115">
        <v>44166</v>
      </c>
      <c r="S290" s="115">
        <v>44197</v>
      </c>
      <c r="T290" s="115">
        <v>44228</v>
      </c>
      <c r="U290" s="115">
        <v>44256</v>
      </c>
      <c r="V290" s="115">
        <v>44287</v>
      </c>
      <c r="W290" s="115">
        <v>44317</v>
      </c>
      <c r="X290" s="115">
        <v>44348</v>
      </c>
      <c r="Y290" s="115">
        <v>44378</v>
      </c>
      <c r="Z290" s="115">
        <v>44409</v>
      </c>
      <c r="AA290" s="115">
        <v>44440</v>
      </c>
      <c r="AB290" s="115">
        <v>44470</v>
      </c>
      <c r="AC290" s="115">
        <v>44501</v>
      </c>
      <c r="AD290" s="115">
        <v>44531</v>
      </c>
      <c r="AE290" s="115">
        <v>44562</v>
      </c>
      <c r="AF290" s="115">
        <v>44593</v>
      </c>
      <c r="AG290" s="115">
        <v>44621</v>
      </c>
      <c r="AH290" s="115">
        <v>44652</v>
      </c>
      <c r="AI290" s="115">
        <v>44682</v>
      </c>
      <c r="AJ290" s="115">
        <v>44713</v>
      </c>
      <c r="AK290" s="115">
        <v>44743</v>
      </c>
      <c r="AL290" s="115">
        <v>44774</v>
      </c>
      <c r="AM290" s="115">
        <v>44805</v>
      </c>
      <c r="AN290" s="115">
        <v>44835</v>
      </c>
      <c r="AO290" s="115">
        <v>44866</v>
      </c>
      <c r="AP290" s="115">
        <v>44896</v>
      </c>
      <c r="AQ290" s="115">
        <v>44927</v>
      </c>
      <c r="AR290" s="115">
        <v>44958</v>
      </c>
      <c r="AS290" s="115">
        <v>44986</v>
      </c>
      <c r="AT290" s="115">
        <v>45017</v>
      </c>
      <c r="AU290" s="115">
        <v>45047</v>
      </c>
      <c r="AV290" s="115">
        <v>45078</v>
      </c>
      <c r="AW290" s="115">
        <v>45108</v>
      </c>
      <c r="AX290" s="115">
        <v>45139</v>
      </c>
      <c r="AY290" s="115">
        <v>45170</v>
      </c>
      <c r="AZ290" s="115">
        <v>45200</v>
      </c>
      <c r="BA290" s="115">
        <v>45231</v>
      </c>
      <c r="BB290" s="115">
        <v>45261</v>
      </c>
      <c r="BC290" s="115">
        <v>45292</v>
      </c>
      <c r="BD290" s="115">
        <v>45323</v>
      </c>
      <c r="BE290" s="115">
        <v>45352</v>
      </c>
      <c r="BF290" s="115">
        <v>45383</v>
      </c>
      <c r="BG290" s="115">
        <v>45413</v>
      </c>
      <c r="BH290" s="115">
        <v>45444</v>
      </c>
      <c r="BI290" s="115">
        <v>45474</v>
      </c>
      <c r="BJ290" s="115">
        <v>45505</v>
      </c>
      <c r="BK290" s="115">
        <v>45536</v>
      </c>
      <c r="BL290" s="115">
        <v>45566</v>
      </c>
      <c r="BM290" s="115">
        <v>45597</v>
      </c>
      <c r="BN290" s="115">
        <v>45627</v>
      </c>
      <c r="BP290" s="2"/>
      <c r="BQ290" s="2"/>
      <c r="BR290" s="2"/>
      <c r="BS290" s="2"/>
      <c r="BT290" s="2"/>
      <c r="BU290" s="2"/>
      <c r="BV290" s="2"/>
    </row>
    <row r="291" spans="1:74" s="103" customFormat="1" x14ac:dyDescent="0.3">
      <c r="A291" s="119" t="str">
        <f>A138</f>
        <v>Redemption Rate бонусов по базовой акции – доля списанных бонусов от  начисленных бонусов</v>
      </c>
      <c r="B291" s="117">
        <f t="shared" ref="B291:BM293" si="62">B138</f>
        <v>3.4744919342459518E-2</v>
      </c>
      <c r="C291" s="117">
        <f t="shared" si="62"/>
        <v>0.15769638288290294</v>
      </c>
      <c r="D291" s="117">
        <f t="shared" si="62"/>
        <v>0.30034891238044586</v>
      </c>
      <c r="E291" s="117">
        <f t="shared" si="62"/>
        <v>0.42758761031670106</v>
      </c>
      <c r="F291" s="117">
        <f t="shared" si="62"/>
        <v>0.46641305388918958</v>
      </c>
      <c r="G291" s="117">
        <f t="shared" si="62"/>
        <v>0.48731940570974674</v>
      </c>
      <c r="H291" s="117">
        <f t="shared" si="62"/>
        <v>0.64681508856093217</v>
      </c>
      <c r="I291" s="117">
        <f t="shared" si="62"/>
        <v>0.53781334621126475</v>
      </c>
      <c r="J291" s="117">
        <f t="shared" si="62"/>
        <v>0.54888987470904338</v>
      </c>
      <c r="K291" s="117">
        <f t="shared" si="62"/>
        <v>0.59279090197977069</v>
      </c>
      <c r="L291" s="117">
        <f t="shared" si="62"/>
        <v>0.78205440967144269</v>
      </c>
      <c r="M291" s="117">
        <f t="shared" si="62"/>
        <v>0.83377048656336838</v>
      </c>
      <c r="N291" s="117">
        <f t="shared" si="62"/>
        <v>0.65879904097003128</v>
      </c>
      <c r="O291" s="126">
        <f t="shared" si="62"/>
        <v>0.71579923320974193</v>
      </c>
      <c r="P291" s="126">
        <f t="shared" si="62"/>
        <v>0.82575341951359449</v>
      </c>
      <c r="Q291" s="126">
        <f t="shared" si="62"/>
        <v>0.75883745259262259</v>
      </c>
      <c r="R291" s="126">
        <f t="shared" si="62"/>
        <v>0.79659754165878116</v>
      </c>
      <c r="S291" s="126">
        <f t="shared" si="62"/>
        <v>1.0174369185133862</v>
      </c>
      <c r="T291" s="126">
        <f t="shared" si="62"/>
        <v>0.7287342519650245</v>
      </c>
      <c r="U291" s="126">
        <f t="shared" si="62"/>
        <v>0.79248327103037697</v>
      </c>
      <c r="V291" s="126">
        <f t="shared" si="62"/>
        <v>0.69042360062468178</v>
      </c>
      <c r="W291" s="126">
        <f t="shared" si="62"/>
        <v>0.77214587698996962</v>
      </c>
      <c r="X291" s="126">
        <f t="shared" si="62"/>
        <v>0.83694423126750683</v>
      </c>
      <c r="Y291" s="126">
        <f t="shared" si="62"/>
        <v>0.88686457017946285</v>
      </c>
      <c r="Z291" s="126">
        <f t="shared" si="62"/>
        <v>1.0263294238850644</v>
      </c>
      <c r="AA291" s="126">
        <f t="shared" si="62"/>
        <v>0.9685956383870572</v>
      </c>
      <c r="AB291" s="126">
        <f t="shared" si="62"/>
        <v>0.90371152082476147</v>
      </c>
      <c r="AC291" s="126">
        <f t="shared" si="62"/>
        <v>0.79613991035216947</v>
      </c>
      <c r="AD291" s="126">
        <f t="shared" si="62"/>
        <v>0.85080197870351471</v>
      </c>
      <c r="AE291" s="126">
        <f t="shared" si="62"/>
        <v>1.1728820323544236</v>
      </c>
      <c r="AF291" s="126">
        <f t="shared" si="62"/>
        <v>0.67974031565674642</v>
      </c>
      <c r="AG291" s="126">
        <f t="shared" si="62"/>
        <v>0.62425533735139582</v>
      </c>
      <c r="AH291" s="126">
        <f t="shared" si="62"/>
        <v>0.85440918563050872</v>
      </c>
      <c r="AI291" s="126">
        <f t="shared" si="62"/>
        <v>0.96636150170080515</v>
      </c>
      <c r="AJ291" s="126">
        <f t="shared" si="62"/>
        <v>0.88227087652697278</v>
      </c>
      <c r="AK291" s="126">
        <f t="shared" si="62"/>
        <v>0.8953816154935581</v>
      </c>
      <c r="AL291" s="126">
        <f t="shared" si="62"/>
        <v>0.92060059052477972</v>
      </c>
      <c r="AM291" s="126">
        <f t="shared" si="62"/>
        <v>0.85139271776399983</v>
      </c>
      <c r="AN291" s="126">
        <f t="shared" si="62"/>
        <v>0.87455324567708592</v>
      </c>
      <c r="AO291" s="126">
        <f t="shared" si="62"/>
        <v>0.85652206966412292</v>
      </c>
      <c r="AP291" s="126">
        <f t="shared" si="62"/>
        <v>0.79079890208790471</v>
      </c>
      <c r="AQ291" s="126">
        <f t="shared" si="62"/>
        <v>1.1503642083962733</v>
      </c>
      <c r="AR291" s="126">
        <f t="shared" si="62"/>
        <v>0.65736069167168387</v>
      </c>
      <c r="AS291" s="126">
        <f t="shared" si="62"/>
        <v>0.77313123079266477</v>
      </c>
      <c r="AT291" s="126">
        <f t="shared" si="62"/>
        <v>0.79106055646673523</v>
      </c>
      <c r="AU291" s="126">
        <f t="shared" si="62"/>
        <v>0.84266823398614055</v>
      </c>
      <c r="AV291" s="126">
        <f t="shared" si="62"/>
        <v>0.89807843891633665</v>
      </c>
      <c r="AW291" s="126">
        <f t="shared" si="62"/>
        <v>0.8483543242753665</v>
      </c>
      <c r="AX291" s="126">
        <f t="shared" si="62"/>
        <v>0.81585262844947826</v>
      </c>
      <c r="AY291" s="126">
        <f t="shared" si="62"/>
        <v>0.81616509579825247</v>
      </c>
      <c r="AZ291" s="126">
        <f t="shared" si="62"/>
        <v>0.97678408252748616</v>
      </c>
      <c r="BA291" s="126">
        <f t="shared" si="62"/>
        <v>0.87124267385891863</v>
      </c>
      <c r="BB291" s="126">
        <f t="shared" si="62"/>
        <v>0.83393913343829384</v>
      </c>
      <c r="BC291" s="126">
        <f t="shared" si="62"/>
        <v>1.127900097847973</v>
      </c>
      <c r="BD291" s="126">
        <f t="shared" si="62"/>
        <v>0.69307825032857207</v>
      </c>
      <c r="BE291" s="126">
        <f t="shared" si="62"/>
        <v>0.77889469284037238</v>
      </c>
      <c r="BF291" s="126">
        <f t="shared" si="62"/>
        <v>0.896780667990421</v>
      </c>
      <c r="BG291" s="126">
        <f t="shared" si="62"/>
        <v>0.85463517346204276</v>
      </c>
      <c r="BH291" s="126">
        <f t="shared" si="62"/>
        <v>0.82682092839106747</v>
      </c>
      <c r="BI291" s="126">
        <f t="shared" si="62"/>
        <v>0.79138433962983434</v>
      </c>
      <c r="BJ291" s="126">
        <f t="shared" si="62"/>
        <v>0.7740943912511804</v>
      </c>
      <c r="BK291" s="126">
        <f t="shared" si="62"/>
        <v>0.72921004821030799</v>
      </c>
      <c r="BL291" s="126">
        <f t="shared" si="62"/>
        <v>0.77462526553367839</v>
      </c>
      <c r="BM291" s="126">
        <f t="shared" si="62"/>
        <v>0</v>
      </c>
      <c r="BN291" s="126">
        <f t="shared" ref="BN291:BN293" si="63">BN138</f>
        <v>0</v>
      </c>
      <c r="BP291" s="2"/>
      <c r="BQ291" s="2"/>
      <c r="BR291" s="2"/>
      <c r="BS291" s="2"/>
      <c r="BT291" s="2"/>
      <c r="BU291" s="2"/>
      <c r="BV291" s="2"/>
    </row>
    <row r="292" spans="1:74" s="103" customFormat="1" x14ac:dyDescent="0.3">
      <c r="A292" s="119" t="str">
        <f t="shared" ref="A292:P293" si="64">A139</f>
        <v>Redemption Rate бонусов по целевым акциям (Campaign + Процессинг) – доля списанных бонусов от  начисленных бонусов накопительно за 2 месяца</v>
      </c>
      <c r="B292" s="117">
        <f t="shared" si="64"/>
        <v>0</v>
      </c>
      <c r="C292" s="117">
        <f t="shared" si="64"/>
        <v>0</v>
      </c>
      <c r="D292" s="117">
        <f t="shared" si="64"/>
        <v>1.9744701015864866E-5</v>
      </c>
      <c r="E292" s="117">
        <f t="shared" si="64"/>
        <v>1.9511624050027802E-5</v>
      </c>
      <c r="F292" s="117">
        <f t="shared" si="64"/>
        <v>2.8482805731775772E-2</v>
      </c>
      <c r="G292" s="117">
        <f t="shared" si="64"/>
        <v>0.11506229986684954</v>
      </c>
      <c r="H292" s="117">
        <f t="shared" si="64"/>
        <v>0.36525872692378047</v>
      </c>
      <c r="I292" s="117">
        <f t="shared" si="64"/>
        <v>0.60084156702853853</v>
      </c>
      <c r="J292" s="117">
        <f t="shared" si="64"/>
        <v>0.27776994573680808</v>
      </c>
      <c r="K292" s="117">
        <f t="shared" si="64"/>
        <v>0.23924607492588137</v>
      </c>
      <c r="L292" s="117">
        <f t="shared" si="64"/>
        <v>0.31020684742437343</v>
      </c>
      <c r="M292" s="117">
        <f t="shared" si="64"/>
        <v>0.37177691830010839</v>
      </c>
      <c r="N292" s="117">
        <f t="shared" si="64"/>
        <v>0.39002044128098695</v>
      </c>
      <c r="O292" s="126">
        <f t="shared" si="64"/>
        <v>0.13664637666845583</v>
      </c>
      <c r="P292" s="126">
        <f t="shared" si="64"/>
        <v>0.24286749439837224</v>
      </c>
      <c r="Q292" s="126">
        <f t="shared" si="62"/>
        <v>0.3155485757658455</v>
      </c>
      <c r="R292" s="126">
        <f t="shared" si="62"/>
        <v>0.24706668203826962</v>
      </c>
      <c r="S292" s="126">
        <f t="shared" si="62"/>
        <v>0.28448510537455174</v>
      </c>
      <c r="T292" s="126">
        <f t="shared" si="62"/>
        <v>0.333373559712769</v>
      </c>
      <c r="U292" s="126">
        <f t="shared" si="62"/>
        <v>0.24134893392557064</v>
      </c>
      <c r="V292" s="126">
        <f t="shared" si="62"/>
        <v>0.23252152285647418</v>
      </c>
      <c r="W292" s="126">
        <f t="shared" si="62"/>
        <v>0.20861475493092047</v>
      </c>
      <c r="X292" s="126">
        <f t="shared" si="62"/>
        <v>0.25737050426003028</v>
      </c>
      <c r="Y292" s="126">
        <f t="shared" si="62"/>
        <v>0.21941202358937259</v>
      </c>
      <c r="Z292" s="126">
        <f t="shared" si="62"/>
        <v>0.22539261063158783</v>
      </c>
      <c r="AA292" s="126">
        <f t="shared" si="62"/>
        <v>0.31955379264980888</v>
      </c>
      <c r="AB292" s="126">
        <f t="shared" si="62"/>
        <v>0.19445973581166578</v>
      </c>
      <c r="AC292" s="126">
        <f t="shared" si="62"/>
        <v>0.20694320294643287</v>
      </c>
      <c r="AD292" s="126">
        <f t="shared" si="62"/>
        <v>0.23053064072282228</v>
      </c>
      <c r="AE292" s="126">
        <f t="shared" si="62"/>
        <v>0.21515833659050498</v>
      </c>
      <c r="AF292" s="126">
        <f t="shared" si="62"/>
        <v>0.21475986374268627</v>
      </c>
      <c r="AG292" s="126">
        <f t="shared" si="62"/>
        <v>0.26532779723310113</v>
      </c>
      <c r="AH292" s="126">
        <f t="shared" si="62"/>
        <v>0.25126546270876582</v>
      </c>
      <c r="AI292" s="126">
        <f t="shared" si="62"/>
        <v>0.19183262270353088</v>
      </c>
      <c r="AJ292" s="126">
        <f t="shared" si="62"/>
        <v>0.2146746269931967</v>
      </c>
      <c r="AK292" s="126">
        <f t="shared" si="62"/>
        <v>0.2315879888261749</v>
      </c>
      <c r="AL292" s="126">
        <f t="shared" si="62"/>
        <v>0.26277177798091755</v>
      </c>
      <c r="AM292" s="126">
        <f t="shared" si="62"/>
        <v>0.25263601946545255</v>
      </c>
      <c r="AN292" s="126">
        <f t="shared" si="62"/>
        <v>0.26317003250053217</v>
      </c>
      <c r="AO292" s="126">
        <f t="shared" si="62"/>
        <v>0.24028076911483739</v>
      </c>
      <c r="AP292" s="126">
        <f t="shared" si="62"/>
        <v>0.24318575181350857</v>
      </c>
      <c r="AQ292" s="126">
        <f t="shared" si="62"/>
        <v>0.27242943436323031</v>
      </c>
      <c r="AR292" s="126">
        <f t="shared" si="62"/>
        <v>0.23431000316617731</v>
      </c>
      <c r="AS292" s="126">
        <f t="shared" si="62"/>
        <v>0.27625864078627183</v>
      </c>
      <c r="AT292" s="126">
        <f t="shared" si="62"/>
        <v>0.31524669756526819</v>
      </c>
      <c r="AU292" s="126">
        <f t="shared" si="62"/>
        <v>0.31224496109129152</v>
      </c>
      <c r="AV292" s="126">
        <f t="shared" si="62"/>
        <v>0.39415385616930654</v>
      </c>
      <c r="AW292" s="126">
        <f t="shared" si="62"/>
        <v>0.3594874840491612</v>
      </c>
      <c r="AX292" s="126">
        <f t="shared" si="62"/>
        <v>0.32388836829797579</v>
      </c>
      <c r="AY292" s="126">
        <f t="shared" si="62"/>
        <v>0.32456296227624448</v>
      </c>
      <c r="AZ292" s="126">
        <f t="shared" si="62"/>
        <v>0.38548816970176902</v>
      </c>
      <c r="BA292" s="126">
        <f t="shared" si="62"/>
        <v>0.38763247530144423</v>
      </c>
      <c r="BB292" s="126">
        <f t="shared" si="62"/>
        <v>0.25177492993493239</v>
      </c>
      <c r="BC292" s="126">
        <f t="shared" si="62"/>
        <v>0.25297232467228403</v>
      </c>
      <c r="BD292" s="126">
        <f t="shared" si="62"/>
        <v>0.28489934059369004</v>
      </c>
      <c r="BE292" s="126">
        <f t="shared" si="62"/>
        <v>0.2733401152635358</v>
      </c>
      <c r="BF292" s="126">
        <f t="shared" si="62"/>
        <v>0.23562272660367231</v>
      </c>
      <c r="BG292" s="126">
        <f t="shared" si="62"/>
        <v>0.24502133394988951</v>
      </c>
      <c r="BH292" s="126">
        <f t="shared" si="62"/>
        <v>0.27855839636398805</v>
      </c>
      <c r="BI292" s="126">
        <f t="shared" si="62"/>
        <v>0.24500237757748</v>
      </c>
      <c r="BJ292" s="126">
        <f t="shared" si="62"/>
        <v>0.24008783792877822</v>
      </c>
      <c r="BK292" s="126">
        <f t="shared" si="62"/>
        <v>0.23357686885832046</v>
      </c>
      <c r="BL292" s="126">
        <f t="shared" si="62"/>
        <v>0.24363141166202193</v>
      </c>
      <c r="BM292" s="126">
        <f t="shared" si="62"/>
        <v>0</v>
      </c>
      <c r="BN292" s="126">
        <f t="shared" si="63"/>
        <v>0</v>
      </c>
      <c r="BP292" s="2"/>
      <c r="BQ292" s="2"/>
      <c r="BR292" s="2"/>
      <c r="BS292" s="2"/>
      <c r="BT292" s="2"/>
      <c r="BU292" s="2"/>
      <c r="BV292" s="2"/>
    </row>
    <row r="293" spans="1:74" s="103" customFormat="1" x14ac:dyDescent="0.3">
      <c r="A293" s="119" t="str">
        <f t="shared" si="64"/>
        <v>Redemption Rate бонусов по массовым акциям – доля списанных бонусов от  начисленных бонусов накопительно за 2 месяца</v>
      </c>
      <c r="B293" s="117">
        <f t="shared" si="62"/>
        <v>0</v>
      </c>
      <c r="C293" s="117">
        <f t="shared" si="62"/>
        <v>0.16291631881914409</v>
      </c>
      <c r="D293" s="117">
        <f t="shared" si="62"/>
        <v>0.27427756631612638</v>
      </c>
      <c r="E293" s="117">
        <f t="shared" si="62"/>
        <v>0.52813582414241644</v>
      </c>
      <c r="F293" s="117">
        <f t="shared" si="62"/>
        <v>0.77325952911321905</v>
      </c>
      <c r="G293" s="117">
        <f t="shared" si="62"/>
        <v>0.69749495093397251</v>
      </c>
      <c r="H293" s="117">
        <f t="shared" si="62"/>
        <v>0.66077533516403042</v>
      </c>
      <c r="I293" s="117">
        <f t="shared" si="62"/>
        <v>0.74061098570663808</v>
      </c>
      <c r="J293" s="117">
        <f t="shared" si="62"/>
        <v>0.77592424468670962</v>
      </c>
      <c r="K293" s="117">
        <f t="shared" si="62"/>
        <v>0.66159264169116916</v>
      </c>
      <c r="L293" s="117">
        <f t="shared" si="62"/>
        <v>0.68934216714068997</v>
      </c>
      <c r="M293" s="117">
        <f t="shared" si="62"/>
        <v>0.97067457552449965</v>
      </c>
      <c r="N293" s="117">
        <f t="shared" si="62"/>
        <v>0.90583700773834941</v>
      </c>
      <c r="O293" s="126">
        <f t="shared" si="62"/>
        <v>0.93819598414928018</v>
      </c>
      <c r="P293" s="126">
        <f t="shared" si="62"/>
        <v>0.83862027048057852</v>
      </c>
      <c r="Q293" s="126">
        <f t="shared" si="62"/>
        <v>0.66733738765124351</v>
      </c>
      <c r="R293" s="126">
        <f t="shared" si="62"/>
        <v>0.92910215876446023</v>
      </c>
      <c r="S293" s="126">
        <f t="shared" si="62"/>
        <v>1.6634571273011347</v>
      </c>
      <c r="T293" s="126">
        <f t="shared" si="62"/>
        <v>1.4601749845607186</v>
      </c>
      <c r="U293" s="126">
        <f t="shared" si="62"/>
        <v>0.53430882662343293</v>
      </c>
      <c r="V293" s="126">
        <f t="shared" si="62"/>
        <v>0.79363816024272227</v>
      </c>
      <c r="W293" s="126">
        <f t="shared" si="62"/>
        <v>3.3111097096729809</v>
      </c>
      <c r="X293" s="126">
        <f t="shared" si="62"/>
        <v>0.83454597974999811</v>
      </c>
      <c r="Y293" s="126">
        <f t="shared" si="62"/>
        <v>0.15979645663401901</v>
      </c>
      <c r="Z293" s="126">
        <f t="shared" si="62"/>
        <v>0.31411791621250357</v>
      </c>
      <c r="AA293" s="126">
        <f t="shared" si="62"/>
        <v>0.92159761576899601</v>
      </c>
      <c r="AB293" s="126">
        <f t="shared" si="62"/>
        <v>1.4467902511944086</v>
      </c>
      <c r="AC293" s="126">
        <f t="shared" si="62"/>
        <v>0.90444128184984385</v>
      </c>
      <c r="AD293" s="126">
        <f t="shared" si="62"/>
        <v>0.25692686309675794</v>
      </c>
      <c r="AE293" s="126">
        <f t="shared" si="62"/>
        <v>0.64787187237243149</v>
      </c>
      <c r="AF293" s="126">
        <f t="shared" si="62"/>
        <v>2.8384718181848938</v>
      </c>
      <c r="AG293" s="126">
        <f t="shared" si="62"/>
        <v>0.6557684995146994</v>
      </c>
      <c r="AH293" s="126">
        <f t="shared" si="62"/>
        <v>1.0834275887955942</v>
      </c>
      <c r="AI293" s="126">
        <f t="shared" si="62"/>
        <v>1.1515039824413513</v>
      </c>
      <c r="AJ293" s="126">
        <f t="shared" si="62"/>
        <v>0.64003927059144927</v>
      </c>
      <c r="AK293" s="126">
        <f t="shared" si="62"/>
        <v>0.53790227914152267</v>
      </c>
      <c r="AL293" s="126">
        <f t="shared" si="62"/>
        <v>0.62197046233255471</v>
      </c>
      <c r="AM293" s="126">
        <f t="shared" si="62"/>
        <v>0.73223607767808041</v>
      </c>
      <c r="AN293" s="126">
        <f t="shared" si="62"/>
        <v>0.91100017800358868</v>
      </c>
      <c r="AO293" s="126">
        <f t="shared" si="62"/>
        <v>1.1683781027361653</v>
      </c>
      <c r="AP293" s="126">
        <f t="shared" si="62"/>
        <v>5.8967258167103506E-2</v>
      </c>
      <c r="AQ293" s="126">
        <f t="shared" si="62"/>
        <v>0.43057422071189028</v>
      </c>
      <c r="AR293" s="126">
        <f t="shared" si="62"/>
        <v>1.1967212833563945</v>
      </c>
      <c r="AS293" s="126">
        <f t="shared" si="62"/>
        <v>0.39681752055179642</v>
      </c>
      <c r="AT293" s="126">
        <f t="shared" si="62"/>
        <v>1.1017799549317713</v>
      </c>
      <c r="AU293" s="126">
        <f t="shared" si="62"/>
        <v>0.95615109525411679</v>
      </c>
      <c r="AV293" s="126">
        <f t="shared" si="62"/>
        <v>0.57187649855653588</v>
      </c>
      <c r="AW293" s="126">
        <f t="shared" si="62"/>
        <v>0.33290964584221022</v>
      </c>
      <c r="AX293" s="126">
        <f t="shared" si="62"/>
        <v>0.39977686966276427</v>
      </c>
      <c r="AY293" s="126">
        <f t="shared" si="62"/>
        <v>0.53289449518841958</v>
      </c>
      <c r="AZ293" s="126">
        <f t="shared" si="62"/>
        <v>0.89822882440228491</v>
      </c>
      <c r="BA293" s="126">
        <f t="shared" si="62"/>
        <v>1.4007633309077694</v>
      </c>
      <c r="BB293" s="126">
        <f t="shared" si="62"/>
        <v>0.15448832535784043</v>
      </c>
      <c r="BC293" s="126">
        <f t="shared" si="62"/>
        <v>0.58106216605376193</v>
      </c>
      <c r="BD293" s="126">
        <f t="shared" si="62"/>
        <v>12.943564362673913</v>
      </c>
      <c r="BE293" s="126">
        <f t="shared" si="62"/>
        <v>0.57142815330052632</v>
      </c>
      <c r="BF293" s="126">
        <f t="shared" si="62"/>
        <v>0.76946117652577417</v>
      </c>
      <c r="BG293" s="126">
        <f t="shared" si="62"/>
        <v>1.0813905778080584</v>
      </c>
      <c r="BH293" s="126">
        <f t="shared" si="62"/>
        <v>1.0606411826884674</v>
      </c>
      <c r="BI293" s="126">
        <f t="shared" si="62"/>
        <v>0.75047504573340396</v>
      </c>
      <c r="BJ293" s="126">
        <f t="shared" si="62"/>
        <v>0.67852489742262545</v>
      </c>
      <c r="BK293" s="126">
        <f t="shared" si="62"/>
        <v>0.48079318928695913</v>
      </c>
      <c r="BL293" s="126">
        <f t="shared" si="62"/>
        <v>0.620530657936046</v>
      </c>
      <c r="BM293" s="126">
        <f t="shared" si="62"/>
        <v>0</v>
      </c>
      <c r="BN293" s="126">
        <f t="shared" si="63"/>
        <v>0</v>
      </c>
      <c r="BP293" s="2"/>
      <c r="BQ293" s="2"/>
      <c r="BR293" s="2"/>
      <c r="BS293" s="2"/>
      <c r="BT293" s="2"/>
      <c r="BU293" s="2"/>
      <c r="BV293" s="2"/>
    </row>
    <row r="294" spans="1:74" s="103" customFormat="1" x14ac:dyDescent="0.3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117"/>
      <c r="BH294" s="117"/>
      <c r="BI294" s="117"/>
      <c r="BJ294" s="117"/>
      <c r="BK294" s="117"/>
      <c r="BL294" s="117"/>
      <c r="BM294" s="117"/>
      <c r="BN294" s="117"/>
      <c r="BP294" s="2"/>
      <c r="BQ294" s="2"/>
      <c r="BR294" s="2"/>
      <c r="BS294" s="2"/>
      <c r="BT294" s="2"/>
      <c r="BU294" s="2"/>
      <c r="BV294" s="2"/>
    </row>
    <row r="295" spans="1:74" s="103" customFormat="1" x14ac:dyDescent="0.3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117"/>
      <c r="BH295" s="117"/>
      <c r="BI295" s="117"/>
      <c r="BJ295" s="117"/>
      <c r="BK295" s="117"/>
      <c r="BL295" s="117"/>
      <c r="BM295" s="117"/>
      <c r="BN295" s="117"/>
      <c r="BP295" s="2"/>
      <c r="BQ295" s="2"/>
      <c r="BR295" s="2"/>
      <c r="BS295" s="2"/>
      <c r="BT295" s="2"/>
      <c r="BU295" s="2"/>
      <c r="BV295" s="2"/>
    </row>
    <row r="296" spans="1:74" s="103" customFormat="1" x14ac:dyDescent="0.3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117"/>
      <c r="BH296" s="117"/>
      <c r="BI296" s="117"/>
      <c r="BJ296" s="117"/>
      <c r="BK296" s="117"/>
      <c r="BL296" s="117"/>
      <c r="BM296" s="117"/>
      <c r="BN296" s="117"/>
      <c r="BP296" s="2"/>
      <c r="BQ296" s="2"/>
      <c r="BR296" s="2"/>
      <c r="BS296" s="2"/>
      <c r="BT296" s="2"/>
      <c r="BU296" s="2"/>
      <c r="BV296" s="2"/>
    </row>
    <row r="297" spans="1:74" s="103" customFormat="1" x14ac:dyDescent="0.3">
      <c r="A297" s="117" t="s">
        <v>254</v>
      </c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5">
        <v>44317</v>
      </c>
      <c r="X297" s="115">
        <v>44348</v>
      </c>
      <c r="Y297" s="115">
        <v>44378</v>
      </c>
      <c r="Z297" s="115">
        <v>44409</v>
      </c>
      <c r="AA297" s="115">
        <v>44440</v>
      </c>
      <c r="AB297" s="115">
        <v>44470</v>
      </c>
      <c r="AC297" s="115">
        <v>44501</v>
      </c>
      <c r="AD297" s="115">
        <v>44531</v>
      </c>
      <c r="AE297" s="115">
        <v>44562</v>
      </c>
      <c r="AF297" s="115">
        <v>44593</v>
      </c>
      <c r="AG297" s="115">
        <v>44621</v>
      </c>
      <c r="AH297" s="115">
        <v>44652</v>
      </c>
      <c r="AI297" s="115">
        <v>44682</v>
      </c>
      <c r="AJ297" s="115">
        <v>44713</v>
      </c>
      <c r="AK297" s="115">
        <v>44743</v>
      </c>
      <c r="AL297" s="115">
        <v>44774</v>
      </c>
      <c r="AM297" s="115">
        <v>44805</v>
      </c>
      <c r="AN297" s="115">
        <v>44835</v>
      </c>
      <c r="AO297" s="115">
        <v>44866</v>
      </c>
      <c r="AP297" s="115">
        <v>44896</v>
      </c>
      <c r="AQ297" s="115">
        <v>44927</v>
      </c>
      <c r="AR297" s="115">
        <v>44958</v>
      </c>
      <c r="AS297" s="115">
        <v>44986</v>
      </c>
      <c r="AT297" s="115">
        <v>45017</v>
      </c>
      <c r="AU297" s="115">
        <v>45047</v>
      </c>
      <c r="AV297" s="115">
        <v>45078</v>
      </c>
      <c r="AW297" s="115">
        <v>45108</v>
      </c>
      <c r="AX297" s="115">
        <v>45139</v>
      </c>
      <c r="AY297" s="115">
        <v>45170</v>
      </c>
      <c r="AZ297" s="115">
        <v>45200</v>
      </c>
      <c r="BA297" s="115">
        <v>45231</v>
      </c>
      <c r="BB297" s="115">
        <v>45261</v>
      </c>
      <c r="BC297" s="115">
        <v>45292</v>
      </c>
      <c r="BD297" s="115">
        <v>45323</v>
      </c>
      <c r="BE297" s="115">
        <v>45352</v>
      </c>
      <c r="BF297" s="115">
        <v>45383</v>
      </c>
      <c r="BG297" s="115">
        <v>45413</v>
      </c>
      <c r="BH297" s="115">
        <v>45444</v>
      </c>
      <c r="BI297" s="115">
        <v>45474</v>
      </c>
      <c r="BJ297" s="115">
        <v>45505</v>
      </c>
      <c r="BK297" s="115">
        <v>45536</v>
      </c>
      <c r="BL297" s="115">
        <v>45566</v>
      </c>
      <c r="BM297" s="115">
        <v>45597</v>
      </c>
      <c r="BN297" s="115">
        <v>45627</v>
      </c>
      <c r="BP297" s="2"/>
      <c r="BQ297" s="2"/>
      <c r="BR297" s="2"/>
      <c r="BS297" s="2"/>
      <c r="BT297" s="2"/>
      <c r="BU297" s="2"/>
      <c r="BV297" s="2"/>
    </row>
    <row r="298" spans="1:74" s="103" customFormat="1" x14ac:dyDescent="0.3">
      <c r="A298" s="119" t="s">
        <v>145</v>
      </c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26">
        <f t="shared" ref="W298:BN300" si="65">W85</f>
        <v>0.66715813927889667</v>
      </c>
      <c r="X298" s="126">
        <f t="shared" si="65"/>
        <v>0.63474220969716566</v>
      </c>
      <c r="Y298" s="126">
        <f t="shared" si="65"/>
        <v>0.62668842327186614</v>
      </c>
      <c r="Z298" s="126">
        <f t="shared" si="65"/>
        <v>0.62648465105848328</v>
      </c>
      <c r="AA298" s="126">
        <f t="shared" si="65"/>
        <v>0.61955748444603154</v>
      </c>
      <c r="AB298" s="126">
        <f t="shared" si="65"/>
        <v>0.62379163379702307</v>
      </c>
      <c r="AC298" s="126">
        <f t="shared" si="65"/>
        <v>0.65285117919888314</v>
      </c>
      <c r="AD298" s="126">
        <f t="shared" si="65"/>
        <v>0.63063539874897201</v>
      </c>
      <c r="AE298" s="126">
        <f t="shared" si="65"/>
        <v>0.64248998510009747</v>
      </c>
      <c r="AF298" s="126">
        <f t="shared" si="65"/>
        <v>0.64308790718429276</v>
      </c>
      <c r="AG298" s="126">
        <f t="shared" si="65"/>
        <v>0.63305775046336943</v>
      </c>
      <c r="AH298" s="126">
        <f t="shared" si="65"/>
        <v>0.65638845647227873</v>
      </c>
      <c r="AI298" s="126">
        <f t="shared" si="65"/>
        <v>0.61886835880058821</v>
      </c>
      <c r="AJ298" s="126">
        <f t="shared" si="65"/>
        <v>0.63081123692879559</v>
      </c>
      <c r="AK298" s="126">
        <f t="shared" si="65"/>
        <v>0.61895510004499621</v>
      </c>
      <c r="AL298" s="126">
        <f t="shared" si="65"/>
        <v>0.60007878086609712</v>
      </c>
      <c r="AM298" s="126">
        <f t="shared" si="65"/>
        <v>0.61565727527111525</v>
      </c>
      <c r="AN298" s="126">
        <f t="shared" si="65"/>
        <v>0.63022838139509252</v>
      </c>
      <c r="AO298" s="126">
        <f t="shared" si="65"/>
        <v>0.64288282629672111</v>
      </c>
      <c r="AP298" s="126">
        <f t="shared" si="65"/>
        <v>0.63182239256195716</v>
      </c>
      <c r="AQ298" s="126">
        <f t="shared" si="65"/>
        <v>0.67627684400200871</v>
      </c>
      <c r="AR298" s="126">
        <f t="shared" si="65"/>
        <v>0.63920236562131216</v>
      </c>
      <c r="AS298" s="126">
        <f t="shared" si="65"/>
        <v>0.63635482516126951</v>
      </c>
      <c r="AT298" s="126">
        <f t="shared" si="65"/>
        <v>0.66206386142244689</v>
      </c>
      <c r="AU298" s="126">
        <f t="shared" si="65"/>
        <v>0.64759588292026671</v>
      </c>
      <c r="AV298" s="126">
        <f t="shared" si="65"/>
        <v>0.6514565376931073</v>
      </c>
      <c r="AW298" s="126">
        <f t="shared" si="65"/>
        <v>0.62456739835732267</v>
      </c>
      <c r="AX298" s="126">
        <f t="shared" si="65"/>
        <v>0.61890761807268779</v>
      </c>
      <c r="AY298" s="126">
        <f t="shared" si="65"/>
        <v>0.61623823777855957</v>
      </c>
      <c r="AZ298" s="126">
        <f t="shared" si="65"/>
        <v>0.63458013604028041</v>
      </c>
      <c r="BA298" s="126">
        <f t="shared" si="65"/>
        <v>0.6607500629851355</v>
      </c>
      <c r="BB298" s="126">
        <f t="shared" si="65"/>
        <v>0.6622092775659767</v>
      </c>
      <c r="BC298" s="126">
        <f t="shared" si="65"/>
        <v>0.68600033739150867</v>
      </c>
      <c r="BD298" s="126">
        <f t="shared" si="65"/>
        <v>0.66890354357231607</v>
      </c>
      <c r="BE298" s="126">
        <f t="shared" si="65"/>
        <v>0.66652827308377771</v>
      </c>
      <c r="BF298" s="126">
        <f t="shared" si="65"/>
        <v>0.67809914124618398</v>
      </c>
      <c r="BG298" s="126">
        <f t="shared" si="65"/>
        <v>0.6783442485987824</v>
      </c>
      <c r="BH298" s="126">
        <f t="shared" si="65"/>
        <v>0.66782294705718537</v>
      </c>
      <c r="BI298" s="126">
        <f t="shared" si="65"/>
        <v>0.65044265608295138</v>
      </c>
      <c r="BJ298" s="126">
        <f t="shared" si="65"/>
        <v>0.64994266003913026</v>
      </c>
      <c r="BK298" s="126">
        <f t="shared" si="65"/>
        <v>0.64460006749915622</v>
      </c>
      <c r="BL298" s="126">
        <f t="shared" si="65"/>
        <v>0.67388863849171832</v>
      </c>
      <c r="BM298" s="126">
        <f t="shared" si="65"/>
        <v>0</v>
      </c>
      <c r="BN298" s="126">
        <f t="shared" si="65"/>
        <v>0</v>
      </c>
      <c r="BP298" s="2"/>
      <c r="BQ298" s="2"/>
      <c r="BR298" s="2"/>
      <c r="BS298" s="2"/>
      <c r="BT298" s="2"/>
      <c r="BU298" s="2"/>
      <c r="BV298" s="2"/>
    </row>
    <row r="299" spans="1:74" s="103" customFormat="1" x14ac:dyDescent="0.3">
      <c r="A299" s="119" t="s">
        <v>146</v>
      </c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26">
        <f t="shared" si="65"/>
        <v>0.27628388771250878</v>
      </c>
      <c r="X299" s="126">
        <f t="shared" si="65"/>
        <v>0.30975549190362894</v>
      </c>
      <c r="Y299" s="126">
        <f t="shared" si="65"/>
        <v>0.31656438174177992</v>
      </c>
      <c r="Z299" s="126">
        <f t="shared" si="65"/>
        <v>0.32207044671069468</v>
      </c>
      <c r="AA299" s="126">
        <f t="shared" si="65"/>
        <v>0.32476136847454368</v>
      </c>
      <c r="AB299" s="126">
        <f t="shared" si="65"/>
        <v>0.31869104617892019</v>
      </c>
      <c r="AC299" s="126">
        <f t="shared" si="65"/>
        <v>0.29776018239785262</v>
      </c>
      <c r="AD299" s="126">
        <f t="shared" si="65"/>
        <v>0.31807297058190187</v>
      </c>
      <c r="AE299" s="126">
        <f t="shared" si="65"/>
        <v>0.31177659426379528</v>
      </c>
      <c r="AF299" s="126">
        <f t="shared" si="65"/>
        <v>0.30905590616433992</v>
      </c>
      <c r="AG299" s="126">
        <f t="shared" si="65"/>
        <v>0.31546678372841674</v>
      </c>
      <c r="AH299" s="126">
        <f t="shared" si="65"/>
        <v>0.3046107469555846</v>
      </c>
      <c r="AI299" s="126">
        <f t="shared" si="65"/>
        <v>0.33129083818170196</v>
      </c>
      <c r="AJ299" s="126">
        <f t="shared" si="65"/>
        <v>0.32435120362104342</v>
      </c>
      <c r="AK299" s="126">
        <f t="shared" si="65"/>
        <v>0.33188721301924434</v>
      </c>
      <c r="AL299" s="126">
        <f t="shared" si="65"/>
        <v>0.34551564538762647</v>
      </c>
      <c r="AM299" s="126">
        <f t="shared" si="65"/>
        <v>0.33324250745759421</v>
      </c>
      <c r="AN299" s="126">
        <f t="shared" si="65"/>
        <v>0.31410020853812021</v>
      </c>
      <c r="AO299" s="126">
        <f t="shared" si="65"/>
        <v>0.29781573725126076</v>
      </c>
      <c r="AP299" s="126">
        <f t="shared" si="65"/>
        <v>0.31127725830282549</v>
      </c>
      <c r="AQ299" s="126">
        <f t="shared" si="65"/>
        <v>0.2728243605270752</v>
      </c>
      <c r="AR299" s="126">
        <f t="shared" si="65"/>
        <v>0.31110926639713898</v>
      </c>
      <c r="AS299" s="126">
        <f t="shared" si="65"/>
        <v>0.3157564857792089</v>
      </c>
      <c r="AT299" s="126">
        <f t="shared" si="65"/>
        <v>0.29285931773580209</v>
      </c>
      <c r="AU299" s="126">
        <f t="shared" si="65"/>
        <v>0.31515127216516431</v>
      </c>
      <c r="AV299" s="126">
        <f t="shared" si="65"/>
        <v>0.30990695660830331</v>
      </c>
      <c r="AW299" s="126">
        <f t="shared" si="65"/>
        <v>0.33071834323069094</v>
      </c>
      <c r="AX299" s="126">
        <f t="shared" si="65"/>
        <v>0.33492695470281147</v>
      </c>
      <c r="AY299" s="126">
        <f t="shared" si="65"/>
        <v>0.33667495929170732</v>
      </c>
      <c r="AZ299" s="126">
        <f t="shared" si="65"/>
        <v>0.31459764577957317</v>
      </c>
      <c r="BA299" s="126">
        <f t="shared" si="65"/>
        <v>0.28931372196161703</v>
      </c>
      <c r="BB299" s="126">
        <f t="shared" si="65"/>
        <v>0.28857922111106377</v>
      </c>
      <c r="BC299" s="126">
        <f t="shared" si="65"/>
        <v>0.26846318167774563</v>
      </c>
      <c r="BD299" s="126">
        <f t="shared" si="65"/>
        <v>0.28590730122610297</v>
      </c>
      <c r="BE299" s="126">
        <f t="shared" si="65"/>
        <v>0.28846540855417385</v>
      </c>
      <c r="BF299" s="126">
        <f t="shared" si="65"/>
        <v>0.28020320628092144</v>
      </c>
      <c r="BG299" s="126">
        <f t="shared" si="65"/>
        <v>0.28352824659216869</v>
      </c>
      <c r="BH299" s="126">
        <f t="shared" si="65"/>
        <v>0.29269655676395995</v>
      </c>
      <c r="BI299" s="126">
        <f t="shared" si="65"/>
        <v>0.30832881767988168</v>
      </c>
      <c r="BJ299" s="126">
        <f t="shared" si="65"/>
        <v>0.30786119270685636</v>
      </c>
      <c r="BK299" s="126">
        <f t="shared" si="65"/>
        <v>0.31226290921363481</v>
      </c>
      <c r="BL299" s="126">
        <f t="shared" si="65"/>
        <v>0.28723013237047768</v>
      </c>
      <c r="BM299" s="126">
        <f t="shared" si="65"/>
        <v>0</v>
      </c>
      <c r="BN299" s="126">
        <f t="shared" si="65"/>
        <v>0</v>
      </c>
      <c r="BP299" s="2"/>
      <c r="BQ299" s="2"/>
      <c r="BR299" s="2"/>
      <c r="BS299" s="2"/>
      <c r="BT299" s="2"/>
      <c r="BU299" s="2"/>
      <c r="BV299" s="2"/>
    </row>
    <row r="300" spans="1:74" s="103" customFormat="1" x14ac:dyDescent="0.3">
      <c r="A300" s="119" t="s">
        <v>147</v>
      </c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26">
        <f t="shared" si="65"/>
        <v>5.6557973008594553E-2</v>
      </c>
      <c r="X300" s="126">
        <f t="shared" si="65"/>
        <v>5.5502298399205396E-2</v>
      </c>
      <c r="Y300" s="126">
        <f t="shared" si="65"/>
        <v>5.6747194986353944E-2</v>
      </c>
      <c r="Z300" s="126">
        <f t="shared" si="65"/>
        <v>5.1444902230822043E-2</v>
      </c>
      <c r="AA300" s="126">
        <f t="shared" si="65"/>
        <v>5.5681147079424786E-2</v>
      </c>
      <c r="AB300" s="126">
        <f t="shared" si="65"/>
        <v>5.7517320024056739E-2</v>
      </c>
      <c r="AC300" s="126">
        <f t="shared" si="65"/>
        <v>4.938863840326424E-2</v>
      </c>
      <c r="AD300" s="126">
        <f t="shared" si="65"/>
        <v>5.129163066912612E-2</v>
      </c>
      <c r="AE300" s="126">
        <f t="shared" si="65"/>
        <v>4.5733420636107247E-2</v>
      </c>
      <c r="AF300" s="126">
        <f t="shared" si="65"/>
        <v>4.7856186651367316E-2</v>
      </c>
      <c r="AG300" s="126">
        <f t="shared" si="65"/>
        <v>5.1475465808213827E-2</v>
      </c>
      <c r="AH300" s="126">
        <f t="shared" si="65"/>
        <v>3.9000796572136676E-2</v>
      </c>
      <c r="AI300" s="126">
        <f t="shared" si="65"/>
        <v>4.9840803017709823E-2</v>
      </c>
      <c r="AJ300" s="126">
        <f t="shared" si="65"/>
        <v>4.4837559450160991E-2</v>
      </c>
      <c r="AK300" s="126">
        <f t="shared" si="65"/>
        <v>4.9157686935759448E-2</v>
      </c>
      <c r="AL300" s="126">
        <f t="shared" si="65"/>
        <v>5.4405573746276414E-2</v>
      </c>
      <c r="AM300" s="126">
        <f t="shared" si="65"/>
        <v>5.1100217271290549E-2</v>
      </c>
      <c r="AN300" s="126">
        <f t="shared" si="65"/>
        <v>5.5671410066787275E-2</v>
      </c>
      <c r="AO300" s="126">
        <f t="shared" si="65"/>
        <v>5.930143645201813E-2</v>
      </c>
      <c r="AP300" s="126">
        <f t="shared" si="65"/>
        <v>5.6900349135217354E-2</v>
      </c>
      <c r="AQ300" s="126">
        <f t="shared" si="65"/>
        <v>5.0898795470916081E-2</v>
      </c>
      <c r="AR300" s="126">
        <f t="shared" si="65"/>
        <v>4.9688367981548853E-2</v>
      </c>
      <c r="AS300" s="126">
        <f t="shared" si="65"/>
        <v>4.7888689059521594E-2</v>
      </c>
      <c r="AT300" s="126">
        <f t="shared" si="65"/>
        <v>4.507682084175102E-2</v>
      </c>
      <c r="AU300" s="126">
        <f t="shared" si="65"/>
        <v>3.7252844914568983E-2</v>
      </c>
      <c r="AV300" s="126">
        <f t="shared" si="65"/>
        <v>3.8636505698589396E-2</v>
      </c>
      <c r="AW300" s="126">
        <f t="shared" si="65"/>
        <v>4.4714258411986396E-2</v>
      </c>
      <c r="AX300" s="126">
        <f t="shared" si="65"/>
        <v>4.6165427224500732E-2</v>
      </c>
      <c r="AY300" s="126">
        <f t="shared" si="65"/>
        <v>4.7086802929733107E-2</v>
      </c>
      <c r="AZ300" s="126">
        <f t="shared" si="65"/>
        <v>5.0822218180146428E-2</v>
      </c>
      <c r="BA300" s="126">
        <f t="shared" si="65"/>
        <v>4.9936215053247468E-2</v>
      </c>
      <c r="BB300" s="126">
        <f t="shared" si="65"/>
        <v>4.9211501322959539E-2</v>
      </c>
      <c r="BC300" s="126">
        <f t="shared" si="65"/>
        <v>4.5536480930745693E-2</v>
      </c>
      <c r="BD300" s="126">
        <f t="shared" si="65"/>
        <v>4.5189155201580955E-2</v>
      </c>
      <c r="BE300" s="126">
        <f t="shared" si="65"/>
        <v>4.5006318362048436E-2</v>
      </c>
      <c r="BF300" s="126">
        <f t="shared" si="65"/>
        <v>4.1697652472894586E-2</v>
      </c>
      <c r="BG300" s="126">
        <f t="shared" si="65"/>
        <v>3.8127504809048918E-2</v>
      </c>
      <c r="BH300" s="126">
        <f t="shared" si="65"/>
        <v>3.9480496178854685E-2</v>
      </c>
      <c r="BI300" s="126">
        <f t="shared" si="65"/>
        <v>4.122852623716694E-2</v>
      </c>
      <c r="BJ300" s="126">
        <f t="shared" si="65"/>
        <v>4.2196147254013383E-2</v>
      </c>
      <c r="BK300" s="126">
        <f t="shared" si="65"/>
        <v>4.3137023287208975E-2</v>
      </c>
      <c r="BL300" s="126">
        <f t="shared" si="65"/>
        <v>3.8881229137804008E-2</v>
      </c>
      <c r="BM300" s="126">
        <f t="shared" si="65"/>
        <v>0</v>
      </c>
      <c r="BN300" s="126">
        <f t="shared" si="65"/>
        <v>0</v>
      </c>
      <c r="BP300" s="2"/>
      <c r="BQ300" s="2"/>
      <c r="BR300" s="2"/>
      <c r="BS300" s="2"/>
      <c r="BT300" s="2"/>
      <c r="BU300" s="2"/>
      <c r="BV300" s="2"/>
    </row>
    <row r="301" spans="1:74" s="127" customFormat="1" x14ac:dyDescent="0.3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2"/>
      <c r="BQ301" s="2"/>
      <c r="BR301" s="2"/>
      <c r="BS301" s="2"/>
      <c r="BT301" s="2"/>
      <c r="BU301" s="2"/>
      <c r="BV301" s="2"/>
    </row>
    <row r="302" spans="1:74" s="127" customFormat="1" x14ac:dyDescent="0.3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2"/>
      <c r="BQ302" s="2"/>
      <c r="BR302" s="2"/>
      <c r="BS302" s="2"/>
      <c r="BT302" s="2"/>
      <c r="BU302" s="2"/>
      <c r="BV302" s="2"/>
    </row>
    <row r="303" spans="1:74" s="127" customFormat="1" x14ac:dyDescent="0.3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5">
        <f>AQ297</f>
        <v>44927</v>
      </c>
      <c r="AR303" s="115">
        <f t="shared" ref="AR303:BN303" si="66">AR297</f>
        <v>44958</v>
      </c>
      <c r="AS303" s="115">
        <f t="shared" si="66"/>
        <v>44986</v>
      </c>
      <c r="AT303" s="115">
        <f t="shared" si="66"/>
        <v>45017</v>
      </c>
      <c r="AU303" s="115">
        <f t="shared" si="66"/>
        <v>45047</v>
      </c>
      <c r="AV303" s="115">
        <f t="shared" si="66"/>
        <v>45078</v>
      </c>
      <c r="AW303" s="115">
        <f t="shared" si="66"/>
        <v>45108</v>
      </c>
      <c r="AX303" s="115">
        <f t="shared" si="66"/>
        <v>45139</v>
      </c>
      <c r="AY303" s="115">
        <f t="shared" si="66"/>
        <v>45170</v>
      </c>
      <c r="AZ303" s="115">
        <f t="shared" si="66"/>
        <v>45200</v>
      </c>
      <c r="BA303" s="115">
        <f t="shared" si="66"/>
        <v>45231</v>
      </c>
      <c r="BB303" s="115">
        <f t="shared" si="66"/>
        <v>45261</v>
      </c>
      <c r="BC303" s="115">
        <f t="shared" si="66"/>
        <v>45292</v>
      </c>
      <c r="BD303" s="115">
        <f t="shared" si="66"/>
        <v>45323</v>
      </c>
      <c r="BE303" s="115">
        <f t="shared" si="66"/>
        <v>45352</v>
      </c>
      <c r="BF303" s="115">
        <f t="shared" si="66"/>
        <v>45383</v>
      </c>
      <c r="BG303" s="115">
        <f t="shared" si="66"/>
        <v>45413</v>
      </c>
      <c r="BH303" s="115">
        <f t="shared" si="66"/>
        <v>45444</v>
      </c>
      <c r="BI303" s="115">
        <f t="shared" si="66"/>
        <v>45474</v>
      </c>
      <c r="BJ303" s="115">
        <f t="shared" si="66"/>
        <v>45505</v>
      </c>
      <c r="BK303" s="115">
        <f t="shared" si="66"/>
        <v>45536</v>
      </c>
      <c r="BL303" s="115">
        <f t="shared" si="66"/>
        <v>45566</v>
      </c>
      <c r="BM303" s="115">
        <f t="shared" si="66"/>
        <v>45597</v>
      </c>
      <c r="BN303" s="115">
        <f t="shared" si="66"/>
        <v>45627</v>
      </c>
      <c r="BO303" s="103"/>
      <c r="BP303" s="2"/>
      <c r="BQ303" s="2"/>
      <c r="BR303" s="2"/>
      <c r="BS303" s="2"/>
      <c r="BT303" s="2"/>
      <c r="BU303" s="2"/>
      <c r="BV303" s="2"/>
    </row>
    <row r="304" spans="1:74" s="127" customFormat="1" x14ac:dyDescent="0.3">
      <c r="A304" s="117" t="str">
        <f>A130</f>
        <v>Бонусы, списанные Campaign Management</v>
      </c>
      <c r="B304" s="117">
        <f t="shared" ref="B304:AQ308" si="67">B130</f>
        <v>0</v>
      </c>
      <c r="C304" s="117">
        <f t="shared" si="67"/>
        <v>0</v>
      </c>
      <c r="D304" s="117">
        <f t="shared" si="67"/>
        <v>2</v>
      </c>
      <c r="E304" s="117">
        <f t="shared" si="67"/>
        <v>0</v>
      </c>
      <c r="F304" s="117">
        <f t="shared" si="67"/>
        <v>16000</v>
      </c>
      <c r="G304" s="117">
        <f t="shared" si="67"/>
        <v>480954</v>
      </c>
      <c r="H304" s="117">
        <f t="shared" si="67"/>
        <v>176341</v>
      </c>
      <c r="I304" s="117">
        <f t="shared" si="67"/>
        <v>1200174</v>
      </c>
      <c r="J304" s="117">
        <f t="shared" si="67"/>
        <v>1194370</v>
      </c>
      <c r="K304" s="117">
        <f t="shared" si="67"/>
        <v>1815393</v>
      </c>
      <c r="L304" s="117">
        <f t="shared" si="67"/>
        <v>3638418</v>
      </c>
      <c r="M304" s="117">
        <f t="shared" si="67"/>
        <v>897905</v>
      </c>
      <c r="N304" s="117">
        <f t="shared" si="67"/>
        <v>615508</v>
      </c>
      <c r="O304" s="117">
        <f t="shared" si="67"/>
        <v>1559409</v>
      </c>
      <c r="P304" s="117">
        <f t="shared" si="67"/>
        <v>11911579</v>
      </c>
      <c r="Q304" s="117">
        <f t="shared" si="67"/>
        <v>3213359</v>
      </c>
      <c r="R304" s="117">
        <f t="shared" si="67"/>
        <v>10562869</v>
      </c>
      <c r="S304" s="117">
        <f t="shared" si="67"/>
        <v>9969313</v>
      </c>
      <c r="T304" s="117">
        <f t="shared" si="67"/>
        <v>7764186</v>
      </c>
      <c r="U304" s="117">
        <f t="shared" si="67"/>
        <v>11826401</v>
      </c>
      <c r="V304" s="117">
        <f t="shared" si="67"/>
        <v>8035635</v>
      </c>
      <c r="W304" s="117">
        <f t="shared" si="67"/>
        <v>4308499</v>
      </c>
      <c r="X304" s="117">
        <f t="shared" si="67"/>
        <v>10008338</v>
      </c>
      <c r="Y304" s="117">
        <f t="shared" si="67"/>
        <v>11008824</v>
      </c>
      <c r="Z304" s="117">
        <f t="shared" si="67"/>
        <v>14611379</v>
      </c>
      <c r="AA304" s="117">
        <f t="shared" si="67"/>
        <v>10981584</v>
      </c>
      <c r="AB304" s="117">
        <f t="shared" si="67"/>
        <v>16412128</v>
      </c>
      <c r="AC304" s="117">
        <f t="shared" si="67"/>
        <v>14834993</v>
      </c>
      <c r="AD304" s="117">
        <f t="shared" si="67"/>
        <v>14803734</v>
      </c>
      <c r="AE304" s="117">
        <f t="shared" si="67"/>
        <v>23457233</v>
      </c>
      <c r="AF304" s="117">
        <f t="shared" si="67"/>
        <v>15709198</v>
      </c>
      <c r="AG304" s="117">
        <f t="shared" si="67"/>
        <v>11625726</v>
      </c>
      <c r="AH304" s="117">
        <f t="shared" si="67"/>
        <v>14205275</v>
      </c>
      <c r="AI304" s="117">
        <f t="shared" si="67"/>
        <v>18170055</v>
      </c>
      <c r="AJ304" s="117">
        <f t="shared" si="67"/>
        <v>16682651</v>
      </c>
      <c r="AK304" s="117">
        <f t="shared" si="67"/>
        <v>16061795</v>
      </c>
      <c r="AL304" s="117">
        <f t="shared" si="67"/>
        <v>18846042</v>
      </c>
      <c r="AM304" s="117">
        <f t="shared" si="67"/>
        <v>17040810</v>
      </c>
      <c r="AN304" s="117">
        <f t="shared" si="67"/>
        <v>17530351</v>
      </c>
      <c r="AO304" s="117">
        <f t="shared" si="67"/>
        <v>12939718</v>
      </c>
      <c r="AP304" s="117">
        <f t="shared" si="67"/>
        <v>20325973</v>
      </c>
      <c r="AQ304" s="117">
        <f t="shared" si="67"/>
        <v>14450740</v>
      </c>
      <c r="AR304" s="117">
        <f>AR130</f>
        <v>12685837</v>
      </c>
      <c r="AS304" s="117">
        <f t="shared" ref="AS304:BB304" si="68">AS130</f>
        <v>13107855</v>
      </c>
      <c r="AT304" s="117">
        <f t="shared" si="68"/>
        <v>8414867</v>
      </c>
      <c r="AU304" s="117">
        <f t="shared" si="68"/>
        <v>14793545</v>
      </c>
      <c r="AV304" s="117">
        <f t="shared" si="68"/>
        <v>9866000</v>
      </c>
      <c r="AW304" s="117">
        <f t="shared" si="68"/>
        <v>11685220</v>
      </c>
      <c r="AX304" s="117">
        <f t="shared" si="68"/>
        <v>13541151</v>
      </c>
      <c r="AY304" s="117">
        <f t="shared" si="68"/>
        <v>13101253</v>
      </c>
      <c r="AZ304" s="117">
        <f t="shared" si="68"/>
        <v>11006834</v>
      </c>
      <c r="BA304" s="117">
        <f t="shared" si="68"/>
        <v>9466225</v>
      </c>
      <c r="BB304" s="117">
        <f t="shared" si="68"/>
        <v>15839237</v>
      </c>
      <c r="BC304" s="117">
        <f>BC130</f>
        <v>13468176</v>
      </c>
      <c r="BD304" s="117">
        <f t="shared" ref="BD304:BN308" si="69">BD130</f>
        <v>14236230</v>
      </c>
      <c r="BE304" s="117">
        <f t="shared" si="69"/>
        <v>14370862</v>
      </c>
      <c r="BF304" s="117">
        <f t="shared" si="69"/>
        <v>14772170</v>
      </c>
      <c r="BG304" s="117">
        <f t="shared" si="69"/>
        <v>10643391</v>
      </c>
      <c r="BH304" s="117">
        <f t="shared" si="69"/>
        <v>16006761</v>
      </c>
      <c r="BI304" s="117">
        <f t="shared" si="69"/>
        <v>18195172</v>
      </c>
      <c r="BJ304" s="117">
        <f t="shared" si="69"/>
        <v>14732375</v>
      </c>
      <c r="BK304" s="117">
        <f t="shared" si="69"/>
        <v>25008672</v>
      </c>
      <c r="BL304" s="117">
        <f t="shared" si="69"/>
        <v>21210951</v>
      </c>
      <c r="BM304" s="117">
        <f t="shared" si="69"/>
        <v>0</v>
      </c>
      <c r="BN304" s="117">
        <f t="shared" si="69"/>
        <v>0</v>
      </c>
      <c r="BO304" s="103"/>
      <c r="BP304" s="2"/>
      <c r="BQ304" s="2"/>
      <c r="BR304" s="2"/>
      <c r="BS304" s="2"/>
      <c r="BT304" s="2"/>
      <c r="BU304" s="2"/>
      <c r="BV304" s="2"/>
    </row>
    <row r="305" spans="1:74" s="127" customFormat="1" x14ac:dyDescent="0.3">
      <c r="A305" s="117" t="str">
        <f t="shared" ref="A305:P308" si="70">A131</f>
        <v>Бонусы, списанные по базовой акции</v>
      </c>
      <c r="B305" s="117">
        <f t="shared" si="70"/>
        <v>40290</v>
      </c>
      <c r="C305" s="117">
        <f t="shared" si="70"/>
        <v>3472879</v>
      </c>
      <c r="D305" s="117">
        <f t="shared" si="70"/>
        <v>10801417</v>
      </c>
      <c r="E305" s="117">
        <f t="shared" si="70"/>
        <v>17192098</v>
      </c>
      <c r="F305" s="117">
        <f t="shared" si="70"/>
        <v>26193585</v>
      </c>
      <c r="G305" s="117">
        <f t="shared" si="70"/>
        <v>23912023</v>
      </c>
      <c r="H305" s="117">
        <f t="shared" si="70"/>
        <v>34266962</v>
      </c>
      <c r="I305" s="117">
        <f t="shared" si="70"/>
        <v>35267513</v>
      </c>
      <c r="J305" s="117">
        <f t="shared" si="70"/>
        <v>27505179</v>
      </c>
      <c r="K305" s="117">
        <f t="shared" si="70"/>
        <v>28836809</v>
      </c>
      <c r="L305" s="117">
        <f t="shared" si="70"/>
        <v>39270321</v>
      </c>
      <c r="M305" s="117">
        <f t="shared" si="70"/>
        <v>42205723</v>
      </c>
      <c r="N305" s="117">
        <f t="shared" si="70"/>
        <v>34172123</v>
      </c>
      <c r="O305" s="117">
        <f t="shared" si="70"/>
        <v>40721167</v>
      </c>
      <c r="P305" s="117">
        <f t="shared" si="70"/>
        <v>56471155</v>
      </c>
      <c r="Q305" s="117">
        <f t="shared" si="67"/>
        <v>53900288</v>
      </c>
      <c r="R305" s="117">
        <f t="shared" si="67"/>
        <v>57240583</v>
      </c>
      <c r="S305" s="117">
        <f t="shared" si="67"/>
        <v>58738541</v>
      </c>
      <c r="T305" s="117">
        <f t="shared" si="67"/>
        <v>43702556</v>
      </c>
      <c r="U305" s="117">
        <f t="shared" si="67"/>
        <v>53373696</v>
      </c>
      <c r="V305" s="117">
        <f t="shared" si="67"/>
        <v>47579716</v>
      </c>
      <c r="W305" s="117">
        <f t="shared" si="67"/>
        <v>48221198</v>
      </c>
      <c r="X305" s="117">
        <f t="shared" si="67"/>
        <v>52554599</v>
      </c>
      <c r="Y305" s="117">
        <f t="shared" si="67"/>
        <v>55924714</v>
      </c>
      <c r="Z305" s="117">
        <f t="shared" si="67"/>
        <v>63108128</v>
      </c>
      <c r="AA305" s="117">
        <f t="shared" si="67"/>
        <v>64657209</v>
      </c>
      <c r="AB305" s="117">
        <f t="shared" si="67"/>
        <v>66340259</v>
      </c>
      <c r="AC305" s="117">
        <f t="shared" si="67"/>
        <v>55826344</v>
      </c>
      <c r="AD305" s="117">
        <f t="shared" si="67"/>
        <v>65490524</v>
      </c>
      <c r="AE305" s="117">
        <f t="shared" si="67"/>
        <v>80255416</v>
      </c>
      <c r="AF305" s="117">
        <f t="shared" si="67"/>
        <v>53143768</v>
      </c>
      <c r="AG305" s="117">
        <f t="shared" si="67"/>
        <v>68371313</v>
      </c>
      <c r="AH305" s="117">
        <f t="shared" si="67"/>
        <v>63895635</v>
      </c>
      <c r="AI305" s="117">
        <f t="shared" si="67"/>
        <v>68199641</v>
      </c>
      <c r="AJ305" s="117">
        <f t="shared" si="67"/>
        <v>61518689</v>
      </c>
      <c r="AK305" s="117">
        <f t="shared" si="67"/>
        <v>62513682</v>
      </c>
      <c r="AL305" s="117">
        <f t="shared" si="67"/>
        <v>69065999</v>
      </c>
      <c r="AM305" s="117">
        <f t="shared" si="67"/>
        <v>70036321</v>
      </c>
      <c r="AN305" s="117">
        <f t="shared" si="67"/>
        <v>75718841</v>
      </c>
      <c r="AO305" s="117">
        <f t="shared" si="67"/>
        <v>75024655</v>
      </c>
      <c r="AP305" s="117">
        <f t="shared" si="67"/>
        <v>83315678</v>
      </c>
      <c r="AQ305" s="117">
        <f t="shared" si="67"/>
        <v>95665645</v>
      </c>
      <c r="AR305" s="117">
        <f t="shared" ref="AR305:BC308" si="71">AR131</f>
        <v>60490532</v>
      </c>
      <c r="AS305" s="117">
        <f t="shared" si="71"/>
        <v>73358788</v>
      </c>
      <c r="AT305" s="117">
        <f t="shared" si="71"/>
        <v>71350706</v>
      </c>
      <c r="AU305" s="117">
        <f t="shared" si="71"/>
        <v>72747536</v>
      </c>
      <c r="AV305" s="117">
        <f t="shared" si="71"/>
        <v>73348032</v>
      </c>
      <c r="AW305" s="117">
        <f t="shared" si="71"/>
        <v>69481641</v>
      </c>
      <c r="AX305" s="117">
        <f t="shared" si="71"/>
        <v>75871935</v>
      </c>
      <c r="AY305" s="117">
        <f t="shared" si="71"/>
        <v>77272266</v>
      </c>
      <c r="AZ305" s="117">
        <f t="shared" si="71"/>
        <v>101113500</v>
      </c>
      <c r="BA305" s="117">
        <f t="shared" si="71"/>
        <v>92736770</v>
      </c>
      <c r="BB305" s="117">
        <f t="shared" si="71"/>
        <v>102732253</v>
      </c>
      <c r="BC305" s="117">
        <f t="shared" si="71"/>
        <v>119380065</v>
      </c>
      <c r="BD305" s="117">
        <f t="shared" si="69"/>
        <v>82898551</v>
      </c>
      <c r="BE305" s="117">
        <f t="shared" si="69"/>
        <v>99165414</v>
      </c>
      <c r="BF305" s="117">
        <f t="shared" si="69"/>
        <v>111023173</v>
      </c>
      <c r="BG305" s="117">
        <f t="shared" si="69"/>
        <v>102703289</v>
      </c>
      <c r="BH305" s="117">
        <f t="shared" si="69"/>
        <v>97317154</v>
      </c>
      <c r="BI305" s="117">
        <f t="shared" si="69"/>
        <v>98067040</v>
      </c>
      <c r="BJ305" s="117">
        <f t="shared" si="69"/>
        <v>99344345</v>
      </c>
      <c r="BK305" s="117">
        <f t="shared" si="69"/>
        <v>101567980</v>
      </c>
      <c r="BL305" s="117">
        <f t="shared" si="69"/>
        <v>115909208</v>
      </c>
      <c r="BM305" s="117">
        <f t="shared" si="69"/>
        <v>0</v>
      </c>
      <c r="BN305" s="117">
        <f t="shared" si="69"/>
        <v>0</v>
      </c>
      <c r="BO305" s="103"/>
      <c r="BP305" s="2"/>
      <c r="BQ305" s="2"/>
      <c r="BR305" s="2"/>
      <c r="BS305" s="2"/>
      <c r="BT305" s="2"/>
      <c r="BU305" s="2"/>
      <c r="BV305" s="2"/>
    </row>
    <row r="306" spans="1:74" s="127" customFormat="1" x14ac:dyDescent="0.3">
      <c r="A306" s="117" t="str">
        <f t="shared" si="70"/>
        <v>Бонусы, списанные по целевым акциям (Campaign + Процессинг)</v>
      </c>
      <c r="B306" s="117">
        <f t="shared" si="67"/>
        <v>0</v>
      </c>
      <c r="C306" s="117">
        <f t="shared" si="67"/>
        <v>0</v>
      </c>
      <c r="D306" s="117">
        <f t="shared" si="67"/>
        <v>2</v>
      </c>
      <c r="E306" s="117">
        <f t="shared" si="67"/>
        <v>0</v>
      </c>
      <c r="F306" s="117">
        <f t="shared" si="67"/>
        <v>21515</v>
      </c>
      <c r="G306" s="117">
        <f t="shared" si="67"/>
        <v>896215</v>
      </c>
      <c r="H306" s="117">
        <f t="shared" si="67"/>
        <v>6697263</v>
      </c>
      <c r="I306" s="117">
        <f t="shared" si="67"/>
        <v>3469466</v>
      </c>
      <c r="J306" s="117">
        <f t="shared" si="67"/>
        <v>2149900</v>
      </c>
      <c r="K306" s="117">
        <f t="shared" si="67"/>
        <v>3151571</v>
      </c>
      <c r="L306" s="117">
        <f t="shared" si="67"/>
        <v>6575998</v>
      </c>
      <c r="M306" s="117">
        <f t="shared" si="67"/>
        <v>4532661</v>
      </c>
      <c r="N306" s="117">
        <f t="shared" si="67"/>
        <v>1609776</v>
      </c>
      <c r="O306" s="117">
        <f t="shared" si="67"/>
        <v>2831400</v>
      </c>
      <c r="P306" s="117">
        <f t="shared" si="67"/>
        <v>17534926</v>
      </c>
      <c r="Q306" s="117">
        <f t="shared" si="67"/>
        <v>16177447</v>
      </c>
      <c r="R306" s="117">
        <f t="shared" si="67"/>
        <v>13836069</v>
      </c>
      <c r="S306" s="117">
        <f t="shared" si="67"/>
        <v>22012028</v>
      </c>
      <c r="T306" s="117">
        <f t="shared" si="67"/>
        <v>9894602</v>
      </c>
      <c r="U306" s="117">
        <f t="shared" si="67"/>
        <v>14039847</v>
      </c>
      <c r="V306" s="117">
        <f t="shared" si="67"/>
        <v>11194924</v>
      </c>
      <c r="W306" s="117">
        <f t="shared" si="67"/>
        <v>8988308</v>
      </c>
      <c r="X306" s="117">
        <f t="shared" si="67"/>
        <v>13697472</v>
      </c>
      <c r="Y306" s="117">
        <f t="shared" si="67"/>
        <v>13297417</v>
      </c>
      <c r="Z306" s="117">
        <f t="shared" si="67"/>
        <v>16756605</v>
      </c>
      <c r="AA306" s="117">
        <f t="shared" si="67"/>
        <v>13534533</v>
      </c>
      <c r="AB306" s="117">
        <f t="shared" si="67"/>
        <v>18755953</v>
      </c>
      <c r="AC306" s="117">
        <f t="shared" si="67"/>
        <v>17599230</v>
      </c>
      <c r="AD306" s="117">
        <f t="shared" si="67"/>
        <v>17725650</v>
      </c>
      <c r="AE306" s="117">
        <f t="shared" si="67"/>
        <v>28418878</v>
      </c>
      <c r="AF306" s="117">
        <f t="shared" si="67"/>
        <v>19782911</v>
      </c>
      <c r="AG306" s="117">
        <f t="shared" si="67"/>
        <v>14619423</v>
      </c>
      <c r="AH306" s="117">
        <f t="shared" si="67"/>
        <v>17864619</v>
      </c>
      <c r="AI306" s="117">
        <f t="shared" si="67"/>
        <v>22425201</v>
      </c>
      <c r="AJ306" s="117">
        <f t="shared" si="67"/>
        <v>20991231</v>
      </c>
      <c r="AK306" s="117">
        <f t="shared" si="67"/>
        <v>18888704</v>
      </c>
      <c r="AL306" s="117">
        <f t="shared" si="67"/>
        <v>21719037</v>
      </c>
      <c r="AM306" s="117">
        <f t="shared" si="67"/>
        <v>21822953</v>
      </c>
      <c r="AN306" s="117">
        <f t="shared" si="67"/>
        <v>23071176</v>
      </c>
      <c r="AO306" s="117">
        <f t="shared" si="67"/>
        <v>23785613</v>
      </c>
      <c r="AP306" s="117">
        <f t="shared" si="67"/>
        <v>30982952</v>
      </c>
      <c r="AQ306" s="117">
        <f t="shared" si="67"/>
        <v>24462327</v>
      </c>
      <c r="AR306" s="117">
        <f t="shared" si="71"/>
        <v>23955575</v>
      </c>
      <c r="AS306" s="117">
        <f t="shared" si="71"/>
        <v>31699601</v>
      </c>
      <c r="AT306" s="117">
        <f t="shared" si="71"/>
        <v>31184385</v>
      </c>
      <c r="AU306" s="117">
        <f t="shared" si="71"/>
        <v>35736642</v>
      </c>
      <c r="AV306" s="117">
        <f t="shared" si="71"/>
        <v>30173134</v>
      </c>
      <c r="AW306" s="117">
        <f t="shared" si="71"/>
        <v>26371330</v>
      </c>
      <c r="AX306" s="117">
        <f t="shared" si="71"/>
        <v>30200901</v>
      </c>
      <c r="AY306" s="117">
        <f t="shared" si="71"/>
        <v>28363064</v>
      </c>
      <c r="AZ306" s="117">
        <f t="shared" si="71"/>
        <v>27748636</v>
      </c>
      <c r="BA306" s="117">
        <f t="shared" si="71"/>
        <v>16963304</v>
      </c>
      <c r="BB306" s="117">
        <f t="shared" si="71"/>
        <v>19992757</v>
      </c>
      <c r="BC306" s="117">
        <f t="shared" si="71"/>
        <v>17602233</v>
      </c>
      <c r="BD306" s="117">
        <f t="shared" si="69"/>
        <v>18587414</v>
      </c>
      <c r="BE306" s="117">
        <f t="shared" si="69"/>
        <v>18259202</v>
      </c>
      <c r="BF306" s="117">
        <f t="shared" si="69"/>
        <v>18912600</v>
      </c>
      <c r="BG306" s="117">
        <f t="shared" si="69"/>
        <v>15017146</v>
      </c>
      <c r="BH306" s="117">
        <f t="shared" si="69"/>
        <v>20810065</v>
      </c>
      <c r="BI306" s="117">
        <f t="shared" si="69"/>
        <v>23186394</v>
      </c>
      <c r="BJ306" s="117">
        <f t="shared" si="69"/>
        <v>20784828</v>
      </c>
      <c r="BK306" s="117">
        <f t="shared" si="69"/>
        <v>32661433</v>
      </c>
      <c r="BL306" s="117">
        <f t="shared" si="69"/>
        <v>29095997</v>
      </c>
      <c r="BM306" s="117">
        <f t="shared" si="69"/>
        <v>0</v>
      </c>
      <c r="BN306" s="117">
        <f t="shared" si="69"/>
        <v>0</v>
      </c>
      <c r="BO306" s="103"/>
      <c r="BP306" s="2"/>
      <c r="BQ306" s="2"/>
      <c r="BR306" s="2"/>
      <c r="BS306" s="2"/>
      <c r="BT306" s="2"/>
      <c r="BU306" s="2"/>
      <c r="BV306" s="2"/>
    </row>
    <row r="307" spans="1:74" s="127" customFormat="1" x14ac:dyDescent="0.3">
      <c r="A307" s="117" t="str">
        <f t="shared" si="70"/>
        <v>Бонусы, списанные по массовым акциям</v>
      </c>
      <c r="B307" s="117">
        <f t="shared" si="67"/>
        <v>314636</v>
      </c>
      <c r="C307" s="117">
        <f t="shared" si="67"/>
        <v>20465129</v>
      </c>
      <c r="D307" s="117">
        <f t="shared" si="67"/>
        <v>40999320</v>
      </c>
      <c r="E307" s="117">
        <f t="shared" si="67"/>
        <v>43777465</v>
      </c>
      <c r="F307" s="117">
        <f t="shared" si="67"/>
        <v>41569301</v>
      </c>
      <c r="G307" s="117">
        <f t="shared" si="67"/>
        <v>24349948</v>
      </c>
      <c r="H307" s="117">
        <f t="shared" si="67"/>
        <v>19632751</v>
      </c>
      <c r="I307" s="117">
        <f t="shared" si="67"/>
        <v>16302268</v>
      </c>
      <c r="J307" s="117">
        <f t="shared" si="67"/>
        <v>11009415</v>
      </c>
      <c r="K307" s="117">
        <f t="shared" si="67"/>
        <v>9499204</v>
      </c>
      <c r="L307" s="117">
        <f t="shared" si="67"/>
        <v>10607802</v>
      </c>
      <c r="M307" s="117">
        <f t="shared" si="67"/>
        <v>9958252</v>
      </c>
      <c r="N307" s="117">
        <f t="shared" si="67"/>
        <v>5156884</v>
      </c>
      <c r="O307" s="117">
        <f t="shared" si="67"/>
        <v>4625481</v>
      </c>
      <c r="P307" s="117">
        <f t="shared" si="67"/>
        <v>4610608</v>
      </c>
      <c r="Q307" s="117">
        <f t="shared" si="67"/>
        <v>4126426</v>
      </c>
      <c r="R307" s="117">
        <f t="shared" si="67"/>
        <v>3425085</v>
      </c>
      <c r="S307" s="117">
        <f t="shared" si="67"/>
        <v>2786219</v>
      </c>
      <c r="T307" s="117">
        <f t="shared" si="67"/>
        <v>1245054</v>
      </c>
      <c r="U307" s="117">
        <f t="shared" si="67"/>
        <v>1517998</v>
      </c>
      <c r="V307" s="117">
        <f t="shared" si="67"/>
        <v>1246108</v>
      </c>
      <c r="W307" s="117">
        <f t="shared" si="67"/>
        <v>1064040</v>
      </c>
      <c r="X307" s="117">
        <f t="shared" si="67"/>
        <v>964092</v>
      </c>
      <c r="Y307" s="117">
        <f t="shared" si="67"/>
        <v>7590192</v>
      </c>
      <c r="Z307" s="117">
        <f t="shared" si="67"/>
        <v>17522147</v>
      </c>
      <c r="AA307" s="117">
        <f t="shared" si="67"/>
        <v>16939172</v>
      </c>
      <c r="AB307" s="117">
        <f t="shared" si="67"/>
        <v>14852678</v>
      </c>
      <c r="AC307" s="117">
        <f t="shared" si="67"/>
        <v>7200889</v>
      </c>
      <c r="AD307" s="117">
        <f t="shared" si="67"/>
        <v>8163591</v>
      </c>
      <c r="AE307" s="117">
        <f t="shared" si="67"/>
        <v>25324840</v>
      </c>
      <c r="AF307" s="117">
        <f t="shared" si="67"/>
        <v>4039818</v>
      </c>
      <c r="AG307" s="117">
        <f t="shared" si="67"/>
        <v>4793385</v>
      </c>
      <c r="AH307" s="117">
        <f t="shared" si="67"/>
        <v>3470265</v>
      </c>
      <c r="AI307" s="117">
        <f t="shared" si="67"/>
        <v>3309179</v>
      </c>
      <c r="AJ307" s="117">
        <f t="shared" si="67"/>
        <v>2313694</v>
      </c>
      <c r="AK307" s="117">
        <f t="shared" si="67"/>
        <v>3285901</v>
      </c>
      <c r="AL307" s="117">
        <f t="shared" si="67"/>
        <v>3954668</v>
      </c>
      <c r="AM307" s="117">
        <f t="shared" si="67"/>
        <v>3779022</v>
      </c>
      <c r="AN307" s="117">
        <f t="shared" si="67"/>
        <v>3611190</v>
      </c>
      <c r="AO307" s="117">
        <f t="shared" si="67"/>
        <v>2744642</v>
      </c>
      <c r="AP307" s="117">
        <f t="shared" si="67"/>
        <v>2029353</v>
      </c>
      <c r="AQ307" s="117">
        <f t="shared" si="67"/>
        <v>38447258</v>
      </c>
      <c r="AR307" s="117">
        <f t="shared" si="71"/>
        <v>5507270</v>
      </c>
      <c r="AS307" s="117">
        <f t="shared" si="71"/>
        <v>5260750</v>
      </c>
      <c r="AT307" s="117">
        <f t="shared" si="71"/>
        <v>4008549</v>
      </c>
      <c r="AU307" s="117">
        <f t="shared" si="71"/>
        <v>3667301</v>
      </c>
      <c r="AV307" s="117">
        <f t="shared" si="71"/>
        <v>3584638</v>
      </c>
      <c r="AW307" s="117">
        <f t="shared" si="71"/>
        <v>5420767</v>
      </c>
      <c r="AX307" s="117">
        <f t="shared" si="71"/>
        <v>12166307</v>
      </c>
      <c r="AY307" s="117">
        <f t="shared" si="71"/>
        <v>12395549</v>
      </c>
      <c r="AZ307" s="117">
        <f t="shared" si="71"/>
        <v>21325162</v>
      </c>
      <c r="BA307" s="117">
        <f t="shared" si="71"/>
        <v>11669342</v>
      </c>
      <c r="BB307" s="117">
        <f t="shared" si="71"/>
        <v>5069733</v>
      </c>
      <c r="BC307" s="117">
        <f t="shared" si="71"/>
        <v>53875377</v>
      </c>
      <c r="BD307" s="117">
        <f t="shared" si="69"/>
        <v>1591304</v>
      </c>
      <c r="BE307" s="117">
        <f t="shared" si="69"/>
        <v>3289533</v>
      </c>
      <c r="BF307" s="117">
        <f t="shared" si="69"/>
        <v>4157707</v>
      </c>
      <c r="BG307" s="117">
        <f t="shared" si="69"/>
        <v>2953020</v>
      </c>
      <c r="BH307" s="117">
        <f t="shared" si="69"/>
        <v>1872366</v>
      </c>
      <c r="BI307" s="117">
        <f t="shared" si="69"/>
        <v>1856346</v>
      </c>
      <c r="BJ307" s="117">
        <f t="shared" si="69"/>
        <v>2204787</v>
      </c>
      <c r="BK307" s="117">
        <f t="shared" si="69"/>
        <v>3286440</v>
      </c>
      <c r="BL307" s="117">
        <f t="shared" si="69"/>
        <v>7252402</v>
      </c>
      <c r="BM307" s="117">
        <f t="shared" si="69"/>
        <v>0</v>
      </c>
      <c r="BN307" s="117">
        <f t="shared" si="69"/>
        <v>0</v>
      </c>
      <c r="BO307" s="103"/>
      <c r="BP307" s="2"/>
      <c r="BQ307" s="2"/>
      <c r="BR307" s="2"/>
      <c r="BS307" s="2"/>
      <c r="BT307" s="2"/>
      <c r="BU307" s="2"/>
      <c r="BV307" s="2"/>
    </row>
    <row r="308" spans="1:74" s="127" customFormat="1" x14ac:dyDescent="0.3">
      <c r="A308" s="117" t="str">
        <f t="shared" si="70"/>
        <v>Бонусы, списанные по локальным акциям</v>
      </c>
      <c r="B308" s="117">
        <f t="shared" si="67"/>
        <v>0</v>
      </c>
      <c r="C308" s="117">
        <f t="shared" si="67"/>
        <v>0</v>
      </c>
      <c r="D308" s="117">
        <f t="shared" si="67"/>
        <v>0</v>
      </c>
      <c r="E308" s="117">
        <f t="shared" si="67"/>
        <v>0</v>
      </c>
      <c r="F308" s="117">
        <f t="shared" si="67"/>
        <v>0</v>
      </c>
      <c r="G308" s="117">
        <f t="shared" si="67"/>
        <v>0</v>
      </c>
      <c r="H308" s="117">
        <f t="shared" si="67"/>
        <v>0</v>
      </c>
      <c r="I308" s="117">
        <f t="shared" si="67"/>
        <v>0</v>
      </c>
      <c r="J308" s="117">
        <f t="shared" si="67"/>
        <v>0</v>
      </c>
      <c r="K308" s="117">
        <f t="shared" si="67"/>
        <v>0</v>
      </c>
      <c r="L308" s="117">
        <f t="shared" si="67"/>
        <v>0</v>
      </c>
      <c r="M308" s="117">
        <f t="shared" si="67"/>
        <v>0</v>
      </c>
      <c r="N308" s="117">
        <f t="shared" si="67"/>
        <v>0</v>
      </c>
      <c r="O308" s="117">
        <f t="shared" si="67"/>
        <v>0</v>
      </c>
      <c r="P308" s="117">
        <f t="shared" si="67"/>
        <v>0</v>
      </c>
      <c r="Q308" s="117">
        <f t="shared" si="67"/>
        <v>0</v>
      </c>
      <c r="R308" s="117">
        <f t="shared" si="67"/>
        <v>0</v>
      </c>
      <c r="S308" s="117">
        <f t="shared" si="67"/>
        <v>0</v>
      </c>
      <c r="T308" s="117">
        <f t="shared" si="67"/>
        <v>0</v>
      </c>
      <c r="U308" s="117">
        <f t="shared" si="67"/>
        <v>0</v>
      </c>
      <c r="V308" s="117">
        <f t="shared" si="67"/>
        <v>0</v>
      </c>
      <c r="W308" s="117">
        <f t="shared" si="67"/>
        <v>0</v>
      </c>
      <c r="X308" s="117">
        <f t="shared" si="67"/>
        <v>0</v>
      </c>
      <c r="Y308" s="117">
        <f t="shared" si="67"/>
        <v>0</v>
      </c>
      <c r="Z308" s="117">
        <f t="shared" si="67"/>
        <v>0</v>
      </c>
      <c r="AA308" s="117">
        <f t="shared" si="67"/>
        <v>0</v>
      </c>
      <c r="AB308" s="117">
        <f t="shared" si="67"/>
        <v>0</v>
      </c>
      <c r="AC308" s="117">
        <f t="shared" si="67"/>
        <v>0</v>
      </c>
      <c r="AD308" s="117">
        <f t="shared" si="67"/>
        <v>0</v>
      </c>
      <c r="AE308" s="117">
        <f t="shared" si="67"/>
        <v>0</v>
      </c>
      <c r="AF308" s="117">
        <f t="shared" si="67"/>
        <v>0</v>
      </c>
      <c r="AG308" s="117">
        <f t="shared" si="67"/>
        <v>0</v>
      </c>
      <c r="AH308" s="117">
        <f t="shared" si="67"/>
        <v>0</v>
      </c>
      <c r="AI308" s="117">
        <f t="shared" si="67"/>
        <v>0</v>
      </c>
      <c r="AJ308" s="117">
        <f t="shared" si="67"/>
        <v>0</v>
      </c>
      <c r="AK308" s="117">
        <f t="shared" si="67"/>
        <v>0</v>
      </c>
      <c r="AL308" s="117">
        <f t="shared" si="67"/>
        <v>0</v>
      </c>
      <c r="AM308" s="117">
        <f t="shared" si="67"/>
        <v>0</v>
      </c>
      <c r="AN308" s="117">
        <f t="shared" si="67"/>
        <v>0</v>
      </c>
      <c r="AO308" s="117">
        <f t="shared" si="67"/>
        <v>0</v>
      </c>
      <c r="AP308" s="117">
        <f t="shared" si="67"/>
        <v>0</v>
      </c>
      <c r="AQ308" s="117">
        <f t="shared" si="67"/>
        <v>0</v>
      </c>
      <c r="AR308" s="117">
        <f t="shared" si="71"/>
        <v>0</v>
      </c>
      <c r="AS308" s="117">
        <f t="shared" si="71"/>
        <v>0</v>
      </c>
      <c r="AT308" s="117">
        <f t="shared" si="71"/>
        <v>0</v>
      </c>
      <c r="AU308" s="117">
        <f t="shared" si="71"/>
        <v>0</v>
      </c>
      <c r="AV308" s="117">
        <f t="shared" si="71"/>
        <v>0</v>
      </c>
      <c r="AW308" s="117">
        <f t="shared" si="71"/>
        <v>0</v>
      </c>
      <c r="AX308" s="117">
        <f t="shared" si="71"/>
        <v>0</v>
      </c>
      <c r="AY308" s="117">
        <f t="shared" si="71"/>
        <v>0</v>
      </c>
      <c r="AZ308" s="117">
        <f t="shared" si="71"/>
        <v>10964447</v>
      </c>
      <c r="BA308" s="117">
        <f t="shared" si="71"/>
        <v>42570365</v>
      </c>
      <c r="BB308" s="117">
        <f t="shared" si="71"/>
        <v>68238456</v>
      </c>
      <c r="BC308" s="117">
        <f t="shared" si="71"/>
        <v>64356763</v>
      </c>
      <c r="BD308" s="117">
        <f t="shared" si="69"/>
        <v>31349072</v>
      </c>
      <c r="BE308" s="117">
        <f t="shared" si="69"/>
        <v>41860465</v>
      </c>
      <c r="BF308" s="117">
        <f t="shared" si="69"/>
        <v>57540022</v>
      </c>
      <c r="BG308" s="117">
        <f t="shared" si="69"/>
        <v>50480358</v>
      </c>
      <c r="BH308" s="117">
        <f t="shared" si="69"/>
        <v>29714217</v>
      </c>
      <c r="BI308" s="117">
        <f t="shared" si="69"/>
        <v>15233512</v>
      </c>
      <c r="BJ308" s="117">
        <f t="shared" si="69"/>
        <v>22103963</v>
      </c>
      <c r="BK308" s="117">
        <f t="shared" si="69"/>
        <v>11261769</v>
      </c>
      <c r="BL308" s="117">
        <f t="shared" si="69"/>
        <v>7823918</v>
      </c>
      <c r="BM308" s="117">
        <f t="shared" si="69"/>
        <v>0</v>
      </c>
      <c r="BN308" s="117">
        <f t="shared" si="69"/>
        <v>0</v>
      </c>
      <c r="BO308" s="103"/>
      <c r="BP308" s="2"/>
      <c r="BQ308" s="2"/>
      <c r="BR308" s="2"/>
      <c r="BS308" s="2"/>
      <c r="BT308" s="2"/>
      <c r="BU308" s="2"/>
      <c r="BV308" s="2"/>
    </row>
    <row r="309" spans="1:74" s="127" customFormat="1" x14ac:dyDescent="0.3">
      <c r="A309" s="117" t="s">
        <v>255</v>
      </c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>
        <f>SUM(AQ304:AQ308)</f>
        <v>173025970</v>
      </c>
      <c r="AR309" s="117">
        <f t="shared" ref="AR309:AX309" si="72">SUM(AR304:AR308)</f>
        <v>102639214</v>
      </c>
      <c r="AS309" s="117">
        <f t="shared" si="72"/>
        <v>123426994</v>
      </c>
      <c r="AT309" s="117">
        <f t="shared" si="72"/>
        <v>114958507</v>
      </c>
      <c r="AU309" s="117">
        <f t="shared" si="72"/>
        <v>126945024</v>
      </c>
      <c r="AV309" s="117">
        <f t="shared" si="72"/>
        <v>116971804</v>
      </c>
      <c r="AW309" s="117">
        <f t="shared" si="72"/>
        <v>112958958</v>
      </c>
      <c r="AX309" s="117">
        <f t="shared" si="72"/>
        <v>131780294</v>
      </c>
      <c r="AY309" s="117">
        <f>SUM(AY305:AY308)</f>
        <v>118030879</v>
      </c>
      <c r="AZ309" s="117">
        <f t="shared" ref="AZ309:BN309" si="73">SUM(AZ305:AZ308)</f>
        <v>161151745</v>
      </c>
      <c r="BA309" s="117">
        <f t="shared" si="73"/>
        <v>163939781</v>
      </c>
      <c r="BB309" s="117">
        <f t="shared" si="73"/>
        <v>196033199</v>
      </c>
      <c r="BC309" s="117">
        <f t="shared" si="73"/>
        <v>255214438</v>
      </c>
      <c r="BD309" s="117">
        <f t="shared" si="73"/>
        <v>134426341</v>
      </c>
      <c r="BE309" s="117">
        <f t="shared" si="73"/>
        <v>162574614</v>
      </c>
      <c r="BF309" s="117">
        <f t="shared" si="73"/>
        <v>191633502</v>
      </c>
      <c r="BG309" s="117">
        <f t="shared" si="73"/>
        <v>171153813</v>
      </c>
      <c r="BH309" s="117">
        <f t="shared" si="73"/>
        <v>149713802</v>
      </c>
      <c r="BI309" s="117">
        <f t="shared" si="73"/>
        <v>138343292</v>
      </c>
      <c r="BJ309" s="117">
        <f t="shared" si="73"/>
        <v>144437923</v>
      </c>
      <c r="BK309" s="117">
        <f t="shared" si="73"/>
        <v>148777622</v>
      </c>
      <c r="BL309" s="117">
        <f t="shared" si="73"/>
        <v>160081525</v>
      </c>
      <c r="BM309" s="117">
        <f t="shared" si="73"/>
        <v>0</v>
      </c>
      <c r="BN309" s="117">
        <f t="shared" si="73"/>
        <v>0</v>
      </c>
      <c r="BO309" s="103"/>
      <c r="BP309" s="2"/>
      <c r="BQ309" s="2"/>
      <c r="BR309" s="2"/>
      <c r="BS309" s="2"/>
      <c r="BT309" s="2"/>
      <c r="BU309" s="2"/>
      <c r="BV309" s="2"/>
    </row>
    <row r="310" spans="1:74" s="127" customFormat="1" x14ac:dyDescent="0.3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17"/>
      <c r="BG310" s="117"/>
      <c r="BH310" s="117"/>
      <c r="BI310" s="117"/>
      <c r="BJ310" s="117"/>
      <c r="BK310" s="117"/>
      <c r="BL310" s="117"/>
      <c r="BM310" s="117"/>
      <c r="BN310" s="117"/>
      <c r="BO310" s="103"/>
      <c r="BP310" s="2"/>
      <c r="BQ310" s="2"/>
      <c r="BR310" s="2"/>
      <c r="BS310" s="2"/>
      <c r="BT310" s="2"/>
      <c r="BU310" s="2"/>
      <c r="BV310" s="2"/>
    </row>
    <row r="311" spans="1:74" s="127" customFormat="1" x14ac:dyDescent="0.3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7"/>
      <c r="BE311" s="117"/>
      <c r="BF311" s="117"/>
      <c r="BG311" s="117"/>
      <c r="BH311" s="117"/>
      <c r="BI311" s="117"/>
      <c r="BJ311" s="117"/>
      <c r="BK311" s="117"/>
      <c r="BL311" s="117"/>
      <c r="BM311" s="117"/>
      <c r="BN311" s="117"/>
      <c r="BO311" s="103"/>
      <c r="BP311" s="2"/>
      <c r="BQ311" s="2"/>
      <c r="BR311" s="2"/>
      <c r="BS311" s="2"/>
      <c r="BT311" s="2"/>
      <c r="BU311" s="2"/>
      <c r="BV311" s="2"/>
    </row>
    <row r="312" spans="1:74" s="127" customFormat="1" x14ac:dyDescent="0.3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117"/>
      <c r="BL312" s="117"/>
      <c r="BM312" s="117"/>
      <c r="BN312" s="117"/>
      <c r="BO312" s="103"/>
      <c r="BP312" s="2"/>
      <c r="BQ312" s="2"/>
      <c r="BR312" s="2"/>
      <c r="BS312" s="2"/>
      <c r="BT312" s="2"/>
      <c r="BU312" s="2"/>
      <c r="BV312" s="2"/>
    </row>
    <row r="313" spans="1:74" s="127" customFormat="1" x14ac:dyDescent="0.3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5">
        <f>AX303</f>
        <v>45139</v>
      </c>
      <c r="AY313" s="115">
        <f t="shared" ref="AY313:BM313" si="74">AY303</f>
        <v>45170</v>
      </c>
      <c r="AZ313" s="115">
        <f t="shared" si="74"/>
        <v>45200</v>
      </c>
      <c r="BA313" s="115">
        <f t="shared" si="74"/>
        <v>45231</v>
      </c>
      <c r="BB313" s="115">
        <f t="shared" si="74"/>
        <v>45261</v>
      </c>
      <c r="BC313" s="115">
        <f t="shared" si="74"/>
        <v>45292</v>
      </c>
      <c r="BD313" s="115">
        <f t="shared" si="74"/>
        <v>45323</v>
      </c>
      <c r="BE313" s="115">
        <f t="shared" si="74"/>
        <v>45352</v>
      </c>
      <c r="BF313" s="115">
        <f t="shared" si="74"/>
        <v>45383</v>
      </c>
      <c r="BG313" s="115">
        <f t="shared" si="74"/>
        <v>45413</v>
      </c>
      <c r="BH313" s="115">
        <f t="shared" si="74"/>
        <v>45444</v>
      </c>
      <c r="BI313" s="115">
        <f t="shared" si="74"/>
        <v>45474</v>
      </c>
      <c r="BJ313" s="115">
        <f t="shared" si="74"/>
        <v>45505</v>
      </c>
      <c r="BK313" s="115">
        <f t="shared" si="74"/>
        <v>45536</v>
      </c>
      <c r="BL313" s="115">
        <f t="shared" si="74"/>
        <v>45566</v>
      </c>
      <c r="BM313" s="115">
        <f t="shared" si="74"/>
        <v>45597</v>
      </c>
      <c r="BN313" s="115">
        <f>BN303</f>
        <v>45627</v>
      </c>
      <c r="BO313" s="103"/>
      <c r="BP313" s="2"/>
      <c r="BQ313" s="2"/>
      <c r="BR313" s="2"/>
      <c r="BS313" s="2"/>
      <c r="BT313" s="2"/>
      <c r="BU313" s="2"/>
      <c r="BV313" s="2"/>
    </row>
    <row r="314" spans="1:74" s="127" customFormat="1" x14ac:dyDescent="0.3">
      <c r="A314" s="117" t="str">
        <f>A304</f>
        <v>Бонусы, списанные Campaign Management</v>
      </c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28">
        <f>AQ304/AQ$309</f>
        <v>8.3517751699354728E-2</v>
      </c>
      <c r="AR314" s="128">
        <f t="shared" ref="AR314:BB314" si="75">AR304/AR$309</f>
        <v>0.12359639659750317</v>
      </c>
      <c r="AS314" s="128">
        <f t="shared" si="75"/>
        <v>0.10619925654188743</v>
      </c>
      <c r="AT314" s="128">
        <f t="shared" si="75"/>
        <v>7.3199167417857994E-2</v>
      </c>
      <c r="AU314" s="128">
        <f t="shared" si="75"/>
        <v>0.11653505221283822</v>
      </c>
      <c r="AV314" s="128">
        <f t="shared" si="75"/>
        <v>8.4345112776066961E-2</v>
      </c>
      <c r="AW314" s="128">
        <f t="shared" si="75"/>
        <v>0.10344659871951015</v>
      </c>
      <c r="AX314" s="128">
        <f t="shared" si="75"/>
        <v>0.10275550758750014</v>
      </c>
      <c r="AY314" s="128">
        <f t="shared" si="75"/>
        <v>0.11099852098873211</v>
      </c>
      <c r="AZ314" s="128">
        <f t="shared" si="75"/>
        <v>6.8301053767677172E-2</v>
      </c>
      <c r="BA314" s="128">
        <f t="shared" si="75"/>
        <v>5.7742086406715402E-2</v>
      </c>
      <c r="BB314" s="128">
        <f t="shared" si="75"/>
        <v>8.0798747767208551E-2</v>
      </c>
      <c r="BC314" s="128">
        <f>BC304/BC$309</f>
        <v>5.2771998737783009E-2</v>
      </c>
      <c r="BD314" s="128">
        <f t="shared" ref="BD314:BN318" si="76">BD304/BD$309</f>
        <v>0.10590357435973058</v>
      </c>
      <c r="BE314" s="128">
        <f t="shared" si="76"/>
        <v>8.8395485902860574E-2</v>
      </c>
      <c r="BF314" s="128">
        <f t="shared" si="76"/>
        <v>7.7085529648150977E-2</v>
      </c>
      <c r="BG314" s="128">
        <f t="shared" si="76"/>
        <v>6.2186116765041044E-2</v>
      </c>
      <c r="BH314" s="128">
        <f t="shared" si="76"/>
        <v>0.10691573379453687</v>
      </c>
      <c r="BI314" s="128">
        <f t="shared" si="76"/>
        <v>0.13152189554662325</v>
      </c>
      <c r="BJ314" s="128">
        <f t="shared" si="76"/>
        <v>0.10199797043606061</v>
      </c>
      <c r="BK314" s="128">
        <f t="shared" si="76"/>
        <v>0.16809431192548568</v>
      </c>
      <c r="BL314" s="128">
        <f t="shared" si="76"/>
        <v>0.1325009303853146</v>
      </c>
      <c r="BM314" s="128" t="e">
        <f t="shared" si="76"/>
        <v>#DIV/0!</v>
      </c>
      <c r="BN314" s="128" t="e">
        <f t="shared" si="76"/>
        <v>#DIV/0!</v>
      </c>
      <c r="BO314" s="103"/>
      <c r="BP314" s="2"/>
      <c r="BQ314" s="2"/>
      <c r="BR314" s="2"/>
      <c r="BS314" s="2"/>
      <c r="BT314" s="2"/>
      <c r="BU314" s="2"/>
      <c r="BV314" s="2"/>
    </row>
    <row r="315" spans="1:74" s="127" customFormat="1" x14ac:dyDescent="0.3">
      <c r="A315" s="117" t="str">
        <f t="shared" ref="A315:A318" si="77">A305</f>
        <v>Бонусы, списанные по базовой акции</v>
      </c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28">
        <f t="shared" ref="AQ315:BC318" si="78">AQ305/AQ$309</f>
        <v>0.55289760837636104</v>
      </c>
      <c r="AR315" s="128">
        <f t="shared" si="78"/>
        <v>0.58935108369009914</v>
      </c>
      <c r="AS315" s="128">
        <f t="shared" si="78"/>
        <v>0.59434962825068882</v>
      </c>
      <c r="AT315" s="128">
        <f t="shared" si="78"/>
        <v>0.62066486301879342</v>
      </c>
      <c r="AU315" s="128">
        <f t="shared" si="78"/>
        <v>0.5730633128242979</v>
      </c>
      <c r="AV315" s="128">
        <f t="shared" si="78"/>
        <v>0.62705737187741417</v>
      </c>
      <c r="AW315" s="128">
        <f t="shared" si="78"/>
        <v>0.61510518714239559</v>
      </c>
      <c r="AX315" s="128">
        <f t="shared" si="78"/>
        <v>0.57574568015457606</v>
      </c>
      <c r="AY315" s="128">
        <f t="shared" si="78"/>
        <v>0.65467839140637085</v>
      </c>
      <c r="AZ315" s="128">
        <f t="shared" si="78"/>
        <v>0.62744278692110966</v>
      </c>
      <c r="BA315" s="128">
        <f t="shared" si="78"/>
        <v>0.56567581970845748</v>
      </c>
      <c r="BB315" s="128">
        <f t="shared" si="78"/>
        <v>0.52405538206821789</v>
      </c>
      <c r="BC315" s="128">
        <f t="shared" si="78"/>
        <v>0.46776375950956189</v>
      </c>
      <c r="BD315" s="128">
        <f t="shared" si="76"/>
        <v>0.61668383133332472</v>
      </c>
      <c r="BE315" s="128">
        <f t="shared" si="76"/>
        <v>0.60996862646710637</v>
      </c>
      <c r="BF315" s="128">
        <f t="shared" si="76"/>
        <v>0.57935158435918999</v>
      </c>
      <c r="BG315" s="128">
        <f t="shared" si="76"/>
        <v>0.60006427668660822</v>
      </c>
      <c r="BH315" s="128">
        <f t="shared" si="76"/>
        <v>0.65002125856105109</v>
      </c>
      <c r="BI315" s="128">
        <f t="shared" si="76"/>
        <v>0.7088673298304915</v>
      </c>
      <c r="BJ315" s="128">
        <f t="shared" si="76"/>
        <v>0.68779959540127145</v>
      </c>
      <c r="BK315" s="128">
        <f t="shared" si="76"/>
        <v>0.68268317932921385</v>
      </c>
      <c r="BL315" s="128">
        <f t="shared" si="76"/>
        <v>0.72406361696017074</v>
      </c>
      <c r="BM315" s="128" t="e">
        <f t="shared" si="76"/>
        <v>#DIV/0!</v>
      </c>
      <c r="BN315" s="128" t="e">
        <f t="shared" si="76"/>
        <v>#DIV/0!</v>
      </c>
      <c r="BO315" s="103"/>
      <c r="BP315" s="2"/>
      <c r="BQ315" s="2"/>
      <c r="BR315" s="2"/>
      <c r="BS315" s="2"/>
      <c r="BT315" s="2"/>
      <c r="BU315" s="2"/>
      <c r="BV315" s="2"/>
    </row>
    <row r="316" spans="1:74" s="127" customFormat="1" x14ac:dyDescent="0.3">
      <c r="A316" s="117" t="str">
        <f t="shared" si="77"/>
        <v>Бонусы, списанные по целевым акциям (Campaign + Процессинг)</v>
      </c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28">
        <f t="shared" si="78"/>
        <v>0.14137951083296918</v>
      </c>
      <c r="AR316" s="128">
        <f t="shared" si="78"/>
        <v>0.23339593189012534</v>
      </c>
      <c r="AS316" s="128">
        <f t="shared" si="78"/>
        <v>0.25682875336006322</v>
      </c>
      <c r="AT316" s="128">
        <f t="shared" si="78"/>
        <v>0.27126644050796517</v>
      </c>
      <c r="AU316" s="128">
        <f t="shared" si="78"/>
        <v>0.28151274365823115</v>
      </c>
      <c r="AV316" s="128">
        <f t="shared" si="78"/>
        <v>0.25795219846314416</v>
      </c>
      <c r="AW316" s="128">
        <f t="shared" si="78"/>
        <v>0.23345939504859808</v>
      </c>
      <c r="AX316" s="128">
        <f t="shared" si="78"/>
        <v>0.22917615436493108</v>
      </c>
      <c r="AY316" s="128">
        <f t="shared" si="78"/>
        <v>0.24030206536037066</v>
      </c>
      <c r="AZ316" s="128">
        <f t="shared" si="78"/>
        <v>0.17218948513402693</v>
      </c>
      <c r="BA316" s="128">
        <f t="shared" si="78"/>
        <v>0.10347277455494466</v>
      </c>
      <c r="BB316" s="128">
        <f t="shared" si="78"/>
        <v>0.1019865874861329</v>
      </c>
      <c r="BC316" s="128">
        <f t="shared" si="78"/>
        <v>6.8970365226750999E-2</v>
      </c>
      <c r="BD316" s="128">
        <f t="shared" si="76"/>
        <v>0.13827211141602078</v>
      </c>
      <c r="BE316" s="128">
        <f t="shared" si="76"/>
        <v>0.11231275013207166</v>
      </c>
      <c r="BF316" s="128">
        <f t="shared" si="76"/>
        <v>9.8691511675239332E-2</v>
      </c>
      <c r="BG316" s="128">
        <f t="shared" si="76"/>
        <v>8.7740645310659837E-2</v>
      </c>
      <c r="BH316" s="128">
        <f t="shared" si="76"/>
        <v>0.13899897485737486</v>
      </c>
      <c r="BI316" s="128">
        <f t="shared" si="76"/>
        <v>0.1676004211320922</v>
      </c>
      <c r="BJ316" s="128">
        <f t="shared" si="76"/>
        <v>0.14390146000645551</v>
      </c>
      <c r="BK316" s="128">
        <f t="shared" si="76"/>
        <v>0.21953189304235551</v>
      </c>
      <c r="BL316" s="128">
        <f t="shared" si="76"/>
        <v>0.1817573701899704</v>
      </c>
      <c r="BM316" s="128" t="e">
        <f t="shared" si="76"/>
        <v>#DIV/0!</v>
      </c>
      <c r="BN316" s="128" t="e">
        <f t="shared" si="76"/>
        <v>#DIV/0!</v>
      </c>
      <c r="BO316" s="103"/>
      <c r="BP316" s="2"/>
      <c r="BQ316" s="2"/>
      <c r="BR316" s="2"/>
      <c r="BS316" s="2"/>
      <c r="BT316" s="2"/>
      <c r="BU316" s="2"/>
      <c r="BV316" s="2"/>
    </row>
    <row r="317" spans="1:74" s="127" customFormat="1" x14ac:dyDescent="0.3">
      <c r="A317" s="117" t="str">
        <f t="shared" si="77"/>
        <v>Бонусы, списанные по массовым акциям</v>
      </c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28">
        <f t="shared" si="78"/>
        <v>0.22220512909131501</v>
      </c>
      <c r="AR317" s="128">
        <f t="shared" si="78"/>
        <v>5.3656587822272298E-2</v>
      </c>
      <c r="AS317" s="128">
        <f t="shared" si="78"/>
        <v>4.2622361847360554E-2</v>
      </c>
      <c r="AT317" s="128">
        <f t="shared" si="78"/>
        <v>3.4869529055383437E-2</v>
      </c>
      <c r="AU317" s="128">
        <f t="shared" si="78"/>
        <v>2.8888891304632784E-2</v>
      </c>
      <c r="AV317" s="128">
        <f t="shared" si="78"/>
        <v>3.0645316883374733E-2</v>
      </c>
      <c r="AW317" s="128">
        <f t="shared" si="78"/>
        <v>4.7988819089496204E-2</v>
      </c>
      <c r="AX317" s="128">
        <f t="shared" si="78"/>
        <v>9.232265789299271E-2</v>
      </c>
      <c r="AY317" s="128">
        <f t="shared" si="78"/>
        <v>0.10501954323325847</v>
      </c>
      <c r="AZ317" s="128">
        <f t="shared" si="78"/>
        <v>0.13232969956360074</v>
      </c>
      <c r="BA317" s="128">
        <f t="shared" si="78"/>
        <v>7.1180661147766208E-2</v>
      </c>
      <c r="BB317" s="128">
        <f t="shared" si="78"/>
        <v>2.5861604186747982E-2</v>
      </c>
      <c r="BC317" s="128">
        <f t="shared" si="78"/>
        <v>0.21109846849651978</v>
      </c>
      <c r="BD317" s="128">
        <f t="shared" si="76"/>
        <v>1.1837739450187073E-2</v>
      </c>
      <c r="BE317" s="128">
        <f t="shared" si="76"/>
        <v>2.0233989299214945E-2</v>
      </c>
      <c r="BF317" s="128">
        <f t="shared" si="76"/>
        <v>2.1696138496701899E-2</v>
      </c>
      <c r="BG317" s="128">
        <f t="shared" si="76"/>
        <v>1.7253603342158669E-2</v>
      </c>
      <c r="BH317" s="128">
        <f t="shared" si="76"/>
        <v>1.2506301857192833E-2</v>
      </c>
      <c r="BI317" s="128">
        <f t="shared" si="76"/>
        <v>1.3418402679039905E-2</v>
      </c>
      <c r="BJ317" s="128">
        <f t="shared" si="76"/>
        <v>1.5264599173168671E-2</v>
      </c>
      <c r="BK317" s="128">
        <f t="shared" si="76"/>
        <v>2.2089612374635213E-2</v>
      </c>
      <c r="BL317" s="128">
        <f t="shared" si="76"/>
        <v>4.5304428477927108E-2</v>
      </c>
      <c r="BM317" s="128" t="e">
        <f t="shared" si="76"/>
        <v>#DIV/0!</v>
      </c>
      <c r="BN317" s="128" t="e">
        <f t="shared" si="76"/>
        <v>#DIV/0!</v>
      </c>
      <c r="BO317" s="103"/>
      <c r="BP317" s="2"/>
      <c r="BQ317" s="2"/>
      <c r="BR317" s="2"/>
      <c r="BS317" s="2"/>
      <c r="BT317" s="2"/>
      <c r="BU317" s="2"/>
      <c r="BV317" s="2"/>
    </row>
    <row r="318" spans="1:74" s="127" customFormat="1" x14ac:dyDescent="0.3">
      <c r="A318" s="117" t="str">
        <f t="shared" si="77"/>
        <v>Бонусы, списанные по локальным акциям</v>
      </c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28">
        <f t="shared" si="78"/>
        <v>0</v>
      </c>
      <c r="AR318" s="128">
        <f t="shared" si="78"/>
        <v>0</v>
      </c>
      <c r="AS318" s="128">
        <f t="shared" si="78"/>
        <v>0</v>
      </c>
      <c r="AT318" s="128">
        <f t="shared" si="78"/>
        <v>0</v>
      </c>
      <c r="AU318" s="128">
        <f t="shared" si="78"/>
        <v>0</v>
      </c>
      <c r="AV318" s="128">
        <f t="shared" si="78"/>
        <v>0</v>
      </c>
      <c r="AW318" s="128">
        <f t="shared" si="78"/>
        <v>0</v>
      </c>
      <c r="AX318" s="128">
        <f t="shared" si="78"/>
        <v>0</v>
      </c>
      <c r="AY318" s="128">
        <f t="shared" si="78"/>
        <v>0</v>
      </c>
      <c r="AZ318" s="128">
        <f t="shared" si="78"/>
        <v>6.8038028381262647E-2</v>
      </c>
      <c r="BA318" s="128">
        <f t="shared" si="78"/>
        <v>0.25967074458883166</v>
      </c>
      <c r="BB318" s="128">
        <f t="shared" si="78"/>
        <v>0.34809642625890119</v>
      </c>
      <c r="BC318" s="128">
        <f t="shared" si="78"/>
        <v>0.25216740676716731</v>
      </c>
      <c r="BD318" s="128">
        <f t="shared" si="76"/>
        <v>0.23320631780046738</v>
      </c>
      <c r="BE318" s="128">
        <f t="shared" si="76"/>
        <v>0.25748463410160705</v>
      </c>
      <c r="BF318" s="128">
        <f t="shared" si="76"/>
        <v>0.30026076546886882</v>
      </c>
      <c r="BG318" s="128">
        <f t="shared" si="76"/>
        <v>0.2949414746605733</v>
      </c>
      <c r="BH318" s="128">
        <f t="shared" si="76"/>
        <v>0.19847346472438127</v>
      </c>
      <c r="BI318" s="128">
        <f t="shared" si="76"/>
        <v>0.11011384635837639</v>
      </c>
      <c r="BJ318" s="128">
        <f t="shared" si="76"/>
        <v>0.15303434541910438</v>
      </c>
      <c r="BK318" s="128">
        <f t="shared" si="76"/>
        <v>7.5695315253795359E-2</v>
      </c>
      <c r="BL318" s="128">
        <f t="shared" si="76"/>
        <v>4.8874584371931741E-2</v>
      </c>
      <c r="BM318" s="128" t="e">
        <f t="shared" si="76"/>
        <v>#DIV/0!</v>
      </c>
      <c r="BN318" s="128" t="e">
        <f t="shared" si="76"/>
        <v>#DIV/0!</v>
      </c>
      <c r="BO318" s="103"/>
      <c r="BP318" s="2"/>
      <c r="BQ318" s="2"/>
      <c r="BR318" s="2"/>
      <c r="BS318" s="2"/>
      <c r="BT318" s="2"/>
      <c r="BU318" s="2"/>
      <c r="BV318" s="2"/>
    </row>
    <row r="319" spans="1:74" s="127" customFormat="1" x14ac:dyDescent="0.3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2"/>
      <c r="BQ319" s="2"/>
      <c r="BR319" s="2"/>
      <c r="BS319" s="2"/>
      <c r="BT319" s="2"/>
      <c r="BU319" s="2"/>
      <c r="BV319" s="2"/>
    </row>
    <row r="320" spans="1:74" s="127" customFormat="1" x14ac:dyDescent="0.3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2"/>
      <c r="BQ320" s="2"/>
      <c r="BR320" s="2"/>
      <c r="BS320" s="2"/>
      <c r="BT320" s="2"/>
      <c r="BU320" s="2"/>
      <c r="BV320" s="2"/>
    </row>
    <row r="321" spans="1:55" s="127" customFormat="1" x14ac:dyDescent="0.3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</row>
    <row r="322" spans="1:55" s="127" customFormat="1" x14ac:dyDescent="0.3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</row>
    <row r="323" spans="1:55" s="127" customFormat="1" x14ac:dyDescent="0.3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</row>
    <row r="324" spans="1:55" s="127" customFormat="1" x14ac:dyDescent="0.3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</row>
    <row r="325" spans="1:55" s="127" customFormat="1" x14ac:dyDescent="0.3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</row>
    <row r="326" spans="1:55" s="127" customFormat="1" x14ac:dyDescent="0.3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</row>
    <row r="327" spans="1:55" s="127" customFormat="1" x14ac:dyDescent="0.3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</row>
    <row r="328" spans="1:55" s="127" customFormat="1" x14ac:dyDescent="0.3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</row>
    <row r="329" spans="1:55" s="127" customFormat="1" x14ac:dyDescent="0.3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</row>
    <row r="330" spans="1:55" s="110" customFormat="1" x14ac:dyDescent="0.3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</row>
    <row r="331" spans="1:55" s="110" customFormat="1" x14ac:dyDescent="0.3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</row>
    <row r="332" spans="1:55" s="110" customFormat="1" x14ac:dyDescent="0.3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</row>
    <row r="333" spans="1:55" s="110" customFormat="1" x14ac:dyDescent="0.3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</row>
    <row r="334" spans="1:55" s="110" customFormat="1" x14ac:dyDescent="0.3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</row>
    <row r="335" spans="1:55" s="110" customFormat="1" x14ac:dyDescent="0.3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</row>
    <row r="336" spans="1:55" s="110" customFormat="1" x14ac:dyDescent="0.3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</row>
    <row r="337" spans="1:55" s="110" customFormat="1" x14ac:dyDescent="0.3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</row>
    <row r="338" spans="1:55" s="110" customFormat="1" x14ac:dyDescent="0.3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</row>
    <row r="339" spans="1:55" s="110" customFormat="1" x14ac:dyDescent="0.3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</row>
    <row r="340" spans="1:55" s="110" customFormat="1" x14ac:dyDescent="0.3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</row>
    <row r="341" spans="1:55" s="110" customFormat="1" x14ac:dyDescent="0.3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</row>
    <row r="342" spans="1:55" s="110" customFormat="1" x14ac:dyDescent="0.3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</row>
    <row r="343" spans="1:55" s="110" customFormat="1" x14ac:dyDescent="0.3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</row>
    <row r="344" spans="1:55" s="110" customFormat="1" x14ac:dyDescent="0.3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</row>
    <row r="345" spans="1:55" s="110" customFormat="1" x14ac:dyDescent="0.3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</row>
    <row r="346" spans="1:55" s="110" customFormat="1" x14ac:dyDescent="0.3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</row>
    <row r="347" spans="1:55" s="110" customFormat="1" x14ac:dyDescent="0.3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</row>
    <row r="348" spans="1:55" s="110" customFormat="1" x14ac:dyDescent="0.3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</row>
  </sheetData>
  <mergeCells count="56">
    <mergeCell ref="BO175:BO176"/>
    <mergeCell ref="BO192:BO193"/>
    <mergeCell ref="BO201:BO202"/>
    <mergeCell ref="BO74:BO75"/>
    <mergeCell ref="BO104:BO105"/>
    <mergeCell ref="BO121:BO122"/>
    <mergeCell ref="BO143:BO144"/>
    <mergeCell ref="BO159:BO160"/>
    <mergeCell ref="BC104:BN104"/>
    <mergeCell ref="B74:F74"/>
    <mergeCell ref="G74:R74"/>
    <mergeCell ref="S74:AD74"/>
    <mergeCell ref="AE74:AP74"/>
    <mergeCell ref="AQ74:BB74"/>
    <mergeCell ref="BC74:BN74"/>
    <mergeCell ref="B104:F104"/>
    <mergeCell ref="G104:R104"/>
    <mergeCell ref="S104:AD104"/>
    <mergeCell ref="AE104:AP104"/>
    <mergeCell ref="AQ104:BB104"/>
    <mergeCell ref="BC143:BN143"/>
    <mergeCell ref="B121:F121"/>
    <mergeCell ref="G121:R121"/>
    <mergeCell ref="S121:AD121"/>
    <mergeCell ref="AE121:AP121"/>
    <mergeCell ref="AQ121:BB121"/>
    <mergeCell ref="BC121:BN121"/>
    <mergeCell ref="B143:F143"/>
    <mergeCell ref="G143:R143"/>
    <mergeCell ref="S143:AD143"/>
    <mergeCell ref="AE143:AP143"/>
    <mergeCell ref="AQ143:BB143"/>
    <mergeCell ref="BC175:BN175"/>
    <mergeCell ref="B159:F159"/>
    <mergeCell ref="G159:R159"/>
    <mergeCell ref="S159:AD159"/>
    <mergeCell ref="AE159:AP159"/>
    <mergeCell ref="AQ159:BB159"/>
    <mergeCell ref="BC159:BN159"/>
    <mergeCell ref="B175:F175"/>
    <mergeCell ref="G175:R175"/>
    <mergeCell ref="S175:AD175"/>
    <mergeCell ref="AE175:AP175"/>
    <mergeCell ref="AQ175:BB175"/>
    <mergeCell ref="BC201:BN201"/>
    <mergeCell ref="B192:F192"/>
    <mergeCell ref="G192:R192"/>
    <mergeCell ref="S192:AD192"/>
    <mergeCell ref="AE192:AP192"/>
    <mergeCell ref="AQ192:BB192"/>
    <mergeCell ref="BC192:BN192"/>
    <mergeCell ref="B201:F201"/>
    <mergeCell ref="G201:R201"/>
    <mergeCell ref="S201:AD201"/>
    <mergeCell ref="AE201:AP201"/>
    <mergeCell ref="AQ201:BB201"/>
  </mergeCells>
  <conditionalFormatting sqref="BC81:BL101 BC75:BL79 AZ80:BL80">
    <cfRule type="duplicateValues" dxfId="10" priority="8"/>
  </conditionalFormatting>
  <conditionalFormatting sqref="BC106:BL113">
    <cfRule type="duplicateValues" dxfId="9" priority="7"/>
  </conditionalFormatting>
  <conditionalFormatting sqref="BC123:BL141">
    <cfRule type="duplicateValues" dxfId="8" priority="6"/>
  </conditionalFormatting>
  <conditionalFormatting sqref="BC145:BL157">
    <cfRule type="duplicateValues" dxfId="7" priority="5"/>
  </conditionalFormatting>
  <conditionalFormatting sqref="BC161:BL173">
    <cfRule type="duplicateValues" dxfId="6" priority="4"/>
  </conditionalFormatting>
  <conditionalFormatting sqref="BC177:BL189">
    <cfRule type="duplicateValues" dxfId="5" priority="3"/>
  </conditionalFormatting>
  <conditionalFormatting sqref="BC194:BL199">
    <cfRule type="duplicateValues" dxfId="4" priority="2"/>
  </conditionalFormatting>
  <conditionalFormatting sqref="BD203:BL214">
    <cfRule type="duplicateValues" dxfId="3" priority="1"/>
  </conditionalFormatting>
  <pageMargins left="0.25" right="0.25" top="0.75" bottom="0.75" header="0.3" footer="0.3"/>
  <pageSetup paperSize="9" scale="67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05645-5A7B-418A-8C8C-52CC3A407965}">
  <sheetPr codeName="Лист6"/>
  <dimension ref="A1:XEN668"/>
  <sheetViews>
    <sheetView showGridLines="0" topLeftCell="A31" zoomScale="55" zoomScaleNormal="55" workbookViewId="0">
      <selection activeCell="BP65" sqref="BP65"/>
    </sheetView>
  </sheetViews>
  <sheetFormatPr defaultRowHeight="15.75" outlineLevelCol="1" x14ac:dyDescent="0.25"/>
  <cols>
    <col min="1" max="1" width="80.7109375" style="4" customWidth="1"/>
    <col min="2" max="8" width="13.28515625" style="4" hidden="1" customWidth="1" outlineLevel="1"/>
    <col min="9" max="14" width="11" style="4" hidden="1" customWidth="1" outlineLevel="1"/>
    <col min="15" max="15" width="13.85546875" style="4" hidden="1" customWidth="1" outlineLevel="1" collapsed="1"/>
    <col min="16" max="25" width="13.85546875" style="4" hidden="1" customWidth="1" outlineLevel="1"/>
    <col min="26" max="27" width="13.85546875" style="4" hidden="1" customWidth="1" outlineLevel="1" collapsed="1"/>
    <col min="28" max="29" width="13.85546875" style="4" hidden="1" customWidth="1" outlineLevel="1"/>
    <col min="30" max="30" width="13.7109375" style="4" hidden="1" customWidth="1" outlineLevel="1"/>
    <col min="31" max="31" width="13.7109375" style="4" hidden="1" customWidth="1" outlineLevel="1" collapsed="1"/>
    <col min="32" max="37" width="13.7109375" style="4" hidden="1" customWidth="1" outlineLevel="1"/>
    <col min="38" max="38" width="15.140625" style="4" hidden="1" customWidth="1" outlineLevel="1" collapsed="1"/>
    <col min="39" max="40" width="15.140625" style="4" hidden="1" customWidth="1" outlineLevel="1"/>
    <col min="41" max="41" width="15.7109375" style="4" hidden="1" customWidth="1" outlineLevel="1" collapsed="1"/>
    <col min="42" max="44" width="15.7109375" style="4" hidden="1" customWidth="1" outlineLevel="1"/>
    <col min="45" max="46" width="17.85546875" style="4" hidden="1" customWidth="1" outlineLevel="1"/>
    <col min="47" max="47" width="15.7109375" style="4" hidden="1" customWidth="1" outlineLevel="1" collapsed="1"/>
    <col min="48" max="49" width="15.7109375" style="4" hidden="1" customWidth="1" outlineLevel="1"/>
    <col min="50" max="51" width="15.7109375" style="4" hidden="1" customWidth="1" outlineLevel="1" collapsed="1"/>
    <col min="52" max="52" width="21.7109375" style="4" bestFit="1" customWidth="1" collapsed="1"/>
    <col min="53" max="53" width="15.7109375" style="4" customWidth="1"/>
    <col min="54" max="55" width="21.7109375" style="4" bestFit="1" customWidth="1"/>
    <col min="56" max="57" width="20.28515625" bestFit="1" customWidth="1"/>
    <col min="58" max="58" width="21.42578125" bestFit="1" customWidth="1"/>
    <col min="59" max="59" width="20.42578125" bestFit="1" customWidth="1"/>
    <col min="60" max="60" width="18.7109375" bestFit="1" customWidth="1"/>
    <col min="61" max="61" width="16.42578125" customWidth="1"/>
    <col min="62" max="62" width="17" bestFit="1" customWidth="1"/>
    <col min="63" max="63" width="17.85546875" bestFit="1" customWidth="1"/>
    <col min="64" max="64" width="17.5703125" bestFit="1" customWidth="1"/>
    <col min="65" max="65" width="14.85546875" hidden="1" customWidth="1"/>
    <col min="66" max="66" width="0" hidden="1" customWidth="1"/>
    <col min="67" max="67" width="18.42578125" customWidth="1"/>
  </cols>
  <sheetData>
    <row r="1" spans="1:66" ht="39" customHeight="1" x14ac:dyDescent="0.25">
      <c r="A1" s="1" t="s">
        <v>256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/>
    </row>
    <row r="2" spans="1:66" s="36" customFormat="1" ht="26.25" customHeight="1" x14ac:dyDescent="0.3">
      <c r="A2" s="3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</row>
    <row r="3" spans="1:66" s="36" customFormat="1" ht="33" customHeight="1" x14ac:dyDescent="0.25">
      <c r="A3" s="5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</row>
    <row r="4" spans="1:66" s="36" customFormat="1" ht="26.25" customHeight="1" x14ac:dyDescent="0.3">
      <c r="A4" s="3" t="s">
        <v>3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</row>
    <row r="5" spans="1:66" s="36" customFormat="1" ht="33" customHeight="1" x14ac:dyDescent="0.25">
      <c r="A5" s="8">
        <f>РЕКРУТИНГ!A5</f>
        <v>45566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</row>
    <row r="6" spans="1:66" s="36" customFormat="1" ht="11.25" customHeight="1" x14ac:dyDescent="0.25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</row>
    <row r="7" spans="1:66" s="36" customFormat="1" ht="5.25" customHeight="1" x14ac:dyDescent="0.2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</row>
    <row r="8" spans="1:66" s="36" customFormat="1" ht="5.45" customHeight="1" x14ac:dyDescent="0.2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</row>
    <row r="9" spans="1:66" s="36" customFormat="1" ht="5.45" customHeight="1" x14ac:dyDescent="0.25">
      <c r="A9" s="130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</row>
    <row r="10" spans="1:66" s="36" customFormat="1" ht="5.25" customHeight="1" x14ac:dyDescent="0.25">
      <c r="A10" s="130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</row>
    <row r="11" spans="1:66" s="36" customFormat="1" ht="15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</row>
    <row r="12" spans="1:66" s="36" customFormat="1" ht="15" x14ac:dyDescent="0.25">
      <c r="A12" s="130"/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</row>
    <row r="13" spans="1:66" s="36" customFormat="1" ht="15" x14ac:dyDescent="0.25">
      <c r="A13" s="130"/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1"/>
      <c r="T13" s="131"/>
      <c r="U13" s="131"/>
      <c r="V13" s="131"/>
      <c r="W13" s="131"/>
      <c r="X13" s="131"/>
      <c r="Y13" s="131"/>
      <c r="Z13" s="131"/>
      <c r="AA13" s="132">
        <f>AA37</f>
        <v>44440</v>
      </c>
      <c r="AB13" s="132">
        <f t="shared" ref="AB13:BN13" si="0">AB37</f>
        <v>44470</v>
      </c>
      <c r="AC13" s="132">
        <f t="shared" si="0"/>
        <v>44501</v>
      </c>
      <c r="AD13" s="132">
        <f t="shared" si="0"/>
        <v>44531</v>
      </c>
      <c r="AE13" s="132">
        <f t="shared" si="0"/>
        <v>44562</v>
      </c>
      <c r="AF13" s="132">
        <f t="shared" si="0"/>
        <v>44593</v>
      </c>
      <c r="AG13" s="132">
        <f t="shared" si="0"/>
        <v>44621</v>
      </c>
      <c r="AH13" s="132">
        <f t="shared" si="0"/>
        <v>44652</v>
      </c>
      <c r="AI13" s="132">
        <f t="shared" si="0"/>
        <v>44682</v>
      </c>
      <c r="AJ13" s="132">
        <f t="shared" si="0"/>
        <v>44713</v>
      </c>
      <c r="AK13" s="132">
        <f t="shared" si="0"/>
        <v>44743</v>
      </c>
      <c r="AL13" s="132">
        <f t="shared" si="0"/>
        <v>44774</v>
      </c>
      <c r="AM13" s="132">
        <f t="shared" si="0"/>
        <v>44805</v>
      </c>
      <c r="AN13" s="132">
        <f t="shared" si="0"/>
        <v>44835</v>
      </c>
      <c r="AO13" s="132">
        <f t="shared" si="0"/>
        <v>44866</v>
      </c>
      <c r="AP13" s="132">
        <f t="shared" si="0"/>
        <v>44896</v>
      </c>
      <c r="AQ13" s="132">
        <f t="shared" si="0"/>
        <v>44927</v>
      </c>
      <c r="AR13" s="132">
        <f t="shared" si="0"/>
        <v>44958</v>
      </c>
      <c r="AS13" s="132">
        <f t="shared" si="0"/>
        <v>44986</v>
      </c>
      <c r="AT13" s="132">
        <f t="shared" si="0"/>
        <v>45017</v>
      </c>
      <c r="AU13" s="132">
        <f t="shared" si="0"/>
        <v>45047</v>
      </c>
      <c r="AV13" s="132">
        <f t="shared" si="0"/>
        <v>45078</v>
      </c>
      <c r="AW13" s="132">
        <f t="shared" si="0"/>
        <v>45108</v>
      </c>
      <c r="AX13" s="132">
        <f t="shared" si="0"/>
        <v>45139</v>
      </c>
      <c r="AY13" s="132">
        <f t="shared" si="0"/>
        <v>45170</v>
      </c>
      <c r="AZ13" s="132">
        <f t="shared" si="0"/>
        <v>45200</v>
      </c>
      <c r="BA13" s="132">
        <f t="shared" si="0"/>
        <v>45231</v>
      </c>
      <c r="BB13" s="132">
        <f t="shared" si="0"/>
        <v>45261</v>
      </c>
      <c r="BC13" s="132">
        <f t="shared" si="0"/>
        <v>45292</v>
      </c>
      <c r="BD13" s="132">
        <f t="shared" si="0"/>
        <v>45323</v>
      </c>
      <c r="BE13" s="132">
        <f t="shared" si="0"/>
        <v>45352</v>
      </c>
      <c r="BF13" s="132">
        <f t="shared" si="0"/>
        <v>45383</v>
      </c>
      <c r="BG13" s="132">
        <f t="shared" si="0"/>
        <v>45413</v>
      </c>
      <c r="BH13" s="132">
        <f t="shared" si="0"/>
        <v>45444</v>
      </c>
      <c r="BI13" s="132">
        <f t="shared" si="0"/>
        <v>45474</v>
      </c>
      <c r="BJ13" s="132">
        <f t="shared" si="0"/>
        <v>45505</v>
      </c>
      <c r="BK13" s="132">
        <f t="shared" si="0"/>
        <v>45536</v>
      </c>
      <c r="BL13" s="132">
        <f t="shared" si="0"/>
        <v>45566</v>
      </c>
      <c r="BM13" s="132">
        <f t="shared" si="0"/>
        <v>45597</v>
      </c>
      <c r="BN13" s="132">
        <f t="shared" si="0"/>
        <v>45627</v>
      </c>
    </row>
    <row r="14" spans="1:66" s="36" customFormat="1" ht="27" customHeight="1" x14ac:dyDescent="0.25">
      <c r="A14" s="130" t="s">
        <v>257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1"/>
      <c r="T14" s="131"/>
      <c r="U14" s="131"/>
      <c r="V14" s="131"/>
      <c r="W14" s="131"/>
      <c r="X14" s="131"/>
      <c r="Y14" s="131"/>
      <c r="Z14" s="131"/>
      <c r="AA14" s="133">
        <f>AA44</f>
        <v>0.59684076667380548</v>
      </c>
      <c r="AB14" s="133">
        <f t="shared" ref="AB14:BN16" si="1">AB44</f>
        <v>0.60605386304266395</v>
      </c>
      <c r="AC14" s="133">
        <f t="shared" si="1"/>
        <v>0.59033820834301443</v>
      </c>
      <c r="AD14" s="133">
        <f t="shared" si="1"/>
        <v>0.58175161417173737</v>
      </c>
      <c r="AE14" s="133">
        <f t="shared" si="1"/>
        <v>0.56259357652763475</v>
      </c>
      <c r="AF14" s="133">
        <f t="shared" si="1"/>
        <v>0.56616748350271962</v>
      </c>
      <c r="AG14" s="133">
        <f t="shared" si="1"/>
        <v>0.53311645657750073</v>
      </c>
      <c r="AH14" s="133">
        <f t="shared" si="1"/>
        <v>0.55695608791815887</v>
      </c>
      <c r="AI14" s="133">
        <f t="shared" si="1"/>
        <v>0.57957038105141157</v>
      </c>
      <c r="AJ14" s="133">
        <f t="shared" si="1"/>
        <v>0.57700143479129451</v>
      </c>
      <c r="AK14" s="133">
        <f t="shared" si="1"/>
        <v>0.56849176482837893</v>
      </c>
      <c r="AL14" s="133">
        <f t="shared" si="1"/>
        <v>0.5587910847439661</v>
      </c>
      <c r="AM14" s="133">
        <f t="shared" si="1"/>
        <v>0.55299709463243785</v>
      </c>
      <c r="AN14" s="133">
        <f t="shared" si="1"/>
        <v>0.54243921784386795</v>
      </c>
      <c r="AO14" s="133">
        <f t="shared" si="1"/>
        <v>0.51608149310965945</v>
      </c>
      <c r="AP14" s="133">
        <f t="shared" si="1"/>
        <v>0.53580573246564533</v>
      </c>
      <c r="AQ14" s="133">
        <f t="shared" si="1"/>
        <v>0.50340714371756834</v>
      </c>
      <c r="AR14" s="133">
        <f t="shared" si="1"/>
        <v>0.53184074035398599</v>
      </c>
      <c r="AS14" s="133">
        <f t="shared" si="1"/>
        <v>0.52982324352497168</v>
      </c>
      <c r="AT14" s="133">
        <f t="shared" si="1"/>
        <v>0.51940872882361178</v>
      </c>
      <c r="AU14" s="133">
        <f t="shared" si="1"/>
        <v>0.54355806910133952</v>
      </c>
      <c r="AV14" s="133">
        <f t="shared" si="1"/>
        <v>0.52789833298477251</v>
      </c>
      <c r="AW14" s="133">
        <f t="shared" si="1"/>
        <v>0.53404388947202874</v>
      </c>
      <c r="AX14" s="133">
        <f t="shared" si="1"/>
        <v>0.53847300180897484</v>
      </c>
      <c r="AY14" s="133">
        <f t="shared" si="1"/>
        <v>0.52243480975324508</v>
      </c>
      <c r="AZ14" s="133">
        <f t="shared" si="1"/>
        <v>0.50607393624343366</v>
      </c>
      <c r="BA14" s="133">
        <f t="shared" si="1"/>
        <v>0.47909106622179032</v>
      </c>
      <c r="BB14" s="133">
        <f t="shared" si="1"/>
        <v>0.48899026477905849</v>
      </c>
      <c r="BC14" s="133">
        <f t="shared" si="1"/>
        <v>0.47470048302261153</v>
      </c>
      <c r="BD14" s="133">
        <f t="shared" si="1"/>
        <v>0.48447648050727127</v>
      </c>
      <c r="BE14" s="133">
        <f t="shared" si="1"/>
        <v>0.46915002825525293</v>
      </c>
      <c r="BF14" s="133">
        <f t="shared" si="1"/>
        <v>0.46696899990206731</v>
      </c>
      <c r="BG14" s="133">
        <f t="shared" si="1"/>
        <v>0.46785269828805742</v>
      </c>
      <c r="BH14" s="133">
        <f t="shared" si="1"/>
        <v>0.49086098784205595</v>
      </c>
      <c r="BI14" s="133">
        <f t="shared" si="1"/>
        <v>0.48859985387218813</v>
      </c>
      <c r="BJ14" s="133">
        <f t="shared" si="1"/>
        <v>0.49636114851937724</v>
      </c>
      <c r="BK14" s="133">
        <f t="shared" si="1"/>
        <v>0.51474309412639774</v>
      </c>
      <c r="BL14" s="133">
        <f t="shared" si="1"/>
        <v>0.50205861750334313</v>
      </c>
      <c r="BM14" s="133">
        <f t="shared" si="1"/>
        <v>0</v>
      </c>
      <c r="BN14" s="133">
        <f t="shared" si="1"/>
        <v>0</v>
      </c>
    </row>
    <row r="15" spans="1:66" s="36" customFormat="1" ht="27" customHeight="1" x14ac:dyDescent="0.25">
      <c r="A15" s="130" t="s">
        <v>258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1"/>
      <c r="T15" s="131"/>
      <c r="U15" s="131"/>
      <c r="V15" s="131"/>
      <c r="W15" s="131"/>
      <c r="X15" s="131"/>
      <c r="Y15" s="131"/>
      <c r="Z15" s="131"/>
      <c r="AA15" s="133">
        <f t="shared" ref="AA15:AP16" si="2">AA45</f>
        <v>0.23141297378503828</v>
      </c>
      <c r="AB15" s="133">
        <f t="shared" si="2"/>
        <v>0.16330921926134953</v>
      </c>
      <c r="AC15" s="133">
        <f t="shared" si="2"/>
        <v>0.16048680883546326</v>
      </c>
      <c r="AD15" s="133">
        <f t="shared" si="2"/>
        <v>0.1613326867669338</v>
      </c>
      <c r="AE15" s="133">
        <f t="shared" si="2"/>
        <v>0.17016786322732552</v>
      </c>
      <c r="AF15" s="133">
        <f t="shared" si="2"/>
        <v>0.17806009769865683</v>
      </c>
      <c r="AG15" s="133">
        <f t="shared" si="2"/>
        <v>0.18741824062703966</v>
      </c>
      <c r="AH15" s="133">
        <f t="shared" si="2"/>
        <v>0.17159733754815334</v>
      </c>
      <c r="AI15" s="133">
        <f t="shared" si="2"/>
        <v>0.16061722689262628</v>
      </c>
      <c r="AJ15" s="133">
        <f t="shared" si="2"/>
        <v>0.15822543123344643</v>
      </c>
      <c r="AK15" s="133">
        <f t="shared" si="2"/>
        <v>0.16375671075445578</v>
      </c>
      <c r="AL15" s="133">
        <f t="shared" si="2"/>
        <v>0.16593584330600869</v>
      </c>
      <c r="AM15" s="133">
        <f t="shared" si="2"/>
        <v>0.16020258726017886</v>
      </c>
      <c r="AN15" s="133">
        <f t="shared" si="2"/>
        <v>0.16314110293313772</v>
      </c>
      <c r="AO15" s="133">
        <f t="shared" si="2"/>
        <v>0.18275377297923387</v>
      </c>
      <c r="AP15" s="133">
        <f t="shared" si="2"/>
        <v>0.16691244268433855</v>
      </c>
      <c r="AQ15" s="133">
        <f t="shared" si="1"/>
        <v>0.17005225690909423</v>
      </c>
      <c r="AR15" s="133">
        <f t="shared" si="1"/>
        <v>0.16186922037276272</v>
      </c>
      <c r="AS15" s="133">
        <f t="shared" si="1"/>
        <v>0.15931765313080642</v>
      </c>
      <c r="AT15" s="133">
        <f t="shared" si="1"/>
        <v>0.15968315391809024</v>
      </c>
      <c r="AU15" s="133">
        <f t="shared" si="1"/>
        <v>0.15046023695649699</v>
      </c>
      <c r="AV15" s="133">
        <f t="shared" si="1"/>
        <v>0.15409211857837135</v>
      </c>
      <c r="AW15" s="133">
        <f t="shared" si="1"/>
        <v>0.1507696781255472</v>
      </c>
      <c r="AX15" s="133">
        <f t="shared" si="1"/>
        <v>0.14920250895504633</v>
      </c>
      <c r="AY15" s="133">
        <f t="shared" si="1"/>
        <v>0.15205032178653721</v>
      </c>
      <c r="AZ15" s="133">
        <f t="shared" si="1"/>
        <v>0.16035433960035778</v>
      </c>
      <c r="BA15" s="133">
        <f t="shared" si="1"/>
        <v>0.16484857320927274</v>
      </c>
      <c r="BB15" s="133">
        <f t="shared" si="1"/>
        <v>0.16364682685427781</v>
      </c>
      <c r="BC15" s="133">
        <f t="shared" si="1"/>
        <v>0.16515311256119003</v>
      </c>
      <c r="BD15" s="133">
        <f t="shared" si="1"/>
        <v>0.15971313303660972</v>
      </c>
      <c r="BE15" s="133">
        <f t="shared" si="1"/>
        <v>0.15350601988831772</v>
      </c>
      <c r="BF15" s="133">
        <f t="shared" si="1"/>
        <v>0.15516552114986987</v>
      </c>
      <c r="BG15" s="133">
        <f t="shared" si="1"/>
        <v>0.15278928103726974</v>
      </c>
      <c r="BH15" s="133">
        <f t="shared" si="1"/>
        <v>0.14744841518243587</v>
      </c>
      <c r="BI15" s="133">
        <f t="shared" si="1"/>
        <v>0.14782071780999101</v>
      </c>
      <c r="BJ15" s="133">
        <f t="shared" si="1"/>
        <v>0.14593780140640189</v>
      </c>
      <c r="BK15" s="133">
        <f t="shared" si="1"/>
        <v>0.13724818292196878</v>
      </c>
      <c r="BL15" s="133">
        <f t="shared" si="1"/>
        <v>0.13945484794631083</v>
      </c>
      <c r="BM15" s="133">
        <f t="shared" si="1"/>
        <v>0</v>
      </c>
      <c r="BN15" s="133">
        <f t="shared" si="1"/>
        <v>0</v>
      </c>
    </row>
    <row r="16" spans="1:66" s="36" customFormat="1" ht="15" x14ac:dyDescent="0.25">
      <c r="A16" s="130" t="s">
        <v>259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4" t="str">
        <f>A40</f>
        <v>Сумма списанных бонусов по чекам, руб.</v>
      </c>
      <c r="T16" s="135">
        <f>MAX(B24:BQ24)</f>
        <v>0</v>
      </c>
      <c r="U16" s="131"/>
      <c r="V16" s="131"/>
      <c r="W16" s="131"/>
      <c r="X16" s="131"/>
      <c r="Y16" s="131"/>
      <c r="Z16" s="131"/>
      <c r="AA16" s="133">
        <f t="shared" si="2"/>
        <v>0.17174625954115624</v>
      </c>
      <c r="AB16" s="133">
        <f t="shared" si="2"/>
        <v>0.23063691769598746</v>
      </c>
      <c r="AC16" s="133">
        <f t="shared" si="2"/>
        <v>0.24917498282152264</v>
      </c>
      <c r="AD16" s="133">
        <f t="shared" si="2"/>
        <v>0.25691569906132933</v>
      </c>
      <c r="AE16" s="133">
        <f t="shared" si="2"/>
        <v>0.26723856024504017</v>
      </c>
      <c r="AF16" s="133">
        <f t="shared" si="2"/>
        <v>0.25577241879862356</v>
      </c>
      <c r="AG16" s="133">
        <f t="shared" si="2"/>
        <v>0.27946530279546011</v>
      </c>
      <c r="AH16" s="133">
        <f t="shared" si="2"/>
        <v>0.27144657453368787</v>
      </c>
      <c r="AI16" s="133">
        <f t="shared" si="2"/>
        <v>0.25981239205596179</v>
      </c>
      <c r="AJ16" s="133">
        <f t="shared" si="2"/>
        <v>0.2647731339752587</v>
      </c>
      <c r="AK16" s="133">
        <f t="shared" si="2"/>
        <v>0.26775152441716599</v>
      </c>
      <c r="AL16" s="133">
        <f t="shared" si="2"/>
        <v>0.27527307195002537</v>
      </c>
      <c r="AM16" s="133">
        <f t="shared" si="2"/>
        <v>0.28680031810738366</v>
      </c>
      <c r="AN16" s="133">
        <f t="shared" si="2"/>
        <v>0.29441967922299439</v>
      </c>
      <c r="AO16" s="133">
        <f t="shared" si="2"/>
        <v>0.30116473391110593</v>
      </c>
      <c r="AP16" s="133">
        <f t="shared" si="2"/>
        <v>0.29728182485001675</v>
      </c>
      <c r="AQ16" s="133">
        <f t="shared" si="1"/>
        <v>0.32654059937333713</v>
      </c>
      <c r="AR16" s="133">
        <f t="shared" si="1"/>
        <v>0.30629003927325088</v>
      </c>
      <c r="AS16" s="133">
        <f t="shared" si="1"/>
        <v>0.31085910334422168</v>
      </c>
      <c r="AT16" s="133">
        <f t="shared" si="1"/>
        <v>0.32090811725829815</v>
      </c>
      <c r="AU16" s="133">
        <f t="shared" si="1"/>
        <v>0.30598169394216307</v>
      </c>
      <c r="AV16" s="133">
        <f t="shared" si="1"/>
        <v>0.31800954843685636</v>
      </c>
      <c r="AW16" s="133">
        <f t="shared" si="1"/>
        <v>0.31518643240242433</v>
      </c>
      <c r="AX16" s="133">
        <f t="shared" si="1"/>
        <v>0.31232448923597933</v>
      </c>
      <c r="AY16" s="133">
        <f t="shared" si="1"/>
        <v>0.32551486846021815</v>
      </c>
      <c r="AZ16" s="133">
        <f t="shared" si="1"/>
        <v>0.33357172415620867</v>
      </c>
      <c r="BA16" s="133">
        <f t="shared" si="1"/>
        <v>0.35606036056893692</v>
      </c>
      <c r="BB16" s="133">
        <f t="shared" si="1"/>
        <v>0.34736290836666378</v>
      </c>
      <c r="BC16" s="133">
        <f t="shared" si="1"/>
        <v>0.36014640441619805</v>
      </c>
      <c r="BD16" s="133">
        <f t="shared" si="1"/>
        <v>0.3558103864561194</v>
      </c>
      <c r="BE16" s="133">
        <f t="shared" si="1"/>
        <v>0.37734395185642894</v>
      </c>
      <c r="BF16" s="133">
        <f t="shared" si="1"/>
        <v>0.37786547894806288</v>
      </c>
      <c r="BG16" s="133">
        <f t="shared" si="1"/>
        <v>0.37935802067467272</v>
      </c>
      <c r="BH16" s="133">
        <f t="shared" si="1"/>
        <v>0.36169059697550782</v>
      </c>
      <c r="BI16" s="133">
        <f t="shared" si="1"/>
        <v>0.36357942831781997</v>
      </c>
      <c r="BJ16" s="133">
        <f t="shared" si="1"/>
        <v>0.35770105007422093</v>
      </c>
      <c r="BK16" s="133">
        <f t="shared" si="1"/>
        <v>0.34800872295163354</v>
      </c>
      <c r="BL16" s="133">
        <f t="shared" si="1"/>
        <v>0.35848653455034585</v>
      </c>
      <c r="BM16" s="133">
        <f t="shared" si="1"/>
        <v>0</v>
      </c>
      <c r="BN16" s="133">
        <f t="shared" si="1"/>
        <v>0</v>
      </c>
    </row>
    <row r="17" spans="1:69" s="36" customFormat="1" ht="15" x14ac:dyDescent="0.25">
      <c r="A17" s="13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4" t="str">
        <f>A47</f>
        <v>Сумма предоставленных скидок участникам, руб.</v>
      </c>
      <c r="T17" s="135">
        <f>MAX(B25:BQ25)</f>
        <v>0</v>
      </c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</row>
    <row r="18" spans="1:69" s="36" customFormat="1" ht="15" x14ac:dyDescent="0.25">
      <c r="A18" s="130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</row>
    <row r="19" spans="1:69" s="131" customFormat="1" ht="15" x14ac:dyDescent="0.25">
      <c r="A19" s="136"/>
      <c r="B19" s="135"/>
      <c r="C19" s="137"/>
      <c r="D19" s="137"/>
      <c r="E19" s="137"/>
      <c r="F19" s="137"/>
      <c r="G19" s="135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8"/>
    </row>
    <row r="20" spans="1:69" s="131" customFormat="1" ht="15" x14ac:dyDescent="0.25">
      <c r="A20" s="136"/>
      <c r="B20" s="139">
        <f t="shared" ref="B20:BM20" si="3">B37</f>
        <v>43678</v>
      </c>
      <c r="C20" s="139">
        <f t="shared" si="3"/>
        <v>43709</v>
      </c>
      <c r="D20" s="139">
        <f t="shared" si="3"/>
        <v>43739</v>
      </c>
      <c r="E20" s="139">
        <f t="shared" si="3"/>
        <v>43770</v>
      </c>
      <c r="F20" s="139">
        <f t="shared" si="3"/>
        <v>43800</v>
      </c>
      <c r="G20" s="139">
        <f t="shared" si="3"/>
        <v>43831</v>
      </c>
      <c r="H20" s="139">
        <f t="shared" si="3"/>
        <v>43862</v>
      </c>
      <c r="I20" s="139">
        <f t="shared" si="3"/>
        <v>43891</v>
      </c>
      <c r="J20" s="139">
        <f t="shared" si="3"/>
        <v>43922</v>
      </c>
      <c r="K20" s="139">
        <f t="shared" si="3"/>
        <v>43952</v>
      </c>
      <c r="L20" s="139">
        <f t="shared" si="3"/>
        <v>43983</v>
      </c>
      <c r="M20" s="139">
        <f t="shared" si="3"/>
        <v>44013</v>
      </c>
      <c r="N20" s="139">
        <f t="shared" si="3"/>
        <v>44044</v>
      </c>
      <c r="O20" s="139">
        <f t="shared" si="3"/>
        <v>44075</v>
      </c>
      <c r="P20" s="139">
        <f t="shared" si="3"/>
        <v>44105</v>
      </c>
      <c r="Q20" s="139">
        <f t="shared" si="3"/>
        <v>44136</v>
      </c>
      <c r="R20" s="139">
        <f t="shared" si="3"/>
        <v>44166</v>
      </c>
      <c r="S20" s="139">
        <f t="shared" si="3"/>
        <v>44197</v>
      </c>
      <c r="T20" s="139">
        <f t="shared" si="3"/>
        <v>44228</v>
      </c>
      <c r="U20" s="139">
        <f t="shared" si="3"/>
        <v>44256</v>
      </c>
      <c r="V20" s="139">
        <f t="shared" si="3"/>
        <v>44287</v>
      </c>
      <c r="W20" s="139">
        <f t="shared" si="3"/>
        <v>44317</v>
      </c>
      <c r="X20" s="139">
        <f t="shared" si="3"/>
        <v>44348</v>
      </c>
      <c r="Y20" s="139">
        <f t="shared" si="3"/>
        <v>44378</v>
      </c>
      <c r="Z20" s="139">
        <f t="shared" si="3"/>
        <v>44409</v>
      </c>
      <c r="AA20" s="139">
        <f t="shared" si="3"/>
        <v>44440</v>
      </c>
      <c r="AB20" s="139">
        <f t="shared" si="3"/>
        <v>44470</v>
      </c>
      <c r="AC20" s="139">
        <f t="shared" si="3"/>
        <v>44501</v>
      </c>
      <c r="AD20" s="139">
        <f t="shared" si="3"/>
        <v>44531</v>
      </c>
      <c r="AE20" s="139">
        <f t="shared" si="3"/>
        <v>44562</v>
      </c>
      <c r="AF20" s="139">
        <f t="shared" si="3"/>
        <v>44593</v>
      </c>
      <c r="AG20" s="139">
        <f t="shared" si="3"/>
        <v>44621</v>
      </c>
      <c r="AH20" s="139">
        <f t="shared" si="3"/>
        <v>44652</v>
      </c>
      <c r="AI20" s="139">
        <f t="shared" si="3"/>
        <v>44682</v>
      </c>
      <c r="AJ20" s="139">
        <f t="shared" si="3"/>
        <v>44713</v>
      </c>
      <c r="AK20" s="139">
        <f t="shared" si="3"/>
        <v>44743</v>
      </c>
      <c r="AL20" s="139">
        <f t="shared" si="3"/>
        <v>44774</v>
      </c>
      <c r="AM20" s="139">
        <f t="shared" si="3"/>
        <v>44805</v>
      </c>
      <c r="AN20" s="139">
        <f t="shared" si="3"/>
        <v>44835</v>
      </c>
      <c r="AO20" s="139">
        <f t="shared" si="3"/>
        <v>44866</v>
      </c>
      <c r="AP20" s="139">
        <f t="shared" si="3"/>
        <v>44896</v>
      </c>
      <c r="AQ20" s="139">
        <f t="shared" si="3"/>
        <v>44927</v>
      </c>
      <c r="AR20" s="139">
        <f t="shared" si="3"/>
        <v>44958</v>
      </c>
      <c r="AS20" s="139">
        <f t="shared" si="3"/>
        <v>44986</v>
      </c>
      <c r="AT20" s="139">
        <f t="shared" si="3"/>
        <v>45017</v>
      </c>
      <c r="AU20" s="139">
        <f t="shared" si="3"/>
        <v>45047</v>
      </c>
      <c r="AV20" s="139">
        <f t="shared" si="3"/>
        <v>45078</v>
      </c>
      <c r="AW20" s="139">
        <f t="shared" si="3"/>
        <v>45108</v>
      </c>
      <c r="AX20" s="139">
        <f t="shared" si="3"/>
        <v>45139</v>
      </c>
      <c r="AY20" s="139">
        <f t="shared" si="3"/>
        <v>45170</v>
      </c>
      <c r="AZ20" s="139">
        <f t="shared" si="3"/>
        <v>45200</v>
      </c>
      <c r="BA20" s="139">
        <f t="shared" si="3"/>
        <v>45231</v>
      </c>
      <c r="BB20" s="139">
        <f t="shared" si="3"/>
        <v>45261</v>
      </c>
      <c r="BC20" s="139">
        <f t="shared" si="3"/>
        <v>45292</v>
      </c>
      <c r="BD20" s="139">
        <f t="shared" si="3"/>
        <v>45323</v>
      </c>
      <c r="BE20" s="139">
        <f t="shared" si="3"/>
        <v>45352</v>
      </c>
      <c r="BF20" s="139">
        <f t="shared" si="3"/>
        <v>45383</v>
      </c>
      <c r="BG20" s="139">
        <f t="shared" si="3"/>
        <v>45413</v>
      </c>
      <c r="BH20" s="139">
        <f t="shared" si="3"/>
        <v>45444</v>
      </c>
      <c r="BI20" s="139">
        <f t="shared" si="3"/>
        <v>45474</v>
      </c>
      <c r="BJ20" s="139">
        <f t="shared" si="3"/>
        <v>45505</v>
      </c>
      <c r="BK20" s="139">
        <f t="shared" si="3"/>
        <v>45536</v>
      </c>
      <c r="BL20" s="139">
        <f t="shared" si="3"/>
        <v>45566</v>
      </c>
      <c r="BM20" s="139">
        <f t="shared" si="3"/>
        <v>45597</v>
      </c>
      <c r="BN20" s="139">
        <f t="shared" ref="BN20" si="4">BN37</f>
        <v>45627</v>
      </c>
      <c r="BO20" s="139"/>
      <c r="BP20" s="139"/>
      <c r="BQ20" s="139"/>
    </row>
    <row r="21" spans="1:69" s="142" customFormat="1" ht="5.45" customHeight="1" x14ac:dyDescent="0.25">
      <c r="A21" s="140" t="str">
        <f t="shared" ref="A21:BL21" si="5">A56</f>
        <v>Затраты на списанные бонусы от выручки по программе лояльности, %</v>
      </c>
      <c r="B21" s="141">
        <f t="shared" si="5"/>
        <v>2.9606346453763923E-3</v>
      </c>
      <c r="C21" s="141">
        <f t="shared" si="5"/>
        <v>9.9499666219370758E-3</v>
      </c>
      <c r="D21" s="141">
        <f t="shared" si="5"/>
        <v>1.2882085993695759E-2</v>
      </c>
      <c r="E21" s="141">
        <f t="shared" si="5"/>
        <v>1.3504217437301921E-2</v>
      </c>
      <c r="F21" s="141">
        <f t="shared" si="5"/>
        <v>1.2480580614401066E-2</v>
      </c>
      <c r="G21" s="141">
        <f t="shared" si="5"/>
        <v>9.1642019811766576E-3</v>
      </c>
      <c r="H21" s="141">
        <f t="shared" si="5"/>
        <v>1.0347016920773009E-2</v>
      </c>
      <c r="I21" s="141">
        <f t="shared" si="5"/>
        <v>7.7244816060875491E-3</v>
      </c>
      <c r="J21" s="141">
        <f t="shared" si="5"/>
        <v>7.4039546610227217E-3</v>
      </c>
      <c r="K21" s="141">
        <f t="shared" si="5"/>
        <v>7.860170591863504E-3</v>
      </c>
      <c r="L21" s="141">
        <f t="shared" si="5"/>
        <v>1.0178519320648716E-2</v>
      </c>
      <c r="M21" s="141">
        <f t="shared" si="5"/>
        <v>1.0144212576529015E-2</v>
      </c>
      <c r="N21" s="141">
        <f t="shared" si="5"/>
        <v>7.2967233540075001E-3</v>
      </c>
      <c r="O21" s="141">
        <f t="shared" si="5"/>
        <v>7.7896030490451846E-3</v>
      </c>
      <c r="P21" s="141">
        <f t="shared" si="5"/>
        <v>1.0381577034660043E-2</v>
      </c>
      <c r="Q21" s="141">
        <f t="shared" si="5"/>
        <v>9.5346623692658308E-3</v>
      </c>
      <c r="R21" s="141">
        <f t="shared" si="5"/>
        <v>9.3591183182103743E-3</v>
      </c>
      <c r="S21" s="141">
        <f t="shared" si="5"/>
        <v>1.2680327643534823E-2</v>
      </c>
      <c r="T21" s="141">
        <f t="shared" si="5"/>
        <v>8.3013149076235897E-3</v>
      </c>
      <c r="U21" s="141">
        <f t="shared" si="5"/>
        <v>9.1967084147417996E-3</v>
      </c>
      <c r="V21" s="141">
        <f t="shared" si="5"/>
        <v>7.9683319924943961E-3</v>
      </c>
      <c r="W21" s="141">
        <f t="shared" si="5"/>
        <v>8.5343680536838461E-3</v>
      </c>
      <c r="X21" s="141">
        <f t="shared" si="5"/>
        <v>9.6499568660413284E-3</v>
      </c>
      <c r="Y21" s="141">
        <f t="shared" si="5"/>
        <v>1.0909390505053266E-2</v>
      </c>
      <c r="Z21" s="141">
        <f t="shared" si="5"/>
        <v>1.3905887376140678E-2</v>
      </c>
      <c r="AA21" s="141">
        <f t="shared" si="5"/>
        <v>1.2614986614186191E-2</v>
      </c>
      <c r="AB21" s="141">
        <f t="shared" si="5"/>
        <v>1.2022291319587541E-2</v>
      </c>
      <c r="AC21" s="141">
        <f t="shared" si="5"/>
        <v>1.0583020983921278E-2</v>
      </c>
      <c r="AD21" s="141">
        <f t="shared" si="5"/>
        <v>1.0591163728257977E-2</v>
      </c>
      <c r="AE21" s="141">
        <f t="shared" si="5"/>
        <v>1.6405747157210049E-2</v>
      </c>
      <c r="AF21" s="141">
        <f t="shared" si="5"/>
        <v>9.3707092387378815E-3</v>
      </c>
      <c r="AG21" s="141">
        <f t="shared" si="5"/>
        <v>7.8556247790823406E-3</v>
      </c>
      <c r="AH21" s="141">
        <f t="shared" si="5"/>
        <v>1.0420348831402911E-2</v>
      </c>
      <c r="AI21" s="141">
        <f t="shared" si="5"/>
        <v>1.1682796377145909E-2</v>
      </c>
      <c r="AJ21" s="141">
        <f t="shared" si="5"/>
        <v>1.0782320404637318E-2</v>
      </c>
      <c r="AK21" s="141">
        <f t="shared" si="5"/>
        <v>1.0766517296555065E-2</v>
      </c>
      <c r="AL21" s="141">
        <f t="shared" si="5"/>
        <v>1.1167088813583506E-2</v>
      </c>
      <c r="AM21" s="141">
        <f t="shared" si="5"/>
        <v>1.0475563713838005E-2</v>
      </c>
      <c r="AN21" s="141">
        <f t="shared" si="5"/>
        <v>1.0815163652328829E-2</v>
      </c>
      <c r="AO21" s="141">
        <f t="shared" si="5"/>
        <v>1.1106730344556115E-2</v>
      </c>
      <c r="AP21" s="141">
        <f t="shared" si="5"/>
        <v>1.103493283243322E-2</v>
      </c>
      <c r="AQ21" s="141">
        <f t="shared" si="5"/>
        <v>1.798449507555782E-2</v>
      </c>
      <c r="AR21" s="141">
        <f t="shared" si="5"/>
        <v>1.0115005898706632E-2</v>
      </c>
      <c r="AS21" s="141">
        <f t="shared" si="5"/>
        <v>1.1484176770170844E-2</v>
      </c>
      <c r="AT21" s="141">
        <f t="shared" si="5"/>
        <v>1.1624514824800853E-2</v>
      </c>
      <c r="AU21" s="141">
        <f t="shared" si="5"/>
        <v>1.2990491084648304E-2</v>
      </c>
      <c r="AV21" s="141">
        <f t="shared" si="5"/>
        <v>1.3219681636759482E-2</v>
      </c>
      <c r="AW21" s="141">
        <f t="shared" si="5"/>
        <v>1.2241452337625369E-2</v>
      </c>
      <c r="AX21" s="141">
        <f t="shared" si="5"/>
        <v>1.2310688117439808E-2</v>
      </c>
      <c r="AY21" s="141">
        <f t="shared" si="5"/>
        <v>1.2045329754690134E-2</v>
      </c>
      <c r="AZ21" s="141">
        <f t="shared" si="5"/>
        <v>1.4765328481228525E-2</v>
      </c>
      <c r="BA21" s="141">
        <f t="shared" si="5"/>
        <v>1.4370672898017077E-2</v>
      </c>
      <c r="BB21" s="141">
        <f t="shared" si="5"/>
        <v>1.636963204230554E-2</v>
      </c>
      <c r="BC21" s="141">
        <f t="shared" si="5"/>
        <v>2.0438261192791022E-2</v>
      </c>
      <c r="BD21" s="141">
        <f t="shared" si="5"/>
        <v>1.1039323571645799E-2</v>
      </c>
      <c r="BE21" s="141">
        <f t="shared" si="5"/>
        <v>1.2094107304959899E-2</v>
      </c>
      <c r="BF21" s="141">
        <f t="shared" si="5"/>
        <v>1.4391120189871176E-2</v>
      </c>
      <c r="BG21" s="141">
        <f t="shared" si="5"/>
        <v>1.3749597027693333E-2</v>
      </c>
      <c r="BH21" s="141">
        <f t="shared" si="5"/>
        <v>1.1685381177244008E-2</v>
      </c>
      <c r="BI21" s="141">
        <f t="shared" si="5"/>
        <v>1.1004027294048847E-2</v>
      </c>
      <c r="BJ21" s="141">
        <f t="shared" si="5"/>
        <v>1.104922707367159E-2</v>
      </c>
      <c r="BK21" s="141">
        <f t="shared" si="5"/>
        <v>1.0891799464527044E-2</v>
      </c>
      <c r="BL21" s="141">
        <f t="shared" si="5"/>
        <v>1.0196812895775436E-2</v>
      </c>
      <c r="BM21" s="141">
        <f t="shared" ref="BM21:BN21" si="6">BM56</f>
        <v>0</v>
      </c>
      <c r="BN21" s="141">
        <f t="shared" si="6"/>
        <v>0</v>
      </c>
      <c r="BO21" s="141"/>
      <c r="BP21" s="141"/>
      <c r="BQ21" s="141"/>
    </row>
    <row r="22" spans="1:69" s="131" customFormat="1" ht="15" x14ac:dyDescent="0.25">
      <c r="A22" s="136"/>
      <c r="B22" s="135"/>
      <c r="C22" s="137"/>
      <c r="D22" s="137"/>
      <c r="E22" s="137"/>
      <c r="F22" s="137"/>
      <c r="G22" s="135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8"/>
    </row>
    <row r="23" spans="1:69" s="131" customFormat="1" ht="15" x14ac:dyDescent="0.25">
      <c r="A23" s="136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</row>
    <row r="24" spans="1:69" s="131" customFormat="1" ht="20.100000000000001" customHeight="1" x14ac:dyDescent="0.25"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</row>
    <row r="25" spans="1:69" s="131" customFormat="1" ht="20.100000000000001" customHeight="1" x14ac:dyDescent="0.25"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</row>
    <row r="26" spans="1:69" s="131" customFormat="1" ht="20.100000000000001" customHeight="1" x14ac:dyDescent="0.25">
      <c r="C26" s="137"/>
      <c r="D26" s="137"/>
      <c r="E26" s="137"/>
      <c r="F26" s="137"/>
      <c r="G26" s="135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8"/>
    </row>
    <row r="27" spans="1:69" s="131" customFormat="1" ht="31.5" customHeight="1" x14ac:dyDescent="0.25">
      <c r="C27" s="137"/>
      <c r="D27" s="137"/>
      <c r="E27" s="137"/>
      <c r="F27" s="137"/>
      <c r="G27" s="135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8"/>
    </row>
    <row r="28" spans="1:69" s="131" customFormat="1" ht="31.5" customHeight="1" x14ac:dyDescent="0.25">
      <c r="A28" s="136"/>
      <c r="B28" s="135"/>
      <c r="C28" s="137"/>
      <c r="D28" s="137"/>
      <c r="E28" s="137"/>
      <c r="F28" s="137"/>
      <c r="G28" s="135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8"/>
    </row>
    <row r="29" spans="1:69" s="131" customFormat="1" ht="31.5" customHeight="1" x14ac:dyDescent="0.25">
      <c r="A29" s="136"/>
      <c r="B29" s="139">
        <f t="shared" ref="B29:BM29" si="7">B37</f>
        <v>43678</v>
      </c>
      <c r="C29" s="139">
        <f t="shared" si="7"/>
        <v>43709</v>
      </c>
      <c r="D29" s="139">
        <f t="shared" si="7"/>
        <v>43739</v>
      </c>
      <c r="E29" s="139">
        <f t="shared" si="7"/>
        <v>43770</v>
      </c>
      <c r="F29" s="139">
        <f t="shared" si="7"/>
        <v>43800</v>
      </c>
      <c r="G29" s="139">
        <f t="shared" si="7"/>
        <v>43831</v>
      </c>
      <c r="H29" s="139">
        <f t="shared" si="7"/>
        <v>43862</v>
      </c>
      <c r="I29" s="139">
        <f t="shared" si="7"/>
        <v>43891</v>
      </c>
      <c r="J29" s="139">
        <f t="shared" si="7"/>
        <v>43922</v>
      </c>
      <c r="K29" s="139">
        <f t="shared" si="7"/>
        <v>43952</v>
      </c>
      <c r="L29" s="139">
        <f t="shared" si="7"/>
        <v>43983</v>
      </c>
      <c r="M29" s="139">
        <f t="shared" si="7"/>
        <v>44013</v>
      </c>
      <c r="N29" s="139">
        <f t="shared" si="7"/>
        <v>44044</v>
      </c>
      <c r="O29" s="139">
        <f t="shared" si="7"/>
        <v>44075</v>
      </c>
      <c r="P29" s="139">
        <f t="shared" si="7"/>
        <v>44105</v>
      </c>
      <c r="Q29" s="139">
        <f t="shared" si="7"/>
        <v>44136</v>
      </c>
      <c r="R29" s="139">
        <f t="shared" si="7"/>
        <v>44166</v>
      </c>
      <c r="S29" s="139">
        <f t="shared" si="7"/>
        <v>44197</v>
      </c>
      <c r="T29" s="139">
        <f t="shared" si="7"/>
        <v>44228</v>
      </c>
      <c r="U29" s="139">
        <f t="shared" si="7"/>
        <v>44256</v>
      </c>
      <c r="V29" s="139">
        <f t="shared" si="7"/>
        <v>44287</v>
      </c>
      <c r="W29" s="139">
        <f t="shared" si="7"/>
        <v>44317</v>
      </c>
      <c r="X29" s="139">
        <f t="shared" si="7"/>
        <v>44348</v>
      </c>
      <c r="Y29" s="139">
        <f t="shared" si="7"/>
        <v>44378</v>
      </c>
      <c r="Z29" s="139">
        <f t="shared" si="7"/>
        <v>44409</v>
      </c>
      <c r="AA29" s="139">
        <f t="shared" si="7"/>
        <v>44440</v>
      </c>
      <c r="AB29" s="139">
        <f t="shared" si="7"/>
        <v>44470</v>
      </c>
      <c r="AC29" s="139">
        <f t="shared" si="7"/>
        <v>44501</v>
      </c>
      <c r="AD29" s="139">
        <f t="shared" si="7"/>
        <v>44531</v>
      </c>
      <c r="AE29" s="139">
        <f t="shared" si="7"/>
        <v>44562</v>
      </c>
      <c r="AF29" s="139">
        <f t="shared" si="7"/>
        <v>44593</v>
      </c>
      <c r="AG29" s="139">
        <f t="shared" si="7"/>
        <v>44621</v>
      </c>
      <c r="AH29" s="139">
        <f t="shared" si="7"/>
        <v>44652</v>
      </c>
      <c r="AI29" s="139">
        <f t="shared" si="7"/>
        <v>44682</v>
      </c>
      <c r="AJ29" s="139">
        <f t="shared" si="7"/>
        <v>44713</v>
      </c>
      <c r="AK29" s="139">
        <f t="shared" si="7"/>
        <v>44743</v>
      </c>
      <c r="AL29" s="139">
        <f t="shared" si="7"/>
        <v>44774</v>
      </c>
      <c r="AM29" s="139">
        <f t="shared" si="7"/>
        <v>44805</v>
      </c>
      <c r="AN29" s="139">
        <f t="shared" si="7"/>
        <v>44835</v>
      </c>
      <c r="AO29" s="139">
        <f t="shared" si="7"/>
        <v>44866</v>
      </c>
      <c r="AP29" s="139">
        <f t="shared" si="7"/>
        <v>44896</v>
      </c>
      <c r="AQ29" s="139">
        <f t="shared" si="7"/>
        <v>44927</v>
      </c>
      <c r="AR29" s="139">
        <f t="shared" si="7"/>
        <v>44958</v>
      </c>
      <c r="AS29" s="139">
        <f t="shared" si="7"/>
        <v>44986</v>
      </c>
      <c r="AT29" s="139">
        <f t="shared" si="7"/>
        <v>45017</v>
      </c>
      <c r="AU29" s="139">
        <f t="shared" si="7"/>
        <v>45047</v>
      </c>
      <c r="AV29" s="139">
        <f t="shared" si="7"/>
        <v>45078</v>
      </c>
      <c r="AW29" s="139">
        <f t="shared" si="7"/>
        <v>45108</v>
      </c>
      <c r="AX29" s="139">
        <f t="shared" si="7"/>
        <v>45139</v>
      </c>
      <c r="AY29" s="139">
        <f t="shared" si="7"/>
        <v>45170</v>
      </c>
      <c r="AZ29" s="139">
        <f t="shared" si="7"/>
        <v>45200</v>
      </c>
      <c r="BA29" s="139">
        <f t="shared" si="7"/>
        <v>45231</v>
      </c>
      <c r="BB29" s="139">
        <f t="shared" si="7"/>
        <v>45261</v>
      </c>
      <c r="BC29" s="139">
        <f t="shared" si="7"/>
        <v>45292</v>
      </c>
      <c r="BD29" s="139">
        <f t="shared" si="7"/>
        <v>45323</v>
      </c>
      <c r="BE29" s="139">
        <f t="shared" si="7"/>
        <v>45352</v>
      </c>
      <c r="BF29" s="139">
        <f t="shared" si="7"/>
        <v>45383</v>
      </c>
      <c r="BG29" s="139">
        <f t="shared" si="7"/>
        <v>45413</v>
      </c>
      <c r="BH29" s="139">
        <f t="shared" si="7"/>
        <v>45444</v>
      </c>
      <c r="BI29" s="139">
        <f t="shared" si="7"/>
        <v>45474</v>
      </c>
      <c r="BJ29" s="139">
        <f t="shared" si="7"/>
        <v>45505</v>
      </c>
      <c r="BK29" s="139">
        <f t="shared" si="7"/>
        <v>45536</v>
      </c>
      <c r="BL29" s="139">
        <f t="shared" si="7"/>
        <v>45566</v>
      </c>
      <c r="BM29" s="139">
        <f t="shared" si="7"/>
        <v>45597</v>
      </c>
      <c r="BN29" s="139">
        <f t="shared" ref="BN29" si="8">BN37</f>
        <v>45627</v>
      </c>
      <c r="BO29" s="139"/>
      <c r="BP29" s="139"/>
      <c r="BQ29" s="139"/>
    </row>
    <row r="30" spans="1:69" s="145" customFormat="1" ht="20.100000000000001" customHeight="1" x14ac:dyDescent="0.25">
      <c r="A30" s="143" t="str">
        <f t="shared" ref="A30:BL31" si="9">+A60</f>
        <v>Затраты на списания. Базовые бонусы, %</v>
      </c>
      <c r="B30" s="143">
        <f t="shared" si="9"/>
        <v>0.11399937185751917</v>
      </c>
      <c r="C30" s="143">
        <f t="shared" si="9"/>
        <v>0.14520153257550794</v>
      </c>
      <c r="D30" s="143">
        <f t="shared" si="9"/>
        <v>0.2086830231312945</v>
      </c>
      <c r="E30" s="143">
        <f t="shared" si="9"/>
        <v>0.28207714403458034</v>
      </c>
      <c r="F30" s="143">
        <f t="shared" si="9"/>
        <v>0.38648876491201273</v>
      </c>
      <c r="G30" s="143">
        <f t="shared" si="9"/>
        <v>0.4868159567498071</v>
      </c>
      <c r="H30" s="143">
        <f t="shared" si="9"/>
        <v>0.56595082652001583</v>
      </c>
      <c r="I30" s="143">
        <f t="shared" si="9"/>
        <v>0.64168100255580618</v>
      </c>
      <c r="J30" s="143">
        <f t="shared" si="9"/>
        <v>0.6674121753290202</v>
      </c>
      <c r="K30" s="143">
        <f t="shared" si="9"/>
        <v>0.69660054171758279</v>
      </c>
      <c r="L30" s="143">
        <f t="shared" si="9"/>
        <v>0.6963609859029104</v>
      </c>
      <c r="M30" s="143">
        <f t="shared" si="9"/>
        <v>0.74506176209940245</v>
      </c>
      <c r="N30" s="143">
        <f t="shared" si="9"/>
        <v>0.83606101784851228</v>
      </c>
      <c r="O30" s="143">
        <f t="shared" si="9"/>
        <v>0.84631726307011956</v>
      </c>
      <c r="P30" s="143">
        <f t="shared" si="9"/>
        <v>0.71900337602549791</v>
      </c>
      <c r="Q30" s="143">
        <f t="shared" si="9"/>
        <v>0.72699893865466014</v>
      </c>
      <c r="R30" s="143">
        <f t="shared" si="9"/>
        <v>0.76896904319878723</v>
      </c>
      <c r="S30" s="143">
        <f t="shared" si="9"/>
        <v>0.70350656189468286</v>
      </c>
      <c r="T30" s="143">
        <f t="shared" si="9"/>
        <v>0.79764585219304096</v>
      </c>
      <c r="U30" s="143">
        <f t="shared" si="9"/>
        <v>0.77584148369575978</v>
      </c>
      <c r="V30" s="143">
        <f t="shared" si="9"/>
        <v>0.79358054554534863</v>
      </c>
      <c r="W30" s="143">
        <f t="shared" si="9"/>
        <v>0.8283467223442007</v>
      </c>
      <c r="X30" s="143">
        <f t="shared" si="9"/>
        <v>0.7828619479341814</v>
      </c>
      <c r="Y30" s="143">
        <f t="shared" si="9"/>
        <v>0.72885334745319885</v>
      </c>
      <c r="Z30" s="143">
        <f t="shared" si="9"/>
        <v>0.64989396867737381</v>
      </c>
      <c r="AA30" s="143">
        <f t="shared" si="9"/>
        <v>0.67997567756832711</v>
      </c>
      <c r="AB30" s="143">
        <f t="shared" si="9"/>
        <v>0.66400026327697892</v>
      </c>
      <c r="AC30" s="143">
        <f t="shared" si="9"/>
        <v>0.67012200020041401</v>
      </c>
      <c r="AD30" s="143">
        <f t="shared" si="9"/>
        <v>0.71696532867052343</v>
      </c>
      <c r="AE30" s="143">
        <f t="shared" si="9"/>
        <v>0.59897939753665119</v>
      </c>
      <c r="AF30" s="143">
        <f t="shared" si="9"/>
        <v>0.65048431757888536</v>
      </c>
      <c r="AG30" s="143">
        <f t="shared" si="9"/>
        <v>0.72156791787222507</v>
      </c>
      <c r="AH30" s="143">
        <f t="shared" si="9"/>
        <v>0.73064146401187169</v>
      </c>
      <c r="AI30" s="143">
        <f t="shared" si="9"/>
        <v>0.72616249911438546</v>
      </c>
      <c r="AJ30" s="143">
        <f t="shared" si="9"/>
        <v>0.7255176676515771</v>
      </c>
      <c r="AK30" s="143">
        <f t="shared" si="9"/>
        <v>0.73848829705568275</v>
      </c>
      <c r="AL30" s="143">
        <f t="shared" si="9"/>
        <v>0.72923306464776971</v>
      </c>
      <c r="AM30" s="143">
        <f t="shared" si="9"/>
        <v>0.72260508110914978</v>
      </c>
      <c r="AN30" s="143">
        <f t="shared" si="9"/>
        <v>0.71784594418607395</v>
      </c>
      <c r="AO30" s="143">
        <f t="shared" si="9"/>
        <v>0.68511102388201606</v>
      </c>
      <c r="AP30" s="143">
        <f t="shared" si="9"/>
        <v>0.65336884397889183</v>
      </c>
      <c r="AQ30" s="143">
        <f t="shared" si="9"/>
        <v>0.5439881123946182</v>
      </c>
      <c r="AR30" s="143">
        <f t="shared" si="9"/>
        <v>0.60158517143882906</v>
      </c>
      <c r="AS30" s="143">
        <f t="shared" si="9"/>
        <v>0.59904169057714862</v>
      </c>
      <c r="AT30" s="143">
        <f t="shared" si="9"/>
        <v>0.60722251137699068</v>
      </c>
      <c r="AU30" s="143">
        <f t="shared" si="9"/>
        <v>0.57040037550630496</v>
      </c>
      <c r="AV30" s="143">
        <f t="shared" si="9"/>
        <v>0.59666876139492009</v>
      </c>
      <c r="AW30" s="143">
        <f t="shared" si="9"/>
        <v>0.6111492523075992</v>
      </c>
      <c r="AX30" s="143">
        <f t="shared" si="9"/>
        <v>0.58501019126993714</v>
      </c>
      <c r="AY30" s="143">
        <f t="shared" si="9"/>
        <v>0.60222904546885236</v>
      </c>
      <c r="AZ30" s="143">
        <f t="shared" si="9"/>
        <v>0.57518050676694277</v>
      </c>
      <c r="BA30" s="143">
        <f t="shared" si="9"/>
        <v>0.53009429976674061</v>
      </c>
      <c r="BB30" s="143">
        <f t="shared" si="9"/>
        <v>0.43574587484545307</v>
      </c>
      <c r="BC30" s="143">
        <f t="shared" si="9"/>
        <v>0.44609960881585253</v>
      </c>
      <c r="BD30" s="143">
        <f t="shared" si="9"/>
        <v>0.55470664940750236</v>
      </c>
      <c r="BE30" s="143">
        <f t="shared" si="9"/>
        <v>0.56783382233402879</v>
      </c>
      <c r="BF30" s="143">
        <f t="shared" si="9"/>
        <v>0.54042160975140874</v>
      </c>
      <c r="BG30" s="143">
        <f t="shared" si="9"/>
        <v>0.54338991097503342</v>
      </c>
      <c r="BH30" s="143">
        <f t="shared" si="9"/>
        <v>0.62027239739550621</v>
      </c>
      <c r="BI30" s="143">
        <f t="shared" si="9"/>
        <v>0.63212163345416039</v>
      </c>
      <c r="BJ30" s="143">
        <f t="shared" si="9"/>
        <v>0.61631380063515873</v>
      </c>
      <c r="BK30" s="143">
        <f t="shared" si="9"/>
        <v>0.58805756024663125</v>
      </c>
      <c r="BL30" s="143">
        <f t="shared" si="9"/>
        <v>0.6718273629139685</v>
      </c>
      <c r="BM30" s="143">
        <f t="shared" ref="BM30:BN31" si="10">+BM60</f>
        <v>0</v>
      </c>
      <c r="BN30" s="143">
        <f t="shared" si="10"/>
        <v>0</v>
      </c>
      <c r="BO30" s="144"/>
      <c r="BP30" s="144"/>
      <c r="BQ30" s="144"/>
    </row>
    <row r="31" spans="1:69" s="131" customFormat="1" ht="20.100000000000001" customHeight="1" x14ac:dyDescent="0.25">
      <c r="A31" s="143" t="str">
        <f t="shared" si="9"/>
        <v>Затраты на списания. Бонусы по акциям, %</v>
      </c>
      <c r="B31" s="143">
        <f t="shared" si="9"/>
        <v>0.88600062814248082</v>
      </c>
      <c r="C31" s="143">
        <f t="shared" si="9"/>
        <v>0.85479846742449206</v>
      </c>
      <c r="D31" s="143">
        <f t="shared" si="9"/>
        <v>0.7913169768687055</v>
      </c>
      <c r="E31" s="143">
        <f t="shared" si="9"/>
        <v>0.7179228559654196</v>
      </c>
      <c r="F31" s="143">
        <f t="shared" si="9"/>
        <v>0.61351123508798722</v>
      </c>
      <c r="G31" s="143">
        <f t="shared" si="9"/>
        <v>0.51318404325019285</v>
      </c>
      <c r="H31" s="143">
        <f t="shared" si="9"/>
        <v>0.43404917347998417</v>
      </c>
      <c r="I31" s="143">
        <f t="shared" si="9"/>
        <v>0.35831899744419382</v>
      </c>
      <c r="J31" s="143">
        <f t="shared" si="9"/>
        <v>0.3325878246709798</v>
      </c>
      <c r="K31" s="143">
        <f t="shared" si="9"/>
        <v>0.30339945828241721</v>
      </c>
      <c r="L31" s="143">
        <f t="shared" si="9"/>
        <v>0.3036390140970896</v>
      </c>
      <c r="M31" s="143">
        <f t="shared" si="9"/>
        <v>0.25493823790059755</v>
      </c>
      <c r="N31" s="143">
        <f t="shared" si="9"/>
        <v>0.16393898215148772</v>
      </c>
      <c r="O31" s="143">
        <f t="shared" si="9"/>
        <v>0.15368273692988044</v>
      </c>
      <c r="P31" s="143">
        <f t="shared" si="9"/>
        <v>0.28099662397450209</v>
      </c>
      <c r="Q31" s="143">
        <f t="shared" si="9"/>
        <v>0.27300106134533986</v>
      </c>
      <c r="R31" s="143">
        <f t="shared" si="9"/>
        <v>0.23103095680121277</v>
      </c>
      <c r="S31" s="143">
        <f t="shared" si="9"/>
        <v>0.29649343810531714</v>
      </c>
      <c r="T31" s="143">
        <f t="shared" si="9"/>
        <v>0.20235414780695904</v>
      </c>
      <c r="U31" s="143">
        <f t="shared" si="9"/>
        <v>0.22415851630424022</v>
      </c>
      <c r="V31" s="143">
        <f t="shared" si="9"/>
        <v>0.20641945445465137</v>
      </c>
      <c r="W31" s="143">
        <f t="shared" si="9"/>
        <v>0.1716532776557993</v>
      </c>
      <c r="X31" s="143">
        <f t="shared" si="9"/>
        <v>0.2171380520658186</v>
      </c>
      <c r="Y31" s="143">
        <f t="shared" si="9"/>
        <v>0.27114665254680115</v>
      </c>
      <c r="Z31" s="143">
        <f t="shared" si="9"/>
        <v>0.35010603132262619</v>
      </c>
      <c r="AA31" s="143">
        <f t="shared" si="9"/>
        <v>0.32002432243167289</v>
      </c>
      <c r="AB31" s="143">
        <f t="shared" si="9"/>
        <v>0.33599973672302108</v>
      </c>
      <c r="AC31" s="143">
        <f t="shared" si="9"/>
        <v>0.32987799979958599</v>
      </c>
      <c r="AD31" s="143">
        <f t="shared" si="9"/>
        <v>0.28303467132947657</v>
      </c>
      <c r="AE31" s="143">
        <f t="shared" si="9"/>
        <v>0.40102060246334881</v>
      </c>
      <c r="AF31" s="143">
        <f t="shared" si="9"/>
        <v>0.34951568242111464</v>
      </c>
      <c r="AG31" s="143">
        <f t="shared" si="9"/>
        <v>0.27843208212777493</v>
      </c>
      <c r="AH31" s="143">
        <f t="shared" si="9"/>
        <v>0.26935853598812831</v>
      </c>
      <c r="AI31" s="143">
        <f t="shared" si="9"/>
        <v>0.27383750088561454</v>
      </c>
      <c r="AJ31" s="143">
        <f t="shared" si="9"/>
        <v>0.2744823323484229</v>
      </c>
      <c r="AK31" s="143">
        <f t="shared" si="9"/>
        <v>0.26151170294431725</v>
      </c>
      <c r="AL31" s="143">
        <f t="shared" si="9"/>
        <v>0.27076693535223029</v>
      </c>
      <c r="AM31" s="143">
        <f t="shared" si="9"/>
        <v>0.27739491889085022</v>
      </c>
      <c r="AN31" s="143">
        <f t="shared" si="9"/>
        <v>0.28215405581392605</v>
      </c>
      <c r="AO31" s="143">
        <f t="shared" si="9"/>
        <v>0.31488897611798394</v>
      </c>
      <c r="AP31" s="143">
        <f t="shared" si="9"/>
        <v>0.34663115602110817</v>
      </c>
      <c r="AQ31" s="143">
        <f t="shared" si="9"/>
        <v>0.4560118876053818</v>
      </c>
      <c r="AR31" s="143">
        <f t="shared" si="9"/>
        <v>0.39841482856117094</v>
      </c>
      <c r="AS31" s="143">
        <f t="shared" si="9"/>
        <v>0.40095830942285138</v>
      </c>
      <c r="AT31" s="143">
        <f t="shared" si="9"/>
        <v>0.39277748862300932</v>
      </c>
      <c r="AU31" s="143">
        <f t="shared" si="9"/>
        <v>0.42959962449369504</v>
      </c>
      <c r="AV31" s="143">
        <f t="shared" si="9"/>
        <v>0.40333123860507991</v>
      </c>
      <c r="AW31" s="143">
        <f t="shared" si="9"/>
        <v>0.3888507476924008</v>
      </c>
      <c r="AX31" s="143">
        <f t="shared" si="9"/>
        <v>0.41498980873006286</v>
      </c>
      <c r="AY31" s="143">
        <f t="shared" si="9"/>
        <v>0.39777095453114764</v>
      </c>
      <c r="AZ31" s="143">
        <f t="shared" si="9"/>
        <v>0.42481949323305723</v>
      </c>
      <c r="BA31" s="143">
        <f t="shared" si="9"/>
        <v>0.46990570023325939</v>
      </c>
      <c r="BB31" s="143">
        <f t="shared" si="9"/>
        <v>0.56425412515454698</v>
      </c>
      <c r="BC31" s="143">
        <f t="shared" si="9"/>
        <v>0.55390039118414747</v>
      </c>
      <c r="BD31" s="143">
        <f t="shared" si="9"/>
        <v>0.44529335059249764</v>
      </c>
      <c r="BE31" s="143">
        <f t="shared" si="9"/>
        <v>0.43216617766597121</v>
      </c>
      <c r="BF31" s="143">
        <f t="shared" si="9"/>
        <v>0.45957839024859126</v>
      </c>
      <c r="BG31" s="143">
        <f t="shared" si="9"/>
        <v>0.45661008902496658</v>
      </c>
      <c r="BH31" s="143">
        <f t="shared" si="9"/>
        <v>0.37972760260449379</v>
      </c>
      <c r="BI31" s="143">
        <f t="shared" si="9"/>
        <v>0.36787836654583961</v>
      </c>
      <c r="BJ31" s="143">
        <f t="shared" si="9"/>
        <v>0.38368619936484127</v>
      </c>
      <c r="BK31" s="143">
        <f t="shared" si="9"/>
        <v>0.41194243975336875</v>
      </c>
      <c r="BL31" s="143">
        <f t="shared" si="9"/>
        <v>0.3281726370860315</v>
      </c>
      <c r="BM31" s="143">
        <f t="shared" si="10"/>
        <v>0</v>
      </c>
      <c r="BN31" s="143">
        <f t="shared" si="10"/>
        <v>0</v>
      </c>
    </row>
    <row r="32" spans="1:69" s="131" customFormat="1" ht="20.100000000000001" customHeight="1" x14ac:dyDescent="0.25">
      <c r="A32" s="134"/>
      <c r="B32" s="135"/>
      <c r="C32" s="137"/>
      <c r="D32" s="137"/>
      <c r="E32" s="137"/>
      <c r="F32" s="137"/>
      <c r="G32" s="135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8"/>
    </row>
    <row r="33" spans="1:68" s="131" customFormat="1" ht="20.100000000000001" customHeight="1" x14ac:dyDescent="0.25">
      <c r="A33" s="134"/>
      <c r="B33" s="135"/>
      <c r="C33" s="137"/>
      <c r="D33" s="137"/>
      <c r="E33" s="137"/>
      <c r="F33" s="137"/>
      <c r="G33" s="135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8"/>
    </row>
    <row r="34" spans="1:68" s="131" customFormat="1" ht="20.100000000000001" customHeight="1" x14ac:dyDescent="0.25">
      <c r="A34" s="136"/>
      <c r="B34" s="135"/>
      <c r="C34" s="137"/>
      <c r="D34" s="137"/>
      <c r="E34" s="137"/>
      <c r="F34" s="137"/>
      <c r="G34" s="135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8"/>
    </row>
    <row r="35" spans="1:68" s="150" customFormat="1" ht="20.100000000000001" customHeight="1" x14ac:dyDescent="0.25">
      <c r="A35" s="146"/>
      <c r="B35" s="147"/>
      <c r="C35" s="148"/>
      <c r="D35" s="148"/>
      <c r="E35" s="148"/>
      <c r="F35" s="148"/>
      <c r="G35" s="147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9"/>
    </row>
    <row r="36" spans="1:68" ht="16.5" x14ac:dyDescent="0.25">
      <c r="A36" s="16"/>
      <c r="B36" s="234">
        <v>2019</v>
      </c>
      <c r="C36" s="234"/>
      <c r="D36" s="234"/>
      <c r="E36" s="234"/>
      <c r="F36" s="234"/>
      <c r="G36" s="233">
        <v>2020</v>
      </c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>
        <v>2021</v>
      </c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>
        <v>2022</v>
      </c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>
        <v>2023</v>
      </c>
      <c r="AR36" s="233"/>
      <c r="AS36" s="233"/>
      <c r="AT36" s="233"/>
      <c r="AU36" s="233"/>
      <c r="AV36" s="233"/>
      <c r="AW36" s="233"/>
      <c r="AX36" s="233"/>
      <c r="AY36" s="233"/>
      <c r="AZ36" s="233"/>
      <c r="BA36" s="233"/>
      <c r="BB36" s="233"/>
      <c r="BC36" s="233">
        <v>2024</v>
      </c>
      <c r="BD36" s="233"/>
      <c r="BE36" s="233"/>
      <c r="BF36" s="233"/>
      <c r="BG36" s="233"/>
      <c r="BH36" s="233"/>
      <c r="BI36" s="229"/>
      <c r="BJ36" s="229"/>
      <c r="BK36" s="229"/>
      <c r="BL36" s="229"/>
      <c r="BM36" s="229"/>
      <c r="BN36" s="229"/>
      <c r="BO36" s="231" t="s">
        <v>931</v>
      </c>
    </row>
    <row r="37" spans="1:68" ht="15.75" customHeight="1" x14ac:dyDescent="0.3">
      <c r="A37" s="151"/>
      <c r="B37" s="152">
        <v>43678</v>
      </c>
      <c r="C37" s="152">
        <v>43709</v>
      </c>
      <c r="D37" s="152">
        <v>43739</v>
      </c>
      <c r="E37" s="152">
        <v>43770</v>
      </c>
      <c r="F37" s="152">
        <v>43800</v>
      </c>
      <c r="G37" s="152">
        <v>43831</v>
      </c>
      <c r="H37" s="152">
        <v>43862</v>
      </c>
      <c r="I37" s="152">
        <v>43891</v>
      </c>
      <c r="J37" s="152">
        <v>43922</v>
      </c>
      <c r="K37" s="152">
        <v>43952</v>
      </c>
      <c r="L37" s="152">
        <v>43983</v>
      </c>
      <c r="M37" s="152">
        <v>44013</v>
      </c>
      <c r="N37" s="152">
        <v>44044</v>
      </c>
      <c r="O37" s="152">
        <v>44075</v>
      </c>
      <c r="P37" s="152">
        <v>44105</v>
      </c>
      <c r="Q37" s="152">
        <v>44136</v>
      </c>
      <c r="R37" s="152">
        <v>44166</v>
      </c>
      <c r="S37" s="152">
        <v>44197</v>
      </c>
      <c r="T37" s="152">
        <v>44228</v>
      </c>
      <c r="U37" s="152">
        <v>44256</v>
      </c>
      <c r="V37" s="152">
        <v>44287</v>
      </c>
      <c r="W37" s="152">
        <v>44317</v>
      </c>
      <c r="X37" s="152">
        <v>44348</v>
      </c>
      <c r="Y37" s="152">
        <v>44378</v>
      </c>
      <c r="Z37" s="152">
        <v>44409</v>
      </c>
      <c r="AA37" s="152">
        <v>44440</v>
      </c>
      <c r="AB37" s="152">
        <v>44470</v>
      </c>
      <c r="AC37" s="152">
        <v>44501</v>
      </c>
      <c r="AD37" s="152">
        <v>44531</v>
      </c>
      <c r="AE37" s="152">
        <v>44562</v>
      </c>
      <c r="AF37" s="152">
        <v>44593</v>
      </c>
      <c r="AG37" s="152">
        <v>44621</v>
      </c>
      <c r="AH37" s="152">
        <v>44652</v>
      </c>
      <c r="AI37" s="152">
        <v>44682</v>
      </c>
      <c r="AJ37" s="152">
        <v>44713</v>
      </c>
      <c r="AK37" s="152">
        <v>44743</v>
      </c>
      <c r="AL37" s="152">
        <v>44774</v>
      </c>
      <c r="AM37" s="152">
        <v>44805</v>
      </c>
      <c r="AN37" s="152">
        <v>44835</v>
      </c>
      <c r="AO37" s="152">
        <v>44866</v>
      </c>
      <c r="AP37" s="152">
        <v>44896</v>
      </c>
      <c r="AQ37" s="152">
        <v>44927</v>
      </c>
      <c r="AR37" s="152">
        <v>44958</v>
      </c>
      <c r="AS37" s="152">
        <v>44986</v>
      </c>
      <c r="AT37" s="152">
        <v>45017</v>
      </c>
      <c r="AU37" s="152">
        <v>45047</v>
      </c>
      <c r="AV37" s="152">
        <v>45078</v>
      </c>
      <c r="AW37" s="152">
        <v>45108</v>
      </c>
      <c r="AX37" s="153">
        <v>45139</v>
      </c>
      <c r="AY37" s="153">
        <v>45170</v>
      </c>
      <c r="AZ37" s="153">
        <v>45200</v>
      </c>
      <c r="BA37" s="153">
        <v>45231</v>
      </c>
      <c r="BB37" s="153">
        <v>45261</v>
      </c>
      <c r="BC37" s="153">
        <v>45292</v>
      </c>
      <c r="BD37" s="153">
        <v>45323</v>
      </c>
      <c r="BE37" s="153">
        <v>45352</v>
      </c>
      <c r="BF37" s="153">
        <v>45383</v>
      </c>
      <c r="BG37" s="153">
        <v>45413</v>
      </c>
      <c r="BH37" s="153">
        <v>45444</v>
      </c>
      <c r="BI37" s="153">
        <v>45474</v>
      </c>
      <c r="BJ37" s="153">
        <v>45505</v>
      </c>
      <c r="BK37" s="153">
        <v>45536</v>
      </c>
      <c r="BL37" s="153">
        <v>45566</v>
      </c>
      <c r="BM37" s="153">
        <v>45597</v>
      </c>
      <c r="BN37" s="153">
        <v>45627</v>
      </c>
      <c r="BO37" s="232"/>
    </row>
    <row r="38" spans="1:68" ht="16.5" x14ac:dyDescent="0.25">
      <c r="A38" s="154" t="s">
        <v>260</v>
      </c>
      <c r="B38" s="155">
        <v>978921.2</v>
      </c>
      <c r="C38" s="155">
        <v>14093302.800000053</v>
      </c>
      <c r="D38" s="155">
        <v>14121589.700000132</v>
      </c>
      <c r="E38" s="155">
        <v>9549577.4000000544</v>
      </c>
      <c r="F38" s="155">
        <v>10066011.60000008</v>
      </c>
      <c r="G38" s="155">
        <v>9581598.2000000216</v>
      </c>
      <c r="H38" s="155">
        <v>9473222.3000000492</v>
      </c>
      <c r="I38" s="155">
        <v>9051485.2999999821</v>
      </c>
      <c r="J38" s="155">
        <v>8243715.7999999989</v>
      </c>
      <c r="K38" s="155">
        <v>7129934.4999999944</v>
      </c>
      <c r="L38" s="155">
        <v>8838580.3349999897</v>
      </c>
      <c r="M38" s="155">
        <v>6376185.099999981</v>
      </c>
      <c r="N38" s="155">
        <v>7596720.199999976</v>
      </c>
      <c r="O38" s="155">
        <v>8053884.2999999318</v>
      </c>
      <c r="P38" s="155">
        <v>13985054.499999981</v>
      </c>
      <c r="Q38" s="155">
        <v>11980271.899999822</v>
      </c>
      <c r="R38" s="155">
        <v>15296975.899999887</v>
      </c>
      <c r="S38" s="155">
        <v>10657609.899999853</v>
      </c>
      <c r="T38" s="155">
        <v>10975000.899999848</v>
      </c>
      <c r="U38" s="155">
        <v>12205786.499999879</v>
      </c>
      <c r="V38" s="155">
        <v>12650658.199999902</v>
      </c>
      <c r="W38" s="155">
        <v>10289334.299999926</v>
      </c>
      <c r="X38" s="155">
        <v>11357594.499999948</v>
      </c>
      <c r="Y38" s="155">
        <v>18957256.300000031</v>
      </c>
      <c r="Z38" s="155">
        <v>14887095.199999947</v>
      </c>
      <c r="AA38" s="155">
        <v>7799273.1999999257</v>
      </c>
      <c r="AB38" s="155">
        <v>9051797.8999999128</v>
      </c>
      <c r="AC38" s="155">
        <v>8399408.5999998618</v>
      </c>
      <c r="AD38" s="155">
        <v>13346936</v>
      </c>
      <c r="AE38" s="155">
        <v>7924179.1999998596</v>
      </c>
      <c r="AF38" s="155">
        <v>9213986.2999999113</v>
      </c>
      <c r="AG38" s="155">
        <v>12085910.100000149</v>
      </c>
      <c r="AH38" s="155">
        <v>8602441.299999997</v>
      </c>
      <c r="AI38" s="155">
        <v>8514515.1999999955</v>
      </c>
      <c r="AJ38" s="155">
        <v>7911016.5999999512</v>
      </c>
      <c r="AK38" s="155">
        <v>7948474.2999999225</v>
      </c>
      <c r="AL38" s="155">
        <v>8913964.6999999247</v>
      </c>
      <c r="AM38" s="155">
        <v>9663593.7999999244</v>
      </c>
      <c r="AN38" s="155">
        <v>9882590.6999999452</v>
      </c>
      <c r="AO38" s="155">
        <v>11533820.700000081</v>
      </c>
      <c r="AP38" s="155">
        <v>19132928.500000082</v>
      </c>
      <c r="AQ38" s="155">
        <v>11185231.000000071</v>
      </c>
      <c r="AR38" s="155">
        <v>13071671.200000126</v>
      </c>
      <c r="AS38" s="156">
        <v>13857838.100000123</v>
      </c>
      <c r="AT38" s="156">
        <v>12903907.80000012</v>
      </c>
      <c r="AU38" s="156">
        <v>11865187.700000068</v>
      </c>
      <c r="AV38" s="156">
        <v>11127277.700000055</v>
      </c>
      <c r="AW38" s="156">
        <v>12418091.700000051</v>
      </c>
      <c r="AX38" s="156">
        <v>14122953.40000008</v>
      </c>
      <c r="AY38" s="156">
        <v>13957849.900000107</v>
      </c>
      <c r="AZ38" s="156">
        <v>18734974.900000222</v>
      </c>
      <c r="BA38" s="156">
        <v>20856244.741000228</v>
      </c>
      <c r="BB38" s="156">
        <v>31773279.914000124</v>
      </c>
      <c r="BC38" s="156">
        <v>15469949.400000203</v>
      </c>
      <c r="BD38" s="156">
        <v>16615677.434000209</v>
      </c>
      <c r="BE38" s="156">
        <v>22229840.966000371</v>
      </c>
      <c r="BF38" s="156">
        <v>20145345.300000265</v>
      </c>
      <c r="BG38" s="156">
        <v>18103846.918000225</v>
      </c>
      <c r="BH38" s="156">
        <v>13310775.681000084</v>
      </c>
      <c r="BI38" s="156">
        <v>17651949.73900025</v>
      </c>
      <c r="BJ38" s="156">
        <v>16670063.441000169</v>
      </c>
      <c r="BK38" s="156">
        <v>17116608.400000129</v>
      </c>
      <c r="BL38" s="156">
        <v>17673161.100000162</v>
      </c>
      <c r="BO38" s="217">
        <f>BL38/BK38-1</f>
        <v>3.2515360928630388E-2</v>
      </c>
      <c r="BP38" s="217">
        <f>BL38/AZ38-1</f>
        <v>-5.6675485591392349E-2</v>
      </c>
    </row>
    <row r="39" spans="1:68" ht="16.5" x14ac:dyDescent="0.25">
      <c r="A39" s="157" t="s">
        <v>261</v>
      </c>
      <c r="B39" s="158">
        <v>7.9801584086240843E-2</v>
      </c>
      <c r="C39" s="158">
        <v>5.7275817036511904E-2</v>
      </c>
      <c r="D39" s="158">
        <v>3.4288651385681178E-2</v>
      </c>
      <c r="E39" s="158">
        <v>2.0659607372584328E-2</v>
      </c>
      <c r="F39" s="158">
        <v>1.8125845295226123E-2</v>
      </c>
      <c r="G39" s="158">
        <v>1.7537982770089382E-2</v>
      </c>
      <c r="H39" s="158">
        <v>1.5863609893767842E-2</v>
      </c>
      <c r="I39" s="158">
        <v>1.2459528999613917E-2</v>
      </c>
      <c r="J39" s="158">
        <v>1.4520997545234216E-2</v>
      </c>
      <c r="K39" s="158">
        <v>1.32472518844388E-2</v>
      </c>
      <c r="L39" s="158">
        <v>1.563431621896726E-2</v>
      </c>
      <c r="M39" s="158">
        <v>1.119645990495945E-2</v>
      </c>
      <c r="N39" s="158">
        <v>1.3292191424957233E-2</v>
      </c>
      <c r="O39" s="158">
        <v>1.2776793855244639E-2</v>
      </c>
      <c r="P39" s="158">
        <v>1.810571440062712E-2</v>
      </c>
      <c r="Q39" s="158">
        <v>1.5060416662519763E-2</v>
      </c>
      <c r="R39" s="158">
        <v>1.8824042626701089E-2</v>
      </c>
      <c r="S39" s="158">
        <v>1.5895870792558213E-2</v>
      </c>
      <c r="T39" s="158">
        <v>1.6311338245635954E-2</v>
      </c>
      <c r="U39" s="158">
        <v>1.5965250522938755E-2</v>
      </c>
      <c r="V39" s="158">
        <v>1.6401837868309385E-2</v>
      </c>
      <c r="W39" s="158">
        <v>1.4755556509476494E-2</v>
      </c>
      <c r="X39" s="158">
        <v>1.5949604118974687E-2</v>
      </c>
      <c r="Y39" s="158">
        <v>2.6365138240011101E-2</v>
      </c>
      <c r="Z39" s="158">
        <v>2.0854859250521302E-2</v>
      </c>
      <c r="AA39" s="158">
        <f>AA38/ВОВЛЕЧЁННОСТЬ!AA44</f>
        <v>1.0101637727725677E-2</v>
      </c>
      <c r="AB39" s="158">
        <f>AB38/ВОВЛЕЧЁННОСТЬ!AB44</f>
        <v>1.0628067715197809E-2</v>
      </c>
      <c r="AC39" s="158">
        <f>AC38/ВОВЛЕЧЁННОСТЬ!AC44</f>
        <v>1.0406302405193487E-2</v>
      </c>
      <c r="AD39" s="158">
        <f>AD38/ВОВЛЕЧЁННОСТЬ!AD44</f>
        <v>1.5066112010041681E-2</v>
      </c>
      <c r="AE39" s="158">
        <f>AE38/ВОВЛЕЧЁННОСТЬ!AE44</f>
        <v>9.4722618512589896E-3</v>
      </c>
      <c r="AF39" s="158">
        <f>AF38/ВОВЛЕЧЁННОСТЬ!AF44</f>
        <v>1.029668175631341E-2</v>
      </c>
      <c r="AG39" s="158">
        <f>AG38/ВОВЛЕЧЁННОСТЬ!AG44</f>
        <v>9.7759232872651567E-3</v>
      </c>
      <c r="AH39" s="158">
        <f>AH38/ВОВЛЕЧЁННОСТЬ!AH44</f>
        <v>9.8396313779830422E-3</v>
      </c>
      <c r="AI39" s="158">
        <f>AI38/ВОВЛЕЧЁННОСТЬ!AI44</f>
        <v>1.016168041128783E-2</v>
      </c>
      <c r="AJ39" s="158">
        <f>AJ38/ВОВЛЕЧЁННОСТЬ!AJ44</f>
        <v>9.6531123444645803E-3</v>
      </c>
      <c r="AK39" s="158">
        <f>AK38/ВОВЛЕЧЁННОСТЬ!AK44</f>
        <v>9.681676669965944E-3</v>
      </c>
      <c r="AL39" s="158">
        <f>AL38/ВОВЛЕЧЁННОСТЬ!AL44</f>
        <v>1.008281352777609E-2</v>
      </c>
      <c r="AM39" s="158">
        <f>AM38/ВОВЛЕЧЁННОСТЬ!AM44</f>
        <v>1.0037184581196786E-2</v>
      </c>
      <c r="AN39" s="158">
        <f>AN38/ВОВЛЕЧЁННОСТЬ!AN44</f>
        <v>9.698348873374835E-3</v>
      </c>
      <c r="AO39" s="159">
        <f>AO38/ВОВЛЕЧЁННОСТЬ!AO44</f>
        <v>1.1159127351482129E-2</v>
      </c>
      <c r="AP39" s="159">
        <f>AP38/ВОВЛЕЧЁННОСТЬ!AP44</f>
        <v>1.5851744618193841E-2</v>
      </c>
      <c r="AQ39" s="159">
        <f>AQ38/ВОВЛЕЧЁННОСТЬ!AQ44</f>
        <v>1.0969655111123201E-2</v>
      </c>
      <c r="AR39" s="159">
        <f>AR38/ВОВЛЕЧЁННОСТЬ!AR44</f>
        <v>1.2568671720123669E-2</v>
      </c>
      <c r="AS39" s="159">
        <f>AS38/ВОВЛЕЧЁННОСТЬ!AS44</f>
        <v>1.241306396245854E-2</v>
      </c>
      <c r="AT39" s="159">
        <f>AT38/ВОВЛЕЧЁННОСТЬ!AT44</f>
        <v>1.2231160403747924E-2</v>
      </c>
      <c r="AU39" s="159">
        <f>AU38/ВОВЛЕЧЁННОСТЬ!AU44</f>
        <v>1.1671876945245694E-2</v>
      </c>
      <c r="AV39" s="159">
        <f>AV38/ВОВЛЕЧЁННОСТЬ!AV44</f>
        <v>1.1494123498338947E-2</v>
      </c>
      <c r="AW39" s="159">
        <f>AW38/ВОВЛЕЧЁННОСТЬ!AW44</f>
        <v>1.2808003989230191E-2</v>
      </c>
      <c r="AX39" s="159">
        <f>AX38/ВОВЛЕЧЁННОСТЬ!AX44</f>
        <v>1.2838686492628077E-2</v>
      </c>
      <c r="AY39" s="159">
        <f>AY38/ВОВЛЕЧЁННОСТЬ!AY44</f>
        <v>1.2470541185376584E-2</v>
      </c>
      <c r="AZ39" s="159">
        <f>AZ38/ВОВЛЕЧЁННОСТЬ!AZ44</f>
        <v>1.4835511808420103E-2</v>
      </c>
      <c r="BA39" s="159">
        <f>BA38/ВОВЛЕЧЁННОСТЬ!BA44</f>
        <v>1.608049930456884E-2</v>
      </c>
      <c r="BB39" s="159">
        <v>2.0815747982549586E-2</v>
      </c>
      <c r="BC39" s="159">
        <v>1.1135907511553782E-2</v>
      </c>
      <c r="BD39" s="159">
        <v>1.1500060055921283E-2</v>
      </c>
      <c r="BE39" s="159">
        <v>1.4425417886945357E-2</v>
      </c>
      <c r="BF39" s="159">
        <v>1.3240274408648441E-2</v>
      </c>
      <c r="BG39" s="159">
        <v>1.2408451187729774E-2</v>
      </c>
      <c r="BH39" s="159">
        <v>9.3203577755721929E-3</v>
      </c>
      <c r="BI39" s="159">
        <v>1.1777623438249521E-2</v>
      </c>
      <c r="BJ39" s="159">
        <v>1.073514371661541E-2</v>
      </c>
      <c r="BK39" s="159">
        <v>1.0163087756383589E-2</v>
      </c>
      <c r="BL39" s="159">
        <f>BL38/ВОВЛЕЧЁННОСТЬ!BL44</f>
        <v>9.8019739613982217E-3</v>
      </c>
      <c r="BO39" s="207">
        <f>BL39-BK39</f>
        <v>-3.6111379498536718E-4</v>
      </c>
      <c r="BP39" s="208"/>
    </row>
    <row r="40" spans="1:68" ht="16.5" x14ac:dyDescent="0.25">
      <c r="A40" s="154" t="s">
        <v>262</v>
      </c>
      <c r="B40" s="155">
        <v>35342.300000000003</v>
      </c>
      <c r="C40" s="155">
        <v>2391764.7000000002</v>
      </c>
      <c r="D40" s="155">
        <v>5175992.2</v>
      </c>
      <c r="E40" s="155">
        <v>6095076.5999999996</v>
      </c>
      <c r="F40" s="155">
        <v>6777321.2000000002</v>
      </c>
      <c r="G40" s="155">
        <v>4911922.5999999996</v>
      </c>
      <c r="H40" s="155">
        <v>6054759.5999999996</v>
      </c>
      <c r="I40" s="155">
        <v>5496113</v>
      </c>
      <c r="J40" s="155">
        <v>4121168.3</v>
      </c>
      <c r="K40" s="155">
        <v>4139647.8</v>
      </c>
      <c r="L40" s="155">
        <v>5639362.5999999996</v>
      </c>
      <c r="M40" s="155">
        <v>5664728.0999999996</v>
      </c>
      <c r="N40" s="155">
        <v>4087276.2</v>
      </c>
      <c r="O40" s="155">
        <v>4811572.3</v>
      </c>
      <c r="P40" s="155">
        <v>7854087.5999999996</v>
      </c>
      <c r="Q40" s="155">
        <v>7414080.7000000002</v>
      </c>
      <c r="R40" s="155">
        <v>7443808.5</v>
      </c>
      <c r="S40" s="155">
        <v>8349394.9000000004</v>
      </c>
      <c r="T40" s="155">
        <v>5478942.2999999998</v>
      </c>
      <c r="U40" s="155">
        <v>6879458.9000000004</v>
      </c>
      <c r="V40" s="155">
        <v>5995574.9000000004</v>
      </c>
      <c r="W40" s="155">
        <v>5821378.5</v>
      </c>
      <c r="X40" s="155">
        <v>6713137.5</v>
      </c>
      <c r="Y40" s="155">
        <v>7672972.0999999996</v>
      </c>
      <c r="Z40" s="155">
        <v>9710526.8000000007</v>
      </c>
      <c r="AA40" s="155">
        <v>9508753.200000003</v>
      </c>
      <c r="AB40" s="155">
        <v>9990998.8999999911</v>
      </c>
      <c r="AC40" s="155">
        <v>8330773.1999999955</v>
      </c>
      <c r="AD40" s="155">
        <v>9134405.9999999981</v>
      </c>
      <c r="AE40" s="155">
        <v>13398693.899999993</v>
      </c>
      <c r="AF40" s="155">
        <v>8169876.9000000004</v>
      </c>
      <c r="AG40" s="155">
        <v>9475381.4999999981</v>
      </c>
      <c r="AH40" s="155">
        <v>8745142.1999999993</v>
      </c>
      <c r="AI40" s="155">
        <v>9391787.8000000045</v>
      </c>
      <c r="AJ40" s="155">
        <v>8479282</v>
      </c>
      <c r="AK40" s="155">
        <v>8465087.6999999918</v>
      </c>
      <c r="AL40" s="155">
        <v>9471046</v>
      </c>
      <c r="AM40" s="155">
        <v>9692198.7999999933</v>
      </c>
      <c r="AN40" s="155">
        <v>10548062.799999995</v>
      </c>
      <c r="AO40" s="155">
        <v>10950729.500000004</v>
      </c>
      <c r="AP40" s="155">
        <v>12751706.599999992</v>
      </c>
      <c r="AQ40" s="155">
        <v>17585980.800000004</v>
      </c>
      <c r="AR40" s="155">
        <v>10055190.000000002</v>
      </c>
      <c r="AS40" s="156">
        <v>12246023.800000003</v>
      </c>
      <c r="AT40" s="156">
        <v>11750339.399999997</v>
      </c>
      <c r="AU40" s="156">
        <v>12753767.200000007</v>
      </c>
      <c r="AV40" s="156">
        <v>12292923.099999998</v>
      </c>
      <c r="AW40" s="156">
        <v>11369013.499999996</v>
      </c>
      <c r="AX40" s="156">
        <v>12969335.599999992</v>
      </c>
      <c r="AY40" s="156">
        <v>12831042.703999994</v>
      </c>
      <c r="AZ40" s="156">
        <v>17579437.899999999</v>
      </c>
      <c r="BA40" s="156">
        <v>17494391.100000001</v>
      </c>
      <c r="BB40" s="156">
        <v>23576146.999999993</v>
      </c>
      <c r="BC40" s="156">
        <v>26760900.400000017</v>
      </c>
      <c r="BD40" s="156">
        <v>14944408.199999994</v>
      </c>
      <c r="BE40" s="156">
        <v>17464416.190000005</v>
      </c>
      <c r="BF40" s="156">
        <v>20542722.199999999</v>
      </c>
      <c r="BG40" s="156">
        <v>18900787.800000004</v>
      </c>
      <c r="BH40" s="156">
        <v>15689733.641000006</v>
      </c>
      <c r="BI40" s="156">
        <v>15513679.300000008</v>
      </c>
      <c r="BJ40" s="156">
        <v>16119432.000000004</v>
      </c>
      <c r="BK40" s="156">
        <v>17275895.400000002</v>
      </c>
      <c r="BL40" s="156">
        <v>17248673.900000006</v>
      </c>
      <c r="BO40" s="217">
        <f t="shared" ref="BO40:BO63" si="11">BL40/BK40-1</f>
        <v>-1.5756925687334666E-3</v>
      </c>
      <c r="BP40" s="217">
        <f>BL40/AZ40-1</f>
        <v>-1.8815391133751302E-2</v>
      </c>
    </row>
    <row r="41" spans="1:68" ht="16.5" x14ac:dyDescent="0.25">
      <c r="A41" s="160" t="s">
        <v>263</v>
      </c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>
        <v>5675211.5500000026</v>
      </c>
      <c r="AB41" s="161">
        <v>6055083.4790000012</v>
      </c>
      <c r="AC41" s="161">
        <v>4917973.7249999987</v>
      </c>
      <c r="AD41" s="161">
        <v>5313955.4350000015</v>
      </c>
      <c r="AE41" s="161">
        <v>7538019.1219999986</v>
      </c>
      <c r="AF41" s="161">
        <v>4625518.6450000005</v>
      </c>
      <c r="AG41" s="161">
        <v>5051481.8100000024</v>
      </c>
      <c r="AH41" s="161">
        <v>4870660.188000001</v>
      </c>
      <c r="AI41" s="161">
        <v>5443202.0340000009</v>
      </c>
      <c r="AJ41" s="161">
        <v>4892557.8799999971</v>
      </c>
      <c r="AK41" s="161">
        <v>4812332.6459999988</v>
      </c>
      <c r="AL41" s="161">
        <v>5292336.0680000009</v>
      </c>
      <c r="AM41" s="161">
        <v>5359757.776999997</v>
      </c>
      <c r="AN41" s="161">
        <v>5721682.9349999968</v>
      </c>
      <c r="AO41" s="161">
        <v>5651468.8309999965</v>
      </c>
      <c r="AP41" s="161">
        <v>6832437.4950000001</v>
      </c>
      <c r="AQ41" s="161">
        <v>8852908.3640000001</v>
      </c>
      <c r="AR41" s="161">
        <v>5347759.6939999973</v>
      </c>
      <c r="AS41" s="162">
        <v>6488228.0499999998</v>
      </c>
      <c r="AT41" s="162">
        <v>6103228.8509999989</v>
      </c>
      <c r="AU41" s="162">
        <v>6932413.0730000008</v>
      </c>
      <c r="AV41" s="162">
        <v>6489413.6120000007</v>
      </c>
      <c r="AW41" s="162">
        <v>6071552.1890000012</v>
      </c>
      <c r="AX41" s="162">
        <v>6983637.0719999969</v>
      </c>
      <c r="AY41" s="162">
        <v>6703383.3540000003</v>
      </c>
      <c r="AZ41" s="162">
        <v>8896495.3350000009</v>
      </c>
      <c r="BA41" s="162">
        <v>8381406.4849999994</v>
      </c>
      <c r="BB41" s="162">
        <v>11528506.364000002</v>
      </c>
      <c r="BC41" s="162">
        <v>12703412.346000006</v>
      </c>
      <c r="BD41" s="162">
        <v>7240214.2880000016</v>
      </c>
      <c r="BE41" s="162">
        <v>8193431.3489999995</v>
      </c>
      <c r="BF41" s="162">
        <v>9592814.4409999959</v>
      </c>
      <c r="BG41" s="162">
        <v>8842784.5719999988</v>
      </c>
      <c r="BH41" s="162">
        <v>7701478.1540000001</v>
      </c>
      <c r="BI41" s="162">
        <v>7579981.4389999937</v>
      </c>
      <c r="BJ41" s="162">
        <v>8001059.7810000041</v>
      </c>
      <c r="BK41" s="162">
        <v>8892647.8520000037</v>
      </c>
      <c r="BL41" s="162">
        <v>8659845.3720000014</v>
      </c>
      <c r="BO41" s="207">
        <f t="shared" si="11"/>
        <v>-2.6179208248715669E-2</v>
      </c>
      <c r="BP41" s="208"/>
    </row>
    <row r="42" spans="1:68" ht="16.5" x14ac:dyDescent="0.25">
      <c r="A42" s="160" t="s">
        <v>264</v>
      </c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>
        <v>1633092.7950000004</v>
      </c>
      <c r="AB42" s="161">
        <v>1631622.2300000004</v>
      </c>
      <c r="AC42" s="161">
        <v>1336979.2059999998</v>
      </c>
      <c r="AD42" s="161">
        <v>1473678.2620000003</v>
      </c>
      <c r="AE42" s="161">
        <v>2280027.1109999996</v>
      </c>
      <c r="AF42" s="161">
        <v>1454729.0789999997</v>
      </c>
      <c r="AG42" s="161">
        <v>1775859.3299999996</v>
      </c>
      <c r="AH42" s="161">
        <v>1500643.1180000002</v>
      </c>
      <c r="AI42" s="161">
        <v>1508482.912</v>
      </c>
      <c r="AJ42" s="161">
        <v>1341638.0510000002</v>
      </c>
      <c r="AK42" s="161">
        <v>1386214.9180000001</v>
      </c>
      <c r="AL42" s="161">
        <v>1571586.0050000004</v>
      </c>
      <c r="AM42" s="161">
        <v>1552715.3239999998</v>
      </c>
      <c r="AN42" s="161">
        <v>1720822.5989999999</v>
      </c>
      <c r="AO42" s="161">
        <v>2001287.1329999999</v>
      </c>
      <c r="AP42" s="161">
        <v>2128418.4970000004</v>
      </c>
      <c r="AQ42" s="161">
        <v>2990535.7249999992</v>
      </c>
      <c r="AR42" s="161">
        <v>1627625.7660000003</v>
      </c>
      <c r="AS42" s="162">
        <v>1951007.7720000003</v>
      </c>
      <c r="AT42" s="162">
        <v>1876331.2549999997</v>
      </c>
      <c r="AU42" s="162">
        <v>1918934.8350000002</v>
      </c>
      <c r="AV42" s="162">
        <v>1894242.564</v>
      </c>
      <c r="AW42" s="162">
        <v>1714102.5060000003</v>
      </c>
      <c r="AX42" s="162">
        <v>1935057.4109999998</v>
      </c>
      <c r="AY42" s="162">
        <v>1950964.1719999998</v>
      </c>
      <c r="AZ42" s="162">
        <v>2818939.1550000003</v>
      </c>
      <c r="BA42" s="162">
        <v>2883925.4119999995</v>
      </c>
      <c r="BB42" s="162">
        <v>3858161.6460000002</v>
      </c>
      <c r="BC42" s="162">
        <v>4419645.9959999984</v>
      </c>
      <c r="BD42" s="162">
        <v>2386818.2550000004</v>
      </c>
      <c r="BE42" s="162">
        <v>2680893.0189999989</v>
      </c>
      <c r="BF42" s="162">
        <v>3187522.1960000009</v>
      </c>
      <c r="BG42" s="162">
        <v>2887837.7790000001</v>
      </c>
      <c r="BH42" s="162">
        <v>2313426.3600000003</v>
      </c>
      <c r="BI42" s="162">
        <v>2293243.21</v>
      </c>
      <c r="BJ42" s="162">
        <v>2352434.466</v>
      </c>
      <c r="BK42" s="162">
        <v>2371085.2519999994</v>
      </c>
      <c r="BL42" s="162">
        <v>2405411.1960000009</v>
      </c>
      <c r="BO42" s="207">
        <f t="shared" si="11"/>
        <v>1.4476891529331404E-2</v>
      </c>
      <c r="BP42" s="208"/>
    </row>
    <row r="43" spans="1:68" ht="16.5" x14ac:dyDescent="0.25">
      <c r="A43" s="160" t="s">
        <v>265</v>
      </c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>
        <v>2200448.8549999995</v>
      </c>
      <c r="AB43" s="161">
        <v>2304293.1909999992</v>
      </c>
      <c r="AC43" s="161">
        <v>2075820.2690000001</v>
      </c>
      <c r="AD43" s="161">
        <v>2346772.3030000003</v>
      </c>
      <c r="AE43" s="161">
        <v>3580647.6670000004</v>
      </c>
      <c r="AF43" s="161">
        <v>2089629.1760000004</v>
      </c>
      <c r="AG43" s="161">
        <v>2648040.3600000003</v>
      </c>
      <c r="AH43" s="161">
        <v>2373838.8939999989</v>
      </c>
      <c r="AI43" s="161">
        <v>2440102.8539999998</v>
      </c>
      <c r="AJ43" s="161">
        <v>2245086.0689999997</v>
      </c>
      <c r="AK43" s="161">
        <v>2266540.1359999995</v>
      </c>
      <c r="AL43" s="161">
        <v>2607123.9270000001</v>
      </c>
      <c r="AM43" s="161">
        <v>2779725.699</v>
      </c>
      <c r="AN43" s="161">
        <v>3105557.2659999989</v>
      </c>
      <c r="AO43" s="161">
        <v>3297973.5359999994</v>
      </c>
      <c r="AP43" s="161">
        <v>3790850.6080000005</v>
      </c>
      <c r="AQ43" s="161">
        <v>5742536.7110000001</v>
      </c>
      <c r="AR43" s="161">
        <v>3079804.54</v>
      </c>
      <c r="AS43" s="162">
        <v>3806787.9779999992</v>
      </c>
      <c r="AT43" s="162">
        <v>3770779.2939999998</v>
      </c>
      <c r="AU43" s="162">
        <v>3902419.2920000004</v>
      </c>
      <c r="AV43" s="162">
        <v>3909266.9239999996</v>
      </c>
      <c r="AW43" s="162">
        <v>3583358.8049999988</v>
      </c>
      <c r="AX43" s="162">
        <v>4050641.117000001</v>
      </c>
      <c r="AY43" s="162">
        <v>4176695.1780000003</v>
      </c>
      <c r="AZ43" s="162">
        <v>5864003.4100000001</v>
      </c>
      <c r="BA43" s="162">
        <v>6229059.2030000016</v>
      </c>
      <c r="BB43" s="162">
        <v>8189478.9899999928</v>
      </c>
      <c r="BC43" s="162">
        <v>9637842.0580000021</v>
      </c>
      <c r="BD43" s="162">
        <v>5317375.6569999978</v>
      </c>
      <c r="BE43" s="162">
        <v>6590091.8219999997</v>
      </c>
      <c r="BF43" s="162">
        <v>7762385.5630000038</v>
      </c>
      <c r="BG43" s="162">
        <v>7170165.4490000037</v>
      </c>
      <c r="BH43" s="162">
        <v>5674829.1270000003</v>
      </c>
      <c r="BI43" s="162">
        <v>5640454.6510000005</v>
      </c>
      <c r="BJ43" s="162">
        <v>5765937.7530000005</v>
      </c>
      <c r="BK43" s="162">
        <v>6012162.296000001</v>
      </c>
      <c r="BL43" s="162">
        <v>6183417.3320000004</v>
      </c>
      <c r="BO43" s="207">
        <f t="shared" si="11"/>
        <v>2.8484765974121862E-2</v>
      </c>
      <c r="BP43" s="208"/>
    </row>
    <row r="44" spans="1:68" ht="16.5" x14ac:dyDescent="0.25">
      <c r="A44" s="163" t="s">
        <v>257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>
        <f>AA41/AA$40</f>
        <v>0.59684076667380548</v>
      </c>
      <c r="AB44" s="164">
        <f t="shared" ref="AB44:BL46" si="12">AB41/AB$40</f>
        <v>0.60605386304266395</v>
      </c>
      <c r="AC44" s="164">
        <f t="shared" si="12"/>
        <v>0.59033820834301443</v>
      </c>
      <c r="AD44" s="164">
        <f t="shared" si="12"/>
        <v>0.58175161417173737</v>
      </c>
      <c r="AE44" s="164">
        <f t="shared" si="12"/>
        <v>0.56259357652763475</v>
      </c>
      <c r="AF44" s="164">
        <f t="shared" si="12"/>
        <v>0.56616748350271962</v>
      </c>
      <c r="AG44" s="164">
        <f t="shared" si="12"/>
        <v>0.53311645657750073</v>
      </c>
      <c r="AH44" s="164">
        <f t="shared" si="12"/>
        <v>0.55695608791815887</v>
      </c>
      <c r="AI44" s="164">
        <f t="shared" si="12"/>
        <v>0.57957038105141157</v>
      </c>
      <c r="AJ44" s="164">
        <f t="shared" si="12"/>
        <v>0.57700143479129451</v>
      </c>
      <c r="AK44" s="164">
        <f t="shared" si="12"/>
        <v>0.56849176482837893</v>
      </c>
      <c r="AL44" s="164">
        <f t="shared" si="12"/>
        <v>0.5587910847439661</v>
      </c>
      <c r="AM44" s="164">
        <f t="shared" si="12"/>
        <v>0.55299709463243785</v>
      </c>
      <c r="AN44" s="164">
        <f t="shared" si="12"/>
        <v>0.54243921784386795</v>
      </c>
      <c r="AO44" s="165">
        <f t="shared" si="12"/>
        <v>0.51608149310965945</v>
      </c>
      <c r="AP44" s="165">
        <f t="shared" si="12"/>
        <v>0.53580573246564533</v>
      </c>
      <c r="AQ44" s="165">
        <f t="shared" si="12"/>
        <v>0.50340714371756834</v>
      </c>
      <c r="AR44" s="165">
        <f t="shared" si="12"/>
        <v>0.53184074035398599</v>
      </c>
      <c r="AS44" s="165">
        <f t="shared" si="12"/>
        <v>0.52982324352497168</v>
      </c>
      <c r="AT44" s="165">
        <f t="shared" si="12"/>
        <v>0.51940872882361178</v>
      </c>
      <c r="AU44" s="165">
        <f t="shared" si="12"/>
        <v>0.54355806910133952</v>
      </c>
      <c r="AV44" s="165">
        <f t="shared" si="12"/>
        <v>0.52789833298477251</v>
      </c>
      <c r="AW44" s="165">
        <f t="shared" si="12"/>
        <v>0.53404388947202874</v>
      </c>
      <c r="AX44" s="165">
        <f t="shared" si="12"/>
        <v>0.53847300180897484</v>
      </c>
      <c r="AY44" s="165">
        <f t="shared" si="12"/>
        <v>0.52243480975324508</v>
      </c>
      <c r="AZ44" s="165">
        <f t="shared" si="12"/>
        <v>0.50607393624343366</v>
      </c>
      <c r="BA44" s="165">
        <f t="shared" si="12"/>
        <v>0.47909106622179032</v>
      </c>
      <c r="BB44" s="165">
        <f t="shared" si="12"/>
        <v>0.48899026477905849</v>
      </c>
      <c r="BC44" s="165">
        <f t="shared" si="12"/>
        <v>0.47470048302261153</v>
      </c>
      <c r="BD44" s="165">
        <f t="shared" si="12"/>
        <v>0.48447648050727127</v>
      </c>
      <c r="BE44" s="165">
        <f t="shared" si="12"/>
        <v>0.46915002825525293</v>
      </c>
      <c r="BF44" s="165">
        <f t="shared" si="12"/>
        <v>0.46696899990206731</v>
      </c>
      <c r="BG44" s="165">
        <f t="shared" si="12"/>
        <v>0.46785269828805742</v>
      </c>
      <c r="BH44" s="165">
        <f t="shared" si="12"/>
        <v>0.49086098784205595</v>
      </c>
      <c r="BI44" s="165">
        <f t="shared" si="12"/>
        <v>0.48859985387218813</v>
      </c>
      <c r="BJ44" s="165">
        <f t="shared" si="12"/>
        <v>0.49636114851937724</v>
      </c>
      <c r="BK44" s="165">
        <f t="shared" si="12"/>
        <v>0.51474309412639774</v>
      </c>
      <c r="BL44" s="165">
        <f t="shared" si="12"/>
        <v>0.50205861750334313</v>
      </c>
      <c r="BO44" s="207">
        <f>BL44-BK44</f>
        <v>-1.2684476623054608E-2</v>
      </c>
      <c r="BP44" s="208"/>
    </row>
    <row r="45" spans="1:68" ht="16.5" x14ac:dyDescent="0.25">
      <c r="A45" s="163" t="s">
        <v>258</v>
      </c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>
        <f>AA43/AA$40</f>
        <v>0.23141297378503828</v>
      </c>
      <c r="AB45" s="164">
        <f t="shared" si="12"/>
        <v>0.16330921926134953</v>
      </c>
      <c r="AC45" s="164">
        <f t="shared" si="12"/>
        <v>0.16048680883546326</v>
      </c>
      <c r="AD45" s="164">
        <f t="shared" si="12"/>
        <v>0.1613326867669338</v>
      </c>
      <c r="AE45" s="164">
        <f t="shared" si="12"/>
        <v>0.17016786322732552</v>
      </c>
      <c r="AF45" s="164">
        <f t="shared" si="12"/>
        <v>0.17806009769865683</v>
      </c>
      <c r="AG45" s="164">
        <f t="shared" si="12"/>
        <v>0.18741824062703966</v>
      </c>
      <c r="AH45" s="164">
        <f t="shared" si="12"/>
        <v>0.17159733754815334</v>
      </c>
      <c r="AI45" s="164">
        <f t="shared" si="12"/>
        <v>0.16061722689262628</v>
      </c>
      <c r="AJ45" s="164">
        <f t="shared" si="12"/>
        <v>0.15822543123344643</v>
      </c>
      <c r="AK45" s="164">
        <f t="shared" si="12"/>
        <v>0.16375671075445578</v>
      </c>
      <c r="AL45" s="164">
        <f t="shared" si="12"/>
        <v>0.16593584330600869</v>
      </c>
      <c r="AM45" s="164">
        <f t="shared" si="12"/>
        <v>0.16020258726017886</v>
      </c>
      <c r="AN45" s="164">
        <f t="shared" si="12"/>
        <v>0.16314110293313772</v>
      </c>
      <c r="AO45" s="165">
        <f t="shared" si="12"/>
        <v>0.18275377297923387</v>
      </c>
      <c r="AP45" s="165">
        <f t="shared" si="12"/>
        <v>0.16691244268433855</v>
      </c>
      <c r="AQ45" s="165">
        <f t="shared" si="12"/>
        <v>0.17005225690909423</v>
      </c>
      <c r="AR45" s="165">
        <f t="shared" si="12"/>
        <v>0.16186922037276272</v>
      </c>
      <c r="AS45" s="165">
        <f t="shared" si="12"/>
        <v>0.15931765313080642</v>
      </c>
      <c r="AT45" s="165">
        <f t="shared" si="12"/>
        <v>0.15968315391809024</v>
      </c>
      <c r="AU45" s="165">
        <f t="shared" si="12"/>
        <v>0.15046023695649699</v>
      </c>
      <c r="AV45" s="165">
        <f t="shared" si="12"/>
        <v>0.15409211857837135</v>
      </c>
      <c r="AW45" s="165">
        <f t="shared" si="12"/>
        <v>0.1507696781255472</v>
      </c>
      <c r="AX45" s="165">
        <f t="shared" si="12"/>
        <v>0.14920250895504633</v>
      </c>
      <c r="AY45" s="165">
        <f t="shared" si="12"/>
        <v>0.15205032178653721</v>
      </c>
      <c r="AZ45" s="165">
        <f t="shared" si="12"/>
        <v>0.16035433960035778</v>
      </c>
      <c r="BA45" s="165">
        <f t="shared" si="12"/>
        <v>0.16484857320927274</v>
      </c>
      <c r="BB45" s="165">
        <f t="shared" si="12"/>
        <v>0.16364682685427781</v>
      </c>
      <c r="BC45" s="165">
        <f t="shared" si="12"/>
        <v>0.16515311256119003</v>
      </c>
      <c r="BD45" s="165">
        <f t="shared" si="12"/>
        <v>0.15971313303660972</v>
      </c>
      <c r="BE45" s="165">
        <f t="shared" si="12"/>
        <v>0.15350601988831772</v>
      </c>
      <c r="BF45" s="165">
        <f t="shared" si="12"/>
        <v>0.15516552114986987</v>
      </c>
      <c r="BG45" s="165">
        <f t="shared" si="12"/>
        <v>0.15278928103726974</v>
      </c>
      <c r="BH45" s="165">
        <f t="shared" si="12"/>
        <v>0.14744841518243587</v>
      </c>
      <c r="BI45" s="165">
        <f t="shared" si="12"/>
        <v>0.14782071780999101</v>
      </c>
      <c r="BJ45" s="165">
        <f t="shared" si="12"/>
        <v>0.14593780140640189</v>
      </c>
      <c r="BK45" s="165">
        <f t="shared" si="12"/>
        <v>0.13724818292196878</v>
      </c>
      <c r="BL45" s="165">
        <f t="shared" si="12"/>
        <v>0.13945484794631083</v>
      </c>
      <c r="BO45" s="207">
        <f>BL45-BK45</f>
        <v>2.2066650243420527E-3</v>
      </c>
      <c r="BP45" s="208"/>
    </row>
    <row r="46" spans="1:68" ht="16.5" x14ac:dyDescent="0.25">
      <c r="A46" s="163" t="s">
        <v>259</v>
      </c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>
        <f>AA42/AA$40</f>
        <v>0.17174625954115624</v>
      </c>
      <c r="AB46" s="164">
        <f t="shared" si="12"/>
        <v>0.23063691769598746</v>
      </c>
      <c r="AC46" s="164">
        <f t="shared" si="12"/>
        <v>0.24917498282152264</v>
      </c>
      <c r="AD46" s="164">
        <f t="shared" si="12"/>
        <v>0.25691569906132933</v>
      </c>
      <c r="AE46" s="164">
        <f t="shared" si="12"/>
        <v>0.26723856024504017</v>
      </c>
      <c r="AF46" s="164">
        <f t="shared" si="12"/>
        <v>0.25577241879862356</v>
      </c>
      <c r="AG46" s="164">
        <f t="shared" si="12"/>
        <v>0.27946530279546011</v>
      </c>
      <c r="AH46" s="164">
        <f t="shared" si="12"/>
        <v>0.27144657453368787</v>
      </c>
      <c r="AI46" s="164">
        <f t="shared" si="12"/>
        <v>0.25981239205596179</v>
      </c>
      <c r="AJ46" s="164">
        <f t="shared" si="12"/>
        <v>0.2647731339752587</v>
      </c>
      <c r="AK46" s="164">
        <f t="shared" si="12"/>
        <v>0.26775152441716599</v>
      </c>
      <c r="AL46" s="164">
        <f t="shared" si="12"/>
        <v>0.27527307195002537</v>
      </c>
      <c r="AM46" s="164">
        <f t="shared" si="12"/>
        <v>0.28680031810738366</v>
      </c>
      <c r="AN46" s="164">
        <f t="shared" si="12"/>
        <v>0.29441967922299439</v>
      </c>
      <c r="AO46" s="165">
        <f t="shared" si="12"/>
        <v>0.30116473391110593</v>
      </c>
      <c r="AP46" s="165">
        <f t="shared" si="12"/>
        <v>0.29728182485001675</v>
      </c>
      <c r="AQ46" s="165">
        <f t="shared" si="12"/>
        <v>0.32654059937333713</v>
      </c>
      <c r="AR46" s="165">
        <f t="shared" si="12"/>
        <v>0.30629003927325088</v>
      </c>
      <c r="AS46" s="165">
        <f t="shared" si="12"/>
        <v>0.31085910334422168</v>
      </c>
      <c r="AT46" s="165">
        <f t="shared" si="12"/>
        <v>0.32090811725829815</v>
      </c>
      <c r="AU46" s="165">
        <f t="shared" si="12"/>
        <v>0.30598169394216307</v>
      </c>
      <c r="AV46" s="165">
        <f t="shared" si="12"/>
        <v>0.31800954843685636</v>
      </c>
      <c r="AW46" s="165">
        <f t="shared" si="12"/>
        <v>0.31518643240242433</v>
      </c>
      <c r="AX46" s="165">
        <f t="shared" si="12"/>
        <v>0.31232448923597933</v>
      </c>
      <c r="AY46" s="165">
        <f t="shared" si="12"/>
        <v>0.32551486846021815</v>
      </c>
      <c r="AZ46" s="165">
        <f t="shared" si="12"/>
        <v>0.33357172415620867</v>
      </c>
      <c r="BA46" s="165">
        <f t="shared" si="12"/>
        <v>0.35606036056893692</v>
      </c>
      <c r="BB46" s="165">
        <f t="shared" si="12"/>
        <v>0.34736290836666378</v>
      </c>
      <c r="BC46" s="165">
        <f t="shared" si="12"/>
        <v>0.36014640441619805</v>
      </c>
      <c r="BD46" s="165">
        <f t="shared" si="12"/>
        <v>0.3558103864561194</v>
      </c>
      <c r="BE46" s="165">
        <f t="shared" si="12"/>
        <v>0.37734395185642894</v>
      </c>
      <c r="BF46" s="165">
        <f t="shared" si="12"/>
        <v>0.37786547894806288</v>
      </c>
      <c r="BG46" s="165">
        <f t="shared" si="12"/>
        <v>0.37935802067467272</v>
      </c>
      <c r="BH46" s="165">
        <f t="shared" si="12"/>
        <v>0.36169059697550782</v>
      </c>
      <c r="BI46" s="165">
        <f t="shared" si="12"/>
        <v>0.36357942831781997</v>
      </c>
      <c r="BJ46" s="165">
        <f t="shared" si="12"/>
        <v>0.35770105007422093</v>
      </c>
      <c r="BK46" s="165">
        <f t="shared" si="12"/>
        <v>0.34800872295163354</v>
      </c>
      <c r="BL46" s="165">
        <f t="shared" si="12"/>
        <v>0.35848653455034585</v>
      </c>
      <c r="BO46" s="207">
        <f>BL46-BK46</f>
        <v>1.0477811598712305E-2</v>
      </c>
      <c r="BP46" s="208"/>
    </row>
    <row r="47" spans="1:68" ht="16.5" x14ac:dyDescent="0.25">
      <c r="A47" s="154" t="s">
        <v>266</v>
      </c>
      <c r="B47" s="155">
        <v>329532.69999999925</v>
      </c>
      <c r="C47" s="155">
        <v>5681098.2499999404</v>
      </c>
      <c r="D47" s="155">
        <v>10046743.869999349</v>
      </c>
      <c r="E47" s="155">
        <v>10888061.419998765</v>
      </c>
      <c r="F47" s="155">
        <v>12310938.189998865</v>
      </c>
      <c r="G47" s="155">
        <v>10343893.479999959</v>
      </c>
      <c r="H47" s="155">
        <v>11997286.830000401</v>
      </c>
      <c r="I47" s="155">
        <v>14952218.649999499</v>
      </c>
      <c r="J47" s="155">
        <v>11092848.209999442</v>
      </c>
      <c r="K47" s="155">
        <v>11558576.079999268</v>
      </c>
      <c r="L47" s="155">
        <v>11286613.499999642</v>
      </c>
      <c r="M47" s="155">
        <v>11062591.980000377</v>
      </c>
      <c r="N47" s="155">
        <v>11366637.680000424</v>
      </c>
      <c r="O47" s="155">
        <v>12660936.580000401</v>
      </c>
      <c r="P47" s="155">
        <v>16444209.129999757</v>
      </c>
      <c r="Q47" s="155">
        <v>17888739.699999571</v>
      </c>
      <c r="R47" s="155">
        <v>17276083.069999576</v>
      </c>
      <c r="S47" s="155">
        <v>12011487.659999728</v>
      </c>
      <c r="T47" s="155">
        <v>12836089.070000172</v>
      </c>
      <c r="U47" s="155">
        <v>16487173.229998827</v>
      </c>
      <c r="V47" s="155">
        <v>18869823.349998951</v>
      </c>
      <c r="W47" s="155">
        <v>15209214.709999323</v>
      </c>
      <c r="X47" s="155">
        <v>16427537.899999261</v>
      </c>
      <c r="Y47" s="155">
        <v>15690920.92999959</v>
      </c>
      <c r="Z47" s="155">
        <v>15539713.149999499</v>
      </c>
      <c r="AA47" s="155">
        <v>18313661.380001426</v>
      </c>
      <c r="AB47" s="155">
        <v>20648520.990003824</v>
      </c>
      <c r="AC47" s="155">
        <v>19963484.410000205</v>
      </c>
      <c r="AD47" s="155">
        <v>23435829.839999557</v>
      </c>
      <c r="AE47" s="155">
        <v>19859447.169999719</v>
      </c>
      <c r="AF47" s="155">
        <v>22997494.689997792</v>
      </c>
      <c r="AG47" s="155">
        <v>30102774.139999628</v>
      </c>
      <c r="AH47" s="155">
        <v>35027599.619999766</v>
      </c>
      <c r="AI47" s="155">
        <v>34005612.750000119</v>
      </c>
      <c r="AJ47" s="155">
        <v>33124099.140000105</v>
      </c>
      <c r="AK47" s="155">
        <v>34739212.625000477</v>
      </c>
      <c r="AL47" s="155">
        <v>35953821.36500001</v>
      </c>
      <c r="AM47" s="155">
        <v>37559541.075000167</v>
      </c>
      <c r="AN47" s="155">
        <v>43694121.379999876</v>
      </c>
      <c r="AO47" s="155">
        <v>47622957.120000124</v>
      </c>
      <c r="AP47" s="155">
        <v>51415695.180001259</v>
      </c>
      <c r="AQ47" s="155">
        <v>41810892.460000277</v>
      </c>
      <c r="AR47" s="155">
        <v>45933678.680000544</v>
      </c>
      <c r="AS47" s="156">
        <v>50052678.090000272</v>
      </c>
      <c r="AT47" s="156">
        <v>44178673.840000033</v>
      </c>
      <c r="AU47" s="156">
        <v>34785082.299999952</v>
      </c>
      <c r="AV47" s="156">
        <v>38188733.310000181</v>
      </c>
      <c r="AW47" s="156">
        <v>40826365.040000796</v>
      </c>
      <c r="AX47" s="156">
        <v>46528935.120000362</v>
      </c>
      <c r="AY47" s="156">
        <v>54035982.289999485</v>
      </c>
      <c r="AZ47" s="156">
        <v>72257445.279999733</v>
      </c>
      <c r="BA47" s="156">
        <v>79622305.53000021</v>
      </c>
      <c r="BB47" s="156">
        <v>86146762.550000191</v>
      </c>
      <c r="BC47" s="156">
        <v>79833578.230000734</v>
      </c>
      <c r="BD47" s="156">
        <v>91214215.89999938</v>
      </c>
      <c r="BE47" s="156">
        <v>96936147.400000334</v>
      </c>
      <c r="BF47" s="156">
        <v>94062070.793300629</v>
      </c>
      <c r="BG47" s="156">
        <v>84350074.94329977</v>
      </c>
      <c r="BH47" s="156">
        <v>85404397.600000143</v>
      </c>
      <c r="BI47" s="156">
        <v>88940484.710000038</v>
      </c>
      <c r="BJ47" s="156">
        <v>93957966.390001297</v>
      </c>
      <c r="BK47" s="156">
        <v>98055851.420000553</v>
      </c>
      <c r="BL47" s="156">
        <v>111445814.61000085</v>
      </c>
      <c r="BO47" s="207">
        <f t="shared" si="11"/>
        <v>0.13655445336604499</v>
      </c>
      <c r="BP47" s="208"/>
    </row>
    <row r="48" spans="1:68" ht="16.5" x14ac:dyDescent="0.25">
      <c r="A48" s="160" t="s">
        <v>263</v>
      </c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>
        <v>2390866.1300002905</v>
      </c>
      <c r="AB48" s="161">
        <v>2473374.8799996395</v>
      </c>
      <c r="AC48" s="161">
        <v>1541722.8500001826</v>
      </c>
      <c r="AD48" s="161">
        <v>2132699.9400000046</v>
      </c>
      <c r="AE48" s="161">
        <v>1407664.7600001837</v>
      </c>
      <c r="AF48" s="161">
        <v>1522718.3200003617</v>
      </c>
      <c r="AG48" s="161">
        <v>2012958.4200000456</v>
      </c>
      <c r="AH48" s="161">
        <v>1475877.3399999263</v>
      </c>
      <c r="AI48" s="161">
        <v>1104634.8800000022</v>
      </c>
      <c r="AJ48" s="161">
        <v>1517766.0999999167</v>
      </c>
      <c r="AK48" s="161">
        <v>1443078.2799999358</v>
      </c>
      <c r="AL48" s="161">
        <v>1358602.419999802</v>
      </c>
      <c r="AM48" s="161">
        <v>1911532.8699999717</v>
      </c>
      <c r="AN48" s="161">
        <v>1949611.409999907</v>
      </c>
      <c r="AO48" s="161">
        <v>2255908.1400001212</v>
      </c>
      <c r="AP48" s="161">
        <v>2948039.6699998146</v>
      </c>
      <c r="AQ48" s="161">
        <v>2040471.7499998496</v>
      </c>
      <c r="AR48" s="161">
        <v>2517331.2499998282</v>
      </c>
      <c r="AS48" s="162">
        <v>3454366.759999733</v>
      </c>
      <c r="AT48" s="162">
        <v>3167276.0299999481</v>
      </c>
      <c r="AU48" s="162">
        <v>2663728.0099998359</v>
      </c>
      <c r="AV48" s="162">
        <v>2773076.179999914</v>
      </c>
      <c r="AW48" s="162">
        <v>3214156.2699998068</v>
      </c>
      <c r="AX48" s="162">
        <v>3315664.7800005344</v>
      </c>
      <c r="AY48" s="162">
        <v>5753707.5199996382</v>
      </c>
      <c r="AZ48" s="162">
        <v>7159012.5800005058</v>
      </c>
      <c r="BA48" s="162">
        <v>8213975.0899995454</v>
      </c>
      <c r="BB48" s="162">
        <v>8013690.7699996755</v>
      </c>
      <c r="BC48" s="162">
        <v>6356791.1399996309</v>
      </c>
      <c r="BD48" s="162">
        <v>6839482.5000000438</v>
      </c>
      <c r="BE48" s="162">
        <v>8233249.2600001097</v>
      </c>
      <c r="BF48" s="162">
        <v>7344015.7300000908</v>
      </c>
      <c r="BG48" s="162">
        <v>6190604.3399997996</v>
      </c>
      <c r="BH48" s="162">
        <v>6646573.3100002762</v>
      </c>
      <c r="BI48" s="162">
        <v>7157982.9700000621</v>
      </c>
      <c r="BJ48" s="162">
        <v>7988395.7799998522</v>
      </c>
      <c r="BK48" s="162">
        <v>7607373.4200010356</v>
      </c>
      <c r="BL48" s="162">
        <v>7743570.7900003912</v>
      </c>
      <c r="BO48" s="207">
        <f t="shared" si="11"/>
        <v>1.7903336996875963E-2</v>
      </c>
      <c r="BP48" s="208"/>
    </row>
    <row r="49" spans="1:16368" ht="16.5" x14ac:dyDescent="0.25">
      <c r="A49" s="160" t="s">
        <v>264</v>
      </c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>
        <v>7139601.849999845</v>
      </c>
      <c r="AB49" s="161">
        <v>8040791.4199996889</v>
      </c>
      <c r="AC49" s="161">
        <v>7951005.9399999678</v>
      </c>
      <c r="AD49" s="161">
        <v>8790687.5899999738</v>
      </c>
      <c r="AE49" s="161">
        <v>7470685.9699999988</v>
      </c>
      <c r="AF49" s="161">
        <v>8944615.7200000286</v>
      </c>
      <c r="AG49" s="161">
        <v>12752690.830000043</v>
      </c>
      <c r="AH49" s="161">
        <v>14017352.189999968</v>
      </c>
      <c r="AI49" s="161">
        <v>13107722.50999999</v>
      </c>
      <c r="AJ49" s="161">
        <v>12524092.459999979</v>
      </c>
      <c r="AK49" s="161">
        <v>13098961.600000054</v>
      </c>
      <c r="AL49" s="161">
        <v>13574808.710799992</v>
      </c>
      <c r="AM49" s="161">
        <v>13696875.373999983</v>
      </c>
      <c r="AN49" s="161">
        <v>15999437.259999961</v>
      </c>
      <c r="AO49" s="161">
        <v>16951667.199999899</v>
      </c>
      <c r="AP49" s="161">
        <v>18005588.529999852</v>
      </c>
      <c r="AQ49" s="161">
        <v>14965325.329999954</v>
      </c>
      <c r="AR49" s="161">
        <v>15713894.409999788</v>
      </c>
      <c r="AS49" s="162">
        <v>16522906.189999968</v>
      </c>
      <c r="AT49" s="162">
        <v>14704813.310000002</v>
      </c>
      <c r="AU49" s="162">
        <v>11153779.809999913</v>
      </c>
      <c r="AV49" s="162">
        <v>12440631.570000112</v>
      </c>
      <c r="AW49" s="162">
        <v>13229847.23999995</v>
      </c>
      <c r="AX49" s="162">
        <v>15153479.630000025</v>
      </c>
      <c r="AY49" s="162">
        <v>16364616.590000033</v>
      </c>
      <c r="AZ49" s="162">
        <v>21736758.059999853</v>
      </c>
      <c r="BA49" s="162">
        <v>23529354.530000031</v>
      </c>
      <c r="BB49" s="162">
        <v>25249235.559999943</v>
      </c>
      <c r="BC49" s="162">
        <v>23530954.109999985</v>
      </c>
      <c r="BD49" s="162">
        <v>26153637.389999926</v>
      </c>
      <c r="BE49" s="162">
        <v>27329872.539999902</v>
      </c>
      <c r="BF49" s="162">
        <v>27001477.939999938</v>
      </c>
      <c r="BG49" s="162">
        <v>24019176.813300014</v>
      </c>
      <c r="BH49" s="162">
        <v>24478705.389999956</v>
      </c>
      <c r="BI49" s="162">
        <v>25729021.839999974</v>
      </c>
      <c r="BJ49" s="162">
        <v>26835731.419999957</v>
      </c>
      <c r="BK49" s="162">
        <v>27577732.629999936</v>
      </c>
      <c r="BL49" s="162">
        <v>31297980.399999976</v>
      </c>
      <c r="BO49" s="207">
        <f t="shared" si="11"/>
        <v>0.13490042201486263</v>
      </c>
      <c r="BP49" s="208"/>
    </row>
    <row r="50" spans="1:16368" ht="16.5" x14ac:dyDescent="0.25">
      <c r="A50" s="160" t="s">
        <v>265</v>
      </c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>
        <v>8783193.3999998868</v>
      </c>
      <c r="AB50" s="161">
        <v>10134354.68999964</v>
      </c>
      <c r="AC50" s="161">
        <v>10470755.620000035</v>
      </c>
      <c r="AD50" s="161">
        <v>12512442.309999943</v>
      </c>
      <c r="AE50" s="161">
        <v>10981096.440000057</v>
      </c>
      <c r="AF50" s="161">
        <v>12530160.650000036</v>
      </c>
      <c r="AG50" s="161">
        <v>15337124.889999986</v>
      </c>
      <c r="AH50" s="161">
        <v>19534370.090000033</v>
      </c>
      <c r="AI50" s="161">
        <v>19793255.360000014</v>
      </c>
      <c r="AJ50" s="161">
        <v>19082240.579999983</v>
      </c>
      <c r="AK50" s="161">
        <v>20197172.745000005</v>
      </c>
      <c r="AL50" s="161">
        <v>21020410.234200001</v>
      </c>
      <c r="AM50" s="161">
        <v>21951132.830999911</v>
      </c>
      <c r="AN50" s="161">
        <v>25745072.709999979</v>
      </c>
      <c r="AO50" s="161">
        <v>28415381.779999971</v>
      </c>
      <c r="AP50" s="161">
        <v>30462066.9799999</v>
      </c>
      <c r="AQ50" s="161">
        <v>24805095.379999757</v>
      </c>
      <c r="AR50" s="161">
        <v>27702453.019999862</v>
      </c>
      <c r="AS50" s="162">
        <v>30075405.139999926</v>
      </c>
      <c r="AT50" s="162">
        <v>26306584.499999881</v>
      </c>
      <c r="AU50" s="162">
        <v>20967574.479999959</v>
      </c>
      <c r="AV50" s="162">
        <v>22975025.560000002</v>
      </c>
      <c r="AW50" s="162">
        <v>24382361.530000031</v>
      </c>
      <c r="AX50" s="162">
        <v>28059790.709999859</v>
      </c>
      <c r="AY50" s="162">
        <v>31917658.180000007</v>
      </c>
      <c r="AZ50" s="162">
        <v>43361674.640000045</v>
      </c>
      <c r="BA50" s="162">
        <v>47878975.909999967</v>
      </c>
      <c r="BB50" s="162">
        <v>52815452.899999857</v>
      </c>
      <c r="BC50" s="162">
        <v>49907946.110000134</v>
      </c>
      <c r="BD50" s="162">
        <v>58082772.949999809</v>
      </c>
      <c r="BE50" s="162">
        <v>61124563.319999933</v>
      </c>
      <c r="BF50" s="162">
        <v>59716577.123299956</v>
      </c>
      <c r="BG50" s="162">
        <v>54139218.190000057</v>
      </c>
      <c r="BH50" s="162">
        <v>53994362.609999895</v>
      </c>
      <c r="BI50" s="162">
        <v>55990562.929999948</v>
      </c>
      <c r="BJ50" s="162">
        <v>59084995.850000262</v>
      </c>
      <c r="BK50" s="162">
        <v>62870700.369999528</v>
      </c>
      <c r="BL50" s="162">
        <v>72404263.420000076</v>
      </c>
      <c r="BO50" s="207">
        <f t="shared" si="11"/>
        <v>0.15163761488093352</v>
      </c>
      <c r="BP50" s="208"/>
    </row>
    <row r="51" spans="1:16368" ht="16.5" x14ac:dyDescent="0.25">
      <c r="A51" s="163" t="s">
        <v>267</v>
      </c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>
        <f>AA47/ВОВЛЕЧЁННОСТЬ!AA44</f>
        <v>2.3719899019438995E-2</v>
      </c>
      <c r="AB51" s="164">
        <f>AB47/ВОВЛЕЧЁННОСТЬ!AB44</f>
        <v>2.4244231005251016E-2</v>
      </c>
      <c r="AC51" s="164">
        <f>AC47/ВОВЛЕЧЁННОСТЬ!AC44</f>
        <v>2.4733414663483718E-2</v>
      </c>
      <c r="AD51" s="164">
        <f>AD47/ВОВЛЕЧЁННОСТЬ!AD44</f>
        <v>2.6454523901044445E-2</v>
      </c>
      <c r="AE51" s="164">
        <f>AE47/ВОВЛЕЧЁННОСТЬ!AE44</f>
        <v>2.3739226368768261E-2</v>
      </c>
      <c r="AF51" s="164">
        <f>AF47/ВОВЛЕЧЁННОСТЬ!AF44</f>
        <v>2.5699830269491183E-2</v>
      </c>
      <c r="AG51" s="164">
        <f>AG47/ВОВЛЕЧЁННОСТЬ!AG44</f>
        <v>2.434921394347473E-2</v>
      </c>
      <c r="AH51" s="164">
        <f>AH47/ВОВЛЕЧЁННОСТЬ!AH44</f>
        <v>4.0065215942406571E-2</v>
      </c>
      <c r="AI51" s="164">
        <f>AI47/ВОВЛЕЧЁННОСТЬ!AI44</f>
        <v>4.0584127321249719E-2</v>
      </c>
      <c r="AJ51" s="164">
        <f>AJ47/ВОВЛЕЧЁННОСТЬ!AJ44</f>
        <v>4.0418402144119576E-2</v>
      </c>
      <c r="AK51" s="164">
        <f>AK47/ВОВЛЕЧЁННОСТЬ!AK44</f>
        <v>4.2314262047051819E-2</v>
      </c>
      <c r="AL51" s="164">
        <f>AL47/ВОВЛЕЧЁННОСТЬ!AL44</f>
        <v>4.0668287191474986E-2</v>
      </c>
      <c r="AM51" s="164">
        <f>AM47/ВОВЛЕЧЁННОСТЬ!AM44</f>
        <v>3.9011578337949389E-2</v>
      </c>
      <c r="AN51" s="164">
        <f>AN47/ВОВЛЕЧЁННОСТЬ!AN44</f>
        <v>4.2879528832336186E-2</v>
      </c>
      <c r="AO51" s="165">
        <f>AO47/ВОВЛЕЧЁННОСТЬ!AO44</f>
        <v>4.6075854409306907E-2</v>
      </c>
      <c r="AP51" s="165">
        <f>AP47/ВОВЛЕЧЁННОСТЬ!AP44</f>
        <v>4.2598208076734125E-2</v>
      </c>
      <c r="AQ51" s="165">
        <f>AQ47/ВОВЛЕЧЁННОСТЬ!AQ44</f>
        <v>4.100506017036766E-2</v>
      </c>
      <c r="AR51" s="165">
        <f>AR47/ВОВЛЕЧЁННОСТЬ!AR44</f>
        <v>4.4166145200054054E-2</v>
      </c>
      <c r="AS51" s="165">
        <f>AS47/ВОВЛЕЧЁННОСТЬ!AS44</f>
        <v>4.4834345021213307E-2</v>
      </c>
      <c r="AT51" s="165">
        <f>AT47/ВОВЛЕЧЁННОСТЬ!AT44</f>
        <v>4.1875411273621904E-2</v>
      </c>
      <c r="AU51" s="165">
        <f>AU47/ВОВЛЕЧЁННОСТЬ!AU44</f>
        <v>3.4218354601827421E-2</v>
      </c>
      <c r="AV51" s="165">
        <f>AV47/ВОВЛЕЧЁННОСТЬ!AV44</f>
        <v>3.9447745328605406E-2</v>
      </c>
      <c r="AW51" s="165">
        <f>AW47/ВОВЛЕЧЁННОСТЬ!AW44</f>
        <v>4.2108260989737738E-2</v>
      </c>
      <c r="AX51" s="165">
        <f>AX47/ВОВЛЕЧЁННОСТЬ!AX44</f>
        <v>4.2297839122057389E-2</v>
      </c>
      <c r="AY51" s="165">
        <f>AY47/ВОВЛЕЧЁННОСТЬ!AY44</f>
        <v>4.827806198429696E-2</v>
      </c>
      <c r="AZ51" s="165">
        <f>AZ47/ВОВЛЕЧЁННОСТЬ!AZ44</f>
        <v>5.7217914004127797E-2</v>
      </c>
      <c r="BA51" s="165">
        <f>BA47/ВОВЛЕЧЁННОСТЬ!BA44</f>
        <v>6.1390074992087582E-2</v>
      </c>
      <c r="BB51" s="165">
        <v>5.643765149858547E-2</v>
      </c>
      <c r="BC51" s="165">
        <v>5.7467501702731495E-2</v>
      </c>
      <c r="BD51" s="165">
        <v>6.3131278575334293E-2</v>
      </c>
      <c r="BE51" s="165">
        <v>6.2903933354010358E-2</v>
      </c>
      <c r="BF51" s="165">
        <v>6.1821111040921195E-2</v>
      </c>
      <c r="BG51" s="165">
        <v>5.7813888526345211E-2</v>
      </c>
      <c r="BH51" s="165">
        <v>5.9801138589949884E-2</v>
      </c>
      <c r="BI51" s="165">
        <v>5.9342313615101942E-2</v>
      </c>
      <c r="BJ51" s="165">
        <v>6.0506804673388044E-2</v>
      </c>
      <c r="BK51" s="165">
        <v>5.8221243351478935E-2</v>
      </c>
      <c r="BL51" s="165">
        <f>BL47/ВОВЛЕЧЁННОСТЬ!BL44</f>
        <v>6.181061592394084E-2</v>
      </c>
      <c r="BO51" s="207">
        <f>BL51-BK51</f>
        <v>3.5893725724619047E-3</v>
      </c>
      <c r="BP51" s="208"/>
    </row>
    <row r="52" spans="1:16368" ht="16.5" x14ac:dyDescent="0.25">
      <c r="A52" s="163" t="s">
        <v>268</v>
      </c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>
        <f>AA48/(ВОВЛЕЧЁННОСТЬ!AA69+ЗАТРАТЫ_ВОЗНАГРАЖДЕНИЯ!AA41+ЗАТРАТЫ_ВОЗНАГРАЖДЕНИЯ!AA48)</f>
        <v>6.6287973034652942E-3</v>
      </c>
      <c r="AB52" s="164">
        <f>AB48/(ВОВЛЕЧЁННОСТЬ!AB69+ЗАТРАТЫ_ВОЗНАГРАЖДЕНИЯ!AB41+ЗАТРАТЫ_ВОЗНАГРАЖДЕНИЯ!AB48)</f>
        <v>6.2847203360605645E-3</v>
      </c>
      <c r="AC52" s="164">
        <f>AC48/(ВОВЛЕЧЁННОСТЬ!AC69+ЗАТРАТЫ_ВОЗНАГРАЖДЕНИЯ!AC41+ЗАТРАТЫ_ВОЗНАГРАЖДЕНИЯ!AC48)</f>
        <v>4.2016587660598046E-3</v>
      </c>
      <c r="AD52" s="164">
        <f>AD48/(ВОВЛЕЧЁННОСТЬ!AD69+ЗАТРАТЫ_ВОЗНАГРАЖДЕНИЯ!AD41+ЗАТРАТЫ_ВОЗНАГРАЖДЕНИЯ!AD48)</f>
        <v>5.3278890832857764E-3</v>
      </c>
      <c r="AE52" s="164">
        <f>AE48/(ВОВЛЕЧЁННОСТЬ!AE69+ЗАТРАТЫ_ВОЗНАГРАЖДЕНИЯ!AE41+ЗАТРАТЫ_ВОЗНАГРАЖДЕНИЯ!AE48)</f>
        <v>3.7341199762643057E-3</v>
      </c>
      <c r="AF52" s="164">
        <f>AF48/(ВОВЛЕЧЁННОСТЬ!AF69+ЗАТРАТЫ_ВОЗНАГРАЖДЕНИЯ!AF41+ЗАТРАТЫ_ВОЗНАГРАЖДЕНИЯ!AF48)</f>
        <v>3.9186792496080924E-3</v>
      </c>
      <c r="AG52" s="164">
        <f>AG48/(ВОВЛЕЧЁННОСТЬ!AG69+ЗАТРАТЫ_ВОЗНАГРАЖДЕНИЯ!AG41+ЗАТРАТЫ_ВОЗНАГРАЖДЕНИЯ!AG48)</f>
        <v>4.3307784138077411E-3</v>
      </c>
      <c r="AH52" s="164">
        <f>AH48/(ВОВЛЕЧЁННОСТЬ!AH69+ЗАТРАТЫ_ВОЗНАГРАЖДЕНИЯ!AH41+ЗАТРАТЫ_ВОЗНАГРАЖДЕНИЯ!AH48)</f>
        <v>4.0797988340751231E-3</v>
      </c>
      <c r="AI52" s="164">
        <f>AI48/(ВОВЛЕЧЁННОСТЬ!AI69+ЗАТРАТЫ_ВОЗНАГРАЖДЕНИЯ!AI41+ЗАТРАТЫ_ВОЗНАГРАЖДЕНИЯ!AI48)</f>
        <v>3.1667396832134047E-3</v>
      </c>
      <c r="AJ52" s="164">
        <f>AJ48/(ВОВЛЕЧЁННОСТЬ!AJ69+ЗАТРАТЫ_ВОЗНАГРАЖДЕНИЯ!AJ41+ЗАТРАТЫ_ВОЗНАГРАЖДЕНИЯ!AJ48)</f>
        <v>4.4164095860692067E-3</v>
      </c>
      <c r="AK52" s="164">
        <f>AK48/(ВОВЛЕЧЁННОСТЬ!AK69+ЗАТРАТЫ_ВОЗНАГРАЖДЕНИЯ!AK41+ЗАТРАТЫ_ВОЗНАГРАЖДЕНИЯ!AK48)</f>
        <v>4.1444253158164791E-3</v>
      </c>
      <c r="AL52" s="164">
        <f>AL48/(ВОВЛЕЧЁННОСТЬ!AL69+ЗАТРАТЫ_ВОЗНАГРАЖДЕНИЯ!AL41+ЗАТРАТЫ_ВОЗНАГРАЖДЕНИЯ!AL48)</f>
        <v>3.5905012387509659E-3</v>
      </c>
      <c r="AM52" s="164">
        <f>AM48/(ВОВЛЕЧЁННОСТЬ!AM69+ЗАТРАТЫ_ВОЗНАГРАЖДЕНИЯ!AM41+ЗАТРАТЫ_ВОЗНАГРАЖДЕНИЯ!AM48)</f>
        <v>4.7010370625012298E-3</v>
      </c>
      <c r="AN52" s="164">
        <f>AN48/(ВОВЛЕЧЁННОСТЬ!AN69+ЗАТРАТЫ_ВОЗНАГРАЖДЕНИЯ!AN41+ЗАТРАТЫ_ВОЗНАГРАЖДЕНИЯ!AN48)</f>
        <v>4.6076534768657645E-3</v>
      </c>
      <c r="AO52" s="165">
        <f>AO48/(ВОВЛЕЧЁННОСТЬ!AO69+ЗАТРАТЫ_ВОЗНАГРАЖДЕНИЯ!AO41+ЗАТРАТЫ_ВОЗНАГРАЖДЕНИЯ!AO48)</f>
        <v>5.3759721224832567E-3</v>
      </c>
      <c r="AP52" s="165">
        <f>AP48/(ВОВЛЕЧЁННОСТЬ!AP69+ЗАТРАТЫ_ВОЗНАГРАЖДЕНИЯ!AP41+ЗАТРАТЫ_ВОЗНАГРАЖДЕНИЯ!AP48)</f>
        <v>6.0487968359928231E-3</v>
      </c>
      <c r="AQ52" s="165">
        <f>AQ48/(ВОВЛЕЧЁННОСТЬ!AQ69+ЗАТРАТЫ_ВОЗНАГРАЖДЕНИЯ!AQ41+ЗАТРАТЫ_ВОЗНАГРАЖДЕНИЯ!AQ48)</f>
        <v>4.9089131226259779E-3</v>
      </c>
      <c r="AR52" s="165">
        <f>AR48/(ВОВЛЕЧЁННОСТЬ!AR69+ЗАТРАТЫ_ВОЗНАГРАЖДЕНИЯ!AR41+ЗАТРАТЫ_ВОЗНАГРАЖДЕНИЯ!AR48)</f>
        <v>5.9990412577153726E-3</v>
      </c>
      <c r="AS52" s="165">
        <f>AS48/(ВОВЛЕЧЁННОСТЬ!AS69+ЗАТРАТЫ_ВОЗНАГРАЖДЕНИЯ!AS41+ЗАТРАТЫ_ВОЗНАГРАЖДЕНИЯ!AS48)</f>
        <v>7.6448246009858918E-3</v>
      </c>
      <c r="AT52" s="165">
        <f>AT48/(ВОВЛЕЧЁННОСТЬ!AT69+ЗАТРАТЫ_ВОЗНАГРАЖДЕНИЯ!AT41+ЗАТРАТЫ_ВОЗНАГРАЖДЕНИЯ!AT48)</f>
        <v>7.3963838791736335E-3</v>
      </c>
      <c r="AU52" s="165">
        <f>AU48/(ВОВЛЕЧЁННОСТЬ!AU69+ЗАТРАТЫ_ВОЗНАГРАЖДЕНИЯ!AU41+ЗАТРАТЫ_ВОЗНАГРАЖДЕНИЯ!AU48)</f>
        <v>6.2161671274110425E-3</v>
      </c>
      <c r="AV52" s="165">
        <f>AV48/(ВОВЛЕЧЁННОСТЬ!AV69+ЗАТРАТЫ_ВОЗНАГРАЖДЕНИЯ!AV41+ЗАТРАТЫ_ВОЗНАГРАЖДЕНИЯ!AV48)</f>
        <v>6.8989064512619954E-3</v>
      </c>
      <c r="AW52" s="165">
        <f>AW48/(ВОВЛЕЧЁННОСТЬ!AW69+ЗАТРАТЫ_ВОЗНАГРАЖДЕНИЯ!AW41+ЗАТРАТЫ_ВОЗНАГРАЖДЕНИЯ!AW48)</f>
        <v>7.9601869960357861E-3</v>
      </c>
      <c r="AX52" s="165">
        <f>AX48/(ВОВЛЕЧЁННОСТЬ!AX69+ЗАТРАТЫ_ВОЗНАГРАЖДЕНИЯ!AX41+ЗАТРАТЫ_ВОЗНАГРАЖДЕНИЯ!AX48)</f>
        <v>7.3893795864358319E-3</v>
      </c>
      <c r="AY52" s="165">
        <f>AY48/(ВОВЛЕЧЁННОСТЬ!AY69+ЗАТРАТЫ_ВОЗНАГРАЖДЕНИЯ!AY41+ЗАТРАТЫ_ВОЗНАГРАЖДЕНИЯ!AY48)</f>
        <v>1.242517034394652E-2</v>
      </c>
      <c r="AZ52" s="165">
        <f>AZ48/(ВОВЛЕЧЁННОСТЬ!AZ69+ЗАТРАТЫ_ВОЗНАГРАЖДЕНИЯ!AZ41+ЗАТРАТЫ_ВОЗНАГРАЖДЕНИЯ!AZ48)</f>
        <v>1.4062433374776018E-2</v>
      </c>
      <c r="BA52" s="165">
        <f>BA48/(ВОВЛЕЧЁННОСТЬ!BA69+ЗАТРАТЫ_ВОЗНАГРАЖДЕНИЯ!BA41+ЗАТРАТЫ_ВОЗНАГРАЖДЕНИЯ!BA48)</f>
        <v>1.6178741916917625E-2</v>
      </c>
      <c r="BB52" s="165">
        <v>1.359100251118644E-2</v>
      </c>
      <c r="BC52" s="165">
        <v>1.1941222690800547E-2</v>
      </c>
      <c r="BD52" s="165">
        <v>1.2689095225763038E-2</v>
      </c>
      <c r="BE52" s="165">
        <v>1.4391583394886462E-2</v>
      </c>
      <c r="BF52" s="165">
        <v>1.3083916370078457E-2</v>
      </c>
      <c r="BG52" s="165">
        <v>1.1379816024544125E-2</v>
      </c>
      <c r="BH52" s="165">
        <v>1.2530717144423071E-2</v>
      </c>
      <c r="BI52" s="165">
        <v>1.2784612677220111E-2</v>
      </c>
      <c r="BJ52" s="165">
        <v>1.3781280000658921E-2</v>
      </c>
      <c r="BK52" s="165">
        <v>1.18232653816244E-2</v>
      </c>
      <c r="BL52" s="165">
        <f>BL48/(ВОВЛЕЧЁННОСТЬ!BL69+ЗАТРАТЫ_ВОЗНАГРАЖДЕНИЯ!BL41+ЗАТРАТЫ_ВОЗНАГРАЖДЕНИЯ!BL48)</f>
        <v>1.1404044994928714E-2</v>
      </c>
      <c r="BO52" s="207">
        <f>BL52-BK52</f>
        <v>-4.1922038669568555E-4</v>
      </c>
      <c r="BP52" s="208"/>
    </row>
    <row r="53" spans="1:16368" ht="16.5" x14ac:dyDescent="0.25">
      <c r="A53" s="163" t="s">
        <v>269</v>
      </c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>
        <f>AA49/(ВОВЛЕЧЁННОСТЬ!AA70+ЗАТРАТЫ_ВОЗНАГРАЖДЕНИЯ!AA42+ЗАТРАТЫ_ВОЗНАГРАЖДЕНИЯ!AA49)</f>
        <v>4.0078406646041502E-2</v>
      </c>
      <c r="AB53" s="164">
        <f>AB49/(ВОВЛЕЧЁННОСТЬ!AB70+ЗАТРАТЫ_ВОЗНАГРАЖДЕНИЯ!AB42+ЗАТРАТЫ_ВОЗНАГРАЖДЕНИЯ!AB49)</f>
        <v>4.1165980441203134E-2</v>
      </c>
      <c r="AC53" s="164">
        <f>AC49/(ВОВЛЕЧЁННОСТЬ!AC70+ЗАТРАТЫ_ВОЗНАГРАЖДЕНИЯ!AC42+ЗАТРАТЫ_ВОЗНАГРАЖДЕНИЯ!AC49)</f>
        <v>4.3542208389113879E-2</v>
      </c>
      <c r="AD53" s="164">
        <f>AD49/(ВОВЛЕЧЁННОСТЬ!AD70+ЗАТРАТЫ_ВОЗНАГРАЖДЕНИЯ!AD42+ЗАТРАТЫ_ВОЗНАГРАЖДЕНИЯ!AD49)</f>
        <v>4.5372510027350536E-2</v>
      </c>
      <c r="AE53" s="164">
        <f>AE49/(ВОВЛЕЧЁННОСТЬ!AE70+ЗАТРАТЫ_ВОЗНАГРАЖДЕНИЯ!AE42+ЗАТРАТЫ_ВОЗНАГРАЖДЕНИЯ!AE49)</f>
        <v>4.1330971775334471E-2</v>
      </c>
      <c r="AF53" s="164">
        <f>AF49/(ВОВЛЕЧЁННОСТЬ!AF70+ЗАТРАТЫ_ВОЗНАГРАЖДЕНИЯ!AF42+ЗАТРАТЫ_ВОЗНАГРАЖДЕНИЯ!AF49)</f>
        <v>4.4325108011496382E-2</v>
      </c>
      <c r="AG53" s="164">
        <f>AG49/(ВОВЛЕЧЁННОСТЬ!AG70+ЗАТРАТЫ_ВОЗНАГРАЖДЕНИЯ!AG42+ЗАТРАТЫ_ВОЗНАГРАЖДЕНИЯ!AG49)</f>
        <v>3.8591917924517459E-2</v>
      </c>
      <c r="AH53" s="164">
        <f>AH49/(ВОВЛЕЧЁННОСТЬ!AH70+ЗАТРАТЫ_ВОЗНАГРАЖДЕНИЯ!AH42+ЗАТРАТЫ_ВОЗНАГРАЖДЕНИЯ!AH49)</f>
        <v>6.8391462060092514E-2</v>
      </c>
      <c r="AI53" s="164">
        <f>AI49/(ВОВЛЕЧЁННОСТЬ!AI70+ЗАТРАТЫ_ВОЗНАГРАЖДЕНИЯ!AI42+ЗАТРАТЫ_ВОЗНАГРАЖДЕНИЯ!AI49)</f>
        <v>6.9031956966210617E-2</v>
      </c>
      <c r="AJ53" s="164">
        <f>AJ49/(ВОВЛЕЧЁННОСТЬ!AJ70+ЗАТРАТЫ_ВОЗНАГРАЖДЕНИЯ!AJ42+ЗАТРАТЫ_ВОЗНАГРАЖДЕНИЯ!AJ49)</f>
        <v>6.8268685401116649E-2</v>
      </c>
      <c r="AK53" s="164">
        <f>AK49/(ВОВЛЕЧЁННОСТЬ!AK70+ЗАТРАТЫ_ВОЗНАГРАЖДЕНИЯ!AK42+ЗАТРАТЫ_ВОЗНАГРАЖДЕНИЯ!AK49)</f>
        <v>7.2592260881673004E-2</v>
      </c>
      <c r="AL53" s="164">
        <f>AL49/(ВОВЛЕЧЁННОСТЬ!AL70+ЗАТРАТЫ_ВОЗНАГРАЖДЕНИЯ!AL42+ЗАТРАТЫ_ВОЗНАГРАЖДЕНИЯ!AL49)</f>
        <v>7.1491915544960136E-2</v>
      </c>
      <c r="AM53" s="164">
        <f>AM49/(ВОВЛЕЧЁННОСТЬ!AM70+ЗАТРАТЫ_ВОЗНАГРАЖДЕНИЯ!AM42+ЗАТРАТЫ_ВОЗНАГРАЖДЕНИЯ!AM49)</f>
        <v>6.6493144010901964E-2</v>
      </c>
      <c r="AN53" s="164">
        <f>AN49/(ВОВЛЕЧЁННОСТЬ!AN70+ЗАТРАТЫ_ВОЗНАГРАЖДЕНИЯ!AN42+ЗАТРАТЫ_ВОЗНАГРАЖДЕНИЯ!AN49)</f>
        <v>7.2796386444534733E-2</v>
      </c>
      <c r="AO53" s="165">
        <f>AO49/(ВОВЛЕЧЁННОСТЬ!AO70+ЗАТРАТЫ_ВОЗНАГРАЖДЕНИЯ!AO42+ЗАТРАТЫ_ВОЗНАГРАЖДЕНИЯ!AO49)</f>
        <v>7.6631710616395482E-2</v>
      </c>
      <c r="AP53" s="165">
        <f>AP49/(ВОВЛЕЧЁННОСТЬ!AP70+ЗАТРАТЫ_ВОЗНАГРАЖДЕНИЯ!AP42+ЗАТРАТЫ_ВОЗНАГРАЖДЕНИЯ!AP49)</f>
        <v>6.9448840371474058E-2</v>
      </c>
      <c r="AQ53" s="165">
        <f>AQ49/(ВОВЛЕЧЁННОСТЬ!AQ70+ЗАТРАТЫ_ВОЗНАГРАЖДЕНИЯ!AQ42+ЗАТРАТЫ_ВОЗНАГРАЖДЕНИЯ!AQ49)</f>
        <v>6.9329213820376254E-2</v>
      </c>
      <c r="AR53" s="165">
        <f>AR49/(ВОВЛЕЧЁННОСТЬ!AR70+ЗАТРАТЫ_ВОЗНАГРАЖДЕНИЯ!AR42+ЗАТРАТЫ_ВОЗНАГРАЖДЕНИЯ!AR49)</f>
        <v>7.248287202479628E-2</v>
      </c>
      <c r="AS53" s="165">
        <f>AS49/(ВОВЛЕЧЁННОСТЬ!AS70+ЗАТРАТЫ_ВОЗНАГРАЖДЕНИЯ!AS42+ЗАТРАТЫ_ВОЗНАГРАЖДЕНИЯ!AS49)</f>
        <v>7.1983905335264775E-2</v>
      </c>
      <c r="AT53" s="165">
        <f>AT49/(ВОВЛЕЧЁННОСТЬ!AT70+ЗАТРАТЫ_ВОЗНАГРАЖДЕНИЯ!AT42+ЗАТРАТЫ_ВОЗНАГРАЖДЕНИЯ!AT49)</f>
        <v>6.7910603520915908E-2</v>
      </c>
      <c r="AU53" s="165">
        <f>AU49/(ВОВЛЕЧЁННОСТЬ!AU70+ЗАТРАТЫ_ВОЗНАГРАЖДЕНИЯ!AU42+ЗАТРАТЫ_ВОЗНАГРАЖДЕНИЯ!AU49)</f>
        <v>5.5349919030343558E-2</v>
      </c>
      <c r="AV53" s="165">
        <f>AV49/(ВОВЛЕЧЁННОСТЬ!AV70+ЗАТРАТЫ_ВОЗНАГРАЖДЕНИЯ!AV42+ЗАТРАТЫ_ВОЗНАГРАЖДЕНИЯ!AV49)</f>
        <v>6.3858431570168461E-2</v>
      </c>
      <c r="AW53" s="165">
        <f>AW49/(ВОВЛЕЧЁННОСТЬ!AW70+ЗАТРАТЫ_ВОЗНАГРАЖДЕНИЯ!AW42+ЗАТРАТЫ_ВОЗНАГРАЖДЕНИЯ!AW49)</f>
        <v>6.7929922911134449E-2</v>
      </c>
      <c r="AX53" s="165">
        <f>AX49/(ВОВЛЕЧЁННОСТЬ!AX70+ЗАТРАТЫ_ВОЗНАГРАЖДЕНИЯ!AX42+ЗАТРАТЫ_ВОЗНАГРАЖДЕНИЯ!AX49)</f>
        <v>6.7558961189086705E-2</v>
      </c>
      <c r="AY53" s="165">
        <f>AY49/(ВОВЛЕЧЁННОСТЬ!AY70+ЗАТРАТЫ_ВОЗНАГРАЖДЕНИЯ!AY42+ЗАТРАТЫ_ВОЗНАГРАЖДЕНИЯ!AY49)</f>
        <v>7.5222405217555646E-2</v>
      </c>
      <c r="AZ53" s="165">
        <f>AZ49/(ВОВЛЕЧЁННОСТЬ!AZ70+ЗАТРАТЫ_ВОЗНАГРАЖДЕНИЯ!AZ42+ЗАТРАТЫ_ВОЗНАГРАЖДЕНИЯ!AZ49)</f>
        <v>8.688208350198709E-2</v>
      </c>
      <c r="BA53" s="165">
        <f>BA49/(ВОВЛЕЧЁННОСТЬ!BA70+ЗАТРАТЫ_ВОЗНАГРАЖДЕНИЯ!BA42+ЗАТРАТЫ_ВОЗНАГРАЖДЕНИЯ!BA49)</f>
        <v>9.0719426112896073E-2</v>
      </c>
      <c r="BB53" s="165">
        <v>8.3574327413217811E-2</v>
      </c>
      <c r="BC53" s="165">
        <v>8.5759180364611318E-2</v>
      </c>
      <c r="BD53" s="165">
        <v>9.2704553470311118E-2</v>
      </c>
      <c r="BE53" s="165">
        <v>9.147500664552001E-2</v>
      </c>
      <c r="BF53" s="165">
        <v>9.0531538957371871E-2</v>
      </c>
      <c r="BG53" s="165">
        <v>8.5732553629428623E-2</v>
      </c>
      <c r="BH53" s="165">
        <v>8.8745476997743322E-2</v>
      </c>
      <c r="BI53" s="165">
        <v>8.7876350243600715E-2</v>
      </c>
      <c r="BJ53" s="165">
        <v>8.9276827007818374E-2</v>
      </c>
      <c r="BK53" s="165">
        <v>8.8100941460796278E-2</v>
      </c>
      <c r="BL53" s="165">
        <f>BL49/(ВОВЛЕЧЁННОСТЬ!BL70+ЗАТРАТЫ_ВОЗНАГРАЖДЕНИЯ!BL42+ЗАТРАТЫ_ВОЗНАГРАЖДЕНИЯ!BL49)</f>
        <v>9.4425164611134399E-2</v>
      </c>
      <c r="BO53" s="207">
        <f>BL53-BK53</f>
        <v>6.3242231503381208E-3</v>
      </c>
      <c r="BP53" s="208"/>
    </row>
    <row r="54" spans="1:16368" ht="16.5" x14ac:dyDescent="0.25">
      <c r="A54" s="163" t="s">
        <v>270</v>
      </c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>
        <f>AA50/(ВОВЛЕЧЁННОСТЬ!AA71+ЗАТРАТЫ_ВОЗНАГРАЖДЕНИЯ!AA43+ЗАТРАТЫ_ВОЗНАГРАЖДЕНИЯ!AA50)</f>
        <v>3.7654012072210218E-2</v>
      </c>
      <c r="AB54" s="164">
        <f>AB50/(ВОВЛЕЧЁННОСТЬ!AB71+ЗАТРАТЫ_ВОЗНАГРАЖДЕНИЯ!AB43+ЗАТРАТЫ_ВОЗНАГРАЖДЕНИЯ!AB50)</f>
        <v>3.8561790161188811E-2</v>
      </c>
      <c r="AC54" s="164">
        <f>AC50/(ВОВЛЕЧЁННОСТЬ!AC71+ЗАТРАТЫ_ВОЗНАГРАЖДЕНИЯ!AC43+ЗАТРАТЫ_ВОЗНАГРАЖДЕНИЯ!AC50)</f>
        <v>4.0645785142342336E-2</v>
      </c>
      <c r="AD54" s="164">
        <f>AD50/(ВОВЛЕЧЁННОСТЬ!AD71+ЗАТРАТЫ_ВОЗНАГРАЖДЕНИЯ!AD43+ЗАТРАТЫ_ВОЗНАГРАЖДЕНИЯ!AD50)</f>
        <v>4.2871891402577168E-2</v>
      </c>
      <c r="AE54" s="164">
        <f>AE50/(ВОВЛЕЧЁННОСТЬ!AE71+ЗАТРАТЫ_ВОЗНАГРАЖДЕНИЯ!AE43+ЗАТРАТЫ_ВОЗНАГРАЖДЕНИЯ!AE50)</f>
        <v>3.9381294338764875E-2</v>
      </c>
      <c r="AF54" s="164">
        <f>AF50/(ВОВЛЕЧЁННОСТЬ!AF71+ЗАТРАТЫ_ВОЗНАГРАЖДЕНИЯ!AF43+ЗАТРАТЫ_ВОЗНАГРАЖДЕНИЯ!AF50)</f>
        <v>4.115334536533357E-2</v>
      </c>
      <c r="AG54" s="164">
        <f>AG50/(ВОВЛЕЧЁННОСТЬ!AG71+ЗАТРАТЫ_ВОЗНАГРАЖДЕНИЯ!AG43+ЗАТРАТЫ_ВОЗНАГРАЖДЕНИЯ!AG50)</f>
        <v>3.4774845755901694E-2</v>
      </c>
      <c r="AH54" s="164">
        <f>AH50/(ВОВЛЕЧЁННОСТЬ!AH71+ЗАТРАТЫ_ВОЗНАГРАЖДЕНИЯ!AH43+ЗАТРАТЫ_ВОЗНАГРАЖДЕНИЯ!AH50)</f>
        <v>6.3515153947258415E-2</v>
      </c>
      <c r="AI54" s="164">
        <f>AI50/(ВОВЛЕЧЁННОСТЬ!AI71+ЗАТРАТЫ_ВОЗНАГРАЖДЕНИЯ!AI43+ЗАТРАТЫ_ВОЗНАГРАЖДЕНИЯ!AI50)</f>
        <v>6.6153598431243701E-2</v>
      </c>
      <c r="AJ54" s="164">
        <f>AJ50/(ВОВЛЕЧЁННОСТЬ!AJ71+ЗАТРАТЫ_ВОЗНАГРАЖДЕНИЯ!AJ43+ЗАТРАТЫ_ВОЗНАГРАЖДЕНИЯ!AJ50)</f>
        <v>6.5258055810971369E-2</v>
      </c>
      <c r="AK54" s="164">
        <f>AK50/(ВОВЛЕЧЁННОСТЬ!AK71+ЗАТРАТЫ_ВОЗНАГРАЖДЕНИЯ!AK43+ЗАТРАТЫ_ВОЗНАГРАЖДЕНИЯ!AK50)</f>
        <v>6.9088419620179281E-2</v>
      </c>
      <c r="AL54" s="164">
        <f>AL50/(ВОВЛЕЧЁННОСТЬ!AL71+ЗАТРАТЫ_ВОЗНАГРАЖДЕНИЯ!AL43+ЗАТРАТЫ_ВОЗНАГРАЖДЕНИЯ!AL50)</f>
        <v>6.6560676232082755E-2</v>
      </c>
      <c r="AM54" s="164">
        <f>AM50/(ВОВЛЕЧЁННОСТЬ!AM71+ЗАТРАТЫ_ВОЗНАГРАЖДЕНИЯ!AM43+ЗАТРАТЫ_ВОЗНАГРАЖДЕНИЯ!AM50)</f>
        <v>6.2686960222834348E-2</v>
      </c>
      <c r="AN54" s="164">
        <f>AN50/(ВОВЛЕЧЁННОСТЬ!AN71+ЗАТРАТЫ_ВОЗНАГРАЖДЕНИЯ!AN43+ЗАТРАТЫ_ВОЗНАГРАЖДЕНИЯ!AN50)</f>
        <v>6.8454686578012972E-2</v>
      </c>
      <c r="AO54" s="165">
        <f>AO50/(ВОВЛЕЧЁННОСТЬ!AO71+ЗАТРАТЫ_ВОЗНАГРАЖДЕНИЯ!AO43+ЗАТРАТЫ_ВОЗНАГРАЖДЕНИЯ!AO50)</f>
        <v>7.2351667144905762E-2</v>
      </c>
      <c r="AP54" s="165">
        <f>AP50/(ВОВЛЕЧЁННОСТЬ!AP71+ЗАТРАТЫ_ВОЗНАГРАЖДЕНИЯ!AP43+ЗАТРАТЫ_ВОЗНАГРАЖДЕНИЯ!AP50)</f>
        <v>6.6171292424807862E-2</v>
      </c>
      <c r="AQ54" s="165">
        <f>AQ50/(ВОВЛЕЧЁННОСТЬ!AQ71+ЗАТРАТЫ_ВОЗНАГРАЖДЕНИЯ!AQ43+ЗАТРАТЫ_ВОЗНАГРАЖДЕНИЯ!AQ50)</f>
        <v>6.3909812906634195E-2</v>
      </c>
      <c r="AR54" s="165">
        <f>AR50/(ВОВЛЕЧЁННОСТЬ!AR71+ЗАТРАТЫ_ВОЗНАГРАЖДЕНИЯ!AR43+ЗАТРАТЫ_ВОЗНАГРАЖДЕНИЯ!AR50)</f>
        <v>6.8637834343064544E-2</v>
      </c>
      <c r="AS54" s="165">
        <f>AS50/(ВОВЛЕЧЁННОСТЬ!AS71+ЗАТРАТЫ_ВОЗНАГРАЖДЕНИЯ!AS43+ЗАТРАТЫ_ВОЗНАГРАЖДЕНИЯ!AS50)</f>
        <v>6.9139100202607134E-2</v>
      </c>
      <c r="AT54" s="165">
        <f>AT50/(ВОВЛЕЧЁННОСТЬ!AT71+ЗАТРАТЫ_ВОЗНАГРАЖДЕНИЯ!AT43+ЗАТРАТЫ_ВОЗНАГРАЖДЕНИЯ!AT50)</f>
        <v>6.4123099137635392E-2</v>
      </c>
      <c r="AU54" s="165">
        <f>AU50/(ВОВЛЕЧЁННОСТЬ!AU71+ЗАТРАТЫ_ВОЗНАГРАЖДЕНИЯ!AU43+ЗАТРАТЫ_ВОЗНАГРАЖДЕНИЯ!AU50)</f>
        <v>5.4245358304559614E-2</v>
      </c>
      <c r="AV54" s="165">
        <f>AV50/(ВОВЛЕЧЁННОСТЬ!AV71+ЗАТРАТЫ_ВОЗНАГРАЖДЕНИЯ!AV43+ЗАТРАТЫ_ВОЗНАГРАЖДЕНИЯ!AV50)</f>
        <v>6.1875644623054393E-2</v>
      </c>
      <c r="AW54" s="165">
        <f>AW50/(ВОВЛЕЧЁННОСТЬ!AW71+ЗАТРАТЫ_ВОЗНАГРАЖДЕНИЯ!AW43+ЗАТРАТЫ_ВОЗНАГРАЖДЕНИЯ!AW50)</f>
        <v>6.5716955140785654E-2</v>
      </c>
      <c r="AX54" s="165">
        <f>AX50/(ВОВЛЕЧЁННОСТЬ!AX71+ЗАТРАТЫ_ВОЗНАГРАЖДЕНИЯ!AX43+ЗАТРАТЫ_ВОЗНАГРАЖДЕНИЯ!AX50)</f>
        <v>6.5710077108678877E-2</v>
      </c>
      <c r="AY54" s="165">
        <f>AY50/(ВОВЛЕЧЁННОСТЬ!AY71+ЗАТРАТЫ_ВОЗНАГРАЖДЕНИЯ!AY43+ЗАТРАТЫ_ВОЗНАГРАЖДЕНИЯ!AY50)</f>
        <v>7.2763849788824775E-2</v>
      </c>
      <c r="AZ54" s="165">
        <f>AZ50/(ВОВЛЕЧЁННОСТЬ!AZ71+ЗАТРАТЫ_ВОЗНАГРАЖДЕНИЯ!AZ43+ЗАТРАТЫ_ВОЗНАГРАЖДЕНИЯ!AZ50)</f>
        <v>8.6108222756710151E-2</v>
      </c>
      <c r="BA54" s="165">
        <f>BA50/(ВОВЛЕЧЁННОСТЬ!BA71+ЗАТРАТЫ_ВОЗНАГРАЖДЕНИЯ!BA43+ЗАТРАТЫ_ВОЗНАГРАЖДЕНИЯ!BA50)</f>
        <v>9.0350622699705216E-2</v>
      </c>
      <c r="BB54" s="165">
        <v>8.3386959848617936E-2</v>
      </c>
      <c r="BC54" s="165">
        <v>8.5794613107296511E-2</v>
      </c>
      <c r="BD54" s="165">
        <v>9.3391435897636571E-2</v>
      </c>
      <c r="BE54" s="165">
        <v>9.1755634065265157E-2</v>
      </c>
      <c r="BF54" s="165">
        <v>9.0211176433977719E-2</v>
      </c>
      <c r="BG54" s="165">
        <v>8.5284055381712839E-2</v>
      </c>
      <c r="BH54" s="165">
        <v>8.7502057968555591E-2</v>
      </c>
      <c r="BI54" s="165">
        <v>8.6799900487916165E-2</v>
      </c>
      <c r="BJ54" s="165">
        <v>8.7964010244862639E-2</v>
      </c>
      <c r="BK54" s="165">
        <v>8.6391220544876648E-2</v>
      </c>
      <c r="BL54" s="165">
        <f>BL50/(ВОВЛЕЧЁННОСТЬ!BL71+ЗАТРАТЫ_ВОЗНАГРАЖДЕНИЯ!BL43+ЗАТРАТЫ_ВОЗНАГРАЖДЕНИЯ!BL50)</f>
        <v>9.1356875904436682E-2</v>
      </c>
      <c r="BO54" s="207">
        <f>BL54-BK54</f>
        <v>4.9656553595600339E-3</v>
      </c>
      <c r="BP54" s="208"/>
    </row>
    <row r="55" spans="1:16368" ht="16.5" x14ac:dyDescent="0.25">
      <c r="A55" s="154" t="s">
        <v>271</v>
      </c>
      <c r="B55" s="155">
        <v>364874.99999999924</v>
      </c>
      <c r="C55" s="155">
        <v>8072862.9499999397</v>
      </c>
      <c r="D55" s="155">
        <v>15222736.069999345</v>
      </c>
      <c r="E55" s="155">
        <v>16983138.019998759</v>
      </c>
      <c r="F55" s="155">
        <v>19088259.389998864</v>
      </c>
      <c r="G55" s="155">
        <v>15255816.079999957</v>
      </c>
      <c r="H55" s="155">
        <f t="shared" ref="H55:BL55" si="13">+H47+H40</f>
        <v>18052046.430000402</v>
      </c>
      <c r="I55" s="155">
        <f t="shared" si="13"/>
        <v>20448331.649999499</v>
      </c>
      <c r="J55" s="155">
        <f t="shared" si="13"/>
        <v>15214016.509999443</v>
      </c>
      <c r="K55" s="155">
        <f t="shared" si="13"/>
        <v>15698223.879999269</v>
      </c>
      <c r="L55" s="155">
        <f t="shared" si="13"/>
        <v>16925976.099999644</v>
      </c>
      <c r="M55" s="155">
        <f t="shared" si="13"/>
        <v>16727320.080000376</v>
      </c>
      <c r="N55" s="155">
        <f t="shared" si="13"/>
        <v>15453913.880000424</v>
      </c>
      <c r="O55" s="155">
        <f t="shared" si="13"/>
        <v>17472508.880000401</v>
      </c>
      <c r="P55" s="155">
        <f t="shared" si="13"/>
        <v>24298296.729999758</v>
      </c>
      <c r="Q55" s="155">
        <f t="shared" si="13"/>
        <v>25302820.39999957</v>
      </c>
      <c r="R55" s="155">
        <f t="shared" si="13"/>
        <v>24719891.569999576</v>
      </c>
      <c r="S55" s="155">
        <f t="shared" si="13"/>
        <v>20360882.559999727</v>
      </c>
      <c r="T55" s="155">
        <f t="shared" si="13"/>
        <v>18315031.370000172</v>
      </c>
      <c r="U55" s="155">
        <f t="shared" si="13"/>
        <v>23366632.129998825</v>
      </c>
      <c r="V55" s="155">
        <f t="shared" si="13"/>
        <v>24865398.249998949</v>
      </c>
      <c r="W55" s="155">
        <f t="shared" si="13"/>
        <v>21030593.209999323</v>
      </c>
      <c r="X55" s="155">
        <f t="shared" si="13"/>
        <v>23140675.399999261</v>
      </c>
      <c r="Y55" s="155">
        <f t="shared" si="13"/>
        <v>23363893.029999591</v>
      </c>
      <c r="Z55" s="155">
        <f t="shared" si="13"/>
        <v>25250239.9499995</v>
      </c>
      <c r="AA55" s="155">
        <f t="shared" si="13"/>
        <v>27822414.580001429</v>
      </c>
      <c r="AB55" s="155">
        <f t="shared" si="13"/>
        <v>30639519.890003815</v>
      </c>
      <c r="AC55" s="155">
        <f t="shared" si="13"/>
        <v>28294257.610000201</v>
      </c>
      <c r="AD55" s="155">
        <f t="shared" si="13"/>
        <v>32570235.839999557</v>
      </c>
      <c r="AE55" s="155">
        <f t="shared" si="13"/>
        <v>33258141.06999971</v>
      </c>
      <c r="AF55" s="155">
        <f t="shared" si="13"/>
        <v>31167371.589997791</v>
      </c>
      <c r="AG55" s="155">
        <f t="shared" si="13"/>
        <v>39578155.639999628</v>
      </c>
      <c r="AH55" s="155">
        <f t="shared" si="13"/>
        <v>43772741.819999769</v>
      </c>
      <c r="AI55" s="155">
        <f t="shared" si="13"/>
        <v>43397400.550000124</v>
      </c>
      <c r="AJ55" s="155">
        <f t="shared" si="13"/>
        <v>41603381.140000105</v>
      </c>
      <c r="AK55" s="155">
        <f t="shared" si="13"/>
        <v>43204300.325000465</v>
      </c>
      <c r="AL55" s="155">
        <f t="shared" si="13"/>
        <v>45424867.36500001</v>
      </c>
      <c r="AM55" s="155">
        <f t="shared" si="13"/>
        <v>47251739.875000164</v>
      </c>
      <c r="AN55" s="155">
        <f t="shared" si="13"/>
        <v>54242184.179999873</v>
      </c>
      <c r="AO55" s="155">
        <f t="shared" si="13"/>
        <v>58573686.620000124</v>
      </c>
      <c r="AP55" s="155">
        <f t="shared" si="13"/>
        <v>64167401.780001253</v>
      </c>
      <c r="AQ55" s="155">
        <f t="shared" si="13"/>
        <v>59396873.260000281</v>
      </c>
      <c r="AR55" s="155">
        <f t="shared" si="13"/>
        <v>55988868.680000544</v>
      </c>
      <c r="AS55" s="156">
        <f t="shared" si="13"/>
        <v>62298701.890000276</v>
      </c>
      <c r="AT55" s="156">
        <f t="shared" si="13"/>
        <v>55929013.240000032</v>
      </c>
      <c r="AU55" s="156">
        <f t="shared" si="13"/>
        <v>47538849.499999955</v>
      </c>
      <c r="AV55" s="156">
        <f t="shared" si="13"/>
        <v>50481656.410000175</v>
      </c>
      <c r="AW55" s="156">
        <f t="shared" si="13"/>
        <v>52195378.540000796</v>
      </c>
      <c r="AX55" s="156">
        <f t="shared" si="13"/>
        <v>59498270.720000356</v>
      </c>
      <c r="AY55" s="156">
        <f t="shared" si="13"/>
        <v>66867024.993999481</v>
      </c>
      <c r="AZ55" s="156">
        <f t="shared" si="13"/>
        <v>89836883.179999739</v>
      </c>
      <c r="BA55" s="156">
        <f t="shared" si="13"/>
        <v>97116696.630000204</v>
      </c>
      <c r="BB55" s="156">
        <f t="shared" si="13"/>
        <v>109722909.55000019</v>
      </c>
      <c r="BC55" s="156">
        <f t="shared" si="13"/>
        <v>106594478.63000076</v>
      </c>
      <c r="BD55" s="156">
        <f t="shared" si="13"/>
        <v>106158624.09999937</v>
      </c>
      <c r="BE55" s="156">
        <f t="shared" si="13"/>
        <v>114400563.59000033</v>
      </c>
      <c r="BF55" s="156">
        <f t="shared" si="13"/>
        <v>114604792.99330063</v>
      </c>
      <c r="BG55" s="156">
        <f t="shared" si="13"/>
        <v>103250862.74329978</v>
      </c>
      <c r="BH55" s="156">
        <f t="shared" si="13"/>
        <v>101094131.24100015</v>
      </c>
      <c r="BI55" s="156">
        <f t="shared" si="13"/>
        <v>104454164.01000005</v>
      </c>
      <c r="BJ55" s="156">
        <f t="shared" si="13"/>
        <v>110077398.3900013</v>
      </c>
      <c r="BK55" s="156">
        <f t="shared" si="13"/>
        <v>115331746.82000056</v>
      </c>
      <c r="BL55" s="156">
        <f t="shared" si="13"/>
        <v>128694488.51000085</v>
      </c>
      <c r="BO55" s="207">
        <f t="shared" si="11"/>
        <v>0.1158635159741026</v>
      </c>
      <c r="BP55" s="208"/>
    </row>
    <row r="56" spans="1:16368" ht="16.5" x14ac:dyDescent="0.25">
      <c r="A56" s="157" t="s">
        <v>272</v>
      </c>
      <c r="B56" s="158">
        <v>2.9606346453763923E-3</v>
      </c>
      <c r="C56" s="158">
        <v>9.9499666219370758E-3</v>
      </c>
      <c r="D56" s="158">
        <v>1.2882085993695759E-2</v>
      </c>
      <c r="E56" s="158">
        <v>1.3504217437301921E-2</v>
      </c>
      <c r="F56" s="158">
        <v>1.2480580614401066E-2</v>
      </c>
      <c r="G56" s="158">
        <v>9.1642019811766576E-3</v>
      </c>
      <c r="H56" s="158">
        <v>1.0347016920773009E-2</v>
      </c>
      <c r="I56" s="158">
        <v>7.7244816060875491E-3</v>
      </c>
      <c r="J56" s="158">
        <v>7.4039546610227217E-3</v>
      </c>
      <c r="K56" s="158">
        <v>7.860170591863504E-3</v>
      </c>
      <c r="L56" s="158">
        <v>1.0178519320648716E-2</v>
      </c>
      <c r="M56" s="158">
        <v>1.0144212576529015E-2</v>
      </c>
      <c r="N56" s="158">
        <v>7.2967233540075001E-3</v>
      </c>
      <c r="O56" s="158">
        <v>7.7896030490451846E-3</v>
      </c>
      <c r="P56" s="158">
        <v>1.0381577034660043E-2</v>
      </c>
      <c r="Q56" s="158">
        <v>9.5346623692658308E-3</v>
      </c>
      <c r="R56" s="158">
        <v>9.3591183182103743E-3</v>
      </c>
      <c r="S56" s="158">
        <v>1.2680327643534823E-2</v>
      </c>
      <c r="T56" s="158">
        <v>8.3013149076235897E-3</v>
      </c>
      <c r="U56" s="158">
        <v>9.1967084147417996E-3</v>
      </c>
      <c r="V56" s="158">
        <v>7.9683319924943961E-3</v>
      </c>
      <c r="W56" s="158">
        <v>8.5343680536838461E-3</v>
      </c>
      <c r="X56" s="158">
        <v>9.6499568660413284E-3</v>
      </c>
      <c r="Y56" s="158">
        <v>1.0909390505053266E-2</v>
      </c>
      <c r="Z56" s="158">
        <v>1.3905887376140678E-2</v>
      </c>
      <c r="AA56" s="158">
        <f>AA40/(ВОВЛЕЧЁННОСТЬ!AA40+ЗАТРАТЫ_ВОЗНАГРАЖДЕНИЯ!AA40)</f>
        <v>1.2614986614186191E-2</v>
      </c>
      <c r="AB56" s="158">
        <f>AB40/(ВОВЛЕЧЁННОСТЬ!AB40+ЗАТРАТЫ_ВОЗНАГРАЖДЕНИЯ!AB40)</f>
        <v>1.2022291319587541E-2</v>
      </c>
      <c r="AC56" s="158">
        <f>AC40/(ВОВЛЕЧЁННОСТЬ!AC40+ЗАТРАТЫ_ВОЗНАГРАЖДЕНИЯ!AC40)</f>
        <v>1.0583020983921278E-2</v>
      </c>
      <c r="AD56" s="158">
        <f>AD40/(ВОВЛЕЧЁННОСТЬ!AD40+ЗАТРАТЫ_ВОЗНАГРАЖДЕНИЯ!AD40)</f>
        <v>1.0591163728257977E-2</v>
      </c>
      <c r="AE56" s="158">
        <f>AE40/(ВОВЛЕЧЁННОСТЬ!AE40+ЗАТРАТЫ_ВОЗНАГРАЖДЕНИЯ!AE40)</f>
        <v>1.6405747157210049E-2</v>
      </c>
      <c r="AF56" s="158">
        <f>AF40/(ВОВЛЕЧЁННОСТЬ!AF40+ЗАТРАТЫ_ВОЗНАГРАЖДЕНИЯ!AF40)</f>
        <v>9.3707092387378815E-3</v>
      </c>
      <c r="AG56" s="158">
        <f>AG40/(ВОВЛЕЧЁННОСТЬ!AG40+ЗАТРАТЫ_ВОЗНАГРАЖДЕНИЯ!AG40)</f>
        <v>7.8556247790823406E-3</v>
      </c>
      <c r="AH56" s="158">
        <f>AH40/(ВОВЛЕЧЁННОСТЬ!AH40+ЗАТРАТЫ_ВОЗНАГРАЖДЕНИЯ!AH40)</f>
        <v>1.0420348831402911E-2</v>
      </c>
      <c r="AI56" s="158">
        <f>AI40/(ВОВЛЕЧЁННОСТЬ!AI40+ЗАТРАТЫ_ВОЗНАГРАЖДЕНИЯ!AI40)</f>
        <v>1.1682796377145909E-2</v>
      </c>
      <c r="AJ56" s="158">
        <f>AJ40/(ВОВЛЕЧЁННОСТЬ!AJ40+ЗАТРАТЫ_ВОЗНАГРАЖДЕНИЯ!AJ40)</f>
        <v>1.0782320404637318E-2</v>
      </c>
      <c r="AK56" s="158">
        <f>AK40/(ВОВЛЕЧЁННОСТЬ!AK40+ЗАТРАТЫ_ВОЗНАГРАЖДЕНИЯ!AK40)</f>
        <v>1.0766517296555065E-2</v>
      </c>
      <c r="AL56" s="158">
        <f>AL40/(ВОВЛЕЧЁННОСТЬ!AL40+ЗАТРАТЫ_ВОЗНАГРАЖДЕНИЯ!AL40)</f>
        <v>1.1167088813583506E-2</v>
      </c>
      <c r="AM56" s="158">
        <f>AM40/(ВОВЛЕЧЁННОСТЬ!AM40+ЗАТРАТЫ_ВОЗНАГРАЖДЕНИЯ!AM40)</f>
        <v>1.0475563713838005E-2</v>
      </c>
      <c r="AN56" s="158">
        <f>AN40/(ВОВЛЕЧЁННОСТЬ!AN40+ЗАТРАТЫ_ВОЗНАГРАЖДЕНИЯ!AN40)</f>
        <v>1.0815163652328829E-2</v>
      </c>
      <c r="AO56" s="159">
        <f>AO40/(ВОВЛЕЧЁННОСТЬ!AO40+ЗАТРАТЫ_ВОЗНАГРАЖДЕНИЯ!AO40)</f>
        <v>1.1106730344556115E-2</v>
      </c>
      <c r="AP56" s="159">
        <f>AP40/(ВОВЛЕЧЁННОСТЬ!AP40+ЗАТРАТЫ_ВОЗНАГРАЖДЕНИЯ!AP40)</f>
        <v>1.103493283243322E-2</v>
      </c>
      <c r="AQ56" s="159">
        <f>AQ40/(ВОВЛЕЧЁННОСТЬ!AQ40+ЗАТРАТЫ_ВОЗНАГРАЖДЕНИЯ!AQ40)</f>
        <v>1.798449507555782E-2</v>
      </c>
      <c r="AR56" s="159">
        <f>AR40/(ВОВЛЕЧЁННОСТЬ!AR40+ЗАТРАТЫ_ВОЗНАГРАЖДЕНИЯ!AR40)</f>
        <v>1.0115005898706632E-2</v>
      </c>
      <c r="AS56" s="159">
        <f>AS40/(ВОВЛЕЧЁННОСТЬ!AS40+ЗАТРАТЫ_ВОЗНАГРАЖДЕНИЯ!AS40)</f>
        <v>1.1484176770170844E-2</v>
      </c>
      <c r="AT56" s="159">
        <f>AT40/(ВОВЛЕЧЁННОСТЬ!AT40+ЗАТРАТЫ_ВОЗНАГРАЖДЕНИЯ!AT40)</f>
        <v>1.1624514824800853E-2</v>
      </c>
      <c r="AU56" s="159">
        <f>AU40/(ВОВЛЕЧЁННОСТЬ!AU40+ЗАТРАТЫ_ВОЗНАГРАЖДЕНИЯ!AU40)</f>
        <v>1.2990491084648304E-2</v>
      </c>
      <c r="AV56" s="159">
        <f>AV40/(ВОВЛЕЧЁННОСТЬ!AV40+ЗАТРАТЫ_ВОЗНАГРАЖДЕНИЯ!AV40)</f>
        <v>1.3219681636759482E-2</v>
      </c>
      <c r="AW56" s="159">
        <f>AW40/(ВОВЛЕЧЁННОСТЬ!AW40+ЗАТРАТЫ_ВОЗНАГРАЖДЕНИЯ!AW40)</f>
        <v>1.2241452337625369E-2</v>
      </c>
      <c r="AX56" s="159">
        <f>AX40/(ВОВЛЕЧЁННОСТЬ!AX40+ЗАТРАТЫ_ВОЗНАГРАЖДЕНИЯ!AX40)</f>
        <v>1.2310688117439808E-2</v>
      </c>
      <c r="AY56" s="159">
        <f>AY40/(ВОВЛЕЧЁННОСТЬ!AY40+ЗАТРАТЫ_ВОЗНАГРАЖДЕНИЯ!AY40)</f>
        <v>1.2045329754690134E-2</v>
      </c>
      <c r="AZ56" s="159">
        <f>AZ40/(ВОВЛЕЧЁННОСТЬ!AZ40+ЗАТРАТЫ_ВОЗНАГРАЖДЕНИЯ!AZ40)</f>
        <v>1.4765328481228525E-2</v>
      </c>
      <c r="BA56" s="159">
        <f>BA40/(ВОВЛЕЧЁННОСТЬ!BA40+ЗАТРАТЫ_ВОЗНАГРАЖДЕНИЯ!BA40)</f>
        <v>1.4370672898017077E-2</v>
      </c>
      <c r="BB56" s="159">
        <v>1.636963204230554E-2</v>
      </c>
      <c r="BC56" s="159">
        <v>2.0438261192791022E-2</v>
      </c>
      <c r="BD56" s="159">
        <v>1.1039323571645799E-2</v>
      </c>
      <c r="BE56" s="159">
        <v>1.2094107304959899E-2</v>
      </c>
      <c r="BF56" s="159">
        <v>1.4391120189871176E-2</v>
      </c>
      <c r="BG56" s="159">
        <v>1.3749597027693333E-2</v>
      </c>
      <c r="BH56" s="159">
        <v>1.1685381177244008E-2</v>
      </c>
      <c r="BI56" s="159">
        <v>1.1004027294048847E-2</v>
      </c>
      <c r="BJ56" s="159">
        <v>1.104922707367159E-2</v>
      </c>
      <c r="BK56" s="159">
        <v>1.0891799464527044E-2</v>
      </c>
      <c r="BL56" s="159">
        <f>BL40/(ВОВЛЕЧЁННОСТЬ!BL40+ЗАТРАТЫ_ВОЗНАГРАЖДЕНИЯ!BL40)</f>
        <v>1.0196812895775436E-2</v>
      </c>
      <c r="BO56" s="216">
        <f>BL56-BK56</f>
        <v>-6.9498656875160818E-4</v>
      </c>
      <c r="BP56" s="208"/>
    </row>
    <row r="57" spans="1:16368" ht="16.5" x14ac:dyDescent="0.25">
      <c r="A57" s="166" t="s">
        <v>273</v>
      </c>
      <c r="B57" s="167">
        <v>5.4507744068076675E-5</v>
      </c>
      <c r="C57" s="167">
        <v>3.4493582221858379E-3</v>
      </c>
      <c r="D57" s="167">
        <v>6.9404378506585842E-3</v>
      </c>
      <c r="E57" s="167">
        <v>8.5273161185787458E-3</v>
      </c>
      <c r="F57" s="167">
        <v>8.6590465192387996E-3</v>
      </c>
      <c r="G57" s="167">
        <v>6.5313875274300003E-3</v>
      </c>
      <c r="H57" s="167">
        <v>7.6142622468893901E-3</v>
      </c>
      <c r="I57" s="167">
        <v>5.8984880424116839E-3</v>
      </c>
      <c r="J57" s="167">
        <v>5.679825486963907E-3</v>
      </c>
      <c r="K57" s="167">
        <v>6.0180149389582691E-3</v>
      </c>
      <c r="L57" s="167">
        <v>7.9065384793118535E-3</v>
      </c>
      <c r="M57" s="167">
        <v>7.8380458255061583E-3</v>
      </c>
      <c r="N57" s="167">
        <v>5.6310478804279624E-3</v>
      </c>
      <c r="O57" s="167">
        <v>6.0936812881665159E-3</v>
      </c>
      <c r="P57" s="167">
        <v>8.2750832989484137E-3</v>
      </c>
      <c r="Q57" s="167">
        <v>7.7556057145549374E-3</v>
      </c>
      <c r="R57" s="167">
        <v>7.6373092765469226E-3</v>
      </c>
      <c r="S57" s="167">
        <v>1.0348429909936103E-2</v>
      </c>
      <c r="T57" s="167">
        <v>6.844760543077714E-3</v>
      </c>
      <c r="U57" s="167">
        <v>7.5843579601989819E-3</v>
      </c>
      <c r="V57" s="167">
        <v>6.6870912325376246E-3</v>
      </c>
      <c r="W57" s="167">
        <v>7.099491328519141E-3</v>
      </c>
      <c r="X57" s="167">
        <v>7.9607221798686512E-3</v>
      </c>
      <c r="Y57" s="167">
        <v>8.9622833984937707E-3</v>
      </c>
      <c r="Z57" s="167">
        <v>1.1412800560694642E-2</v>
      </c>
      <c r="AA57" s="167">
        <f>AA40/(ВОВЛЕЧЁННОСТЬ!AA36+ЗАТРАТЫ_ВОЗНАГРАЖДЕНИЯ!AA40)</f>
        <v>1.0415468185717388E-2</v>
      </c>
      <c r="AB57" s="167">
        <f>AB40/(ВОВЛЕЧЁННОСТЬ!AB36+ЗАТРАТЫ_ВОЗНАГРАЖДЕНИЯ!AB40)</f>
        <v>1.010137322643693E-2</v>
      </c>
      <c r="AC57" s="167">
        <f>AC40/(ВОВЛЕЧЁННОСТЬ!AC36+ЗАТРАТЫ_ВОЗНАГРАЖДЕНИЯ!AC40)</f>
        <v>8.9168730902561902E-3</v>
      </c>
      <c r="AD57" s="167">
        <f>AD40/(ВОВЛЕЧЁННОСТЬ!AD36+ЗАТРАТЫ_ВОЗНАГРАЖДЕНИЯ!AD40)</f>
        <v>9.0019194857061599E-3</v>
      </c>
      <c r="AE57" s="167">
        <f>AE40/(ВОВЛЕЧЁННОСТЬ!AE36+ЗАТРАТЫ_ВОЗНАГРАЖДЕНИЯ!AE40)</f>
        <v>1.3929338831468411E-2</v>
      </c>
      <c r="AF57" s="167">
        <f>AF40/(ВОВЛЕЧЁННОСТЬ!AF36+ЗАТРАТЫ_ВОЗНАГРАЖДЕНИЯ!AF40)</f>
        <v>8.0065648283773102E-3</v>
      </c>
      <c r="AG57" s="167">
        <f>AG40/(ВОВЛЕЧЁННОСТЬ!AG36+ЗАТРАТЫ_ВОЗНАГРАЖДЕНИЯ!AG40)</f>
        <v>6.9184406932772573E-3</v>
      </c>
      <c r="AH57" s="167">
        <f>AH40/(ВОВЛЕЧЁННОСТЬ!AH36+ЗАТРАТЫ_ВОЗНАГРАЖДЕНИЯ!AH40)</f>
        <v>8.9842514810073663E-3</v>
      </c>
      <c r="AI57" s="167">
        <f>AI40/(ВОВЛЕЧЁННОСТЬ!AI36+ЗАТРАТЫ_ВОЗНАГРАЖДЕНИЯ!AI40)</f>
        <v>1.0083584351556769E-2</v>
      </c>
      <c r="AJ57" s="167">
        <f>AJ40/(ВОВЛЕЧЁННОСТЬ!AJ36+ЗАТРАТЫ_ВОЗНАГРАЖДЕНИЯ!AJ40)</f>
        <v>9.3046818088030545E-3</v>
      </c>
      <c r="AK57" s="167">
        <f>AK40/(ВОВЛЕЧЁННОСТЬ!AK36+ЗАТРАТЫ_ВОЗНАГРАЖДЕНИЯ!AK40)</f>
        <v>9.2836313361778534E-3</v>
      </c>
      <c r="AL57" s="167">
        <f>AL40/(ВОВЛЕЧЁННОСТЬ!AL36+ЗАТРАТЫ_ВОЗНАГРАЖДЕНИЯ!AL40)</f>
        <v>9.6580052908651747E-3</v>
      </c>
      <c r="AM57" s="167">
        <f>AM40/(ВОВЛЕЧЁННОСТЬ!AM36+ЗАТРАТЫ_ВОЗНАГРАЖДЕНИЯ!AM40)</f>
        <v>9.1413661034794313E-3</v>
      </c>
      <c r="AN57" s="167">
        <f>AN40/(ВОВЛЕЧЁННОСТЬ!AN36+ЗАТРАТЫ_ВОЗНАГРАЖДЕНИЯ!AN40)</f>
        <v>9.5381753538456397E-3</v>
      </c>
      <c r="AO57" s="168">
        <f>AO40/(ВОВЛЕЧЁННОСТЬ!AO36+ЗАТРАТЫ_ВОЗНАГРАЖДЕНИЯ!AO40)</f>
        <v>9.88846162655054E-3</v>
      </c>
      <c r="AP57" s="168">
        <f>AP40/(ВОВЛЕЧЁННОСТЬ!AP36+ЗАТРАТЫ_ВОЗНАГРАЖДЕНИЯ!AP40)</f>
        <v>9.810176212288E-3</v>
      </c>
      <c r="AQ57" s="168">
        <f>AQ40/(ВОВЛЕЧЁННОСТЬ!AQ36+ЗАТРАТЫ_ВОЗНАГРАЖДЕНИЯ!AQ40)</f>
        <v>1.5993564752487425E-2</v>
      </c>
      <c r="AR57" s="168">
        <f>AR40/(ВОВЛЕЧЁННОСТЬ!AR36+ЗАТРАТЫ_ВОЗНАГРАЖДЕНИЯ!AR40)</f>
        <v>9.0366830972888681E-3</v>
      </c>
      <c r="AS57" s="168">
        <f>AS40/(ВОВЛЕЧЁННОСТЬ!AS36+ЗАТРАТЫ_ВОЗНАГРАЖДЕНИЯ!AS40)</f>
        <v>1.0274911502506683E-2</v>
      </c>
      <c r="AT57" s="168">
        <f>AT40/(ВОВЛЕЧЁННОСТЬ!AT36+ЗАТРАТЫ_ВОЗНАГРАЖДЕНИЯ!AT40)</f>
        <v>1.038804508274037E-2</v>
      </c>
      <c r="AU57" s="168">
        <f>AU40/(ВОВЛЕЧЁННОСТЬ!AU36+ЗАТРАТЫ_ВОЗНАГРАЖДЕНИЯ!AU40)</f>
        <v>1.160556742727856E-2</v>
      </c>
      <c r="AV57" s="168">
        <f>AV40/(ВОВЛЕЧЁННОСТЬ!AV36+ЗАТРАТЫ_ВОЗНАГРАЖДЕНИЯ!AV40)</f>
        <v>1.1769421580793667E-2</v>
      </c>
      <c r="AW57" s="168">
        <f>AW40/(ВОВЛЕЧЁННОСТЬ!AW36+ЗАТРАТЫ_ВОЗНАГРАЖДЕНИЯ!AW40)</f>
        <v>1.0832131239274357E-2</v>
      </c>
      <c r="AX57" s="168">
        <f>AX40/(ВОВЛЕЧЁННОСТЬ!AX36+ЗАТРАТЫ_ВОЗНАГРАЖДЕНИЯ!AX40)</f>
        <v>1.0927813432793794E-2</v>
      </c>
      <c r="AY57" s="168">
        <f>AY40/(ВОВЛЕЧЁННОСТЬ!AY36+ЗАТРАТЫ_ВОЗНАГРАЖДЕНИЯ!AY40)</f>
        <v>1.0650843295195282E-2</v>
      </c>
      <c r="AZ57" s="168">
        <f>AZ40/(ВОВЛЕЧЁННОСТЬ!AZ36+ЗАТРАТЫ_ВОЗНАГРАЖДЕНИЯ!AZ40)</f>
        <v>1.3188596389381437E-2</v>
      </c>
      <c r="BA57" s="168">
        <f>BA40/(ВОВЛЕЧЁННОСТЬ!BA36+ЗАТРАТЫ_ВОЗНАГРАЖДЕНИЯ!BA40)</f>
        <v>1.2930670278259639E-2</v>
      </c>
      <c r="BB57" s="168">
        <v>1.4769855172081518E-2</v>
      </c>
      <c r="BC57" s="168">
        <v>1.8500150763122645E-2</v>
      </c>
      <c r="BD57" s="168">
        <v>1.0018583884025661E-2</v>
      </c>
      <c r="BE57" s="168">
        <v>1.0977632238939978E-2</v>
      </c>
      <c r="BF57" s="168">
        <v>1.3091665597017186E-2</v>
      </c>
      <c r="BG57" s="168">
        <v>1.2477790402141909E-2</v>
      </c>
      <c r="BH57" s="168">
        <v>1.0557061988546475E-2</v>
      </c>
      <c r="BI57" s="168">
        <v>9.9151763176225562E-3</v>
      </c>
      <c r="BJ57" s="168">
        <v>9.90402633778939E-3</v>
      </c>
      <c r="BK57" s="168">
        <v>9.7773060725670526E-3</v>
      </c>
      <c r="BL57" s="168">
        <f>BL40/(ВОВЛЕЧЁННОСТЬ!BL36+ЗАТРАТЫ_ВОЗНАГРАЖДЕНИЯ!BL40)</f>
        <v>9.2008980902170065E-3</v>
      </c>
      <c r="BO57" s="216">
        <f>BL57-BK57</f>
        <v>-5.7640798235004606E-4</v>
      </c>
      <c r="BP57" s="208"/>
    </row>
    <row r="58" spans="1:16368" ht="16.5" x14ac:dyDescent="0.25">
      <c r="A58" s="154" t="s">
        <v>274</v>
      </c>
      <c r="B58" s="155">
        <v>4.1014622258326563</v>
      </c>
      <c r="C58" s="155">
        <v>19.226868011286449</v>
      </c>
      <c r="D58" s="155">
        <v>27.547552064206759</v>
      </c>
      <c r="E58" s="155">
        <v>28.151088387302377</v>
      </c>
      <c r="F58" s="155">
        <v>26.843002217997466</v>
      </c>
      <c r="G58" s="155">
        <v>18.351282405729634</v>
      </c>
      <c r="H58" s="155">
        <v>21.322353968650845</v>
      </c>
      <c r="I58" s="155">
        <v>17.886451356751866</v>
      </c>
      <c r="J58" s="155">
        <v>15.500572832039477</v>
      </c>
      <c r="K58" s="155">
        <v>15.697430180308286</v>
      </c>
      <c r="L58" s="155">
        <v>20.209726851155022</v>
      </c>
      <c r="M58" s="155">
        <v>19.95388406113614</v>
      </c>
      <c r="N58" s="155">
        <v>14.15555932672993</v>
      </c>
      <c r="O58" s="155">
        <v>15.59641594139479</v>
      </c>
      <c r="P58" s="155">
        <v>22.908834124273351</v>
      </c>
      <c r="Q58" s="155">
        <v>21.515908075197483</v>
      </c>
      <c r="R58" s="155">
        <v>21.336300447145149</v>
      </c>
      <c r="S58" s="155">
        <v>25.442595820407966</v>
      </c>
      <c r="T58" s="155">
        <v>16.336471952793985</v>
      </c>
      <c r="U58" s="155">
        <v>18.933161508717372</v>
      </c>
      <c r="V58" s="155">
        <v>16.449938541569495</v>
      </c>
      <c r="W58" s="155">
        <v>16.862758928338657</v>
      </c>
      <c r="X58" s="155">
        <v>19.38375615023908</v>
      </c>
      <c r="Y58" s="155">
        <v>22.159888232660901</v>
      </c>
      <c r="Z58" s="155">
        <v>27.919136077559813</v>
      </c>
      <c r="AA58" s="155">
        <f>AA40/'АКТИВНОСТЬ БАЗЫ'!AA76</f>
        <v>26.119001799178704</v>
      </c>
      <c r="AB58" s="155">
        <f>AB40/'АКТИВНОСТЬ БАЗЫ'!AB76</f>
        <v>26.011926538624738</v>
      </c>
      <c r="AC58" s="155">
        <f>AC40/'АКТИВНОСТЬ БАЗЫ'!AC76</f>
        <v>22.451464869278833</v>
      </c>
      <c r="AD58" s="155">
        <f>AD40/'АКТИВНОСТЬ БАЗЫ'!AD76</f>
        <v>23.698461251079923</v>
      </c>
      <c r="AE58" s="155">
        <f>AE40/'АКТИВНОСТЬ БАЗЫ'!AE76</f>
        <v>34.539659776965458</v>
      </c>
      <c r="AF58" s="155">
        <f>AF40/'АКТИВНОСТЬ БАЗЫ'!AF76</f>
        <v>20.832222604704533</v>
      </c>
      <c r="AG58" s="155">
        <f>AG40/'АКТИВНОСТЬ БАЗЫ'!AG76</f>
        <v>23.108432104184953</v>
      </c>
      <c r="AH58" s="155">
        <f>AH40/'АКТИВНОСТЬ БАЗЫ'!AH76</f>
        <v>22.765152311881419</v>
      </c>
      <c r="AI58" s="155">
        <f>AI40/'АКТИВНОСТЬ БАЗЫ'!AI76</f>
        <v>24.018381944888446</v>
      </c>
      <c r="AJ58" s="155">
        <f>AJ40/'АКТИВНОСТЬ БАЗЫ'!AJ76</f>
        <v>22.133685205197679</v>
      </c>
      <c r="AK58" s="155">
        <f>AK40/'АКТИВНОСТЬ БАЗЫ'!AK76</f>
        <v>22.017149790494599</v>
      </c>
      <c r="AL58" s="155">
        <f>AL40/'АКТИВНОСТЬ БАЗЫ'!AL76</f>
        <v>23.31678771018489</v>
      </c>
      <c r="AM58" s="155">
        <f>AM40/'АКТИВНОСТЬ БАЗЫ'!AM76</f>
        <v>22.964411578640583</v>
      </c>
      <c r="AN58" s="155">
        <f>AN40/'АКТИВНОСТЬ БАЗЫ'!AN76</f>
        <v>24.225475641461408</v>
      </c>
      <c r="AO58" s="155">
        <f>AO40/'АКТИВНОСТЬ БАЗЫ'!AO76</f>
        <v>24.921098685528072</v>
      </c>
      <c r="AP58" s="155">
        <f>AP40/'АКТИВНОСТЬ БАЗЫ'!AP76</f>
        <v>27.031389524247604</v>
      </c>
      <c r="AQ58" s="155">
        <f>AQ40/'АКТИВНОСТЬ БАЗЫ'!AQ76</f>
        <v>39.960055352440087</v>
      </c>
      <c r="AR58" s="155">
        <f>AR40/'АКТИВНОСТЬ БАЗЫ'!AR76</f>
        <v>22.55953315773651</v>
      </c>
      <c r="AS58" s="156">
        <f>AS40/'АКТИВНОСТЬ БАЗЫ'!AS76</f>
        <v>26.376091840141299</v>
      </c>
      <c r="AT58" s="156">
        <f>AT40/'АКТИВНОСТЬ БАЗЫ'!AT76</f>
        <v>26.115173255278993</v>
      </c>
      <c r="AU58" s="156">
        <f>AU40/'АКТИВНОСТЬ БАЗЫ'!AU76</f>
        <v>28.4074207221595</v>
      </c>
      <c r="AV58" s="156">
        <f>AV40/'АКТИВНОСТЬ БАЗЫ'!AV76</f>
        <v>28.459200275958498</v>
      </c>
      <c r="AW58" s="156">
        <f>AW40/'АКТИВНОСТЬ БАЗЫ'!AW76</f>
        <v>26.178330888735886</v>
      </c>
      <c r="AX58" s="156">
        <f>AX40/'АКТИВНОСТЬ БАЗЫ'!AX76</f>
        <v>28.799178393070061</v>
      </c>
      <c r="AY58" s="156">
        <f>AY40/'АКТИВНОСТЬ БАЗЫ'!AY76</f>
        <v>27.028711098565665</v>
      </c>
      <c r="AZ58" s="156">
        <f>AZ40/'АКТИВНОСТЬ БАЗЫ'!AZ76</f>
        <v>35.138284765127629</v>
      </c>
      <c r="BA58" s="156">
        <f>BA40/'АКТИВНОСТЬ БАЗЫ'!BA76</f>
        <v>34.980526795676226</v>
      </c>
      <c r="BB58" s="156">
        <v>43.653306843283445</v>
      </c>
      <c r="BC58" s="156">
        <v>50.724160454303387</v>
      </c>
      <c r="BD58" s="156">
        <v>27.96609166579336</v>
      </c>
      <c r="BE58" s="156">
        <v>31.66327244015687</v>
      </c>
      <c r="BF58" s="156">
        <v>37.351558502717353</v>
      </c>
      <c r="BG58" s="156">
        <v>34.858988910139495</v>
      </c>
      <c r="BH58" s="156">
        <v>29.323919194316794</v>
      </c>
      <c r="BI58" s="156">
        <v>28.400432221262154</v>
      </c>
      <c r="BJ58" s="156">
        <v>28.749225509237714</v>
      </c>
      <c r="BK58" s="218">
        <v>29.152709078636519</v>
      </c>
      <c r="BL58" s="218">
        <f>BL40/'АКТИВНОСТЬ БАЗЫ'!BL76</f>
        <v>28.687212003984929</v>
      </c>
      <c r="BO58" s="216">
        <f t="shared" si="11"/>
        <v>-1.5967540903178423E-2</v>
      </c>
      <c r="BP58" s="208"/>
    </row>
    <row r="59" spans="1:16368" ht="20.45" customHeight="1" x14ac:dyDescent="0.25">
      <c r="A59" s="154" t="s">
        <v>1005</v>
      </c>
      <c r="B59" s="155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6"/>
      <c r="AT59" s="156"/>
      <c r="AU59" s="156"/>
      <c r="AV59" s="156"/>
      <c r="AW59" s="156"/>
      <c r="AX59" s="156"/>
      <c r="AY59" s="156"/>
      <c r="AZ59" s="156">
        <f>AZ40/ВОВЛЕЧЁННОСТЬ!AZ45</f>
        <v>14.449680461155172</v>
      </c>
      <c r="BA59" s="156">
        <f>BA40/ВОВЛЕЧЁННОСТЬ!BA45</f>
        <v>14.429077810035961</v>
      </c>
      <c r="BB59" s="156">
        <f>BB40/ВОВЛЕЧЁННОСТЬ!BB45</f>
        <v>16.842835945542593</v>
      </c>
      <c r="BC59" s="156">
        <f>BC40/ВОВЛЕЧЁННОСТЬ!BC45</f>
        <v>20.45450928027163</v>
      </c>
      <c r="BD59" s="156">
        <f>BD40/ВОВЛЕЧЁННОСТЬ!BD45</f>
        <v>11.282664550721526</v>
      </c>
      <c r="BE59" s="156">
        <f>BE40/ВОВЛЕЧЁННОСТЬ!BE45</f>
        <v>12.515481799451784</v>
      </c>
      <c r="BF59" s="156">
        <f>BF40/ВОВЛЕЧЁННОСТЬ!BF45</f>
        <v>15.106853366749323</v>
      </c>
      <c r="BG59" s="156">
        <f>BG40/ВОВЛЕЧЁННОСТЬ!BG45</f>
        <v>14.347332000883579</v>
      </c>
      <c r="BH59" s="156">
        <f>BH40/ВОВЛЕЧЁННОСТЬ!BH45</f>
        <v>12.397522066225548</v>
      </c>
      <c r="BI59" s="156">
        <f>BI40/ВОВЛЕЧЁННОСТЬ!BI45</f>
        <v>11.827984657001183</v>
      </c>
      <c r="BJ59" s="156">
        <f>BJ40/ВОВЛЕЧЁННОСТЬ!BJ45</f>
        <v>11.897392445480053</v>
      </c>
      <c r="BK59" s="218">
        <f>BK40/ВОВЛЕЧЁННОСТЬ!BK45</f>
        <v>11.621109837507973</v>
      </c>
      <c r="BL59" s="218">
        <f>BL40/ВОВЛЕЧЁННОСТЬ!BL45</f>
        <v>11.214995243826243</v>
      </c>
      <c r="BO59" s="216">
        <f t="shared" si="11"/>
        <v>-3.4946283045270365E-2</v>
      </c>
      <c r="BP59" s="216">
        <f>BL59/AZ59-1</f>
        <v>-0.22385859853611834</v>
      </c>
    </row>
    <row r="60" spans="1:16368" ht="16.5" x14ac:dyDescent="0.25">
      <c r="A60" s="157" t="s">
        <v>275</v>
      </c>
      <c r="B60" s="159">
        <f t="shared" ref="B60:AY60" si="14">+B66/10/B40</f>
        <v>0.11399937185751917</v>
      </c>
      <c r="C60" s="159">
        <f t="shared" si="14"/>
        <v>0.14520153257550794</v>
      </c>
      <c r="D60" s="159">
        <f t="shared" si="14"/>
        <v>0.2086830231312945</v>
      </c>
      <c r="E60" s="159">
        <f t="shared" si="14"/>
        <v>0.28207714403458034</v>
      </c>
      <c r="F60" s="159">
        <f t="shared" si="14"/>
        <v>0.38648876491201273</v>
      </c>
      <c r="G60" s="159">
        <f t="shared" si="14"/>
        <v>0.4868159567498071</v>
      </c>
      <c r="H60" s="159">
        <f t="shared" si="14"/>
        <v>0.56595082652001583</v>
      </c>
      <c r="I60" s="159">
        <f t="shared" si="14"/>
        <v>0.64168100255580618</v>
      </c>
      <c r="J60" s="159">
        <f t="shared" si="14"/>
        <v>0.6674121753290202</v>
      </c>
      <c r="K60" s="159">
        <f t="shared" si="14"/>
        <v>0.69660054171758279</v>
      </c>
      <c r="L60" s="159">
        <f t="shared" si="14"/>
        <v>0.6963609859029104</v>
      </c>
      <c r="M60" s="159">
        <f t="shared" si="14"/>
        <v>0.74506176209940245</v>
      </c>
      <c r="N60" s="159">
        <f t="shared" si="14"/>
        <v>0.83606101784851228</v>
      </c>
      <c r="O60" s="159">
        <f t="shared" si="14"/>
        <v>0.84631726307011956</v>
      </c>
      <c r="P60" s="159">
        <f t="shared" si="14"/>
        <v>0.71900337602549791</v>
      </c>
      <c r="Q60" s="159">
        <f t="shared" si="14"/>
        <v>0.72699893865466014</v>
      </c>
      <c r="R60" s="159">
        <f t="shared" si="14"/>
        <v>0.76896904319878723</v>
      </c>
      <c r="S60" s="159">
        <f t="shared" si="14"/>
        <v>0.70350656189468286</v>
      </c>
      <c r="T60" s="159">
        <f t="shared" si="14"/>
        <v>0.79764585219304096</v>
      </c>
      <c r="U60" s="159">
        <f t="shared" si="14"/>
        <v>0.77584148369575978</v>
      </c>
      <c r="V60" s="159">
        <f t="shared" si="14"/>
        <v>0.79358054554534863</v>
      </c>
      <c r="W60" s="159">
        <f t="shared" si="14"/>
        <v>0.8283467223442007</v>
      </c>
      <c r="X60" s="159">
        <f t="shared" si="14"/>
        <v>0.7828619479341814</v>
      </c>
      <c r="Y60" s="159">
        <f t="shared" si="14"/>
        <v>0.72885334745319885</v>
      </c>
      <c r="Z60" s="159">
        <f t="shared" si="14"/>
        <v>0.64989396867737381</v>
      </c>
      <c r="AA60" s="159">
        <f t="shared" si="14"/>
        <v>0.67997567756832711</v>
      </c>
      <c r="AB60" s="159">
        <f t="shared" si="14"/>
        <v>0.66400026327697892</v>
      </c>
      <c r="AC60" s="159">
        <f t="shared" si="14"/>
        <v>0.67012200020041401</v>
      </c>
      <c r="AD60" s="159">
        <f t="shared" si="14"/>
        <v>0.71696532867052343</v>
      </c>
      <c r="AE60" s="159">
        <f t="shared" si="14"/>
        <v>0.59897939753665119</v>
      </c>
      <c r="AF60" s="159">
        <f t="shared" si="14"/>
        <v>0.65048431757888536</v>
      </c>
      <c r="AG60" s="159">
        <f t="shared" si="14"/>
        <v>0.72156791787222507</v>
      </c>
      <c r="AH60" s="159">
        <f t="shared" si="14"/>
        <v>0.73064146401187169</v>
      </c>
      <c r="AI60" s="159">
        <f t="shared" si="14"/>
        <v>0.72616249911438546</v>
      </c>
      <c r="AJ60" s="159">
        <f t="shared" si="14"/>
        <v>0.7255176676515771</v>
      </c>
      <c r="AK60" s="159">
        <f t="shared" si="14"/>
        <v>0.73848829705568275</v>
      </c>
      <c r="AL60" s="159">
        <f t="shared" si="14"/>
        <v>0.72923306464776971</v>
      </c>
      <c r="AM60" s="159">
        <f t="shared" si="14"/>
        <v>0.72260508110914978</v>
      </c>
      <c r="AN60" s="159">
        <f t="shared" si="14"/>
        <v>0.71784594418607395</v>
      </c>
      <c r="AO60" s="159">
        <f t="shared" si="14"/>
        <v>0.68511102388201606</v>
      </c>
      <c r="AP60" s="159">
        <f t="shared" si="14"/>
        <v>0.65336884397889183</v>
      </c>
      <c r="AQ60" s="159">
        <f t="shared" si="14"/>
        <v>0.5439881123946182</v>
      </c>
      <c r="AR60" s="159">
        <f t="shared" si="14"/>
        <v>0.60158517143882906</v>
      </c>
      <c r="AS60" s="159">
        <f t="shared" si="14"/>
        <v>0.59904169057714862</v>
      </c>
      <c r="AT60" s="159">
        <f t="shared" si="14"/>
        <v>0.60722251137699068</v>
      </c>
      <c r="AU60" s="159">
        <f t="shared" si="14"/>
        <v>0.57040037550630496</v>
      </c>
      <c r="AV60" s="159">
        <f t="shared" si="14"/>
        <v>0.59666876139492009</v>
      </c>
      <c r="AW60" s="159">
        <f t="shared" si="14"/>
        <v>0.6111492523075992</v>
      </c>
      <c r="AX60" s="159">
        <f t="shared" si="14"/>
        <v>0.58501019126993714</v>
      </c>
      <c r="AY60" s="159">
        <f t="shared" si="14"/>
        <v>0.60222904546885236</v>
      </c>
      <c r="AZ60" s="159">
        <f t="shared" ref="AZ60:BK60" si="15">+AZ66/10/AZ40</f>
        <v>0.57518050676694277</v>
      </c>
      <c r="BA60" s="159">
        <f t="shared" si="15"/>
        <v>0.53009429976674061</v>
      </c>
      <c r="BB60" s="159">
        <f t="shared" si="15"/>
        <v>0.43574587484545307</v>
      </c>
      <c r="BC60" s="159">
        <f t="shared" si="15"/>
        <v>0.44609960881585253</v>
      </c>
      <c r="BD60" s="159">
        <f t="shared" si="15"/>
        <v>0.55470664940750236</v>
      </c>
      <c r="BE60" s="159">
        <f t="shared" si="15"/>
        <v>0.56783382233402879</v>
      </c>
      <c r="BF60" s="159">
        <f t="shared" si="15"/>
        <v>0.54042160975140874</v>
      </c>
      <c r="BG60" s="159">
        <f t="shared" si="15"/>
        <v>0.54338991097503342</v>
      </c>
      <c r="BH60" s="159">
        <f t="shared" si="15"/>
        <v>0.62027239739550621</v>
      </c>
      <c r="BI60" s="159">
        <f t="shared" si="15"/>
        <v>0.63212163345416039</v>
      </c>
      <c r="BJ60" s="159">
        <f t="shared" si="15"/>
        <v>0.61631380063515873</v>
      </c>
      <c r="BK60" s="159">
        <f t="shared" si="15"/>
        <v>0.58805756024663125</v>
      </c>
      <c r="BL60" s="159">
        <f>+BL66/10/BL40</f>
        <v>0.6718273629139685</v>
      </c>
      <c r="BM60" s="169"/>
      <c r="BN60" s="169"/>
      <c r="BO60" s="207">
        <f>BL60-BK60</f>
        <v>8.3769802667337245E-2</v>
      </c>
      <c r="BP60" s="208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  <c r="IP60" s="169"/>
      <c r="IQ60" s="169"/>
      <c r="IR60" s="169"/>
      <c r="IS60" s="169"/>
      <c r="IT60" s="169"/>
      <c r="IU60" s="169"/>
      <c r="IV60" s="169"/>
      <c r="IW60" s="169"/>
      <c r="IX60" s="169"/>
      <c r="IY60" s="169"/>
      <c r="IZ60" s="169"/>
      <c r="JA60" s="169"/>
      <c r="JB60" s="169"/>
      <c r="JC60" s="169"/>
      <c r="JD60" s="169"/>
      <c r="JE60" s="169"/>
      <c r="JF60" s="169"/>
      <c r="JG60" s="169"/>
      <c r="JH60" s="169"/>
      <c r="JI60" s="169"/>
      <c r="JJ60" s="169"/>
      <c r="JK60" s="169"/>
      <c r="JL60" s="169"/>
      <c r="JM60" s="169"/>
      <c r="JN60" s="169"/>
      <c r="JO60" s="169"/>
      <c r="JP60" s="169"/>
      <c r="JQ60" s="169"/>
      <c r="JR60" s="169"/>
      <c r="JS60" s="169"/>
      <c r="JT60" s="169"/>
      <c r="JU60" s="169"/>
      <c r="JV60" s="169"/>
      <c r="JW60" s="169"/>
      <c r="JX60" s="169"/>
      <c r="JY60" s="169"/>
      <c r="JZ60" s="169"/>
      <c r="KA60" s="169"/>
      <c r="KB60" s="169"/>
      <c r="KC60" s="169"/>
      <c r="KD60" s="169"/>
      <c r="KE60" s="169"/>
      <c r="KF60" s="169"/>
      <c r="KG60" s="169"/>
      <c r="KH60" s="169"/>
      <c r="KI60" s="169"/>
      <c r="KJ60" s="169"/>
      <c r="KK60" s="169"/>
      <c r="KL60" s="169"/>
      <c r="KM60" s="169"/>
      <c r="KN60" s="169"/>
      <c r="KO60" s="169"/>
      <c r="KP60" s="169"/>
      <c r="KQ60" s="169"/>
      <c r="KR60" s="169"/>
      <c r="KS60" s="169"/>
      <c r="KT60" s="169"/>
      <c r="KU60" s="169"/>
      <c r="KV60" s="169"/>
      <c r="KW60" s="169"/>
      <c r="KX60" s="169"/>
      <c r="KY60" s="169"/>
      <c r="KZ60" s="169"/>
      <c r="LA60" s="169"/>
      <c r="LB60" s="169"/>
      <c r="LC60" s="169"/>
      <c r="LD60" s="169"/>
      <c r="LE60" s="169"/>
      <c r="LF60" s="169"/>
      <c r="LG60" s="169"/>
      <c r="LH60" s="169"/>
      <c r="LI60" s="169"/>
      <c r="LJ60" s="169"/>
      <c r="LK60" s="169"/>
      <c r="LL60" s="169"/>
      <c r="LM60" s="169"/>
      <c r="LN60" s="169"/>
      <c r="LO60" s="169"/>
      <c r="LP60" s="169"/>
      <c r="LQ60" s="169"/>
      <c r="LR60" s="169"/>
      <c r="LS60" s="169"/>
      <c r="LT60" s="169"/>
      <c r="LU60" s="169"/>
      <c r="LV60" s="169"/>
      <c r="LW60" s="169"/>
      <c r="LX60" s="169"/>
      <c r="LY60" s="169"/>
      <c r="LZ60" s="169"/>
      <c r="MA60" s="169"/>
      <c r="MB60" s="169"/>
      <c r="MC60" s="169"/>
      <c r="MD60" s="169"/>
      <c r="ME60" s="169"/>
      <c r="MF60" s="169"/>
      <c r="MG60" s="169"/>
      <c r="MH60" s="169"/>
      <c r="MI60" s="169"/>
      <c r="MJ60" s="169"/>
      <c r="MK60" s="169"/>
      <c r="ML60" s="169"/>
      <c r="MM60" s="169"/>
      <c r="MN60" s="169"/>
      <c r="MO60" s="169"/>
      <c r="MP60" s="169"/>
      <c r="MQ60" s="169"/>
      <c r="MR60" s="169"/>
      <c r="MS60" s="169"/>
      <c r="MT60" s="169"/>
      <c r="MU60" s="169"/>
      <c r="MV60" s="169"/>
      <c r="MW60" s="169"/>
      <c r="MX60" s="169"/>
      <c r="MY60" s="169"/>
      <c r="MZ60" s="169"/>
      <c r="NA60" s="169"/>
      <c r="NB60" s="169"/>
      <c r="NC60" s="169"/>
      <c r="ND60" s="169"/>
      <c r="NE60" s="169"/>
      <c r="NF60" s="169"/>
      <c r="NG60" s="169"/>
      <c r="NH60" s="169"/>
      <c r="NI60" s="169"/>
      <c r="NJ60" s="169"/>
      <c r="NK60" s="169"/>
      <c r="NL60" s="169"/>
      <c r="NM60" s="169"/>
      <c r="NN60" s="169"/>
      <c r="NO60" s="169"/>
      <c r="NP60" s="169"/>
      <c r="NQ60" s="169"/>
      <c r="NR60" s="169"/>
      <c r="NS60" s="169"/>
      <c r="NT60" s="169"/>
      <c r="NU60" s="169"/>
      <c r="NV60" s="169"/>
      <c r="NW60" s="169"/>
      <c r="NX60" s="169"/>
      <c r="NY60" s="169"/>
      <c r="NZ60" s="169"/>
      <c r="OA60" s="169"/>
      <c r="OB60" s="169"/>
      <c r="OC60" s="169"/>
      <c r="OD60" s="169"/>
      <c r="OE60" s="169"/>
      <c r="OF60" s="169"/>
      <c r="OG60" s="169"/>
      <c r="OH60" s="169"/>
      <c r="OI60" s="169"/>
      <c r="OJ60" s="169"/>
      <c r="OK60" s="169"/>
      <c r="OL60" s="169"/>
      <c r="OM60" s="169"/>
      <c r="ON60" s="169"/>
      <c r="OO60" s="169"/>
      <c r="OP60" s="169"/>
      <c r="OQ60" s="169"/>
      <c r="OR60" s="169"/>
      <c r="OS60" s="169"/>
      <c r="OT60" s="169"/>
      <c r="OU60" s="169"/>
      <c r="OV60" s="169"/>
      <c r="OW60" s="169"/>
      <c r="OX60" s="169"/>
      <c r="OY60" s="169"/>
      <c r="OZ60" s="169"/>
      <c r="PA60" s="169"/>
      <c r="PB60" s="169"/>
      <c r="PC60" s="169"/>
      <c r="PD60" s="169"/>
      <c r="PE60" s="169"/>
      <c r="PF60" s="169"/>
      <c r="PG60" s="169"/>
      <c r="PH60" s="169"/>
      <c r="PI60" s="169"/>
      <c r="PJ60" s="169"/>
      <c r="PK60" s="169"/>
      <c r="PL60" s="169"/>
      <c r="PM60" s="169"/>
      <c r="PN60" s="169"/>
      <c r="PO60" s="169"/>
      <c r="PP60" s="169"/>
      <c r="PQ60" s="169"/>
      <c r="PR60" s="169"/>
      <c r="PS60" s="169"/>
      <c r="PT60" s="169"/>
      <c r="PU60" s="169"/>
      <c r="PV60" s="169"/>
      <c r="PW60" s="169"/>
      <c r="PX60" s="169"/>
      <c r="PY60" s="169"/>
      <c r="PZ60" s="169"/>
      <c r="QA60" s="169"/>
      <c r="QB60" s="169"/>
      <c r="QC60" s="169"/>
      <c r="QD60" s="169"/>
      <c r="QE60" s="169"/>
      <c r="QF60" s="169"/>
      <c r="QG60" s="169"/>
      <c r="QH60" s="169"/>
      <c r="QI60" s="169"/>
      <c r="QJ60" s="169"/>
      <c r="QK60" s="169"/>
      <c r="QL60" s="169"/>
      <c r="QM60" s="169"/>
      <c r="QN60" s="169"/>
      <c r="QO60" s="169"/>
      <c r="QP60" s="169"/>
      <c r="QQ60" s="169"/>
      <c r="QR60" s="169"/>
      <c r="QS60" s="169"/>
      <c r="QT60" s="169"/>
      <c r="QU60" s="169"/>
      <c r="QV60" s="169"/>
      <c r="QW60" s="169"/>
      <c r="QX60" s="169"/>
      <c r="QY60" s="169"/>
      <c r="QZ60" s="169"/>
      <c r="RA60" s="169"/>
      <c r="RB60" s="169"/>
      <c r="RC60" s="169"/>
      <c r="RD60" s="169"/>
      <c r="RE60" s="169"/>
      <c r="RF60" s="169"/>
      <c r="RG60" s="169"/>
      <c r="RH60" s="169"/>
      <c r="RI60" s="169"/>
      <c r="RJ60" s="169"/>
      <c r="RK60" s="169"/>
      <c r="RL60" s="169"/>
      <c r="RM60" s="169"/>
      <c r="RN60" s="169"/>
      <c r="RO60" s="169"/>
      <c r="RP60" s="169"/>
      <c r="RQ60" s="169"/>
      <c r="RR60" s="169"/>
      <c r="RS60" s="169"/>
      <c r="RT60" s="169"/>
      <c r="RU60" s="169"/>
      <c r="RV60" s="169"/>
      <c r="RW60" s="169"/>
      <c r="RX60" s="169"/>
      <c r="RY60" s="169"/>
      <c r="RZ60" s="169"/>
      <c r="SA60" s="169"/>
      <c r="SB60" s="169"/>
      <c r="SC60" s="169"/>
      <c r="SD60" s="169"/>
      <c r="SE60" s="169"/>
      <c r="SF60" s="169"/>
      <c r="SG60" s="169"/>
      <c r="SH60" s="169"/>
      <c r="SI60" s="169"/>
      <c r="SJ60" s="169"/>
      <c r="SK60" s="169"/>
      <c r="SL60" s="169"/>
      <c r="SM60" s="169"/>
      <c r="SN60" s="169"/>
      <c r="SO60" s="169"/>
      <c r="SP60" s="169"/>
      <c r="SQ60" s="169"/>
      <c r="SR60" s="169"/>
      <c r="SS60" s="169"/>
      <c r="ST60" s="169"/>
      <c r="SU60" s="169"/>
      <c r="SV60" s="169"/>
      <c r="SW60" s="169"/>
      <c r="SX60" s="169"/>
      <c r="SY60" s="169"/>
      <c r="SZ60" s="169"/>
      <c r="TA60" s="169"/>
      <c r="TB60" s="169"/>
      <c r="TC60" s="169"/>
      <c r="TD60" s="169"/>
      <c r="TE60" s="169"/>
      <c r="TF60" s="169"/>
      <c r="TG60" s="169"/>
      <c r="TH60" s="169"/>
      <c r="TI60" s="169"/>
      <c r="TJ60" s="169"/>
      <c r="TK60" s="169"/>
      <c r="TL60" s="169"/>
      <c r="TM60" s="169"/>
      <c r="TN60" s="169"/>
      <c r="TO60" s="169"/>
      <c r="TP60" s="169"/>
      <c r="TQ60" s="169"/>
      <c r="TR60" s="169"/>
      <c r="TS60" s="169"/>
      <c r="TT60" s="169"/>
      <c r="TU60" s="169"/>
      <c r="TV60" s="169"/>
      <c r="TW60" s="169"/>
      <c r="TX60" s="169"/>
      <c r="TY60" s="169"/>
      <c r="TZ60" s="169"/>
      <c r="UA60" s="169"/>
      <c r="UB60" s="169"/>
      <c r="UC60" s="169"/>
      <c r="UD60" s="169"/>
      <c r="UE60" s="169"/>
      <c r="UF60" s="169"/>
      <c r="UG60" s="169"/>
      <c r="UH60" s="169"/>
      <c r="UI60" s="169"/>
      <c r="UJ60" s="169"/>
      <c r="UK60" s="169"/>
      <c r="UL60" s="169"/>
      <c r="UM60" s="169"/>
      <c r="UN60" s="169"/>
      <c r="UO60" s="169"/>
      <c r="UP60" s="169"/>
      <c r="UQ60" s="169"/>
      <c r="UR60" s="169"/>
      <c r="US60" s="169"/>
      <c r="UT60" s="169"/>
      <c r="UU60" s="169"/>
      <c r="UV60" s="169"/>
      <c r="UW60" s="169"/>
      <c r="UX60" s="169"/>
      <c r="UY60" s="169"/>
      <c r="UZ60" s="169"/>
      <c r="VA60" s="169"/>
      <c r="VB60" s="169"/>
      <c r="VC60" s="169"/>
      <c r="VD60" s="169"/>
      <c r="VE60" s="169"/>
      <c r="VF60" s="169"/>
      <c r="VG60" s="169"/>
      <c r="VH60" s="169"/>
      <c r="VI60" s="169"/>
      <c r="VJ60" s="169"/>
      <c r="VK60" s="169"/>
      <c r="VL60" s="169"/>
      <c r="VM60" s="169"/>
      <c r="VN60" s="169"/>
      <c r="VO60" s="169"/>
      <c r="VP60" s="169"/>
      <c r="VQ60" s="169"/>
      <c r="VR60" s="169"/>
      <c r="VS60" s="169"/>
      <c r="VT60" s="169"/>
      <c r="VU60" s="169"/>
      <c r="VV60" s="169"/>
      <c r="VW60" s="169"/>
      <c r="VX60" s="169"/>
      <c r="VY60" s="169"/>
      <c r="VZ60" s="169"/>
      <c r="WA60" s="169"/>
      <c r="WB60" s="169"/>
      <c r="WC60" s="169"/>
      <c r="WD60" s="169"/>
      <c r="WE60" s="169"/>
      <c r="WF60" s="169"/>
      <c r="WG60" s="169"/>
      <c r="WH60" s="169"/>
      <c r="WI60" s="169"/>
      <c r="WJ60" s="169"/>
      <c r="WK60" s="169"/>
      <c r="WL60" s="169"/>
      <c r="WM60" s="169"/>
      <c r="WN60" s="169"/>
      <c r="WO60" s="169"/>
      <c r="WP60" s="169"/>
      <c r="WQ60" s="169"/>
      <c r="WR60" s="169"/>
      <c r="WS60" s="169"/>
      <c r="WT60" s="169"/>
      <c r="WU60" s="169"/>
      <c r="WV60" s="169"/>
      <c r="WW60" s="169"/>
      <c r="WX60" s="169"/>
      <c r="WY60" s="169"/>
      <c r="WZ60" s="169"/>
      <c r="XA60" s="169"/>
      <c r="XB60" s="169"/>
      <c r="XC60" s="169"/>
      <c r="XD60" s="169"/>
      <c r="XE60" s="169"/>
      <c r="XF60" s="169"/>
      <c r="XG60" s="169"/>
      <c r="XH60" s="169"/>
      <c r="XI60" s="169"/>
      <c r="XJ60" s="169"/>
      <c r="XK60" s="169"/>
      <c r="XL60" s="169"/>
      <c r="XM60" s="169"/>
      <c r="XN60" s="169"/>
      <c r="XO60" s="169"/>
      <c r="XP60" s="169"/>
      <c r="XQ60" s="169"/>
      <c r="XR60" s="169"/>
      <c r="XS60" s="169"/>
      <c r="XT60" s="169"/>
      <c r="XU60" s="169"/>
      <c r="XV60" s="169"/>
      <c r="XW60" s="169"/>
      <c r="XX60" s="169"/>
      <c r="XY60" s="169"/>
      <c r="XZ60" s="169"/>
      <c r="YA60" s="169"/>
      <c r="YB60" s="169"/>
      <c r="YC60" s="169"/>
      <c r="YD60" s="169"/>
      <c r="YE60" s="169"/>
      <c r="YF60" s="169"/>
      <c r="YG60" s="169"/>
      <c r="YH60" s="169"/>
      <c r="YI60" s="169"/>
      <c r="YJ60" s="169"/>
      <c r="YK60" s="169"/>
      <c r="YL60" s="169"/>
      <c r="YM60" s="169"/>
      <c r="YN60" s="169"/>
      <c r="YO60" s="169"/>
      <c r="YP60" s="169"/>
      <c r="YQ60" s="169"/>
      <c r="YR60" s="169"/>
      <c r="YS60" s="169"/>
      <c r="YT60" s="169"/>
      <c r="YU60" s="169"/>
      <c r="YV60" s="169"/>
      <c r="YW60" s="169"/>
      <c r="YX60" s="169"/>
      <c r="YY60" s="169"/>
      <c r="YZ60" s="169"/>
      <c r="ZA60" s="169"/>
      <c r="ZB60" s="169"/>
      <c r="ZC60" s="169"/>
      <c r="ZD60" s="169"/>
      <c r="ZE60" s="169"/>
      <c r="ZF60" s="169"/>
      <c r="ZG60" s="169"/>
      <c r="ZH60" s="169"/>
      <c r="ZI60" s="169"/>
      <c r="ZJ60" s="169"/>
      <c r="ZK60" s="169"/>
      <c r="ZL60" s="169"/>
      <c r="ZM60" s="169"/>
      <c r="ZN60" s="169"/>
      <c r="ZO60" s="169"/>
      <c r="ZP60" s="169"/>
      <c r="ZQ60" s="169"/>
      <c r="ZR60" s="169"/>
      <c r="ZS60" s="169"/>
      <c r="ZT60" s="169"/>
      <c r="ZU60" s="169"/>
      <c r="ZV60" s="169"/>
      <c r="ZW60" s="169"/>
      <c r="ZX60" s="169"/>
      <c r="ZY60" s="169"/>
      <c r="ZZ60" s="169"/>
      <c r="AAA60" s="169"/>
      <c r="AAB60" s="169"/>
      <c r="AAC60" s="169"/>
      <c r="AAD60" s="169"/>
      <c r="AAE60" s="169"/>
      <c r="AAF60" s="169"/>
      <c r="AAG60" s="169"/>
      <c r="AAH60" s="169"/>
      <c r="AAI60" s="169"/>
      <c r="AAJ60" s="169"/>
      <c r="AAK60" s="169"/>
      <c r="AAL60" s="169"/>
      <c r="AAM60" s="169"/>
      <c r="AAN60" s="169"/>
      <c r="AAO60" s="169"/>
      <c r="AAP60" s="169"/>
      <c r="AAQ60" s="169"/>
      <c r="AAR60" s="169"/>
      <c r="AAS60" s="169"/>
      <c r="AAT60" s="169"/>
      <c r="AAU60" s="169"/>
      <c r="AAV60" s="169"/>
      <c r="AAW60" s="169"/>
      <c r="AAX60" s="169"/>
      <c r="AAY60" s="169"/>
      <c r="AAZ60" s="169"/>
      <c r="ABA60" s="169"/>
      <c r="ABB60" s="169"/>
      <c r="ABC60" s="169"/>
      <c r="ABD60" s="169"/>
      <c r="ABE60" s="169"/>
      <c r="ABF60" s="169"/>
      <c r="ABG60" s="169"/>
      <c r="ABH60" s="169"/>
      <c r="ABI60" s="169"/>
      <c r="ABJ60" s="169"/>
      <c r="ABK60" s="169"/>
      <c r="ABL60" s="169"/>
      <c r="ABM60" s="169"/>
      <c r="ABN60" s="169"/>
      <c r="ABO60" s="169"/>
      <c r="ABP60" s="169"/>
      <c r="ABQ60" s="169"/>
      <c r="ABR60" s="169"/>
      <c r="ABS60" s="169"/>
      <c r="ABT60" s="169"/>
      <c r="ABU60" s="169"/>
      <c r="ABV60" s="169"/>
      <c r="ABW60" s="169"/>
      <c r="ABX60" s="169"/>
      <c r="ABY60" s="169"/>
      <c r="ABZ60" s="169"/>
      <c r="ACA60" s="169"/>
      <c r="ACB60" s="169"/>
      <c r="ACC60" s="169"/>
      <c r="ACD60" s="169"/>
      <c r="ACE60" s="169"/>
      <c r="ACF60" s="169"/>
      <c r="ACG60" s="169"/>
      <c r="ACH60" s="169"/>
      <c r="ACI60" s="169"/>
      <c r="ACJ60" s="169"/>
      <c r="ACK60" s="169"/>
      <c r="ACL60" s="169"/>
      <c r="ACM60" s="169"/>
      <c r="ACN60" s="169"/>
      <c r="ACO60" s="169"/>
      <c r="ACP60" s="169"/>
      <c r="ACQ60" s="169"/>
      <c r="ACR60" s="169"/>
      <c r="ACS60" s="169"/>
      <c r="ACT60" s="169"/>
      <c r="ACU60" s="169"/>
      <c r="ACV60" s="169"/>
      <c r="ACW60" s="169"/>
      <c r="ACX60" s="169"/>
      <c r="ACY60" s="169"/>
      <c r="ACZ60" s="169"/>
      <c r="ADA60" s="169"/>
      <c r="ADB60" s="169"/>
      <c r="ADC60" s="169"/>
      <c r="ADD60" s="169"/>
      <c r="ADE60" s="169"/>
      <c r="ADF60" s="169"/>
      <c r="ADG60" s="169"/>
      <c r="ADH60" s="169"/>
      <c r="ADI60" s="169"/>
      <c r="ADJ60" s="169"/>
      <c r="ADK60" s="169"/>
      <c r="ADL60" s="169"/>
      <c r="ADM60" s="169"/>
      <c r="ADN60" s="169"/>
      <c r="ADO60" s="169"/>
      <c r="ADP60" s="169"/>
      <c r="ADQ60" s="169"/>
      <c r="ADR60" s="169"/>
      <c r="ADS60" s="169"/>
      <c r="ADT60" s="169"/>
      <c r="ADU60" s="169"/>
      <c r="ADV60" s="169"/>
      <c r="ADW60" s="169"/>
      <c r="ADX60" s="169"/>
      <c r="ADY60" s="169"/>
      <c r="ADZ60" s="169"/>
      <c r="AEA60" s="169"/>
      <c r="AEB60" s="169"/>
      <c r="AEC60" s="169"/>
      <c r="AED60" s="169"/>
      <c r="AEE60" s="169"/>
      <c r="AEF60" s="169"/>
      <c r="AEG60" s="169"/>
      <c r="AEH60" s="169"/>
      <c r="AEI60" s="169"/>
      <c r="AEJ60" s="169"/>
      <c r="AEK60" s="169"/>
      <c r="AEL60" s="169"/>
      <c r="AEM60" s="169"/>
      <c r="AEN60" s="169"/>
      <c r="AEO60" s="169"/>
      <c r="AEP60" s="169"/>
      <c r="AEQ60" s="169"/>
      <c r="AER60" s="169"/>
      <c r="AES60" s="169"/>
      <c r="AET60" s="169"/>
      <c r="AEU60" s="169"/>
      <c r="AEV60" s="169"/>
      <c r="AEW60" s="169"/>
      <c r="AEX60" s="169"/>
      <c r="AEY60" s="169"/>
      <c r="AEZ60" s="169"/>
      <c r="AFA60" s="169"/>
      <c r="AFB60" s="169"/>
      <c r="AFC60" s="169"/>
      <c r="AFD60" s="169"/>
      <c r="AFE60" s="169"/>
      <c r="AFF60" s="169"/>
      <c r="AFG60" s="169"/>
      <c r="AFH60" s="169"/>
      <c r="AFI60" s="169"/>
      <c r="AFJ60" s="169"/>
      <c r="AFK60" s="169"/>
      <c r="AFL60" s="169"/>
      <c r="AFM60" s="169"/>
      <c r="AFN60" s="169"/>
      <c r="AFO60" s="169"/>
      <c r="AFP60" s="169"/>
      <c r="AFQ60" s="169"/>
      <c r="AFR60" s="169"/>
      <c r="AFS60" s="169"/>
      <c r="AFT60" s="169"/>
      <c r="AFU60" s="169"/>
      <c r="AFV60" s="169"/>
      <c r="AFW60" s="169"/>
      <c r="AFX60" s="169"/>
      <c r="AFY60" s="169"/>
      <c r="AFZ60" s="169"/>
      <c r="AGA60" s="169"/>
      <c r="AGB60" s="169"/>
      <c r="AGC60" s="169"/>
      <c r="AGD60" s="169"/>
      <c r="AGE60" s="169"/>
      <c r="AGF60" s="169"/>
      <c r="AGG60" s="169"/>
      <c r="AGH60" s="169"/>
      <c r="AGI60" s="169"/>
      <c r="AGJ60" s="169"/>
      <c r="AGK60" s="169"/>
      <c r="AGL60" s="169"/>
      <c r="AGM60" s="169"/>
      <c r="AGN60" s="169"/>
      <c r="AGO60" s="169"/>
      <c r="AGP60" s="169"/>
      <c r="AGQ60" s="169"/>
      <c r="AGR60" s="169"/>
      <c r="AGS60" s="169"/>
      <c r="AGT60" s="169"/>
      <c r="AGU60" s="169"/>
      <c r="AGV60" s="169"/>
      <c r="AGW60" s="169"/>
      <c r="AGX60" s="169"/>
      <c r="AGY60" s="169"/>
      <c r="AGZ60" s="169"/>
      <c r="AHA60" s="169"/>
      <c r="AHB60" s="169"/>
      <c r="AHC60" s="169"/>
      <c r="AHD60" s="169"/>
      <c r="AHE60" s="169"/>
      <c r="AHF60" s="169"/>
      <c r="AHG60" s="169"/>
      <c r="AHH60" s="169"/>
      <c r="AHI60" s="169"/>
      <c r="AHJ60" s="169"/>
      <c r="AHK60" s="169"/>
      <c r="AHL60" s="169"/>
      <c r="AHM60" s="169"/>
      <c r="AHN60" s="169"/>
      <c r="AHO60" s="169"/>
      <c r="AHP60" s="169"/>
      <c r="AHQ60" s="169"/>
      <c r="AHR60" s="169"/>
      <c r="AHS60" s="169"/>
      <c r="AHT60" s="169"/>
      <c r="AHU60" s="169"/>
      <c r="AHV60" s="169"/>
      <c r="AHW60" s="169"/>
      <c r="AHX60" s="169"/>
      <c r="AHY60" s="169"/>
      <c r="AHZ60" s="169"/>
      <c r="AIA60" s="169"/>
      <c r="AIB60" s="169"/>
      <c r="AIC60" s="169"/>
      <c r="AID60" s="169"/>
      <c r="AIE60" s="169"/>
      <c r="AIF60" s="169"/>
      <c r="AIG60" s="169"/>
      <c r="AIH60" s="169"/>
      <c r="AII60" s="169"/>
      <c r="AIJ60" s="169"/>
      <c r="AIK60" s="169"/>
      <c r="AIL60" s="169"/>
      <c r="AIM60" s="169"/>
      <c r="AIN60" s="169"/>
      <c r="AIO60" s="169"/>
      <c r="AIP60" s="169"/>
      <c r="AIQ60" s="169"/>
      <c r="AIR60" s="169"/>
      <c r="AIS60" s="169"/>
      <c r="AIT60" s="169"/>
      <c r="AIU60" s="169"/>
      <c r="AIV60" s="169"/>
      <c r="AIW60" s="169"/>
      <c r="AIX60" s="169"/>
      <c r="AIY60" s="169"/>
      <c r="AIZ60" s="169"/>
      <c r="AJA60" s="169"/>
      <c r="AJB60" s="169"/>
      <c r="AJC60" s="169"/>
      <c r="AJD60" s="169"/>
      <c r="AJE60" s="169"/>
      <c r="AJF60" s="169"/>
      <c r="AJG60" s="169"/>
      <c r="AJH60" s="169"/>
      <c r="AJI60" s="169"/>
      <c r="AJJ60" s="169"/>
      <c r="AJK60" s="169"/>
      <c r="AJL60" s="169"/>
      <c r="AJM60" s="169"/>
      <c r="AJN60" s="169"/>
      <c r="AJO60" s="169"/>
      <c r="AJP60" s="169"/>
      <c r="AJQ60" s="169"/>
      <c r="AJR60" s="169"/>
      <c r="AJS60" s="169"/>
      <c r="AJT60" s="169"/>
      <c r="AJU60" s="169"/>
      <c r="AJV60" s="169"/>
      <c r="AJW60" s="169"/>
      <c r="AJX60" s="169"/>
      <c r="AJY60" s="169"/>
      <c r="AJZ60" s="169"/>
      <c r="AKA60" s="169"/>
      <c r="AKB60" s="169"/>
      <c r="AKC60" s="169"/>
      <c r="AKD60" s="169"/>
      <c r="AKE60" s="169"/>
      <c r="AKF60" s="169"/>
      <c r="AKG60" s="169"/>
      <c r="AKH60" s="169"/>
      <c r="AKI60" s="169"/>
      <c r="AKJ60" s="169"/>
      <c r="AKK60" s="169"/>
      <c r="AKL60" s="169"/>
      <c r="AKM60" s="169"/>
      <c r="AKN60" s="169"/>
      <c r="AKO60" s="169"/>
      <c r="AKP60" s="169"/>
      <c r="AKQ60" s="169"/>
      <c r="AKR60" s="169"/>
      <c r="AKS60" s="169"/>
      <c r="AKT60" s="169"/>
      <c r="AKU60" s="169"/>
      <c r="AKV60" s="169"/>
      <c r="AKW60" s="169"/>
      <c r="AKX60" s="169"/>
      <c r="AKY60" s="169"/>
      <c r="AKZ60" s="169"/>
      <c r="ALA60" s="169"/>
      <c r="ALB60" s="169"/>
      <c r="ALC60" s="169"/>
      <c r="ALD60" s="169"/>
      <c r="ALE60" s="169"/>
      <c r="ALF60" s="169"/>
      <c r="ALG60" s="169"/>
      <c r="ALH60" s="169"/>
      <c r="ALI60" s="169"/>
      <c r="ALJ60" s="169"/>
      <c r="ALK60" s="169"/>
      <c r="ALL60" s="169"/>
      <c r="ALM60" s="169"/>
      <c r="ALN60" s="169"/>
      <c r="ALO60" s="169"/>
      <c r="ALP60" s="169"/>
      <c r="ALQ60" s="169"/>
      <c r="ALR60" s="169"/>
      <c r="ALS60" s="169"/>
      <c r="ALT60" s="169"/>
      <c r="ALU60" s="169"/>
      <c r="ALV60" s="169"/>
      <c r="ALW60" s="169"/>
      <c r="ALX60" s="169"/>
      <c r="ALY60" s="169"/>
      <c r="ALZ60" s="169"/>
      <c r="AMA60" s="169"/>
      <c r="AMB60" s="169"/>
      <c r="AMC60" s="169"/>
      <c r="AMD60" s="169"/>
      <c r="AME60" s="169"/>
      <c r="AMF60" s="169"/>
      <c r="AMG60" s="169"/>
      <c r="AMH60" s="169"/>
      <c r="AMI60" s="169"/>
      <c r="AMJ60" s="169"/>
      <c r="AMK60" s="169"/>
      <c r="AML60" s="169"/>
      <c r="AMM60" s="169"/>
      <c r="AMN60" s="169"/>
      <c r="AMO60" s="169"/>
      <c r="AMP60" s="169"/>
      <c r="AMQ60" s="169"/>
      <c r="AMR60" s="169"/>
      <c r="AMS60" s="169"/>
      <c r="AMT60" s="169"/>
      <c r="AMU60" s="169"/>
      <c r="AMV60" s="169"/>
      <c r="AMW60" s="169"/>
      <c r="AMX60" s="169"/>
      <c r="AMY60" s="169"/>
      <c r="AMZ60" s="169"/>
      <c r="ANA60" s="169"/>
      <c r="ANB60" s="169"/>
      <c r="ANC60" s="169"/>
      <c r="AND60" s="169"/>
      <c r="ANE60" s="169"/>
      <c r="ANF60" s="169"/>
      <c r="ANG60" s="169"/>
      <c r="ANH60" s="169"/>
      <c r="ANI60" s="169"/>
      <c r="ANJ60" s="169"/>
      <c r="ANK60" s="169"/>
      <c r="ANL60" s="169"/>
      <c r="ANM60" s="169"/>
      <c r="ANN60" s="169"/>
      <c r="ANO60" s="169"/>
      <c r="ANP60" s="169"/>
      <c r="ANQ60" s="169"/>
      <c r="ANR60" s="169"/>
      <c r="ANS60" s="169"/>
      <c r="ANT60" s="169"/>
      <c r="ANU60" s="169"/>
      <c r="ANV60" s="169"/>
      <c r="ANW60" s="169"/>
      <c r="ANX60" s="169"/>
      <c r="ANY60" s="169"/>
      <c r="ANZ60" s="169"/>
      <c r="AOA60" s="169"/>
      <c r="AOB60" s="169"/>
      <c r="AOC60" s="169"/>
      <c r="AOD60" s="169"/>
      <c r="AOE60" s="169"/>
      <c r="AOF60" s="169"/>
      <c r="AOG60" s="169"/>
      <c r="AOH60" s="169"/>
      <c r="AOI60" s="169"/>
      <c r="AOJ60" s="169"/>
      <c r="AOK60" s="169"/>
      <c r="AOL60" s="169"/>
      <c r="AOM60" s="169"/>
      <c r="AON60" s="169"/>
      <c r="AOO60" s="169"/>
      <c r="AOP60" s="169"/>
      <c r="AOQ60" s="169"/>
      <c r="AOR60" s="169"/>
      <c r="AOS60" s="169"/>
      <c r="AOT60" s="169"/>
      <c r="AOU60" s="169"/>
      <c r="AOV60" s="169"/>
      <c r="AOW60" s="169"/>
      <c r="AOX60" s="169"/>
      <c r="AOY60" s="169"/>
      <c r="AOZ60" s="169"/>
      <c r="APA60" s="169"/>
      <c r="APB60" s="169"/>
      <c r="APC60" s="169"/>
      <c r="APD60" s="169"/>
      <c r="APE60" s="169"/>
      <c r="APF60" s="169"/>
      <c r="APG60" s="169"/>
      <c r="APH60" s="169"/>
      <c r="API60" s="169"/>
      <c r="APJ60" s="169"/>
      <c r="APK60" s="169"/>
      <c r="APL60" s="169"/>
      <c r="APM60" s="169"/>
      <c r="APN60" s="169"/>
      <c r="APO60" s="169"/>
      <c r="APP60" s="169"/>
      <c r="APQ60" s="169"/>
      <c r="APR60" s="169"/>
      <c r="APS60" s="169"/>
      <c r="APT60" s="169"/>
      <c r="APU60" s="169"/>
      <c r="APV60" s="169"/>
      <c r="APW60" s="169"/>
      <c r="APX60" s="169"/>
      <c r="APY60" s="169"/>
      <c r="APZ60" s="169"/>
      <c r="AQA60" s="169"/>
      <c r="AQB60" s="169"/>
      <c r="AQC60" s="169"/>
      <c r="AQD60" s="169"/>
      <c r="AQE60" s="169"/>
      <c r="AQF60" s="169"/>
      <c r="AQG60" s="169"/>
      <c r="AQH60" s="169"/>
      <c r="AQI60" s="169"/>
      <c r="AQJ60" s="169"/>
      <c r="AQK60" s="169"/>
      <c r="AQL60" s="169"/>
      <c r="AQM60" s="169"/>
      <c r="AQN60" s="169"/>
      <c r="AQO60" s="169"/>
      <c r="AQP60" s="169"/>
      <c r="AQQ60" s="169"/>
      <c r="AQR60" s="169"/>
      <c r="AQS60" s="169"/>
      <c r="AQT60" s="169"/>
      <c r="AQU60" s="169"/>
      <c r="AQV60" s="169"/>
      <c r="AQW60" s="169"/>
      <c r="AQX60" s="169"/>
      <c r="AQY60" s="169"/>
      <c r="AQZ60" s="169"/>
      <c r="ARA60" s="169"/>
      <c r="ARB60" s="169"/>
      <c r="ARC60" s="169"/>
      <c r="ARD60" s="169"/>
      <c r="ARE60" s="169"/>
      <c r="ARF60" s="169"/>
      <c r="ARG60" s="169"/>
      <c r="ARH60" s="169"/>
      <c r="ARI60" s="169"/>
      <c r="ARJ60" s="169"/>
      <c r="ARK60" s="169"/>
      <c r="ARL60" s="169"/>
      <c r="ARM60" s="169"/>
      <c r="ARN60" s="169"/>
      <c r="ARO60" s="169"/>
      <c r="ARP60" s="169"/>
      <c r="ARQ60" s="169"/>
      <c r="ARR60" s="169"/>
      <c r="ARS60" s="169"/>
      <c r="ART60" s="169"/>
      <c r="ARU60" s="169"/>
      <c r="ARV60" s="169"/>
      <c r="ARW60" s="169"/>
      <c r="ARX60" s="169"/>
      <c r="ARY60" s="169"/>
      <c r="ARZ60" s="169"/>
      <c r="ASA60" s="169"/>
      <c r="ASB60" s="169"/>
      <c r="ASC60" s="169"/>
      <c r="ASD60" s="169"/>
      <c r="ASE60" s="169"/>
      <c r="ASF60" s="169"/>
      <c r="ASG60" s="169"/>
      <c r="ASH60" s="169"/>
      <c r="ASI60" s="169"/>
      <c r="ASJ60" s="169"/>
      <c r="ASK60" s="169"/>
      <c r="ASL60" s="169"/>
      <c r="ASM60" s="169"/>
      <c r="ASN60" s="169"/>
      <c r="ASO60" s="169"/>
      <c r="ASP60" s="169"/>
      <c r="ASQ60" s="169"/>
      <c r="ASR60" s="169"/>
      <c r="ASS60" s="169"/>
      <c r="AST60" s="169"/>
      <c r="ASU60" s="169"/>
      <c r="ASV60" s="169"/>
      <c r="ASW60" s="169"/>
      <c r="ASX60" s="169"/>
      <c r="ASY60" s="169"/>
      <c r="ASZ60" s="169"/>
      <c r="ATA60" s="169"/>
      <c r="ATB60" s="169"/>
      <c r="ATC60" s="169"/>
      <c r="ATD60" s="169"/>
      <c r="ATE60" s="169"/>
      <c r="ATF60" s="169"/>
      <c r="ATG60" s="169"/>
      <c r="ATH60" s="169"/>
      <c r="ATI60" s="169"/>
      <c r="ATJ60" s="169"/>
      <c r="ATK60" s="169"/>
      <c r="ATL60" s="169"/>
      <c r="ATM60" s="169"/>
      <c r="ATN60" s="169"/>
      <c r="ATO60" s="169"/>
      <c r="ATP60" s="169"/>
      <c r="ATQ60" s="169"/>
      <c r="ATR60" s="169"/>
      <c r="ATS60" s="169"/>
      <c r="ATT60" s="169"/>
      <c r="ATU60" s="169"/>
      <c r="ATV60" s="169"/>
      <c r="ATW60" s="169"/>
      <c r="ATX60" s="169"/>
      <c r="ATY60" s="169"/>
      <c r="ATZ60" s="169"/>
      <c r="AUA60" s="169"/>
      <c r="AUB60" s="169"/>
      <c r="AUC60" s="169"/>
      <c r="AUD60" s="169"/>
      <c r="AUE60" s="169"/>
      <c r="AUF60" s="169"/>
      <c r="AUG60" s="169"/>
      <c r="AUH60" s="169"/>
      <c r="AUI60" s="169"/>
      <c r="AUJ60" s="169"/>
      <c r="AUK60" s="169"/>
      <c r="AUL60" s="169"/>
      <c r="AUM60" s="169"/>
      <c r="AUN60" s="169"/>
      <c r="AUO60" s="169"/>
      <c r="AUP60" s="169"/>
      <c r="AUQ60" s="169"/>
      <c r="AUR60" s="169"/>
      <c r="AUS60" s="169"/>
      <c r="AUT60" s="169"/>
      <c r="AUU60" s="169"/>
      <c r="AUV60" s="169"/>
      <c r="AUW60" s="169"/>
      <c r="AUX60" s="169"/>
      <c r="AUY60" s="169"/>
      <c r="AUZ60" s="169"/>
      <c r="AVA60" s="169"/>
      <c r="AVB60" s="169"/>
      <c r="AVC60" s="169"/>
      <c r="AVD60" s="169"/>
      <c r="AVE60" s="169"/>
      <c r="AVF60" s="169"/>
      <c r="AVG60" s="169"/>
      <c r="AVH60" s="169"/>
      <c r="AVI60" s="169"/>
      <c r="AVJ60" s="169"/>
      <c r="AVK60" s="169"/>
      <c r="AVL60" s="169"/>
      <c r="AVM60" s="169"/>
      <c r="AVN60" s="169"/>
      <c r="AVO60" s="169"/>
      <c r="AVP60" s="169"/>
      <c r="AVQ60" s="169"/>
      <c r="AVR60" s="169"/>
      <c r="AVS60" s="169"/>
      <c r="AVT60" s="169"/>
      <c r="AVU60" s="169"/>
      <c r="AVV60" s="169"/>
      <c r="AVW60" s="169"/>
      <c r="AVX60" s="169"/>
      <c r="AVY60" s="169"/>
      <c r="AVZ60" s="169"/>
      <c r="AWA60" s="169"/>
      <c r="AWB60" s="169"/>
      <c r="AWC60" s="169"/>
      <c r="AWD60" s="169"/>
      <c r="AWE60" s="169"/>
      <c r="AWF60" s="169"/>
      <c r="AWG60" s="169"/>
      <c r="AWH60" s="169"/>
      <c r="AWI60" s="169"/>
      <c r="AWJ60" s="169"/>
      <c r="AWK60" s="169"/>
      <c r="AWL60" s="169"/>
      <c r="AWM60" s="169"/>
      <c r="AWN60" s="169"/>
      <c r="AWO60" s="169"/>
      <c r="AWP60" s="169"/>
      <c r="AWQ60" s="169"/>
      <c r="AWR60" s="169"/>
      <c r="AWS60" s="169"/>
      <c r="AWT60" s="169"/>
      <c r="AWU60" s="169"/>
      <c r="AWV60" s="169"/>
      <c r="AWW60" s="169"/>
      <c r="AWX60" s="169"/>
      <c r="AWY60" s="169"/>
      <c r="AWZ60" s="169"/>
      <c r="AXA60" s="169"/>
      <c r="AXB60" s="169"/>
      <c r="AXC60" s="169"/>
      <c r="AXD60" s="169"/>
      <c r="AXE60" s="169"/>
      <c r="AXF60" s="169"/>
      <c r="AXG60" s="169"/>
      <c r="AXH60" s="169"/>
      <c r="AXI60" s="169"/>
      <c r="AXJ60" s="169"/>
      <c r="AXK60" s="169"/>
      <c r="AXL60" s="169"/>
      <c r="AXM60" s="169"/>
      <c r="AXN60" s="169"/>
      <c r="AXO60" s="169"/>
      <c r="AXP60" s="169"/>
      <c r="AXQ60" s="169"/>
      <c r="AXR60" s="169"/>
      <c r="AXS60" s="169"/>
      <c r="AXT60" s="169"/>
      <c r="AXU60" s="169"/>
      <c r="AXV60" s="169"/>
      <c r="AXW60" s="169"/>
      <c r="AXX60" s="169"/>
      <c r="AXY60" s="169"/>
      <c r="AXZ60" s="169"/>
      <c r="AYA60" s="169"/>
      <c r="AYB60" s="169"/>
      <c r="AYC60" s="169"/>
      <c r="AYD60" s="169"/>
      <c r="AYE60" s="169"/>
      <c r="AYF60" s="169"/>
      <c r="AYG60" s="169"/>
      <c r="AYH60" s="169"/>
      <c r="AYI60" s="169"/>
      <c r="AYJ60" s="169"/>
      <c r="AYK60" s="169"/>
      <c r="AYL60" s="169"/>
      <c r="AYM60" s="169"/>
      <c r="AYN60" s="169"/>
      <c r="AYO60" s="169"/>
      <c r="AYP60" s="169"/>
      <c r="AYQ60" s="169"/>
      <c r="AYR60" s="169"/>
      <c r="AYS60" s="169"/>
      <c r="AYT60" s="169"/>
      <c r="AYU60" s="169"/>
      <c r="AYV60" s="169"/>
      <c r="AYW60" s="169"/>
      <c r="AYX60" s="169"/>
      <c r="AYY60" s="169"/>
      <c r="AYZ60" s="169"/>
      <c r="AZA60" s="169"/>
      <c r="AZB60" s="169"/>
      <c r="AZC60" s="169"/>
      <c r="AZD60" s="169"/>
      <c r="AZE60" s="169"/>
      <c r="AZF60" s="169"/>
      <c r="AZG60" s="169"/>
      <c r="AZH60" s="169"/>
      <c r="AZI60" s="169"/>
      <c r="AZJ60" s="169"/>
      <c r="AZK60" s="169"/>
      <c r="AZL60" s="169"/>
      <c r="AZM60" s="169"/>
      <c r="AZN60" s="169"/>
      <c r="AZO60" s="169"/>
      <c r="AZP60" s="169"/>
      <c r="AZQ60" s="169"/>
      <c r="AZR60" s="169"/>
      <c r="AZS60" s="169"/>
      <c r="AZT60" s="169"/>
      <c r="AZU60" s="169"/>
      <c r="AZV60" s="169"/>
      <c r="AZW60" s="169"/>
      <c r="AZX60" s="169"/>
      <c r="AZY60" s="169"/>
      <c r="AZZ60" s="169"/>
      <c r="BAA60" s="169"/>
      <c r="BAB60" s="169"/>
      <c r="BAC60" s="169"/>
      <c r="BAD60" s="169"/>
      <c r="BAE60" s="169"/>
      <c r="BAF60" s="169"/>
      <c r="BAG60" s="169"/>
      <c r="BAH60" s="169"/>
      <c r="BAI60" s="169"/>
      <c r="BAJ60" s="169"/>
      <c r="BAK60" s="169"/>
      <c r="BAL60" s="169"/>
      <c r="BAM60" s="169"/>
      <c r="BAN60" s="169"/>
      <c r="BAO60" s="169"/>
      <c r="BAP60" s="169"/>
      <c r="BAQ60" s="169"/>
      <c r="BAR60" s="169"/>
      <c r="BAS60" s="169"/>
      <c r="BAT60" s="169"/>
      <c r="BAU60" s="169"/>
      <c r="BAV60" s="169"/>
      <c r="BAW60" s="169"/>
      <c r="BAX60" s="169"/>
      <c r="BAY60" s="169"/>
      <c r="BAZ60" s="169"/>
      <c r="BBA60" s="169"/>
      <c r="BBB60" s="169"/>
      <c r="BBC60" s="169"/>
      <c r="BBD60" s="169"/>
      <c r="BBE60" s="169"/>
      <c r="BBF60" s="169"/>
      <c r="BBG60" s="169"/>
      <c r="BBH60" s="169"/>
      <c r="BBI60" s="169"/>
      <c r="BBJ60" s="169"/>
      <c r="BBK60" s="169"/>
      <c r="BBL60" s="169"/>
      <c r="BBM60" s="169"/>
      <c r="BBN60" s="169"/>
      <c r="BBO60" s="169"/>
      <c r="BBP60" s="169"/>
      <c r="BBQ60" s="169"/>
      <c r="BBR60" s="169"/>
      <c r="BBS60" s="169"/>
      <c r="BBT60" s="169"/>
      <c r="BBU60" s="169"/>
      <c r="BBV60" s="169"/>
      <c r="BBW60" s="169"/>
      <c r="BBX60" s="169"/>
      <c r="BBY60" s="169"/>
      <c r="BBZ60" s="169"/>
      <c r="BCA60" s="169"/>
      <c r="BCB60" s="169"/>
      <c r="BCC60" s="169"/>
      <c r="BCD60" s="169"/>
      <c r="BCE60" s="169"/>
      <c r="BCF60" s="169"/>
      <c r="BCG60" s="169"/>
      <c r="BCH60" s="169"/>
      <c r="BCI60" s="169"/>
      <c r="BCJ60" s="169"/>
      <c r="BCK60" s="169"/>
      <c r="BCL60" s="169"/>
      <c r="BCM60" s="169"/>
      <c r="BCN60" s="169"/>
      <c r="BCO60" s="169"/>
      <c r="BCP60" s="169"/>
      <c r="BCQ60" s="169"/>
      <c r="BCR60" s="169"/>
      <c r="BCS60" s="169"/>
      <c r="BCT60" s="169"/>
      <c r="BCU60" s="169"/>
      <c r="BCV60" s="169"/>
      <c r="BCW60" s="169"/>
      <c r="BCX60" s="169"/>
      <c r="BCY60" s="169"/>
      <c r="BCZ60" s="169"/>
      <c r="BDA60" s="169"/>
      <c r="BDB60" s="169"/>
      <c r="BDC60" s="169"/>
      <c r="BDD60" s="169"/>
      <c r="BDE60" s="169"/>
      <c r="BDF60" s="169"/>
      <c r="BDG60" s="169"/>
      <c r="BDH60" s="169"/>
      <c r="BDI60" s="169"/>
      <c r="BDJ60" s="169"/>
      <c r="BDK60" s="169"/>
      <c r="BDL60" s="169"/>
      <c r="BDM60" s="169"/>
      <c r="BDN60" s="169"/>
      <c r="BDO60" s="169"/>
      <c r="BDP60" s="169"/>
      <c r="BDQ60" s="169"/>
      <c r="BDR60" s="169"/>
      <c r="BDS60" s="169"/>
      <c r="BDT60" s="169"/>
      <c r="BDU60" s="169"/>
      <c r="BDV60" s="169"/>
      <c r="BDW60" s="169"/>
      <c r="BDX60" s="169"/>
      <c r="BDY60" s="169"/>
      <c r="BDZ60" s="169"/>
      <c r="BEA60" s="169"/>
      <c r="BEB60" s="169"/>
      <c r="BEC60" s="169"/>
      <c r="BED60" s="169"/>
      <c r="BEE60" s="169"/>
      <c r="BEF60" s="169"/>
      <c r="BEG60" s="169"/>
      <c r="BEH60" s="169"/>
      <c r="BEI60" s="169"/>
      <c r="BEJ60" s="169"/>
      <c r="BEK60" s="169"/>
      <c r="BEL60" s="169"/>
      <c r="BEM60" s="169"/>
      <c r="BEN60" s="169"/>
      <c r="BEO60" s="169"/>
      <c r="BEP60" s="169"/>
      <c r="BEQ60" s="169"/>
      <c r="BER60" s="169"/>
      <c r="BES60" s="169"/>
      <c r="BET60" s="169"/>
      <c r="BEU60" s="169"/>
      <c r="BEV60" s="169"/>
      <c r="BEW60" s="169"/>
      <c r="BEX60" s="169"/>
      <c r="BEY60" s="169"/>
      <c r="BEZ60" s="169"/>
      <c r="BFA60" s="169"/>
      <c r="BFB60" s="169"/>
      <c r="BFC60" s="169"/>
      <c r="BFD60" s="169"/>
      <c r="BFE60" s="169"/>
      <c r="BFF60" s="169"/>
      <c r="BFG60" s="169"/>
      <c r="BFH60" s="169"/>
      <c r="BFI60" s="169"/>
      <c r="BFJ60" s="169"/>
      <c r="BFK60" s="169"/>
      <c r="BFL60" s="169"/>
      <c r="BFM60" s="169"/>
      <c r="BFN60" s="169"/>
      <c r="BFO60" s="169"/>
      <c r="BFP60" s="169"/>
      <c r="BFQ60" s="169"/>
      <c r="BFR60" s="169"/>
      <c r="BFS60" s="169"/>
      <c r="BFT60" s="169"/>
      <c r="BFU60" s="169"/>
      <c r="BFV60" s="169"/>
      <c r="BFW60" s="169"/>
      <c r="BFX60" s="169"/>
      <c r="BFY60" s="169"/>
      <c r="BFZ60" s="169"/>
      <c r="BGA60" s="169"/>
      <c r="BGB60" s="169"/>
      <c r="BGC60" s="169"/>
      <c r="BGD60" s="169"/>
      <c r="BGE60" s="169"/>
      <c r="BGF60" s="169"/>
      <c r="BGG60" s="169"/>
      <c r="BGH60" s="169"/>
      <c r="BGI60" s="169"/>
      <c r="BGJ60" s="169"/>
      <c r="BGK60" s="169"/>
      <c r="BGL60" s="169"/>
      <c r="BGM60" s="169"/>
      <c r="BGN60" s="169"/>
      <c r="BGO60" s="169"/>
      <c r="BGP60" s="169"/>
      <c r="BGQ60" s="169"/>
      <c r="BGR60" s="169"/>
      <c r="BGS60" s="169"/>
      <c r="BGT60" s="169"/>
      <c r="BGU60" s="169"/>
      <c r="BGV60" s="169"/>
      <c r="BGW60" s="169"/>
      <c r="BGX60" s="169"/>
      <c r="BGY60" s="169"/>
      <c r="BGZ60" s="169"/>
      <c r="BHA60" s="169"/>
      <c r="BHB60" s="169"/>
      <c r="BHC60" s="169"/>
      <c r="BHD60" s="169"/>
      <c r="BHE60" s="169"/>
      <c r="BHF60" s="169"/>
      <c r="BHG60" s="169"/>
      <c r="BHH60" s="169"/>
      <c r="BHI60" s="169"/>
      <c r="BHJ60" s="169"/>
      <c r="BHK60" s="169"/>
      <c r="BHL60" s="169"/>
      <c r="BHM60" s="169"/>
      <c r="BHN60" s="169"/>
      <c r="BHO60" s="169"/>
      <c r="BHP60" s="169"/>
      <c r="BHQ60" s="169"/>
      <c r="BHR60" s="169"/>
      <c r="BHS60" s="169"/>
      <c r="BHT60" s="169"/>
      <c r="BHU60" s="169"/>
      <c r="BHV60" s="169"/>
      <c r="BHW60" s="169"/>
      <c r="BHX60" s="169"/>
      <c r="BHY60" s="169"/>
      <c r="BHZ60" s="169"/>
      <c r="BIA60" s="169"/>
      <c r="BIB60" s="169"/>
      <c r="BIC60" s="169"/>
      <c r="BID60" s="169"/>
      <c r="BIE60" s="169"/>
      <c r="BIF60" s="169"/>
      <c r="BIG60" s="169"/>
      <c r="BIH60" s="169"/>
      <c r="BII60" s="169"/>
      <c r="BIJ60" s="169"/>
      <c r="BIK60" s="169"/>
      <c r="BIL60" s="169"/>
      <c r="BIM60" s="169"/>
      <c r="BIN60" s="169"/>
      <c r="BIO60" s="169"/>
      <c r="BIP60" s="169"/>
      <c r="BIQ60" s="169"/>
      <c r="BIR60" s="169"/>
      <c r="BIS60" s="169"/>
      <c r="BIT60" s="169"/>
      <c r="BIU60" s="169"/>
      <c r="BIV60" s="169"/>
      <c r="BIW60" s="169"/>
      <c r="BIX60" s="169"/>
      <c r="BIY60" s="169"/>
      <c r="BIZ60" s="169"/>
      <c r="BJA60" s="169"/>
      <c r="BJB60" s="169"/>
      <c r="BJC60" s="169"/>
      <c r="BJD60" s="169"/>
      <c r="BJE60" s="169"/>
      <c r="BJF60" s="169"/>
      <c r="BJG60" s="169"/>
      <c r="BJH60" s="169"/>
      <c r="BJI60" s="169"/>
      <c r="BJJ60" s="169"/>
      <c r="BJK60" s="169"/>
      <c r="BJL60" s="169"/>
      <c r="BJM60" s="169"/>
      <c r="BJN60" s="169"/>
      <c r="BJO60" s="169"/>
      <c r="BJP60" s="169"/>
      <c r="BJQ60" s="169"/>
      <c r="BJR60" s="169"/>
      <c r="BJS60" s="169"/>
      <c r="BJT60" s="169"/>
      <c r="BJU60" s="169"/>
      <c r="BJV60" s="169"/>
      <c r="BJW60" s="169"/>
      <c r="BJX60" s="169"/>
      <c r="BJY60" s="169"/>
      <c r="BJZ60" s="169"/>
      <c r="BKA60" s="169"/>
      <c r="BKB60" s="169"/>
      <c r="BKC60" s="169"/>
      <c r="BKD60" s="169"/>
      <c r="BKE60" s="169"/>
      <c r="BKF60" s="169"/>
      <c r="BKG60" s="169"/>
      <c r="BKH60" s="169"/>
      <c r="BKI60" s="169"/>
      <c r="BKJ60" s="169"/>
      <c r="BKK60" s="169"/>
      <c r="BKL60" s="169"/>
      <c r="BKM60" s="169"/>
      <c r="BKN60" s="169"/>
      <c r="BKO60" s="169"/>
      <c r="BKP60" s="169"/>
      <c r="BKQ60" s="169"/>
      <c r="BKR60" s="169"/>
      <c r="BKS60" s="169"/>
      <c r="BKT60" s="169"/>
      <c r="BKU60" s="169"/>
      <c r="BKV60" s="169"/>
      <c r="BKW60" s="169"/>
      <c r="BKX60" s="169"/>
      <c r="BKY60" s="169"/>
      <c r="BKZ60" s="169"/>
      <c r="BLA60" s="169"/>
      <c r="BLB60" s="169"/>
      <c r="BLC60" s="169"/>
      <c r="BLD60" s="169"/>
      <c r="BLE60" s="169"/>
      <c r="BLF60" s="169"/>
      <c r="BLG60" s="169"/>
      <c r="BLH60" s="169"/>
      <c r="BLI60" s="169"/>
      <c r="BLJ60" s="169"/>
      <c r="BLK60" s="169"/>
      <c r="BLL60" s="169"/>
      <c r="BLM60" s="169"/>
      <c r="BLN60" s="169"/>
      <c r="BLO60" s="169"/>
      <c r="BLP60" s="169"/>
      <c r="BLQ60" s="169"/>
      <c r="BLR60" s="169"/>
      <c r="BLS60" s="169"/>
      <c r="BLT60" s="169"/>
      <c r="BLU60" s="169"/>
      <c r="BLV60" s="169"/>
      <c r="BLW60" s="169"/>
      <c r="BLX60" s="169"/>
      <c r="BLY60" s="169"/>
      <c r="BLZ60" s="169"/>
      <c r="BMA60" s="169"/>
      <c r="BMB60" s="169"/>
      <c r="BMC60" s="169"/>
      <c r="BMD60" s="169"/>
      <c r="BME60" s="169"/>
      <c r="BMF60" s="169"/>
      <c r="BMG60" s="169"/>
      <c r="BMH60" s="169"/>
      <c r="BMI60" s="169"/>
      <c r="BMJ60" s="169"/>
      <c r="BMK60" s="169"/>
      <c r="BML60" s="169"/>
      <c r="BMM60" s="169"/>
      <c r="BMN60" s="169"/>
      <c r="BMO60" s="169"/>
      <c r="BMP60" s="169"/>
      <c r="BMQ60" s="169"/>
      <c r="BMR60" s="169"/>
      <c r="BMS60" s="169"/>
      <c r="BMT60" s="169"/>
      <c r="BMU60" s="169"/>
      <c r="BMV60" s="169"/>
      <c r="BMW60" s="169"/>
      <c r="BMX60" s="169"/>
      <c r="BMY60" s="169"/>
      <c r="BMZ60" s="169"/>
      <c r="BNA60" s="169"/>
      <c r="BNB60" s="169"/>
      <c r="BNC60" s="169"/>
      <c r="BND60" s="169"/>
      <c r="BNE60" s="169"/>
      <c r="BNF60" s="169"/>
      <c r="BNG60" s="169"/>
      <c r="BNH60" s="169"/>
      <c r="BNI60" s="169"/>
      <c r="BNJ60" s="169"/>
      <c r="BNK60" s="169"/>
      <c r="BNL60" s="169"/>
      <c r="BNM60" s="169"/>
      <c r="BNN60" s="169"/>
      <c r="BNO60" s="169"/>
      <c r="BNP60" s="169"/>
      <c r="BNQ60" s="169"/>
      <c r="BNR60" s="169"/>
      <c r="BNS60" s="169"/>
      <c r="BNT60" s="169"/>
      <c r="BNU60" s="169"/>
      <c r="BNV60" s="169"/>
      <c r="BNW60" s="169"/>
      <c r="BNX60" s="169"/>
      <c r="BNY60" s="169"/>
      <c r="BNZ60" s="169"/>
      <c r="BOA60" s="169"/>
      <c r="BOB60" s="169"/>
      <c r="BOC60" s="169"/>
      <c r="BOD60" s="169"/>
      <c r="BOE60" s="169"/>
      <c r="BOF60" s="169"/>
      <c r="BOG60" s="169"/>
      <c r="BOH60" s="169"/>
      <c r="BOI60" s="169"/>
      <c r="BOJ60" s="169"/>
      <c r="BOK60" s="169"/>
      <c r="BOL60" s="169"/>
      <c r="BOM60" s="169"/>
      <c r="BON60" s="169"/>
      <c r="BOO60" s="169"/>
      <c r="BOP60" s="169"/>
      <c r="BOQ60" s="169"/>
      <c r="BOR60" s="169"/>
      <c r="BOS60" s="169"/>
      <c r="BOT60" s="169"/>
      <c r="BOU60" s="169"/>
      <c r="BOV60" s="169"/>
      <c r="BOW60" s="169"/>
      <c r="BOX60" s="169"/>
      <c r="BOY60" s="169"/>
      <c r="BOZ60" s="169"/>
      <c r="BPA60" s="169"/>
      <c r="BPB60" s="169"/>
      <c r="BPC60" s="169"/>
      <c r="BPD60" s="169"/>
      <c r="BPE60" s="169"/>
      <c r="BPF60" s="169"/>
      <c r="BPG60" s="169"/>
      <c r="BPH60" s="169"/>
      <c r="BPI60" s="169"/>
      <c r="BPJ60" s="169"/>
      <c r="BPK60" s="169"/>
      <c r="BPL60" s="169"/>
      <c r="BPM60" s="169"/>
      <c r="BPN60" s="169"/>
      <c r="BPO60" s="169"/>
      <c r="BPP60" s="169"/>
      <c r="BPQ60" s="169"/>
      <c r="BPR60" s="169"/>
      <c r="BPS60" s="169"/>
      <c r="BPT60" s="169"/>
      <c r="BPU60" s="169"/>
      <c r="BPV60" s="169"/>
      <c r="BPW60" s="169"/>
      <c r="BPX60" s="169"/>
      <c r="BPY60" s="169"/>
      <c r="BPZ60" s="169"/>
      <c r="BQA60" s="169"/>
      <c r="BQB60" s="169"/>
      <c r="BQC60" s="169"/>
      <c r="BQD60" s="169"/>
      <c r="BQE60" s="169"/>
      <c r="BQF60" s="169"/>
      <c r="BQG60" s="169"/>
      <c r="BQH60" s="169"/>
      <c r="BQI60" s="169"/>
      <c r="BQJ60" s="169"/>
      <c r="BQK60" s="169"/>
      <c r="BQL60" s="169"/>
      <c r="BQM60" s="169"/>
      <c r="BQN60" s="169"/>
      <c r="BQO60" s="169"/>
      <c r="BQP60" s="169"/>
      <c r="BQQ60" s="169"/>
      <c r="BQR60" s="169"/>
      <c r="BQS60" s="169"/>
      <c r="BQT60" s="169"/>
      <c r="BQU60" s="169"/>
      <c r="BQV60" s="169"/>
      <c r="BQW60" s="169"/>
      <c r="BQX60" s="169"/>
      <c r="BQY60" s="169"/>
      <c r="BQZ60" s="169"/>
      <c r="BRA60" s="169"/>
      <c r="BRB60" s="169"/>
      <c r="BRC60" s="169"/>
      <c r="BRD60" s="169"/>
      <c r="BRE60" s="169"/>
      <c r="BRF60" s="169"/>
      <c r="BRG60" s="169"/>
      <c r="BRH60" s="169"/>
      <c r="BRI60" s="169"/>
      <c r="BRJ60" s="169"/>
      <c r="BRK60" s="169"/>
      <c r="BRL60" s="169"/>
      <c r="BRM60" s="169"/>
      <c r="BRN60" s="169"/>
      <c r="BRO60" s="169"/>
      <c r="BRP60" s="169"/>
      <c r="BRQ60" s="169"/>
      <c r="BRR60" s="169"/>
      <c r="BRS60" s="169"/>
      <c r="BRT60" s="169"/>
      <c r="BRU60" s="169"/>
      <c r="BRV60" s="169"/>
      <c r="BRW60" s="169"/>
      <c r="BRX60" s="169"/>
      <c r="BRY60" s="169"/>
      <c r="BRZ60" s="169"/>
      <c r="BSA60" s="169"/>
      <c r="BSB60" s="169"/>
      <c r="BSC60" s="169"/>
      <c r="BSD60" s="169"/>
      <c r="BSE60" s="169"/>
      <c r="BSF60" s="169"/>
      <c r="BSG60" s="169"/>
      <c r="BSH60" s="169"/>
      <c r="BSI60" s="169"/>
      <c r="BSJ60" s="169"/>
      <c r="BSK60" s="169"/>
      <c r="BSL60" s="169"/>
      <c r="BSM60" s="169"/>
      <c r="BSN60" s="169"/>
      <c r="BSO60" s="169"/>
      <c r="BSP60" s="169"/>
      <c r="BSQ60" s="169"/>
      <c r="BSR60" s="169"/>
      <c r="BSS60" s="169"/>
      <c r="BST60" s="169"/>
      <c r="BSU60" s="169"/>
      <c r="BSV60" s="169"/>
      <c r="BSW60" s="169"/>
      <c r="BSX60" s="169"/>
      <c r="BSY60" s="169"/>
      <c r="BSZ60" s="169"/>
      <c r="BTA60" s="169"/>
      <c r="BTB60" s="169"/>
      <c r="BTC60" s="169"/>
      <c r="BTD60" s="169"/>
      <c r="BTE60" s="169"/>
      <c r="BTF60" s="169"/>
      <c r="BTG60" s="169"/>
      <c r="BTH60" s="169"/>
      <c r="BTI60" s="169"/>
      <c r="BTJ60" s="169"/>
      <c r="BTK60" s="169"/>
      <c r="BTL60" s="169"/>
      <c r="BTM60" s="169"/>
      <c r="BTN60" s="169"/>
      <c r="BTO60" s="169"/>
      <c r="BTP60" s="169"/>
      <c r="BTQ60" s="169"/>
      <c r="BTR60" s="169"/>
      <c r="BTS60" s="169"/>
      <c r="BTT60" s="169"/>
      <c r="BTU60" s="169"/>
      <c r="BTV60" s="169"/>
      <c r="BTW60" s="169"/>
      <c r="BTX60" s="169"/>
      <c r="BTY60" s="169"/>
      <c r="BTZ60" s="169"/>
      <c r="BUA60" s="169"/>
      <c r="BUB60" s="169"/>
      <c r="BUC60" s="169"/>
      <c r="BUD60" s="169"/>
      <c r="BUE60" s="169"/>
      <c r="BUF60" s="169"/>
      <c r="BUG60" s="169"/>
      <c r="BUH60" s="169"/>
      <c r="BUI60" s="169"/>
      <c r="BUJ60" s="169"/>
      <c r="BUK60" s="169"/>
      <c r="BUL60" s="169"/>
      <c r="BUM60" s="169"/>
      <c r="BUN60" s="169"/>
      <c r="BUO60" s="169"/>
      <c r="BUP60" s="169"/>
      <c r="BUQ60" s="169"/>
      <c r="BUR60" s="169"/>
      <c r="BUS60" s="169"/>
      <c r="BUT60" s="169"/>
      <c r="BUU60" s="169"/>
      <c r="BUV60" s="169"/>
      <c r="BUW60" s="169"/>
      <c r="BUX60" s="169"/>
      <c r="BUY60" s="169"/>
      <c r="BUZ60" s="169"/>
      <c r="BVA60" s="169"/>
      <c r="BVB60" s="169"/>
      <c r="BVC60" s="169"/>
      <c r="BVD60" s="169"/>
      <c r="BVE60" s="169"/>
      <c r="BVF60" s="169"/>
      <c r="BVG60" s="169"/>
      <c r="BVH60" s="169"/>
      <c r="BVI60" s="169"/>
      <c r="BVJ60" s="169"/>
      <c r="BVK60" s="169"/>
      <c r="BVL60" s="169"/>
      <c r="BVM60" s="169"/>
      <c r="BVN60" s="169"/>
      <c r="BVO60" s="169"/>
      <c r="BVP60" s="169"/>
      <c r="BVQ60" s="169"/>
      <c r="BVR60" s="169"/>
      <c r="BVS60" s="169"/>
      <c r="BVT60" s="169"/>
      <c r="BVU60" s="169"/>
      <c r="BVV60" s="169"/>
      <c r="BVW60" s="169"/>
      <c r="BVX60" s="169"/>
      <c r="BVY60" s="169"/>
      <c r="BVZ60" s="169"/>
      <c r="BWA60" s="169"/>
      <c r="BWB60" s="169"/>
      <c r="BWC60" s="169"/>
      <c r="BWD60" s="169"/>
      <c r="BWE60" s="169"/>
      <c r="BWF60" s="169"/>
      <c r="BWG60" s="169"/>
      <c r="BWH60" s="169"/>
      <c r="BWI60" s="169"/>
      <c r="BWJ60" s="169"/>
      <c r="BWK60" s="169"/>
      <c r="BWL60" s="169"/>
      <c r="BWM60" s="169"/>
      <c r="BWN60" s="169"/>
      <c r="BWO60" s="169"/>
      <c r="BWP60" s="169"/>
      <c r="BWQ60" s="169"/>
      <c r="BWR60" s="169"/>
      <c r="BWS60" s="169"/>
      <c r="BWT60" s="169"/>
      <c r="BWU60" s="169"/>
      <c r="BWV60" s="169"/>
      <c r="BWW60" s="169"/>
      <c r="BWX60" s="169"/>
      <c r="BWY60" s="169"/>
      <c r="BWZ60" s="169"/>
      <c r="BXA60" s="169"/>
      <c r="BXB60" s="169"/>
      <c r="BXC60" s="169"/>
      <c r="BXD60" s="169"/>
      <c r="BXE60" s="169"/>
      <c r="BXF60" s="169"/>
      <c r="BXG60" s="169"/>
      <c r="BXH60" s="169"/>
      <c r="BXI60" s="169"/>
      <c r="BXJ60" s="169"/>
      <c r="BXK60" s="169"/>
      <c r="BXL60" s="169"/>
      <c r="BXM60" s="169"/>
      <c r="BXN60" s="169"/>
      <c r="BXO60" s="169"/>
      <c r="BXP60" s="169"/>
      <c r="BXQ60" s="169"/>
      <c r="BXR60" s="169"/>
      <c r="BXS60" s="169"/>
      <c r="BXT60" s="169"/>
      <c r="BXU60" s="169"/>
      <c r="BXV60" s="169"/>
      <c r="BXW60" s="169"/>
      <c r="BXX60" s="169"/>
      <c r="BXY60" s="169"/>
      <c r="BXZ60" s="169"/>
      <c r="BYA60" s="169"/>
      <c r="BYB60" s="169"/>
      <c r="BYC60" s="169"/>
      <c r="BYD60" s="169"/>
      <c r="BYE60" s="169"/>
      <c r="BYF60" s="169"/>
      <c r="BYG60" s="169"/>
      <c r="BYH60" s="169"/>
      <c r="BYI60" s="169"/>
      <c r="BYJ60" s="169"/>
      <c r="BYK60" s="169"/>
      <c r="BYL60" s="169"/>
      <c r="BYM60" s="169"/>
      <c r="BYN60" s="169"/>
      <c r="BYO60" s="169"/>
      <c r="BYP60" s="169"/>
      <c r="BYQ60" s="169"/>
      <c r="BYR60" s="169"/>
      <c r="BYS60" s="169"/>
      <c r="BYT60" s="169"/>
      <c r="BYU60" s="169"/>
      <c r="BYV60" s="169"/>
      <c r="BYW60" s="169"/>
      <c r="BYX60" s="169"/>
      <c r="BYY60" s="169"/>
      <c r="BYZ60" s="169"/>
      <c r="BZA60" s="169"/>
      <c r="BZB60" s="169"/>
      <c r="BZC60" s="169"/>
      <c r="BZD60" s="169"/>
      <c r="BZE60" s="169"/>
      <c r="BZF60" s="169"/>
      <c r="BZG60" s="169"/>
      <c r="BZH60" s="169"/>
      <c r="BZI60" s="169"/>
      <c r="BZJ60" s="169"/>
      <c r="BZK60" s="169"/>
      <c r="BZL60" s="169"/>
      <c r="BZM60" s="169"/>
      <c r="BZN60" s="169"/>
      <c r="BZO60" s="169"/>
      <c r="BZP60" s="169"/>
      <c r="BZQ60" s="169"/>
      <c r="BZR60" s="169"/>
      <c r="BZS60" s="169"/>
      <c r="BZT60" s="169"/>
      <c r="BZU60" s="169"/>
      <c r="BZV60" s="169"/>
      <c r="BZW60" s="169"/>
      <c r="BZX60" s="169"/>
      <c r="BZY60" s="169"/>
      <c r="BZZ60" s="169"/>
      <c r="CAA60" s="169"/>
      <c r="CAB60" s="169"/>
      <c r="CAC60" s="169"/>
      <c r="CAD60" s="169"/>
      <c r="CAE60" s="169"/>
      <c r="CAF60" s="169"/>
      <c r="CAG60" s="169"/>
      <c r="CAH60" s="169"/>
      <c r="CAI60" s="169"/>
      <c r="CAJ60" s="169"/>
      <c r="CAK60" s="169"/>
      <c r="CAL60" s="169"/>
      <c r="CAM60" s="169"/>
      <c r="CAN60" s="169"/>
      <c r="CAO60" s="169"/>
      <c r="CAP60" s="169"/>
      <c r="CAQ60" s="169"/>
      <c r="CAR60" s="169"/>
      <c r="CAS60" s="169"/>
      <c r="CAT60" s="169"/>
      <c r="CAU60" s="169"/>
      <c r="CAV60" s="169"/>
      <c r="CAW60" s="169"/>
      <c r="CAX60" s="169"/>
      <c r="CAY60" s="169"/>
      <c r="CAZ60" s="169"/>
      <c r="CBA60" s="169"/>
      <c r="CBB60" s="169"/>
      <c r="CBC60" s="169"/>
      <c r="CBD60" s="169"/>
      <c r="CBE60" s="169"/>
      <c r="CBF60" s="169"/>
      <c r="CBG60" s="169"/>
      <c r="CBH60" s="169"/>
      <c r="CBI60" s="169"/>
      <c r="CBJ60" s="169"/>
      <c r="CBK60" s="169"/>
      <c r="CBL60" s="169"/>
      <c r="CBM60" s="169"/>
      <c r="CBN60" s="169"/>
      <c r="CBO60" s="169"/>
      <c r="CBP60" s="169"/>
      <c r="CBQ60" s="169"/>
      <c r="CBR60" s="169"/>
      <c r="CBS60" s="169"/>
      <c r="CBT60" s="169"/>
      <c r="CBU60" s="169"/>
      <c r="CBV60" s="169"/>
      <c r="CBW60" s="169"/>
      <c r="CBX60" s="169"/>
      <c r="CBY60" s="169"/>
      <c r="CBZ60" s="169"/>
      <c r="CCA60" s="169"/>
      <c r="CCB60" s="169"/>
      <c r="CCC60" s="169"/>
      <c r="CCD60" s="169"/>
      <c r="CCE60" s="169"/>
      <c r="CCF60" s="169"/>
      <c r="CCG60" s="169"/>
      <c r="CCH60" s="169"/>
      <c r="CCI60" s="169"/>
      <c r="CCJ60" s="169"/>
      <c r="CCK60" s="169"/>
      <c r="CCL60" s="169"/>
      <c r="CCM60" s="169"/>
      <c r="CCN60" s="169"/>
      <c r="CCO60" s="169"/>
      <c r="CCP60" s="169"/>
      <c r="CCQ60" s="169"/>
      <c r="CCR60" s="169"/>
      <c r="CCS60" s="169"/>
      <c r="CCT60" s="169"/>
      <c r="CCU60" s="169"/>
      <c r="CCV60" s="169"/>
      <c r="CCW60" s="169"/>
      <c r="CCX60" s="169"/>
      <c r="CCY60" s="169"/>
      <c r="CCZ60" s="169"/>
      <c r="CDA60" s="169"/>
      <c r="CDB60" s="169"/>
      <c r="CDC60" s="169"/>
      <c r="CDD60" s="169"/>
      <c r="CDE60" s="169"/>
      <c r="CDF60" s="169"/>
      <c r="CDG60" s="169"/>
      <c r="CDH60" s="169"/>
      <c r="CDI60" s="169"/>
      <c r="CDJ60" s="169"/>
      <c r="CDK60" s="169"/>
      <c r="CDL60" s="169"/>
      <c r="CDM60" s="169"/>
      <c r="CDN60" s="169"/>
      <c r="CDO60" s="169"/>
      <c r="CDP60" s="169"/>
      <c r="CDQ60" s="169"/>
      <c r="CDR60" s="169"/>
      <c r="CDS60" s="169"/>
      <c r="CDT60" s="169"/>
      <c r="CDU60" s="169"/>
      <c r="CDV60" s="169"/>
      <c r="CDW60" s="169"/>
      <c r="CDX60" s="169"/>
      <c r="CDY60" s="169"/>
      <c r="CDZ60" s="169"/>
      <c r="CEA60" s="169"/>
      <c r="CEB60" s="169"/>
      <c r="CEC60" s="169"/>
      <c r="CED60" s="169"/>
      <c r="CEE60" s="169"/>
      <c r="CEF60" s="169"/>
      <c r="CEG60" s="169"/>
      <c r="CEH60" s="169"/>
      <c r="CEI60" s="169"/>
      <c r="CEJ60" s="169"/>
      <c r="CEK60" s="169"/>
      <c r="CEL60" s="169"/>
      <c r="CEM60" s="169"/>
      <c r="CEN60" s="169"/>
      <c r="CEO60" s="169"/>
      <c r="CEP60" s="169"/>
      <c r="CEQ60" s="169"/>
      <c r="CER60" s="169"/>
      <c r="CES60" s="169"/>
      <c r="CET60" s="169"/>
      <c r="CEU60" s="169"/>
      <c r="CEV60" s="169"/>
      <c r="CEW60" s="169"/>
      <c r="CEX60" s="169"/>
      <c r="CEY60" s="169"/>
      <c r="CEZ60" s="169"/>
      <c r="CFA60" s="169"/>
      <c r="CFB60" s="169"/>
      <c r="CFC60" s="169"/>
      <c r="CFD60" s="169"/>
      <c r="CFE60" s="169"/>
      <c r="CFF60" s="169"/>
      <c r="CFG60" s="169"/>
      <c r="CFH60" s="169"/>
      <c r="CFI60" s="169"/>
      <c r="CFJ60" s="169"/>
      <c r="CFK60" s="169"/>
      <c r="CFL60" s="169"/>
      <c r="CFM60" s="169"/>
      <c r="CFN60" s="169"/>
      <c r="CFO60" s="169"/>
      <c r="CFP60" s="169"/>
      <c r="CFQ60" s="169"/>
      <c r="CFR60" s="169"/>
      <c r="CFS60" s="169"/>
      <c r="CFT60" s="169"/>
      <c r="CFU60" s="169"/>
      <c r="CFV60" s="169"/>
      <c r="CFW60" s="169"/>
      <c r="CFX60" s="169"/>
      <c r="CFY60" s="169"/>
      <c r="CFZ60" s="169"/>
      <c r="CGA60" s="169"/>
      <c r="CGB60" s="169"/>
      <c r="CGC60" s="169"/>
      <c r="CGD60" s="169"/>
      <c r="CGE60" s="169"/>
      <c r="CGF60" s="169"/>
      <c r="CGG60" s="169"/>
      <c r="CGH60" s="169"/>
      <c r="CGI60" s="169"/>
      <c r="CGJ60" s="169"/>
      <c r="CGK60" s="169"/>
      <c r="CGL60" s="169"/>
      <c r="CGM60" s="169"/>
      <c r="CGN60" s="169"/>
      <c r="CGO60" s="169"/>
      <c r="CGP60" s="169"/>
      <c r="CGQ60" s="169"/>
      <c r="CGR60" s="169"/>
      <c r="CGS60" s="169"/>
      <c r="CGT60" s="169"/>
      <c r="CGU60" s="169"/>
      <c r="CGV60" s="169"/>
      <c r="CGW60" s="169"/>
      <c r="CGX60" s="169"/>
      <c r="CGY60" s="169"/>
      <c r="CGZ60" s="169"/>
      <c r="CHA60" s="169"/>
      <c r="CHB60" s="169"/>
      <c r="CHC60" s="169"/>
      <c r="CHD60" s="169"/>
      <c r="CHE60" s="169"/>
      <c r="CHF60" s="169"/>
      <c r="CHG60" s="169"/>
      <c r="CHH60" s="169"/>
      <c r="CHI60" s="169"/>
      <c r="CHJ60" s="169"/>
      <c r="CHK60" s="169"/>
      <c r="CHL60" s="169"/>
      <c r="CHM60" s="169"/>
      <c r="CHN60" s="169"/>
      <c r="CHO60" s="169"/>
      <c r="CHP60" s="169"/>
      <c r="CHQ60" s="169"/>
      <c r="CHR60" s="169"/>
      <c r="CHS60" s="169"/>
      <c r="CHT60" s="169"/>
      <c r="CHU60" s="169"/>
      <c r="CHV60" s="169"/>
      <c r="CHW60" s="169"/>
      <c r="CHX60" s="169"/>
      <c r="CHY60" s="169"/>
      <c r="CHZ60" s="169"/>
      <c r="CIA60" s="169"/>
      <c r="CIB60" s="169"/>
      <c r="CIC60" s="169"/>
      <c r="CID60" s="169"/>
      <c r="CIE60" s="169"/>
      <c r="CIF60" s="169"/>
      <c r="CIG60" s="169"/>
      <c r="CIH60" s="169"/>
      <c r="CII60" s="169"/>
      <c r="CIJ60" s="169"/>
      <c r="CIK60" s="169"/>
      <c r="CIL60" s="169"/>
      <c r="CIM60" s="169"/>
      <c r="CIN60" s="169"/>
      <c r="CIO60" s="169"/>
      <c r="CIP60" s="169"/>
      <c r="CIQ60" s="169"/>
      <c r="CIR60" s="169"/>
      <c r="CIS60" s="169"/>
      <c r="CIT60" s="169"/>
      <c r="CIU60" s="169"/>
      <c r="CIV60" s="169"/>
      <c r="CIW60" s="169"/>
      <c r="CIX60" s="169"/>
      <c r="CIY60" s="169"/>
      <c r="CIZ60" s="169"/>
      <c r="CJA60" s="169"/>
      <c r="CJB60" s="169"/>
      <c r="CJC60" s="169"/>
      <c r="CJD60" s="169"/>
      <c r="CJE60" s="169"/>
      <c r="CJF60" s="169"/>
      <c r="CJG60" s="169"/>
      <c r="CJH60" s="169"/>
      <c r="CJI60" s="169"/>
      <c r="CJJ60" s="169"/>
      <c r="CJK60" s="169"/>
      <c r="CJL60" s="169"/>
      <c r="CJM60" s="169"/>
      <c r="CJN60" s="169"/>
      <c r="CJO60" s="169"/>
      <c r="CJP60" s="169"/>
      <c r="CJQ60" s="169"/>
      <c r="CJR60" s="169"/>
      <c r="CJS60" s="169"/>
      <c r="CJT60" s="169"/>
      <c r="CJU60" s="169"/>
      <c r="CJV60" s="169"/>
      <c r="CJW60" s="169"/>
      <c r="CJX60" s="169"/>
      <c r="CJY60" s="169"/>
      <c r="CJZ60" s="169"/>
      <c r="CKA60" s="169"/>
      <c r="CKB60" s="169"/>
      <c r="CKC60" s="169"/>
      <c r="CKD60" s="169"/>
      <c r="CKE60" s="169"/>
      <c r="CKF60" s="169"/>
      <c r="CKG60" s="169"/>
      <c r="CKH60" s="169"/>
      <c r="CKI60" s="169"/>
      <c r="CKJ60" s="169"/>
      <c r="CKK60" s="169"/>
      <c r="CKL60" s="169"/>
      <c r="CKM60" s="169"/>
      <c r="CKN60" s="169"/>
      <c r="CKO60" s="169"/>
      <c r="CKP60" s="169"/>
      <c r="CKQ60" s="169"/>
      <c r="CKR60" s="169"/>
      <c r="CKS60" s="169"/>
      <c r="CKT60" s="169"/>
      <c r="CKU60" s="169"/>
      <c r="CKV60" s="169"/>
      <c r="CKW60" s="169"/>
      <c r="CKX60" s="169"/>
      <c r="CKY60" s="169"/>
      <c r="CKZ60" s="169"/>
      <c r="CLA60" s="169"/>
      <c r="CLB60" s="169"/>
      <c r="CLC60" s="169"/>
      <c r="CLD60" s="169"/>
      <c r="CLE60" s="169"/>
      <c r="CLF60" s="169"/>
      <c r="CLG60" s="169"/>
      <c r="CLH60" s="169"/>
      <c r="CLI60" s="169"/>
      <c r="CLJ60" s="169"/>
      <c r="CLK60" s="169"/>
      <c r="CLL60" s="169"/>
      <c r="CLM60" s="169"/>
      <c r="CLN60" s="169"/>
      <c r="CLO60" s="169"/>
      <c r="CLP60" s="169"/>
      <c r="CLQ60" s="169"/>
      <c r="CLR60" s="169"/>
      <c r="CLS60" s="169"/>
      <c r="CLT60" s="169"/>
      <c r="CLU60" s="169"/>
      <c r="CLV60" s="169"/>
      <c r="CLW60" s="169"/>
      <c r="CLX60" s="169"/>
      <c r="CLY60" s="169"/>
      <c r="CLZ60" s="169"/>
      <c r="CMA60" s="169"/>
      <c r="CMB60" s="169"/>
      <c r="CMC60" s="169"/>
      <c r="CMD60" s="169"/>
      <c r="CME60" s="169"/>
      <c r="CMF60" s="169"/>
      <c r="CMG60" s="169"/>
      <c r="CMH60" s="169"/>
      <c r="CMI60" s="169"/>
      <c r="CMJ60" s="169"/>
      <c r="CMK60" s="169"/>
      <c r="CML60" s="169"/>
      <c r="CMM60" s="169"/>
      <c r="CMN60" s="169"/>
      <c r="CMO60" s="169"/>
      <c r="CMP60" s="169"/>
      <c r="CMQ60" s="169"/>
      <c r="CMR60" s="169"/>
      <c r="CMS60" s="169"/>
      <c r="CMT60" s="169"/>
      <c r="CMU60" s="169"/>
      <c r="CMV60" s="169"/>
      <c r="CMW60" s="169"/>
      <c r="CMX60" s="169"/>
      <c r="CMY60" s="169"/>
      <c r="CMZ60" s="169"/>
      <c r="CNA60" s="169"/>
      <c r="CNB60" s="169"/>
      <c r="CNC60" s="169"/>
      <c r="CND60" s="169"/>
      <c r="CNE60" s="169"/>
      <c r="CNF60" s="169"/>
      <c r="CNG60" s="169"/>
      <c r="CNH60" s="169"/>
      <c r="CNI60" s="169"/>
      <c r="CNJ60" s="169"/>
      <c r="CNK60" s="169"/>
      <c r="CNL60" s="169"/>
      <c r="CNM60" s="169"/>
      <c r="CNN60" s="169"/>
      <c r="CNO60" s="169"/>
      <c r="CNP60" s="169"/>
      <c r="CNQ60" s="169"/>
      <c r="CNR60" s="169"/>
      <c r="CNS60" s="169"/>
      <c r="CNT60" s="169"/>
      <c r="CNU60" s="169"/>
      <c r="CNV60" s="169"/>
      <c r="CNW60" s="169"/>
      <c r="CNX60" s="169"/>
      <c r="CNY60" s="169"/>
      <c r="CNZ60" s="169"/>
      <c r="COA60" s="169"/>
      <c r="COB60" s="169"/>
      <c r="COC60" s="169"/>
      <c r="COD60" s="169"/>
      <c r="COE60" s="169"/>
      <c r="COF60" s="169"/>
      <c r="COG60" s="169"/>
      <c r="COH60" s="169"/>
      <c r="COI60" s="169"/>
      <c r="COJ60" s="169"/>
      <c r="COK60" s="169"/>
      <c r="COL60" s="169"/>
      <c r="COM60" s="169"/>
      <c r="CON60" s="169"/>
      <c r="COO60" s="169"/>
      <c r="COP60" s="169"/>
      <c r="COQ60" s="169"/>
      <c r="COR60" s="169"/>
      <c r="COS60" s="169"/>
      <c r="COT60" s="169"/>
      <c r="COU60" s="169"/>
      <c r="COV60" s="169"/>
      <c r="COW60" s="169"/>
      <c r="COX60" s="169"/>
      <c r="COY60" s="169"/>
      <c r="COZ60" s="169"/>
      <c r="CPA60" s="169"/>
      <c r="CPB60" s="169"/>
      <c r="CPC60" s="169"/>
      <c r="CPD60" s="169"/>
      <c r="CPE60" s="169"/>
      <c r="CPF60" s="169"/>
      <c r="CPG60" s="169"/>
      <c r="CPH60" s="169"/>
      <c r="CPI60" s="169"/>
      <c r="CPJ60" s="169"/>
      <c r="CPK60" s="169"/>
      <c r="CPL60" s="169"/>
      <c r="CPM60" s="169"/>
      <c r="CPN60" s="169"/>
      <c r="CPO60" s="169"/>
      <c r="CPP60" s="169"/>
      <c r="CPQ60" s="169"/>
      <c r="CPR60" s="169"/>
      <c r="CPS60" s="169"/>
      <c r="CPT60" s="169"/>
      <c r="CPU60" s="169"/>
      <c r="CPV60" s="169"/>
      <c r="CPW60" s="169"/>
      <c r="CPX60" s="169"/>
      <c r="CPY60" s="169"/>
      <c r="CPZ60" s="169"/>
      <c r="CQA60" s="169"/>
      <c r="CQB60" s="169"/>
      <c r="CQC60" s="169"/>
      <c r="CQD60" s="169"/>
      <c r="CQE60" s="169"/>
      <c r="CQF60" s="169"/>
      <c r="CQG60" s="169"/>
      <c r="CQH60" s="169"/>
      <c r="CQI60" s="169"/>
      <c r="CQJ60" s="169"/>
      <c r="CQK60" s="169"/>
      <c r="CQL60" s="169"/>
      <c r="CQM60" s="169"/>
      <c r="CQN60" s="169"/>
      <c r="CQO60" s="169"/>
      <c r="CQP60" s="169"/>
      <c r="CQQ60" s="169"/>
      <c r="CQR60" s="169"/>
      <c r="CQS60" s="169"/>
      <c r="CQT60" s="169"/>
      <c r="CQU60" s="169"/>
      <c r="CQV60" s="169"/>
      <c r="CQW60" s="169"/>
      <c r="CQX60" s="169"/>
      <c r="CQY60" s="169"/>
      <c r="CQZ60" s="169"/>
      <c r="CRA60" s="169"/>
      <c r="CRB60" s="169"/>
      <c r="CRC60" s="169"/>
      <c r="CRD60" s="169"/>
      <c r="CRE60" s="169"/>
      <c r="CRF60" s="169"/>
      <c r="CRG60" s="169"/>
      <c r="CRH60" s="169"/>
      <c r="CRI60" s="169"/>
      <c r="CRJ60" s="169"/>
      <c r="CRK60" s="169"/>
      <c r="CRL60" s="169"/>
      <c r="CRM60" s="169"/>
      <c r="CRN60" s="169"/>
      <c r="CRO60" s="169"/>
      <c r="CRP60" s="169"/>
      <c r="CRQ60" s="169"/>
      <c r="CRR60" s="169"/>
      <c r="CRS60" s="169"/>
      <c r="CRT60" s="169"/>
      <c r="CRU60" s="169"/>
      <c r="CRV60" s="169"/>
      <c r="CRW60" s="169"/>
      <c r="CRX60" s="169"/>
      <c r="CRY60" s="169"/>
      <c r="CRZ60" s="169"/>
      <c r="CSA60" s="169"/>
      <c r="CSB60" s="169"/>
      <c r="CSC60" s="169"/>
      <c r="CSD60" s="169"/>
      <c r="CSE60" s="169"/>
      <c r="CSF60" s="169"/>
      <c r="CSG60" s="169"/>
      <c r="CSH60" s="169"/>
      <c r="CSI60" s="169"/>
      <c r="CSJ60" s="169"/>
      <c r="CSK60" s="169"/>
      <c r="CSL60" s="169"/>
      <c r="CSM60" s="169"/>
      <c r="CSN60" s="169"/>
      <c r="CSO60" s="169"/>
      <c r="CSP60" s="169"/>
      <c r="CSQ60" s="169"/>
      <c r="CSR60" s="169"/>
      <c r="CSS60" s="169"/>
      <c r="CST60" s="169"/>
      <c r="CSU60" s="169"/>
      <c r="CSV60" s="169"/>
      <c r="CSW60" s="169"/>
      <c r="CSX60" s="169"/>
      <c r="CSY60" s="169"/>
      <c r="CSZ60" s="169"/>
      <c r="CTA60" s="169"/>
      <c r="CTB60" s="169"/>
      <c r="CTC60" s="169"/>
      <c r="CTD60" s="169"/>
      <c r="CTE60" s="169"/>
      <c r="CTF60" s="169"/>
      <c r="CTG60" s="169"/>
      <c r="CTH60" s="169"/>
      <c r="CTI60" s="169"/>
      <c r="CTJ60" s="169"/>
      <c r="CTK60" s="169"/>
      <c r="CTL60" s="169"/>
      <c r="CTM60" s="169"/>
      <c r="CTN60" s="169"/>
      <c r="CTO60" s="169"/>
      <c r="CTP60" s="169"/>
      <c r="CTQ60" s="169"/>
      <c r="CTR60" s="169"/>
      <c r="CTS60" s="169"/>
      <c r="CTT60" s="169"/>
      <c r="CTU60" s="169"/>
      <c r="CTV60" s="169"/>
      <c r="CTW60" s="169"/>
      <c r="CTX60" s="169"/>
      <c r="CTY60" s="169"/>
      <c r="CTZ60" s="169"/>
      <c r="CUA60" s="169"/>
      <c r="CUB60" s="169"/>
      <c r="CUC60" s="169"/>
      <c r="CUD60" s="169"/>
      <c r="CUE60" s="169"/>
      <c r="CUF60" s="169"/>
      <c r="CUG60" s="169"/>
      <c r="CUH60" s="169"/>
      <c r="CUI60" s="169"/>
      <c r="CUJ60" s="169"/>
      <c r="CUK60" s="169"/>
      <c r="CUL60" s="169"/>
      <c r="CUM60" s="169"/>
      <c r="CUN60" s="169"/>
      <c r="CUO60" s="169"/>
      <c r="CUP60" s="169"/>
      <c r="CUQ60" s="169"/>
      <c r="CUR60" s="169"/>
      <c r="CUS60" s="169"/>
      <c r="CUT60" s="169"/>
      <c r="CUU60" s="169"/>
      <c r="CUV60" s="169"/>
      <c r="CUW60" s="169"/>
      <c r="CUX60" s="169"/>
      <c r="CUY60" s="169"/>
      <c r="CUZ60" s="169"/>
      <c r="CVA60" s="169"/>
      <c r="CVB60" s="169"/>
      <c r="CVC60" s="169"/>
      <c r="CVD60" s="169"/>
      <c r="CVE60" s="169"/>
      <c r="CVF60" s="169"/>
      <c r="CVG60" s="169"/>
      <c r="CVH60" s="169"/>
      <c r="CVI60" s="169"/>
      <c r="CVJ60" s="169"/>
      <c r="CVK60" s="169"/>
      <c r="CVL60" s="169"/>
      <c r="CVM60" s="169"/>
      <c r="CVN60" s="169"/>
      <c r="CVO60" s="169"/>
      <c r="CVP60" s="169"/>
      <c r="CVQ60" s="169"/>
      <c r="CVR60" s="169"/>
      <c r="CVS60" s="169"/>
      <c r="CVT60" s="169"/>
      <c r="CVU60" s="169"/>
      <c r="CVV60" s="169"/>
      <c r="CVW60" s="169"/>
      <c r="CVX60" s="169"/>
      <c r="CVY60" s="169"/>
      <c r="CVZ60" s="169"/>
      <c r="CWA60" s="169"/>
      <c r="CWB60" s="169"/>
      <c r="CWC60" s="169"/>
      <c r="CWD60" s="169"/>
      <c r="CWE60" s="169"/>
      <c r="CWF60" s="169"/>
      <c r="CWG60" s="169"/>
      <c r="CWH60" s="169"/>
      <c r="CWI60" s="169"/>
      <c r="CWJ60" s="169"/>
      <c r="CWK60" s="169"/>
      <c r="CWL60" s="169"/>
      <c r="CWM60" s="169"/>
      <c r="CWN60" s="169"/>
      <c r="CWO60" s="169"/>
      <c r="CWP60" s="169"/>
      <c r="CWQ60" s="169"/>
      <c r="CWR60" s="169"/>
      <c r="CWS60" s="169"/>
      <c r="CWT60" s="169"/>
      <c r="CWU60" s="169"/>
      <c r="CWV60" s="169"/>
      <c r="CWW60" s="169"/>
      <c r="CWX60" s="169"/>
      <c r="CWY60" s="169"/>
      <c r="CWZ60" s="169"/>
      <c r="CXA60" s="169"/>
      <c r="CXB60" s="169"/>
      <c r="CXC60" s="169"/>
      <c r="CXD60" s="169"/>
      <c r="CXE60" s="169"/>
      <c r="CXF60" s="169"/>
      <c r="CXG60" s="169"/>
      <c r="CXH60" s="169"/>
      <c r="CXI60" s="169"/>
      <c r="CXJ60" s="169"/>
      <c r="CXK60" s="169"/>
      <c r="CXL60" s="169"/>
      <c r="CXM60" s="169"/>
      <c r="CXN60" s="169"/>
      <c r="CXO60" s="169"/>
      <c r="CXP60" s="169"/>
      <c r="CXQ60" s="169"/>
      <c r="CXR60" s="169"/>
      <c r="CXS60" s="169"/>
      <c r="CXT60" s="169"/>
      <c r="CXU60" s="169"/>
      <c r="CXV60" s="169"/>
      <c r="CXW60" s="169"/>
      <c r="CXX60" s="169"/>
      <c r="CXY60" s="169"/>
      <c r="CXZ60" s="169"/>
      <c r="CYA60" s="169"/>
      <c r="CYB60" s="169"/>
      <c r="CYC60" s="169"/>
      <c r="CYD60" s="169"/>
      <c r="CYE60" s="169"/>
      <c r="CYF60" s="169"/>
      <c r="CYG60" s="169"/>
      <c r="CYH60" s="169"/>
      <c r="CYI60" s="169"/>
      <c r="CYJ60" s="169"/>
      <c r="CYK60" s="169"/>
      <c r="CYL60" s="169"/>
      <c r="CYM60" s="169"/>
      <c r="CYN60" s="169"/>
      <c r="CYO60" s="169"/>
      <c r="CYP60" s="169"/>
      <c r="CYQ60" s="169"/>
      <c r="CYR60" s="169"/>
      <c r="CYS60" s="169"/>
      <c r="CYT60" s="169"/>
      <c r="CYU60" s="169"/>
      <c r="CYV60" s="169"/>
      <c r="CYW60" s="169"/>
      <c r="CYX60" s="169"/>
      <c r="CYY60" s="169"/>
      <c r="CYZ60" s="169"/>
      <c r="CZA60" s="169"/>
      <c r="CZB60" s="169"/>
      <c r="CZC60" s="169"/>
      <c r="CZD60" s="169"/>
      <c r="CZE60" s="169"/>
      <c r="CZF60" s="169"/>
      <c r="CZG60" s="169"/>
      <c r="CZH60" s="169"/>
      <c r="CZI60" s="169"/>
      <c r="CZJ60" s="169"/>
      <c r="CZK60" s="169"/>
      <c r="CZL60" s="169"/>
      <c r="CZM60" s="169"/>
      <c r="CZN60" s="169"/>
      <c r="CZO60" s="169"/>
      <c r="CZP60" s="169"/>
      <c r="CZQ60" s="169"/>
      <c r="CZR60" s="169"/>
      <c r="CZS60" s="169"/>
      <c r="CZT60" s="169"/>
      <c r="CZU60" s="169"/>
      <c r="CZV60" s="169"/>
      <c r="CZW60" s="169"/>
      <c r="CZX60" s="169"/>
      <c r="CZY60" s="169"/>
      <c r="CZZ60" s="169"/>
      <c r="DAA60" s="169"/>
      <c r="DAB60" s="169"/>
      <c r="DAC60" s="169"/>
      <c r="DAD60" s="169"/>
      <c r="DAE60" s="169"/>
      <c r="DAF60" s="169"/>
      <c r="DAG60" s="169"/>
      <c r="DAH60" s="169"/>
      <c r="DAI60" s="169"/>
      <c r="DAJ60" s="169"/>
      <c r="DAK60" s="169"/>
      <c r="DAL60" s="169"/>
      <c r="DAM60" s="169"/>
      <c r="DAN60" s="169"/>
      <c r="DAO60" s="169"/>
      <c r="DAP60" s="169"/>
      <c r="DAQ60" s="169"/>
      <c r="DAR60" s="169"/>
      <c r="DAS60" s="169"/>
      <c r="DAT60" s="169"/>
      <c r="DAU60" s="169"/>
      <c r="DAV60" s="169"/>
      <c r="DAW60" s="169"/>
      <c r="DAX60" s="169"/>
      <c r="DAY60" s="169"/>
      <c r="DAZ60" s="169"/>
      <c r="DBA60" s="169"/>
      <c r="DBB60" s="169"/>
      <c r="DBC60" s="169"/>
      <c r="DBD60" s="169"/>
      <c r="DBE60" s="169"/>
      <c r="DBF60" s="169"/>
      <c r="DBG60" s="169"/>
      <c r="DBH60" s="169"/>
      <c r="DBI60" s="169"/>
      <c r="DBJ60" s="169"/>
      <c r="DBK60" s="169"/>
      <c r="DBL60" s="169"/>
      <c r="DBM60" s="169"/>
      <c r="DBN60" s="169"/>
      <c r="DBO60" s="169"/>
      <c r="DBP60" s="169"/>
      <c r="DBQ60" s="169"/>
      <c r="DBR60" s="169"/>
      <c r="DBS60" s="169"/>
      <c r="DBT60" s="169"/>
      <c r="DBU60" s="169"/>
      <c r="DBV60" s="169"/>
      <c r="DBW60" s="169"/>
      <c r="DBX60" s="169"/>
      <c r="DBY60" s="169"/>
      <c r="DBZ60" s="169"/>
      <c r="DCA60" s="169"/>
      <c r="DCB60" s="169"/>
      <c r="DCC60" s="169"/>
      <c r="DCD60" s="169"/>
      <c r="DCE60" s="169"/>
      <c r="DCF60" s="169"/>
      <c r="DCG60" s="169"/>
      <c r="DCH60" s="169"/>
      <c r="DCI60" s="169"/>
      <c r="DCJ60" s="169"/>
      <c r="DCK60" s="169"/>
      <c r="DCL60" s="169"/>
      <c r="DCM60" s="169"/>
      <c r="DCN60" s="169"/>
      <c r="DCO60" s="169"/>
      <c r="DCP60" s="169"/>
      <c r="DCQ60" s="169"/>
      <c r="DCR60" s="169"/>
      <c r="DCS60" s="169"/>
      <c r="DCT60" s="169"/>
      <c r="DCU60" s="169"/>
      <c r="DCV60" s="169"/>
      <c r="DCW60" s="169"/>
      <c r="DCX60" s="169"/>
      <c r="DCY60" s="169"/>
      <c r="DCZ60" s="169"/>
      <c r="DDA60" s="169"/>
      <c r="DDB60" s="169"/>
      <c r="DDC60" s="169"/>
      <c r="DDD60" s="169"/>
      <c r="DDE60" s="169"/>
      <c r="DDF60" s="169"/>
      <c r="DDG60" s="169"/>
      <c r="DDH60" s="169"/>
      <c r="DDI60" s="169"/>
      <c r="DDJ60" s="169"/>
      <c r="DDK60" s="169"/>
      <c r="DDL60" s="169"/>
      <c r="DDM60" s="169"/>
      <c r="DDN60" s="169"/>
      <c r="DDO60" s="169"/>
      <c r="DDP60" s="169"/>
      <c r="DDQ60" s="169"/>
      <c r="DDR60" s="169"/>
      <c r="DDS60" s="169"/>
      <c r="DDT60" s="169"/>
      <c r="DDU60" s="169"/>
      <c r="DDV60" s="169"/>
      <c r="DDW60" s="169"/>
      <c r="DDX60" s="169"/>
      <c r="DDY60" s="169"/>
      <c r="DDZ60" s="169"/>
      <c r="DEA60" s="169"/>
      <c r="DEB60" s="169"/>
      <c r="DEC60" s="169"/>
      <c r="DED60" s="169"/>
      <c r="DEE60" s="169"/>
      <c r="DEF60" s="169"/>
      <c r="DEG60" s="169"/>
      <c r="DEH60" s="169"/>
      <c r="DEI60" s="169"/>
      <c r="DEJ60" s="169"/>
      <c r="DEK60" s="169"/>
      <c r="DEL60" s="169"/>
      <c r="DEM60" s="169"/>
      <c r="DEN60" s="169"/>
      <c r="DEO60" s="169"/>
      <c r="DEP60" s="169"/>
      <c r="DEQ60" s="169"/>
      <c r="DER60" s="169"/>
      <c r="DES60" s="169"/>
      <c r="DET60" s="169"/>
      <c r="DEU60" s="169"/>
      <c r="DEV60" s="169"/>
      <c r="DEW60" s="169"/>
      <c r="DEX60" s="169"/>
      <c r="DEY60" s="169"/>
      <c r="DEZ60" s="169"/>
      <c r="DFA60" s="169"/>
      <c r="DFB60" s="169"/>
      <c r="DFC60" s="169"/>
      <c r="DFD60" s="169"/>
      <c r="DFE60" s="169"/>
      <c r="DFF60" s="169"/>
      <c r="DFG60" s="169"/>
      <c r="DFH60" s="169"/>
      <c r="DFI60" s="169"/>
      <c r="DFJ60" s="169"/>
      <c r="DFK60" s="169"/>
      <c r="DFL60" s="169"/>
      <c r="DFM60" s="169"/>
      <c r="DFN60" s="169"/>
      <c r="DFO60" s="169"/>
      <c r="DFP60" s="169"/>
      <c r="DFQ60" s="169"/>
      <c r="DFR60" s="169"/>
      <c r="DFS60" s="169"/>
      <c r="DFT60" s="169"/>
      <c r="DFU60" s="169"/>
      <c r="DFV60" s="169"/>
      <c r="DFW60" s="169"/>
      <c r="DFX60" s="169"/>
      <c r="DFY60" s="169"/>
      <c r="DFZ60" s="169"/>
      <c r="DGA60" s="169"/>
      <c r="DGB60" s="169"/>
      <c r="DGC60" s="169"/>
      <c r="DGD60" s="169"/>
      <c r="DGE60" s="169"/>
      <c r="DGF60" s="169"/>
      <c r="DGG60" s="169"/>
      <c r="DGH60" s="169"/>
      <c r="DGI60" s="169"/>
      <c r="DGJ60" s="169"/>
      <c r="DGK60" s="169"/>
      <c r="DGL60" s="169"/>
      <c r="DGM60" s="169"/>
      <c r="DGN60" s="169"/>
      <c r="DGO60" s="169"/>
      <c r="DGP60" s="169"/>
      <c r="DGQ60" s="169"/>
      <c r="DGR60" s="169"/>
      <c r="DGS60" s="169"/>
      <c r="DGT60" s="169"/>
      <c r="DGU60" s="169"/>
      <c r="DGV60" s="169"/>
      <c r="DGW60" s="169"/>
      <c r="DGX60" s="169"/>
      <c r="DGY60" s="169"/>
      <c r="DGZ60" s="169"/>
      <c r="DHA60" s="169"/>
      <c r="DHB60" s="169"/>
      <c r="DHC60" s="169"/>
      <c r="DHD60" s="169"/>
      <c r="DHE60" s="169"/>
      <c r="DHF60" s="169"/>
      <c r="DHG60" s="169"/>
      <c r="DHH60" s="169"/>
      <c r="DHI60" s="169"/>
      <c r="DHJ60" s="169"/>
      <c r="DHK60" s="169"/>
      <c r="DHL60" s="169"/>
      <c r="DHM60" s="169"/>
      <c r="DHN60" s="169"/>
      <c r="DHO60" s="169"/>
      <c r="DHP60" s="169"/>
      <c r="DHQ60" s="169"/>
      <c r="DHR60" s="169"/>
      <c r="DHS60" s="169"/>
      <c r="DHT60" s="169"/>
      <c r="DHU60" s="169"/>
      <c r="DHV60" s="169"/>
      <c r="DHW60" s="169"/>
      <c r="DHX60" s="169"/>
      <c r="DHY60" s="169"/>
      <c r="DHZ60" s="169"/>
      <c r="DIA60" s="169"/>
      <c r="DIB60" s="169"/>
      <c r="DIC60" s="169"/>
      <c r="DID60" s="169"/>
      <c r="DIE60" s="169"/>
      <c r="DIF60" s="169"/>
      <c r="DIG60" s="169"/>
      <c r="DIH60" s="169"/>
      <c r="DII60" s="169"/>
      <c r="DIJ60" s="169"/>
      <c r="DIK60" s="169"/>
      <c r="DIL60" s="169"/>
      <c r="DIM60" s="169"/>
      <c r="DIN60" s="169"/>
      <c r="DIO60" s="169"/>
      <c r="DIP60" s="169"/>
      <c r="DIQ60" s="169"/>
      <c r="DIR60" s="169"/>
      <c r="DIS60" s="169"/>
      <c r="DIT60" s="169"/>
      <c r="DIU60" s="169"/>
      <c r="DIV60" s="169"/>
      <c r="DIW60" s="169"/>
      <c r="DIX60" s="169"/>
      <c r="DIY60" s="169"/>
      <c r="DIZ60" s="169"/>
      <c r="DJA60" s="169"/>
      <c r="DJB60" s="169"/>
      <c r="DJC60" s="169"/>
      <c r="DJD60" s="169"/>
      <c r="DJE60" s="169"/>
      <c r="DJF60" s="169"/>
      <c r="DJG60" s="169"/>
      <c r="DJH60" s="169"/>
      <c r="DJI60" s="169"/>
      <c r="DJJ60" s="169"/>
      <c r="DJK60" s="169"/>
      <c r="DJL60" s="169"/>
      <c r="DJM60" s="169"/>
      <c r="DJN60" s="169"/>
      <c r="DJO60" s="169"/>
      <c r="DJP60" s="169"/>
      <c r="DJQ60" s="169"/>
      <c r="DJR60" s="169"/>
      <c r="DJS60" s="169"/>
      <c r="DJT60" s="169"/>
      <c r="DJU60" s="169"/>
      <c r="DJV60" s="169"/>
      <c r="DJW60" s="169"/>
      <c r="DJX60" s="169"/>
      <c r="DJY60" s="169"/>
      <c r="DJZ60" s="169"/>
      <c r="DKA60" s="169"/>
      <c r="DKB60" s="169"/>
      <c r="DKC60" s="169"/>
      <c r="DKD60" s="169"/>
      <c r="DKE60" s="169"/>
      <c r="DKF60" s="169"/>
      <c r="DKG60" s="169"/>
      <c r="DKH60" s="169"/>
      <c r="DKI60" s="169"/>
      <c r="DKJ60" s="169"/>
      <c r="DKK60" s="169"/>
      <c r="DKL60" s="169"/>
      <c r="DKM60" s="169"/>
      <c r="DKN60" s="169"/>
      <c r="DKO60" s="169"/>
      <c r="DKP60" s="169"/>
      <c r="DKQ60" s="169"/>
      <c r="DKR60" s="169"/>
      <c r="DKS60" s="169"/>
      <c r="DKT60" s="169"/>
      <c r="DKU60" s="169"/>
      <c r="DKV60" s="169"/>
      <c r="DKW60" s="169"/>
      <c r="DKX60" s="169"/>
      <c r="DKY60" s="169"/>
      <c r="DKZ60" s="169"/>
      <c r="DLA60" s="169"/>
      <c r="DLB60" s="169"/>
      <c r="DLC60" s="169"/>
      <c r="DLD60" s="169"/>
      <c r="DLE60" s="169"/>
      <c r="DLF60" s="169"/>
      <c r="DLG60" s="169"/>
      <c r="DLH60" s="169"/>
      <c r="DLI60" s="169"/>
      <c r="DLJ60" s="169"/>
      <c r="DLK60" s="169"/>
      <c r="DLL60" s="169"/>
      <c r="DLM60" s="169"/>
      <c r="DLN60" s="169"/>
      <c r="DLO60" s="169"/>
      <c r="DLP60" s="169"/>
      <c r="DLQ60" s="169"/>
      <c r="DLR60" s="169"/>
      <c r="DLS60" s="169"/>
      <c r="DLT60" s="169"/>
      <c r="DLU60" s="169"/>
      <c r="DLV60" s="169"/>
      <c r="DLW60" s="169"/>
      <c r="DLX60" s="169"/>
      <c r="DLY60" s="169"/>
      <c r="DLZ60" s="169"/>
      <c r="DMA60" s="169"/>
      <c r="DMB60" s="169"/>
      <c r="DMC60" s="169"/>
      <c r="DMD60" s="169"/>
      <c r="DME60" s="169"/>
      <c r="DMF60" s="169"/>
      <c r="DMG60" s="169"/>
      <c r="DMH60" s="169"/>
      <c r="DMI60" s="169"/>
      <c r="DMJ60" s="169"/>
      <c r="DMK60" s="169"/>
      <c r="DML60" s="169"/>
      <c r="DMM60" s="169"/>
      <c r="DMN60" s="169"/>
      <c r="DMO60" s="169"/>
      <c r="DMP60" s="169"/>
      <c r="DMQ60" s="169"/>
      <c r="DMR60" s="169"/>
      <c r="DMS60" s="169"/>
      <c r="DMT60" s="169"/>
      <c r="DMU60" s="169"/>
      <c r="DMV60" s="169"/>
      <c r="DMW60" s="169"/>
      <c r="DMX60" s="169"/>
      <c r="DMY60" s="169"/>
      <c r="DMZ60" s="169"/>
      <c r="DNA60" s="169"/>
      <c r="DNB60" s="169"/>
      <c r="DNC60" s="169"/>
      <c r="DND60" s="169"/>
      <c r="DNE60" s="169"/>
      <c r="DNF60" s="169"/>
      <c r="DNG60" s="169"/>
      <c r="DNH60" s="169"/>
      <c r="DNI60" s="169"/>
      <c r="DNJ60" s="169"/>
      <c r="DNK60" s="169"/>
      <c r="DNL60" s="169"/>
      <c r="DNM60" s="169"/>
      <c r="DNN60" s="169"/>
      <c r="DNO60" s="169"/>
      <c r="DNP60" s="169"/>
      <c r="DNQ60" s="169"/>
      <c r="DNR60" s="169"/>
      <c r="DNS60" s="169"/>
      <c r="DNT60" s="169"/>
      <c r="DNU60" s="169"/>
      <c r="DNV60" s="169"/>
      <c r="DNW60" s="169"/>
      <c r="DNX60" s="169"/>
      <c r="DNY60" s="169"/>
      <c r="DNZ60" s="169"/>
      <c r="DOA60" s="169"/>
      <c r="DOB60" s="169"/>
      <c r="DOC60" s="169"/>
      <c r="DOD60" s="169"/>
      <c r="DOE60" s="169"/>
      <c r="DOF60" s="169"/>
      <c r="DOG60" s="169"/>
      <c r="DOH60" s="169"/>
      <c r="DOI60" s="169"/>
      <c r="DOJ60" s="169"/>
      <c r="DOK60" s="169"/>
      <c r="DOL60" s="169"/>
      <c r="DOM60" s="169"/>
      <c r="DON60" s="169"/>
      <c r="DOO60" s="169"/>
      <c r="DOP60" s="169"/>
      <c r="DOQ60" s="169"/>
      <c r="DOR60" s="169"/>
      <c r="DOS60" s="169"/>
      <c r="DOT60" s="169"/>
      <c r="DOU60" s="169"/>
      <c r="DOV60" s="169"/>
      <c r="DOW60" s="169"/>
      <c r="DOX60" s="169"/>
      <c r="DOY60" s="169"/>
      <c r="DOZ60" s="169"/>
      <c r="DPA60" s="169"/>
      <c r="DPB60" s="169"/>
      <c r="DPC60" s="169"/>
      <c r="DPD60" s="169"/>
      <c r="DPE60" s="169"/>
      <c r="DPF60" s="169"/>
      <c r="DPG60" s="169"/>
      <c r="DPH60" s="169"/>
      <c r="DPI60" s="169"/>
      <c r="DPJ60" s="169"/>
      <c r="DPK60" s="169"/>
      <c r="DPL60" s="169"/>
      <c r="DPM60" s="169"/>
      <c r="DPN60" s="169"/>
      <c r="DPO60" s="169"/>
      <c r="DPP60" s="169"/>
      <c r="DPQ60" s="169"/>
      <c r="DPR60" s="169"/>
      <c r="DPS60" s="169"/>
      <c r="DPT60" s="169"/>
      <c r="DPU60" s="169"/>
      <c r="DPV60" s="169"/>
      <c r="DPW60" s="169"/>
      <c r="DPX60" s="169"/>
      <c r="DPY60" s="169"/>
      <c r="DPZ60" s="169"/>
      <c r="DQA60" s="169"/>
      <c r="DQB60" s="169"/>
      <c r="DQC60" s="169"/>
      <c r="DQD60" s="169"/>
      <c r="DQE60" s="169"/>
      <c r="DQF60" s="169"/>
      <c r="DQG60" s="169"/>
      <c r="DQH60" s="169"/>
      <c r="DQI60" s="169"/>
      <c r="DQJ60" s="169"/>
      <c r="DQK60" s="169"/>
      <c r="DQL60" s="169"/>
      <c r="DQM60" s="169"/>
      <c r="DQN60" s="169"/>
      <c r="DQO60" s="169"/>
      <c r="DQP60" s="169"/>
      <c r="DQQ60" s="169"/>
      <c r="DQR60" s="169"/>
      <c r="DQS60" s="169"/>
      <c r="DQT60" s="169"/>
      <c r="DQU60" s="169"/>
      <c r="DQV60" s="169"/>
      <c r="DQW60" s="169"/>
      <c r="DQX60" s="169"/>
      <c r="DQY60" s="169"/>
      <c r="DQZ60" s="169"/>
      <c r="DRA60" s="169"/>
      <c r="DRB60" s="169"/>
      <c r="DRC60" s="169"/>
      <c r="DRD60" s="169"/>
      <c r="DRE60" s="169"/>
      <c r="DRF60" s="169"/>
      <c r="DRG60" s="169"/>
      <c r="DRH60" s="169"/>
      <c r="DRI60" s="169"/>
      <c r="DRJ60" s="169"/>
      <c r="DRK60" s="169"/>
      <c r="DRL60" s="169"/>
      <c r="DRM60" s="169"/>
      <c r="DRN60" s="169"/>
      <c r="DRO60" s="169"/>
      <c r="DRP60" s="169"/>
      <c r="DRQ60" s="169"/>
      <c r="DRR60" s="169"/>
      <c r="DRS60" s="169"/>
      <c r="DRT60" s="169"/>
      <c r="DRU60" s="169"/>
      <c r="DRV60" s="169"/>
      <c r="DRW60" s="169"/>
      <c r="DRX60" s="169"/>
      <c r="DRY60" s="169"/>
      <c r="DRZ60" s="169"/>
      <c r="DSA60" s="169"/>
      <c r="DSB60" s="169"/>
      <c r="DSC60" s="169"/>
      <c r="DSD60" s="169"/>
      <c r="DSE60" s="169"/>
      <c r="DSF60" s="169"/>
      <c r="DSG60" s="169"/>
      <c r="DSH60" s="169"/>
      <c r="DSI60" s="169"/>
      <c r="DSJ60" s="169"/>
      <c r="DSK60" s="169"/>
      <c r="DSL60" s="169"/>
      <c r="DSM60" s="169"/>
      <c r="DSN60" s="169"/>
      <c r="DSO60" s="169"/>
      <c r="DSP60" s="169"/>
      <c r="DSQ60" s="169"/>
      <c r="DSR60" s="169"/>
      <c r="DSS60" s="169"/>
      <c r="DST60" s="169"/>
      <c r="DSU60" s="169"/>
      <c r="DSV60" s="169"/>
      <c r="DSW60" s="169"/>
      <c r="DSX60" s="169"/>
      <c r="DSY60" s="169"/>
      <c r="DSZ60" s="169"/>
      <c r="DTA60" s="169"/>
      <c r="DTB60" s="169"/>
      <c r="DTC60" s="169"/>
      <c r="DTD60" s="169"/>
      <c r="DTE60" s="169"/>
      <c r="DTF60" s="169"/>
      <c r="DTG60" s="169"/>
      <c r="DTH60" s="169"/>
      <c r="DTI60" s="169"/>
      <c r="DTJ60" s="169"/>
      <c r="DTK60" s="169"/>
      <c r="DTL60" s="169"/>
      <c r="DTM60" s="169"/>
      <c r="DTN60" s="169"/>
      <c r="DTO60" s="169"/>
      <c r="DTP60" s="169"/>
      <c r="DTQ60" s="169"/>
      <c r="DTR60" s="169"/>
      <c r="DTS60" s="169"/>
      <c r="DTT60" s="169"/>
      <c r="DTU60" s="169"/>
      <c r="DTV60" s="169"/>
      <c r="DTW60" s="169"/>
      <c r="DTX60" s="169"/>
      <c r="DTY60" s="169"/>
      <c r="DTZ60" s="169"/>
      <c r="DUA60" s="169"/>
      <c r="DUB60" s="169"/>
      <c r="DUC60" s="169"/>
      <c r="DUD60" s="169"/>
      <c r="DUE60" s="169"/>
      <c r="DUF60" s="169"/>
      <c r="DUG60" s="169"/>
      <c r="DUH60" s="169"/>
      <c r="DUI60" s="169"/>
      <c r="DUJ60" s="169"/>
      <c r="DUK60" s="169"/>
      <c r="DUL60" s="169"/>
      <c r="DUM60" s="169"/>
      <c r="DUN60" s="169"/>
      <c r="DUO60" s="169"/>
      <c r="DUP60" s="169"/>
      <c r="DUQ60" s="169"/>
      <c r="DUR60" s="169"/>
      <c r="DUS60" s="169"/>
      <c r="DUT60" s="169"/>
      <c r="DUU60" s="169"/>
      <c r="DUV60" s="169"/>
      <c r="DUW60" s="169"/>
      <c r="DUX60" s="169"/>
      <c r="DUY60" s="169"/>
      <c r="DUZ60" s="169"/>
      <c r="DVA60" s="169"/>
      <c r="DVB60" s="169"/>
      <c r="DVC60" s="169"/>
      <c r="DVD60" s="169"/>
      <c r="DVE60" s="169"/>
      <c r="DVF60" s="169"/>
      <c r="DVG60" s="169"/>
      <c r="DVH60" s="169"/>
      <c r="DVI60" s="169"/>
      <c r="DVJ60" s="169"/>
      <c r="DVK60" s="169"/>
      <c r="DVL60" s="169"/>
      <c r="DVM60" s="169"/>
      <c r="DVN60" s="169"/>
      <c r="DVO60" s="169"/>
      <c r="DVP60" s="169"/>
      <c r="DVQ60" s="169"/>
      <c r="DVR60" s="169"/>
      <c r="DVS60" s="169"/>
      <c r="DVT60" s="169"/>
      <c r="DVU60" s="169"/>
      <c r="DVV60" s="169"/>
      <c r="DVW60" s="169"/>
      <c r="DVX60" s="169"/>
      <c r="DVY60" s="169"/>
      <c r="DVZ60" s="169"/>
      <c r="DWA60" s="169"/>
      <c r="DWB60" s="169"/>
      <c r="DWC60" s="169"/>
      <c r="DWD60" s="169"/>
      <c r="DWE60" s="169"/>
      <c r="DWF60" s="169"/>
      <c r="DWG60" s="169"/>
      <c r="DWH60" s="169"/>
      <c r="DWI60" s="169"/>
      <c r="DWJ60" s="169"/>
      <c r="DWK60" s="169"/>
      <c r="DWL60" s="169"/>
      <c r="DWM60" s="169"/>
      <c r="DWN60" s="169"/>
      <c r="DWO60" s="169"/>
      <c r="DWP60" s="169"/>
      <c r="DWQ60" s="169"/>
      <c r="DWR60" s="169"/>
      <c r="DWS60" s="169"/>
      <c r="DWT60" s="169"/>
      <c r="DWU60" s="169"/>
      <c r="DWV60" s="169"/>
      <c r="DWW60" s="169"/>
      <c r="DWX60" s="169"/>
      <c r="DWY60" s="169"/>
      <c r="DWZ60" s="169"/>
      <c r="DXA60" s="169"/>
      <c r="DXB60" s="169"/>
      <c r="DXC60" s="169"/>
      <c r="DXD60" s="169"/>
      <c r="DXE60" s="169"/>
      <c r="DXF60" s="169"/>
      <c r="DXG60" s="169"/>
      <c r="DXH60" s="169"/>
      <c r="DXI60" s="169"/>
      <c r="DXJ60" s="169"/>
      <c r="DXK60" s="169"/>
      <c r="DXL60" s="169"/>
      <c r="DXM60" s="169"/>
      <c r="DXN60" s="169"/>
      <c r="DXO60" s="169"/>
      <c r="DXP60" s="169"/>
      <c r="DXQ60" s="169"/>
      <c r="DXR60" s="169"/>
      <c r="DXS60" s="169"/>
      <c r="DXT60" s="169"/>
      <c r="DXU60" s="169"/>
      <c r="DXV60" s="169"/>
      <c r="DXW60" s="169"/>
      <c r="DXX60" s="169"/>
      <c r="DXY60" s="169"/>
      <c r="DXZ60" s="169"/>
      <c r="DYA60" s="169"/>
      <c r="DYB60" s="169"/>
      <c r="DYC60" s="169"/>
      <c r="DYD60" s="169"/>
      <c r="DYE60" s="169"/>
      <c r="DYF60" s="169"/>
      <c r="DYG60" s="169"/>
      <c r="DYH60" s="169"/>
      <c r="DYI60" s="169"/>
      <c r="DYJ60" s="169"/>
      <c r="DYK60" s="169"/>
      <c r="DYL60" s="169"/>
      <c r="DYM60" s="169"/>
      <c r="DYN60" s="169"/>
      <c r="DYO60" s="169"/>
      <c r="DYP60" s="169"/>
      <c r="DYQ60" s="169"/>
      <c r="DYR60" s="169"/>
      <c r="DYS60" s="169"/>
      <c r="DYT60" s="169"/>
      <c r="DYU60" s="169"/>
      <c r="DYV60" s="169"/>
      <c r="DYW60" s="169"/>
      <c r="DYX60" s="169"/>
      <c r="DYY60" s="169"/>
      <c r="DYZ60" s="169"/>
      <c r="DZA60" s="169"/>
      <c r="DZB60" s="169"/>
      <c r="DZC60" s="169"/>
      <c r="DZD60" s="169"/>
      <c r="DZE60" s="169"/>
      <c r="DZF60" s="169"/>
      <c r="DZG60" s="169"/>
      <c r="DZH60" s="169"/>
      <c r="DZI60" s="169"/>
      <c r="DZJ60" s="169"/>
      <c r="DZK60" s="169"/>
      <c r="DZL60" s="169"/>
      <c r="DZM60" s="169"/>
      <c r="DZN60" s="169"/>
      <c r="DZO60" s="169"/>
      <c r="DZP60" s="169"/>
      <c r="DZQ60" s="169"/>
      <c r="DZR60" s="169"/>
      <c r="DZS60" s="169"/>
      <c r="DZT60" s="169"/>
      <c r="DZU60" s="169"/>
      <c r="DZV60" s="169"/>
      <c r="DZW60" s="169"/>
      <c r="DZX60" s="169"/>
      <c r="DZY60" s="169"/>
      <c r="DZZ60" s="169"/>
      <c r="EAA60" s="169"/>
      <c r="EAB60" s="169"/>
      <c r="EAC60" s="169"/>
      <c r="EAD60" s="169"/>
      <c r="EAE60" s="169"/>
      <c r="EAF60" s="169"/>
      <c r="EAG60" s="169"/>
      <c r="EAH60" s="169"/>
      <c r="EAI60" s="169"/>
      <c r="EAJ60" s="169"/>
      <c r="EAK60" s="169"/>
      <c r="EAL60" s="169"/>
      <c r="EAM60" s="169"/>
      <c r="EAN60" s="169"/>
      <c r="EAO60" s="169"/>
      <c r="EAP60" s="169"/>
      <c r="EAQ60" s="169"/>
      <c r="EAR60" s="169"/>
      <c r="EAS60" s="169"/>
      <c r="EAT60" s="169"/>
      <c r="EAU60" s="169"/>
      <c r="EAV60" s="169"/>
      <c r="EAW60" s="169"/>
      <c r="EAX60" s="169"/>
      <c r="EAY60" s="169"/>
      <c r="EAZ60" s="169"/>
      <c r="EBA60" s="169"/>
      <c r="EBB60" s="169"/>
      <c r="EBC60" s="169"/>
      <c r="EBD60" s="169"/>
      <c r="EBE60" s="169"/>
      <c r="EBF60" s="169"/>
      <c r="EBG60" s="169"/>
      <c r="EBH60" s="169"/>
      <c r="EBI60" s="169"/>
      <c r="EBJ60" s="169"/>
      <c r="EBK60" s="169"/>
      <c r="EBL60" s="169"/>
      <c r="EBM60" s="169"/>
      <c r="EBN60" s="169"/>
      <c r="EBO60" s="169"/>
      <c r="EBP60" s="169"/>
      <c r="EBQ60" s="169"/>
      <c r="EBR60" s="169"/>
      <c r="EBS60" s="169"/>
      <c r="EBT60" s="169"/>
      <c r="EBU60" s="169"/>
      <c r="EBV60" s="169"/>
      <c r="EBW60" s="169"/>
      <c r="EBX60" s="169"/>
      <c r="EBY60" s="169"/>
      <c r="EBZ60" s="169"/>
      <c r="ECA60" s="169"/>
      <c r="ECB60" s="169"/>
      <c r="ECC60" s="169"/>
      <c r="ECD60" s="169"/>
      <c r="ECE60" s="169"/>
      <c r="ECF60" s="169"/>
      <c r="ECG60" s="169"/>
      <c r="ECH60" s="169"/>
      <c r="ECI60" s="169"/>
      <c r="ECJ60" s="169"/>
      <c r="ECK60" s="169"/>
      <c r="ECL60" s="169"/>
      <c r="ECM60" s="169"/>
      <c r="ECN60" s="169"/>
      <c r="ECO60" s="169"/>
      <c r="ECP60" s="169"/>
      <c r="ECQ60" s="169"/>
      <c r="ECR60" s="169"/>
      <c r="ECS60" s="169"/>
      <c r="ECT60" s="169"/>
      <c r="ECU60" s="169"/>
      <c r="ECV60" s="169"/>
      <c r="ECW60" s="169"/>
      <c r="ECX60" s="169"/>
      <c r="ECY60" s="169"/>
      <c r="ECZ60" s="169"/>
      <c r="EDA60" s="169"/>
      <c r="EDB60" s="169"/>
      <c r="EDC60" s="169"/>
      <c r="EDD60" s="169"/>
      <c r="EDE60" s="169"/>
      <c r="EDF60" s="169"/>
      <c r="EDG60" s="169"/>
      <c r="EDH60" s="169"/>
      <c r="EDI60" s="169"/>
      <c r="EDJ60" s="169"/>
      <c r="EDK60" s="169"/>
      <c r="EDL60" s="169"/>
      <c r="EDM60" s="169"/>
      <c r="EDN60" s="169"/>
      <c r="EDO60" s="169"/>
      <c r="EDP60" s="169"/>
      <c r="EDQ60" s="169"/>
      <c r="EDR60" s="169"/>
      <c r="EDS60" s="169"/>
      <c r="EDT60" s="169"/>
      <c r="EDU60" s="169"/>
      <c r="EDV60" s="169"/>
      <c r="EDW60" s="169"/>
      <c r="EDX60" s="169"/>
      <c r="EDY60" s="169"/>
      <c r="EDZ60" s="169"/>
      <c r="EEA60" s="169"/>
      <c r="EEB60" s="169"/>
      <c r="EEC60" s="169"/>
      <c r="EED60" s="169"/>
      <c r="EEE60" s="169"/>
      <c r="EEF60" s="169"/>
      <c r="EEG60" s="169"/>
      <c r="EEH60" s="169"/>
      <c r="EEI60" s="169"/>
      <c r="EEJ60" s="169"/>
      <c r="EEK60" s="169"/>
      <c r="EEL60" s="169"/>
      <c r="EEM60" s="169"/>
      <c r="EEN60" s="169"/>
      <c r="EEO60" s="169"/>
      <c r="EEP60" s="169"/>
      <c r="EEQ60" s="169"/>
      <c r="EER60" s="169"/>
      <c r="EES60" s="169"/>
      <c r="EET60" s="169"/>
      <c r="EEU60" s="169"/>
      <c r="EEV60" s="169"/>
      <c r="EEW60" s="169"/>
      <c r="EEX60" s="169"/>
      <c r="EEY60" s="169"/>
      <c r="EEZ60" s="169"/>
      <c r="EFA60" s="169"/>
      <c r="EFB60" s="169"/>
      <c r="EFC60" s="169"/>
      <c r="EFD60" s="169"/>
      <c r="EFE60" s="169"/>
      <c r="EFF60" s="169"/>
      <c r="EFG60" s="169"/>
      <c r="EFH60" s="169"/>
      <c r="EFI60" s="169"/>
      <c r="EFJ60" s="169"/>
      <c r="EFK60" s="169"/>
      <c r="EFL60" s="169"/>
      <c r="EFM60" s="169"/>
      <c r="EFN60" s="169"/>
      <c r="EFO60" s="169"/>
      <c r="EFP60" s="169"/>
      <c r="EFQ60" s="169"/>
      <c r="EFR60" s="169"/>
      <c r="EFS60" s="169"/>
      <c r="EFT60" s="169"/>
      <c r="EFU60" s="169"/>
      <c r="EFV60" s="169"/>
      <c r="EFW60" s="169"/>
      <c r="EFX60" s="169"/>
      <c r="EFY60" s="169"/>
      <c r="EFZ60" s="169"/>
      <c r="EGA60" s="169"/>
      <c r="EGB60" s="169"/>
      <c r="EGC60" s="169"/>
      <c r="EGD60" s="169"/>
      <c r="EGE60" s="169"/>
      <c r="EGF60" s="169"/>
      <c r="EGG60" s="169"/>
      <c r="EGH60" s="169"/>
      <c r="EGI60" s="169"/>
      <c r="EGJ60" s="169"/>
      <c r="EGK60" s="169"/>
      <c r="EGL60" s="169"/>
      <c r="EGM60" s="169"/>
      <c r="EGN60" s="169"/>
      <c r="EGO60" s="169"/>
      <c r="EGP60" s="169"/>
      <c r="EGQ60" s="169"/>
      <c r="EGR60" s="169"/>
      <c r="EGS60" s="169"/>
      <c r="EGT60" s="169"/>
      <c r="EGU60" s="169"/>
      <c r="EGV60" s="169"/>
      <c r="EGW60" s="169"/>
      <c r="EGX60" s="169"/>
      <c r="EGY60" s="169"/>
      <c r="EGZ60" s="169"/>
      <c r="EHA60" s="169"/>
      <c r="EHB60" s="169"/>
      <c r="EHC60" s="169"/>
      <c r="EHD60" s="169"/>
      <c r="EHE60" s="169"/>
      <c r="EHF60" s="169"/>
      <c r="EHG60" s="169"/>
      <c r="EHH60" s="169"/>
      <c r="EHI60" s="169"/>
      <c r="EHJ60" s="169"/>
      <c r="EHK60" s="169"/>
      <c r="EHL60" s="169"/>
      <c r="EHM60" s="169"/>
      <c r="EHN60" s="169"/>
      <c r="EHO60" s="169"/>
      <c r="EHP60" s="169"/>
      <c r="EHQ60" s="169"/>
      <c r="EHR60" s="169"/>
      <c r="EHS60" s="169"/>
      <c r="EHT60" s="169"/>
      <c r="EHU60" s="169"/>
      <c r="EHV60" s="169"/>
      <c r="EHW60" s="169"/>
      <c r="EHX60" s="169"/>
      <c r="EHY60" s="169"/>
      <c r="EHZ60" s="169"/>
      <c r="EIA60" s="169"/>
      <c r="EIB60" s="169"/>
      <c r="EIC60" s="169"/>
      <c r="EID60" s="169"/>
      <c r="EIE60" s="169"/>
      <c r="EIF60" s="169"/>
      <c r="EIG60" s="169"/>
      <c r="EIH60" s="169"/>
      <c r="EII60" s="169"/>
      <c r="EIJ60" s="169"/>
      <c r="EIK60" s="169"/>
      <c r="EIL60" s="169"/>
      <c r="EIM60" s="169"/>
      <c r="EIN60" s="169"/>
      <c r="EIO60" s="169"/>
      <c r="EIP60" s="169"/>
      <c r="EIQ60" s="169"/>
      <c r="EIR60" s="169"/>
      <c r="EIS60" s="169"/>
      <c r="EIT60" s="169"/>
      <c r="EIU60" s="169"/>
      <c r="EIV60" s="169"/>
      <c r="EIW60" s="169"/>
      <c r="EIX60" s="169"/>
      <c r="EIY60" s="169"/>
      <c r="EIZ60" s="169"/>
      <c r="EJA60" s="169"/>
      <c r="EJB60" s="169"/>
      <c r="EJC60" s="169"/>
      <c r="EJD60" s="169"/>
      <c r="EJE60" s="169"/>
      <c r="EJF60" s="169"/>
      <c r="EJG60" s="169"/>
      <c r="EJH60" s="169"/>
      <c r="EJI60" s="169"/>
      <c r="EJJ60" s="169"/>
      <c r="EJK60" s="169"/>
      <c r="EJL60" s="169"/>
      <c r="EJM60" s="169"/>
      <c r="EJN60" s="169"/>
      <c r="EJO60" s="169"/>
      <c r="EJP60" s="169"/>
      <c r="EJQ60" s="169"/>
      <c r="EJR60" s="169"/>
      <c r="EJS60" s="169"/>
      <c r="EJT60" s="169"/>
      <c r="EJU60" s="169"/>
      <c r="EJV60" s="169"/>
      <c r="EJW60" s="169"/>
      <c r="EJX60" s="169"/>
      <c r="EJY60" s="169"/>
      <c r="EJZ60" s="169"/>
      <c r="EKA60" s="169"/>
      <c r="EKB60" s="169"/>
      <c r="EKC60" s="169"/>
      <c r="EKD60" s="169"/>
      <c r="EKE60" s="169"/>
      <c r="EKF60" s="169"/>
      <c r="EKG60" s="169"/>
      <c r="EKH60" s="169"/>
      <c r="EKI60" s="169"/>
      <c r="EKJ60" s="169"/>
      <c r="EKK60" s="169"/>
      <c r="EKL60" s="169"/>
      <c r="EKM60" s="169"/>
      <c r="EKN60" s="169"/>
      <c r="EKO60" s="169"/>
      <c r="EKP60" s="169"/>
      <c r="EKQ60" s="169"/>
      <c r="EKR60" s="169"/>
      <c r="EKS60" s="169"/>
      <c r="EKT60" s="169"/>
      <c r="EKU60" s="169"/>
      <c r="EKV60" s="169"/>
      <c r="EKW60" s="169"/>
      <c r="EKX60" s="169"/>
      <c r="EKY60" s="169"/>
      <c r="EKZ60" s="169"/>
      <c r="ELA60" s="169"/>
      <c r="ELB60" s="169"/>
      <c r="ELC60" s="169"/>
      <c r="ELD60" s="169"/>
      <c r="ELE60" s="169"/>
      <c r="ELF60" s="169"/>
      <c r="ELG60" s="169"/>
      <c r="ELH60" s="169"/>
      <c r="ELI60" s="169"/>
      <c r="ELJ60" s="169"/>
      <c r="ELK60" s="169"/>
      <c r="ELL60" s="169"/>
      <c r="ELM60" s="169"/>
      <c r="ELN60" s="169"/>
      <c r="ELO60" s="169"/>
      <c r="ELP60" s="169"/>
      <c r="ELQ60" s="169"/>
      <c r="ELR60" s="169"/>
      <c r="ELS60" s="169"/>
      <c r="ELT60" s="169"/>
      <c r="ELU60" s="169"/>
      <c r="ELV60" s="169"/>
      <c r="ELW60" s="169"/>
      <c r="ELX60" s="169"/>
      <c r="ELY60" s="169"/>
      <c r="ELZ60" s="169"/>
      <c r="EMA60" s="169"/>
      <c r="EMB60" s="169"/>
      <c r="EMC60" s="169"/>
      <c r="EMD60" s="169"/>
      <c r="EME60" s="169"/>
      <c r="EMF60" s="169"/>
      <c r="EMG60" s="169"/>
      <c r="EMH60" s="169"/>
      <c r="EMI60" s="169"/>
      <c r="EMJ60" s="169"/>
      <c r="EMK60" s="169"/>
      <c r="EML60" s="169"/>
      <c r="EMM60" s="169"/>
      <c r="EMN60" s="169"/>
      <c r="EMO60" s="169"/>
      <c r="EMP60" s="169"/>
      <c r="EMQ60" s="169"/>
      <c r="EMR60" s="169"/>
      <c r="EMS60" s="169"/>
      <c r="EMT60" s="169"/>
      <c r="EMU60" s="169"/>
      <c r="EMV60" s="169"/>
      <c r="EMW60" s="169"/>
      <c r="EMX60" s="169"/>
      <c r="EMY60" s="169"/>
      <c r="EMZ60" s="169"/>
      <c r="ENA60" s="169"/>
      <c r="ENB60" s="169"/>
      <c r="ENC60" s="169"/>
      <c r="END60" s="169"/>
      <c r="ENE60" s="169"/>
      <c r="ENF60" s="169"/>
      <c r="ENG60" s="169"/>
      <c r="ENH60" s="169"/>
      <c r="ENI60" s="169"/>
      <c r="ENJ60" s="169"/>
      <c r="ENK60" s="169"/>
      <c r="ENL60" s="169"/>
      <c r="ENM60" s="169"/>
      <c r="ENN60" s="169"/>
      <c r="ENO60" s="169"/>
      <c r="ENP60" s="169"/>
      <c r="ENQ60" s="169"/>
      <c r="ENR60" s="169"/>
      <c r="ENS60" s="169"/>
      <c r="ENT60" s="169"/>
      <c r="ENU60" s="169"/>
      <c r="ENV60" s="169"/>
      <c r="ENW60" s="169"/>
      <c r="ENX60" s="169"/>
      <c r="ENY60" s="169"/>
      <c r="ENZ60" s="169"/>
      <c r="EOA60" s="169"/>
      <c r="EOB60" s="169"/>
      <c r="EOC60" s="169"/>
      <c r="EOD60" s="169"/>
      <c r="EOE60" s="169"/>
      <c r="EOF60" s="169"/>
      <c r="EOG60" s="169"/>
      <c r="EOH60" s="169"/>
      <c r="EOI60" s="169"/>
      <c r="EOJ60" s="169"/>
      <c r="EOK60" s="169"/>
      <c r="EOL60" s="169"/>
      <c r="EOM60" s="169"/>
      <c r="EON60" s="169"/>
      <c r="EOO60" s="169"/>
      <c r="EOP60" s="169"/>
      <c r="EOQ60" s="169"/>
      <c r="EOR60" s="169"/>
      <c r="EOS60" s="169"/>
      <c r="EOT60" s="169"/>
      <c r="EOU60" s="169"/>
      <c r="EOV60" s="169"/>
      <c r="EOW60" s="169"/>
      <c r="EOX60" s="169"/>
      <c r="EOY60" s="169"/>
      <c r="EOZ60" s="169"/>
      <c r="EPA60" s="169"/>
      <c r="EPB60" s="169"/>
      <c r="EPC60" s="169"/>
      <c r="EPD60" s="169"/>
      <c r="EPE60" s="169"/>
      <c r="EPF60" s="169"/>
      <c r="EPG60" s="169"/>
      <c r="EPH60" s="169"/>
      <c r="EPI60" s="169"/>
      <c r="EPJ60" s="169"/>
      <c r="EPK60" s="169"/>
      <c r="EPL60" s="169"/>
      <c r="EPM60" s="169"/>
      <c r="EPN60" s="169"/>
      <c r="EPO60" s="169"/>
      <c r="EPP60" s="169"/>
      <c r="EPQ60" s="169"/>
      <c r="EPR60" s="169"/>
      <c r="EPS60" s="169"/>
      <c r="EPT60" s="169"/>
      <c r="EPU60" s="169"/>
      <c r="EPV60" s="169"/>
      <c r="EPW60" s="169"/>
      <c r="EPX60" s="169"/>
      <c r="EPY60" s="169"/>
      <c r="EPZ60" s="169"/>
      <c r="EQA60" s="169"/>
      <c r="EQB60" s="169"/>
      <c r="EQC60" s="169"/>
      <c r="EQD60" s="169"/>
      <c r="EQE60" s="169"/>
      <c r="EQF60" s="169"/>
      <c r="EQG60" s="169"/>
      <c r="EQH60" s="169"/>
      <c r="EQI60" s="169"/>
      <c r="EQJ60" s="169"/>
      <c r="EQK60" s="169"/>
      <c r="EQL60" s="169"/>
      <c r="EQM60" s="169"/>
      <c r="EQN60" s="169"/>
      <c r="EQO60" s="169"/>
      <c r="EQP60" s="169"/>
      <c r="EQQ60" s="169"/>
      <c r="EQR60" s="169"/>
      <c r="EQS60" s="169"/>
      <c r="EQT60" s="169"/>
      <c r="EQU60" s="169"/>
      <c r="EQV60" s="169"/>
      <c r="EQW60" s="169"/>
      <c r="EQX60" s="169"/>
      <c r="EQY60" s="169"/>
      <c r="EQZ60" s="169"/>
      <c r="ERA60" s="169"/>
      <c r="ERB60" s="169"/>
      <c r="ERC60" s="169"/>
      <c r="ERD60" s="169"/>
      <c r="ERE60" s="169"/>
      <c r="ERF60" s="169"/>
      <c r="ERG60" s="169"/>
      <c r="ERH60" s="169"/>
      <c r="ERI60" s="169"/>
      <c r="ERJ60" s="169"/>
      <c r="ERK60" s="169"/>
      <c r="ERL60" s="169"/>
      <c r="ERM60" s="169"/>
      <c r="ERN60" s="169"/>
      <c r="ERO60" s="169"/>
      <c r="ERP60" s="169"/>
      <c r="ERQ60" s="169"/>
      <c r="ERR60" s="169"/>
      <c r="ERS60" s="169"/>
      <c r="ERT60" s="169"/>
      <c r="ERU60" s="169"/>
      <c r="ERV60" s="169"/>
      <c r="ERW60" s="169"/>
      <c r="ERX60" s="169"/>
      <c r="ERY60" s="169"/>
      <c r="ERZ60" s="169"/>
      <c r="ESA60" s="169"/>
      <c r="ESB60" s="169"/>
      <c r="ESC60" s="169"/>
      <c r="ESD60" s="169"/>
      <c r="ESE60" s="169"/>
      <c r="ESF60" s="169"/>
      <c r="ESG60" s="169"/>
      <c r="ESH60" s="169"/>
      <c r="ESI60" s="169"/>
      <c r="ESJ60" s="169"/>
      <c r="ESK60" s="169"/>
      <c r="ESL60" s="169"/>
      <c r="ESM60" s="169"/>
      <c r="ESN60" s="169"/>
      <c r="ESO60" s="169"/>
      <c r="ESP60" s="169"/>
      <c r="ESQ60" s="169"/>
      <c r="ESR60" s="169"/>
      <c r="ESS60" s="169"/>
      <c r="EST60" s="169"/>
      <c r="ESU60" s="169"/>
      <c r="ESV60" s="169"/>
      <c r="ESW60" s="169"/>
      <c r="ESX60" s="169"/>
      <c r="ESY60" s="169"/>
      <c r="ESZ60" s="169"/>
      <c r="ETA60" s="169"/>
      <c r="ETB60" s="169"/>
      <c r="ETC60" s="169"/>
      <c r="ETD60" s="169"/>
      <c r="ETE60" s="169"/>
      <c r="ETF60" s="169"/>
      <c r="ETG60" s="169"/>
      <c r="ETH60" s="169"/>
      <c r="ETI60" s="169"/>
      <c r="ETJ60" s="169"/>
      <c r="ETK60" s="169"/>
      <c r="ETL60" s="169"/>
      <c r="ETM60" s="169"/>
      <c r="ETN60" s="169"/>
      <c r="ETO60" s="169"/>
      <c r="ETP60" s="169"/>
      <c r="ETQ60" s="169"/>
      <c r="ETR60" s="169"/>
      <c r="ETS60" s="169"/>
      <c r="ETT60" s="169"/>
      <c r="ETU60" s="169"/>
      <c r="ETV60" s="169"/>
      <c r="ETW60" s="169"/>
      <c r="ETX60" s="169"/>
      <c r="ETY60" s="169"/>
      <c r="ETZ60" s="169"/>
      <c r="EUA60" s="169"/>
      <c r="EUB60" s="169"/>
      <c r="EUC60" s="169"/>
      <c r="EUD60" s="169"/>
      <c r="EUE60" s="169"/>
      <c r="EUF60" s="169"/>
      <c r="EUG60" s="169"/>
      <c r="EUH60" s="169"/>
      <c r="EUI60" s="169"/>
      <c r="EUJ60" s="169"/>
      <c r="EUK60" s="169"/>
      <c r="EUL60" s="169"/>
      <c r="EUM60" s="169"/>
      <c r="EUN60" s="169"/>
      <c r="EUO60" s="169"/>
      <c r="EUP60" s="169"/>
      <c r="EUQ60" s="169"/>
      <c r="EUR60" s="169"/>
      <c r="EUS60" s="169"/>
      <c r="EUT60" s="169"/>
      <c r="EUU60" s="169"/>
      <c r="EUV60" s="169"/>
      <c r="EUW60" s="169"/>
      <c r="EUX60" s="169"/>
      <c r="EUY60" s="169"/>
      <c r="EUZ60" s="169"/>
      <c r="EVA60" s="169"/>
      <c r="EVB60" s="169"/>
      <c r="EVC60" s="169"/>
      <c r="EVD60" s="169"/>
      <c r="EVE60" s="169"/>
      <c r="EVF60" s="169"/>
      <c r="EVG60" s="169"/>
      <c r="EVH60" s="169"/>
      <c r="EVI60" s="169"/>
      <c r="EVJ60" s="169"/>
      <c r="EVK60" s="169"/>
      <c r="EVL60" s="169"/>
      <c r="EVM60" s="169"/>
      <c r="EVN60" s="169"/>
      <c r="EVO60" s="169"/>
      <c r="EVP60" s="169"/>
      <c r="EVQ60" s="169"/>
      <c r="EVR60" s="169"/>
      <c r="EVS60" s="169"/>
      <c r="EVT60" s="169"/>
      <c r="EVU60" s="169"/>
      <c r="EVV60" s="169"/>
      <c r="EVW60" s="169"/>
      <c r="EVX60" s="169"/>
      <c r="EVY60" s="169"/>
      <c r="EVZ60" s="169"/>
      <c r="EWA60" s="169"/>
      <c r="EWB60" s="169"/>
      <c r="EWC60" s="169"/>
      <c r="EWD60" s="169"/>
      <c r="EWE60" s="169"/>
      <c r="EWF60" s="169"/>
      <c r="EWG60" s="169"/>
      <c r="EWH60" s="169"/>
      <c r="EWI60" s="169"/>
      <c r="EWJ60" s="169"/>
      <c r="EWK60" s="169"/>
      <c r="EWL60" s="169"/>
      <c r="EWM60" s="169"/>
      <c r="EWN60" s="169"/>
      <c r="EWO60" s="169"/>
      <c r="EWP60" s="169"/>
      <c r="EWQ60" s="169"/>
      <c r="EWR60" s="169"/>
      <c r="EWS60" s="169"/>
      <c r="EWT60" s="169"/>
      <c r="EWU60" s="169"/>
      <c r="EWV60" s="169"/>
      <c r="EWW60" s="169"/>
      <c r="EWX60" s="169"/>
      <c r="EWY60" s="169"/>
      <c r="EWZ60" s="169"/>
      <c r="EXA60" s="169"/>
      <c r="EXB60" s="169"/>
      <c r="EXC60" s="169"/>
      <c r="EXD60" s="169"/>
      <c r="EXE60" s="169"/>
      <c r="EXF60" s="169"/>
      <c r="EXG60" s="169"/>
      <c r="EXH60" s="169"/>
      <c r="EXI60" s="169"/>
      <c r="EXJ60" s="169"/>
      <c r="EXK60" s="169"/>
      <c r="EXL60" s="169"/>
      <c r="EXM60" s="169"/>
      <c r="EXN60" s="169"/>
      <c r="EXO60" s="169"/>
      <c r="EXP60" s="169"/>
      <c r="EXQ60" s="169"/>
      <c r="EXR60" s="169"/>
      <c r="EXS60" s="169"/>
      <c r="EXT60" s="169"/>
      <c r="EXU60" s="169"/>
      <c r="EXV60" s="169"/>
      <c r="EXW60" s="169"/>
      <c r="EXX60" s="169"/>
      <c r="EXY60" s="169"/>
      <c r="EXZ60" s="169"/>
      <c r="EYA60" s="169"/>
      <c r="EYB60" s="169"/>
      <c r="EYC60" s="169"/>
      <c r="EYD60" s="169"/>
      <c r="EYE60" s="169"/>
      <c r="EYF60" s="169"/>
      <c r="EYG60" s="169"/>
      <c r="EYH60" s="169"/>
      <c r="EYI60" s="169"/>
      <c r="EYJ60" s="169"/>
      <c r="EYK60" s="169"/>
      <c r="EYL60" s="169"/>
      <c r="EYM60" s="169"/>
      <c r="EYN60" s="169"/>
      <c r="EYO60" s="169"/>
      <c r="EYP60" s="169"/>
      <c r="EYQ60" s="169"/>
      <c r="EYR60" s="169"/>
      <c r="EYS60" s="169"/>
      <c r="EYT60" s="169"/>
      <c r="EYU60" s="169"/>
      <c r="EYV60" s="169"/>
      <c r="EYW60" s="169"/>
      <c r="EYX60" s="169"/>
      <c r="EYY60" s="169"/>
      <c r="EYZ60" s="169"/>
      <c r="EZA60" s="169"/>
      <c r="EZB60" s="169"/>
      <c r="EZC60" s="169"/>
      <c r="EZD60" s="169"/>
      <c r="EZE60" s="169"/>
      <c r="EZF60" s="169"/>
      <c r="EZG60" s="169"/>
      <c r="EZH60" s="169"/>
      <c r="EZI60" s="169"/>
      <c r="EZJ60" s="169"/>
      <c r="EZK60" s="169"/>
      <c r="EZL60" s="169"/>
      <c r="EZM60" s="169"/>
      <c r="EZN60" s="169"/>
      <c r="EZO60" s="169"/>
      <c r="EZP60" s="169"/>
      <c r="EZQ60" s="169"/>
      <c r="EZR60" s="169"/>
      <c r="EZS60" s="169"/>
      <c r="EZT60" s="169"/>
      <c r="EZU60" s="169"/>
      <c r="EZV60" s="169"/>
      <c r="EZW60" s="169"/>
      <c r="EZX60" s="169"/>
      <c r="EZY60" s="169"/>
      <c r="EZZ60" s="169"/>
      <c r="FAA60" s="169"/>
      <c r="FAB60" s="169"/>
      <c r="FAC60" s="169"/>
      <c r="FAD60" s="169"/>
      <c r="FAE60" s="169"/>
      <c r="FAF60" s="169"/>
      <c r="FAG60" s="169"/>
      <c r="FAH60" s="169"/>
      <c r="FAI60" s="169"/>
      <c r="FAJ60" s="169"/>
      <c r="FAK60" s="169"/>
      <c r="FAL60" s="169"/>
      <c r="FAM60" s="169"/>
      <c r="FAN60" s="169"/>
      <c r="FAO60" s="169"/>
      <c r="FAP60" s="169"/>
      <c r="FAQ60" s="169"/>
      <c r="FAR60" s="169"/>
      <c r="FAS60" s="169"/>
      <c r="FAT60" s="169"/>
      <c r="FAU60" s="169"/>
      <c r="FAV60" s="169"/>
      <c r="FAW60" s="169"/>
      <c r="FAX60" s="169"/>
      <c r="FAY60" s="169"/>
      <c r="FAZ60" s="169"/>
      <c r="FBA60" s="169"/>
      <c r="FBB60" s="169"/>
      <c r="FBC60" s="169"/>
      <c r="FBD60" s="169"/>
      <c r="FBE60" s="169"/>
      <c r="FBF60" s="169"/>
      <c r="FBG60" s="169"/>
      <c r="FBH60" s="169"/>
      <c r="FBI60" s="169"/>
      <c r="FBJ60" s="169"/>
      <c r="FBK60" s="169"/>
      <c r="FBL60" s="169"/>
      <c r="FBM60" s="169"/>
      <c r="FBN60" s="169"/>
      <c r="FBO60" s="169"/>
      <c r="FBP60" s="169"/>
      <c r="FBQ60" s="169"/>
      <c r="FBR60" s="169"/>
      <c r="FBS60" s="169"/>
      <c r="FBT60" s="169"/>
      <c r="FBU60" s="169"/>
      <c r="FBV60" s="169"/>
      <c r="FBW60" s="169"/>
      <c r="FBX60" s="169"/>
      <c r="FBY60" s="169"/>
      <c r="FBZ60" s="169"/>
      <c r="FCA60" s="169"/>
      <c r="FCB60" s="169"/>
      <c r="FCC60" s="169"/>
      <c r="FCD60" s="169"/>
      <c r="FCE60" s="169"/>
      <c r="FCF60" s="169"/>
      <c r="FCG60" s="169"/>
      <c r="FCH60" s="169"/>
      <c r="FCI60" s="169"/>
      <c r="FCJ60" s="169"/>
      <c r="FCK60" s="169"/>
      <c r="FCL60" s="169"/>
      <c r="FCM60" s="169"/>
      <c r="FCN60" s="169"/>
      <c r="FCO60" s="169"/>
      <c r="FCP60" s="169"/>
      <c r="FCQ60" s="169"/>
      <c r="FCR60" s="169"/>
      <c r="FCS60" s="169"/>
      <c r="FCT60" s="169"/>
      <c r="FCU60" s="169"/>
      <c r="FCV60" s="169"/>
      <c r="FCW60" s="169"/>
      <c r="FCX60" s="169"/>
      <c r="FCY60" s="169"/>
      <c r="FCZ60" s="169"/>
      <c r="FDA60" s="169"/>
      <c r="FDB60" s="169"/>
      <c r="FDC60" s="169"/>
      <c r="FDD60" s="169"/>
      <c r="FDE60" s="169"/>
      <c r="FDF60" s="169"/>
      <c r="FDG60" s="169"/>
      <c r="FDH60" s="169"/>
      <c r="FDI60" s="169"/>
      <c r="FDJ60" s="169"/>
      <c r="FDK60" s="169"/>
      <c r="FDL60" s="169"/>
      <c r="FDM60" s="169"/>
      <c r="FDN60" s="169"/>
      <c r="FDO60" s="169"/>
      <c r="FDP60" s="169"/>
      <c r="FDQ60" s="169"/>
      <c r="FDR60" s="169"/>
      <c r="FDS60" s="169"/>
      <c r="FDT60" s="169"/>
      <c r="FDU60" s="169"/>
      <c r="FDV60" s="169"/>
      <c r="FDW60" s="169"/>
      <c r="FDX60" s="169"/>
      <c r="FDY60" s="169"/>
      <c r="FDZ60" s="169"/>
      <c r="FEA60" s="169"/>
      <c r="FEB60" s="169"/>
      <c r="FEC60" s="169"/>
      <c r="FED60" s="169"/>
      <c r="FEE60" s="169"/>
      <c r="FEF60" s="169"/>
      <c r="FEG60" s="169"/>
      <c r="FEH60" s="169"/>
      <c r="FEI60" s="169"/>
      <c r="FEJ60" s="169"/>
      <c r="FEK60" s="169"/>
      <c r="FEL60" s="169"/>
      <c r="FEM60" s="169"/>
      <c r="FEN60" s="169"/>
      <c r="FEO60" s="169"/>
      <c r="FEP60" s="169"/>
      <c r="FEQ60" s="169"/>
      <c r="FER60" s="169"/>
      <c r="FES60" s="169"/>
      <c r="FET60" s="169"/>
      <c r="FEU60" s="169"/>
      <c r="FEV60" s="169"/>
      <c r="FEW60" s="169"/>
      <c r="FEX60" s="169"/>
      <c r="FEY60" s="169"/>
      <c r="FEZ60" s="169"/>
      <c r="FFA60" s="169"/>
      <c r="FFB60" s="169"/>
      <c r="FFC60" s="169"/>
      <c r="FFD60" s="169"/>
      <c r="FFE60" s="169"/>
      <c r="FFF60" s="169"/>
      <c r="FFG60" s="169"/>
      <c r="FFH60" s="169"/>
      <c r="FFI60" s="169"/>
      <c r="FFJ60" s="169"/>
      <c r="FFK60" s="169"/>
      <c r="FFL60" s="169"/>
      <c r="FFM60" s="169"/>
      <c r="FFN60" s="169"/>
      <c r="FFO60" s="169"/>
      <c r="FFP60" s="169"/>
      <c r="FFQ60" s="169"/>
      <c r="FFR60" s="169"/>
      <c r="FFS60" s="169"/>
      <c r="FFT60" s="169"/>
      <c r="FFU60" s="169"/>
      <c r="FFV60" s="169"/>
      <c r="FFW60" s="169"/>
      <c r="FFX60" s="169"/>
      <c r="FFY60" s="169"/>
      <c r="FFZ60" s="169"/>
      <c r="FGA60" s="169"/>
      <c r="FGB60" s="169"/>
      <c r="FGC60" s="169"/>
      <c r="FGD60" s="169"/>
      <c r="FGE60" s="169"/>
      <c r="FGF60" s="169"/>
      <c r="FGG60" s="169"/>
      <c r="FGH60" s="169"/>
      <c r="FGI60" s="169"/>
      <c r="FGJ60" s="169"/>
      <c r="FGK60" s="169"/>
      <c r="FGL60" s="169"/>
      <c r="FGM60" s="169"/>
      <c r="FGN60" s="169"/>
      <c r="FGO60" s="169"/>
      <c r="FGP60" s="169"/>
      <c r="FGQ60" s="169"/>
      <c r="FGR60" s="169"/>
      <c r="FGS60" s="169"/>
      <c r="FGT60" s="169"/>
      <c r="FGU60" s="169"/>
      <c r="FGV60" s="169"/>
      <c r="FGW60" s="169"/>
      <c r="FGX60" s="169"/>
      <c r="FGY60" s="169"/>
      <c r="FGZ60" s="169"/>
      <c r="FHA60" s="169"/>
      <c r="FHB60" s="169"/>
      <c r="FHC60" s="169"/>
      <c r="FHD60" s="169"/>
      <c r="FHE60" s="169"/>
      <c r="FHF60" s="169"/>
      <c r="FHG60" s="169"/>
      <c r="FHH60" s="169"/>
      <c r="FHI60" s="169"/>
      <c r="FHJ60" s="169"/>
      <c r="FHK60" s="169"/>
      <c r="FHL60" s="169"/>
      <c r="FHM60" s="169"/>
      <c r="FHN60" s="169"/>
      <c r="FHO60" s="169"/>
      <c r="FHP60" s="169"/>
      <c r="FHQ60" s="169"/>
      <c r="FHR60" s="169"/>
      <c r="FHS60" s="169"/>
      <c r="FHT60" s="169"/>
      <c r="FHU60" s="169"/>
      <c r="FHV60" s="169"/>
      <c r="FHW60" s="169"/>
      <c r="FHX60" s="169"/>
      <c r="FHY60" s="169"/>
      <c r="FHZ60" s="169"/>
      <c r="FIA60" s="169"/>
      <c r="FIB60" s="169"/>
      <c r="FIC60" s="169"/>
      <c r="FID60" s="169"/>
      <c r="FIE60" s="169"/>
      <c r="FIF60" s="169"/>
      <c r="FIG60" s="169"/>
      <c r="FIH60" s="169"/>
      <c r="FII60" s="169"/>
      <c r="FIJ60" s="169"/>
      <c r="FIK60" s="169"/>
      <c r="FIL60" s="169"/>
      <c r="FIM60" s="169"/>
      <c r="FIN60" s="169"/>
      <c r="FIO60" s="169"/>
      <c r="FIP60" s="169"/>
      <c r="FIQ60" s="169"/>
      <c r="FIR60" s="169"/>
      <c r="FIS60" s="169"/>
      <c r="FIT60" s="169"/>
      <c r="FIU60" s="169"/>
      <c r="FIV60" s="169"/>
      <c r="FIW60" s="169"/>
      <c r="FIX60" s="169"/>
      <c r="FIY60" s="169"/>
      <c r="FIZ60" s="169"/>
      <c r="FJA60" s="169"/>
      <c r="FJB60" s="169"/>
      <c r="FJC60" s="169"/>
      <c r="FJD60" s="169"/>
      <c r="FJE60" s="169"/>
      <c r="FJF60" s="169"/>
      <c r="FJG60" s="169"/>
      <c r="FJH60" s="169"/>
      <c r="FJI60" s="169"/>
      <c r="FJJ60" s="169"/>
      <c r="FJK60" s="169"/>
      <c r="FJL60" s="169"/>
      <c r="FJM60" s="169"/>
      <c r="FJN60" s="169"/>
      <c r="FJO60" s="169"/>
      <c r="FJP60" s="169"/>
      <c r="FJQ60" s="169"/>
      <c r="FJR60" s="169"/>
      <c r="FJS60" s="169"/>
      <c r="FJT60" s="169"/>
      <c r="FJU60" s="169"/>
      <c r="FJV60" s="169"/>
      <c r="FJW60" s="169"/>
      <c r="FJX60" s="169"/>
      <c r="FJY60" s="169"/>
      <c r="FJZ60" s="169"/>
      <c r="FKA60" s="169"/>
      <c r="FKB60" s="169"/>
      <c r="FKC60" s="169"/>
      <c r="FKD60" s="169"/>
      <c r="FKE60" s="169"/>
      <c r="FKF60" s="169"/>
      <c r="FKG60" s="169"/>
      <c r="FKH60" s="169"/>
      <c r="FKI60" s="169"/>
      <c r="FKJ60" s="169"/>
      <c r="FKK60" s="169"/>
      <c r="FKL60" s="169"/>
      <c r="FKM60" s="169"/>
      <c r="FKN60" s="169"/>
      <c r="FKO60" s="169"/>
      <c r="FKP60" s="169"/>
      <c r="FKQ60" s="169"/>
      <c r="FKR60" s="169"/>
      <c r="FKS60" s="169"/>
      <c r="FKT60" s="169"/>
      <c r="FKU60" s="169"/>
      <c r="FKV60" s="169"/>
      <c r="FKW60" s="169"/>
      <c r="FKX60" s="169"/>
      <c r="FKY60" s="169"/>
      <c r="FKZ60" s="169"/>
      <c r="FLA60" s="169"/>
      <c r="FLB60" s="169"/>
      <c r="FLC60" s="169"/>
      <c r="FLD60" s="169"/>
      <c r="FLE60" s="169"/>
      <c r="FLF60" s="169"/>
      <c r="FLG60" s="169"/>
      <c r="FLH60" s="169"/>
      <c r="FLI60" s="169"/>
      <c r="FLJ60" s="169"/>
      <c r="FLK60" s="169"/>
      <c r="FLL60" s="169"/>
      <c r="FLM60" s="169"/>
      <c r="FLN60" s="169"/>
      <c r="FLO60" s="169"/>
      <c r="FLP60" s="169"/>
      <c r="FLQ60" s="169"/>
      <c r="FLR60" s="169"/>
      <c r="FLS60" s="169"/>
      <c r="FLT60" s="169"/>
      <c r="FLU60" s="169"/>
      <c r="FLV60" s="169"/>
      <c r="FLW60" s="169"/>
      <c r="FLX60" s="169"/>
      <c r="FLY60" s="169"/>
      <c r="FLZ60" s="169"/>
      <c r="FMA60" s="169"/>
      <c r="FMB60" s="169"/>
      <c r="FMC60" s="169"/>
      <c r="FMD60" s="169"/>
      <c r="FME60" s="169"/>
      <c r="FMF60" s="169"/>
      <c r="FMG60" s="169"/>
      <c r="FMH60" s="169"/>
      <c r="FMI60" s="169"/>
      <c r="FMJ60" s="169"/>
      <c r="FMK60" s="169"/>
      <c r="FML60" s="169"/>
      <c r="FMM60" s="169"/>
      <c r="FMN60" s="169"/>
      <c r="FMO60" s="169"/>
      <c r="FMP60" s="169"/>
      <c r="FMQ60" s="169"/>
      <c r="FMR60" s="169"/>
      <c r="FMS60" s="169"/>
      <c r="FMT60" s="169"/>
      <c r="FMU60" s="169"/>
      <c r="FMV60" s="169"/>
      <c r="FMW60" s="169"/>
      <c r="FMX60" s="169"/>
      <c r="FMY60" s="169"/>
      <c r="FMZ60" s="169"/>
      <c r="FNA60" s="169"/>
      <c r="FNB60" s="169"/>
      <c r="FNC60" s="169"/>
      <c r="FND60" s="169"/>
      <c r="FNE60" s="169"/>
      <c r="FNF60" s="169"/>
      <c r="FNG60" s="169"/>
      <c r="FNH60" s="169"/>
      <c r="FNI60" s="169"/>
      <c r="FNJ60" s="169"/>
      <c r="FNK60" s="169"/>
      <c r="FNL60" s="169"/>
      <c r="FNM60" s="169"/>
      <c r="FNN60" s="169"/>
      <c r="FNO60" s="169"/>
      <c r="FNP60" s="169"/>
      <c r="FNQ60" s="169"/>
      <c r="FNR60" s="169"/>
      <c r="FNS60" s="169"/>
      <c r="FNT60" s="169"/>
      <c r="FNU60" s="169"/>
      <c r="FNV60" s="169"/>
      <c r="FNW60" s="169"/>
      <c r="FNX60" s="169"/>
      <c r="FNY60" s="169"/>
      <c r="FNZ60" s="169"/>
      <c r="FOA60" s="169"/>
      <c r="FOB60" s="169"/>
      <c r="FOC60" s="169"/>
      <c r="FOD60" s="169"/>
      <c r="FOE60" s="169"/>
      <c r="FOF60" s="169"/>
      <c r="FOG60" s="169"/>
      <c r="FOH60" s="169"/>
      <c r="FOI60" s="169"/>
      <c r="FOJ60" s="169"/>
      <c r="FOK60" s="169"/>
      <c r="FOL60" s="169"/>
      <c r="FOM60" s="169"/>
      <c r="FON60" s="169"/>
      <c r="FOO60" s="169"/>
      <c r="FOP60" s="169"/>
      <c r="FOQ60" s="169"/>
      <c r="FOR60" s="169"/>
      <c r="FOS60" s="169"/>
      <c r="FOT60" s="169"/>
      <c r="FOU60" s="169"/>
      <c r="FOV60" s="169"/>
      <c r="FOW60" s="169"/>
      <c r="FOX60" s="169"/>
      <c r="FOY60" s="169"/>
      <c r="FOZ60" s="169"/>
      <c r="FPA60" s="169"/>
      <c r="FPB60" s="169"/>
      <c r="FPC60" s="169"/>
      <c r="FPD60" s="169"/>
      <c r="FPE60" s="169"/>
      <c r="FPF60" s="169"/>
      <c r="FPG60" s="169"/>
      <c r="FPH60" s="169"/>
      <c r="FPI60" s="169"/>
      <c r="FPJ60" s="169"/>
      <c r="FPK60" s="169"/>
      <c r="FPL60" s="169"/>
      <c r="FPM60" s="169"/>
      <c r="FPN60" s="169"/>
      <c r="FPO60" s="169"/>
      <c r="FPP60" s="169"/>
      <c r="FPQ60" s="169"/>
      <c r="FPR60" s="169"/>
      <c r="FPS60" s="169"/>
      <c r="FPT60" s="169"/>
      <c r="FPU60" s="169"/>
      <c r="FPV60" s="169"/>
      <c r="FPW60" s="169"/>
      <c r="FPX60" s="169"/>
      <c r="FPY60" s="169"/>
      <c r="FPZ60" s="169"/>
      <c r="FQA60" s="169"/>
      <c r="FQB60" s="169"/>
      <c r="FQC60" s="169"/>
      <c r="FQD60" s="169"/>
      <c r="FQE60" s="169"/>
      <c r="FQF60" s="169"/>
      <c r="FQG60" s="169"/>
      <c r="FQH60" s="169"/>
      <c r="FQI60" s="169"/>
      <c r="FQJ60" s="169"/>
      <c r="FQK60" s="169"/>
      <c r="FQL60" s="169"/>
      <c r="FQM60" s="169"/>
      <c r="FQN60" s="169"/>
      <c r="FQO60" s="169"/>
      <c r="FQP60" s="169"/>
      <c r="FQQ60" s="169"/>
      <c r="FQR60" s="169"/>
      <c r="FQS60" s="169"/>
      <c r="FQT60" s="169"/>
      <c r="FQU60" s="169"/>
      <c r="FQV60" s="169"/>
      <c r="FQW60" s="169"/>
      <c r="FQX60" s="169"/>
      <c r="FQY60" s="169"/>
      <c r="FQZ60" s="169"/>
      <c r="FRA60" s="169"/>
      <c r="FRB60" s="169"/>
      <c r="FRC60" s="169"/>
      <c r="FRD60" s="169"/>
      <c r="FRE60" s="169"/>
      <c r="FRF60" s="169"/>
      <c r="FRG60" s="169"/>
      <c r="FRH60" s="169"/>
      <c r="FRI60" s="169"/>
      <c r="FRJ60" s="169"/>
      <c r="FRK60" s="169"/>
      <c r="FRL60" s="169"/>
      <c r="FRM60" s="169"/>
      <c r="FRN60" s="169"/>
      <c r="FRO60" s="169"/>
      <c r="FRP60" s="169"/>
      <c r="FRQ60" s="169"/>
      <c r="FRR60" s="169"/>
      <c r="FRS60" s="169"/>
      <c r="FRT60" s="169"/>
      <c r="FRU60" s="169"/>
      <c r="FRV60" s="169"/>
      <c r="FRW60" s="169"/>
      <c r="FRX60" s="169"/>
      <c r="FRY60" s="169"/>
      <c r="FRZ60" s="169"/>
      <c r="FSA60" s="169"/>
      <c r="FSB60" s="169"/>
      <c r="FSC60" s="169"/>
      <c r="FSD60" s="169"/>
      <c r="FSE60" s="169"/>
      <c r="FSF60" s="169"/>
      <c r="FSG60" s="169"/>
      <c r="FSH60" s="169"/>
      <c r="FSI60" s="169"/>
      <c r="FSJ60" s="169"/>
      <c r="FSK60" s="169"/>
      <c r="FSL60" s="169"/>
      <c r="FSM60" s="169"/>
      <c r="FSN60" s="169"/>
      <c r="FSO60" s="169"/>
      <c r="FSP60" s="169"/>
      <c r="FSQ60" s="169"/>
      <c r="FSR60" s="169"/>
      <c r="FSS60" s="169"/>
      <c r="FST60" s="169"/>
      <c r="FSU60" s="169"/>
      <c r="FSV60" s="169"/>
      <c r="FSW60" s="169"/>
      <c r="FSX60" s="169"/>
      <c r="FSY60" s="169"/>
      <c r="FSZ60" s="169"/>
      <c r="FTA60" s="169"/>
      <c r="FTB60" s="169"/>
      <c r="FTC60" s="169"/>
      <c r="FTD60" s="169"/>
      <c r="FTE60" s="169"/>
      <c r="FTF60" s="169"/>
      <c r="FTG60" s="169"/>
      <c r="FTH60" s="169"/>
      <c r="FTI60" s="169"/>
      <c r="FTJ60" s="169"/>
      <c r="FTK60" s="169"/>
      <c r="FTL60" s="169"/>
      <c r="FTM60" s="169"/>
      <c r="FTN60" s="169"/>
      <c r="FTO60" s="169"/>
      <c r="FTP60" s="169"/>
      <c r="FTQ60" s="169"/>
      <c r="FTR60" s="169"/>
      <c r="FTS60" s="169"/>
      <c r="FTT60" s="169"/>
      <c r="FTU60" s="169"/>
      <c r="FTV60" s="169"/>
      <c r="FTW60" s="169"/>
      <c r="FTX60" s="169"/>
      <c r="FTY60" s="169"/>
      <c r="FTZ60" s="169"/>
      <c r="FUA60" s="169"/>
      <c r="FUB60" s="169"/>
      <c r="FUC60" s="169"/>
      <c r="FUD60" s="169"/>
      <c r="FUE60" s="169"/>
      <c r="FUF60" s="169"/>
      <c r="FUG60" s="169"/>
      <c r="FUH60" s="169"/>
      <c r="FUI60" s="169"/>
      <c r="FUJ60" s="169"/>
      <c r="FUK60" s="169"/>
      <c r="FUL60" s="169"/>
      <c r="FUM60" s="169"/>
      <c r="FUN60" s="169"/>
      <c r="FUO60" s="169"/>
      <c r="FUP60" s="169"/>
      <c r="FUQ60" s="169"/>
      <c r="FUR60" s="169"/>
      <c r="FUS60" s="169"/>
      <c r="FUT60" s="169"/>
      <c r="FUU60" s="169"/>
      <c r="FUV60" s="169"/>
      <c r="FUW60" s="169"/>
      <c r="FUX60" s="169"/>
      <c r="FUY60" s="169"/>
      <c r="FUZ60" s="169"/>
      <c r="FVA60" s="169"/>
      <c r="FVB60" s="169"/>
      <c r="FVC60" s="169"/>
      <c r="FVD60" s="169"/>
      <c r="FVE60" s="169"/>
      <c r="FVF60" s="169"/>
      <c r="FVG60" s="169"/>
      <c r="FVH60" s="169"/>
      <c r="FVI60" s="169"/>
      <c r="FVJ60" s="169"/>
      <c r="FVK60" s="169"/>
      <c r="FVL60" s="169"/>
      <c r="FVM60" s="169"/>
      <c r="FVN60" s="169"/>
      <c r="FVO60" s="169"/>
      <c r="FVP60" s="169"/>
      <c r="FVQ60" s="169"/>
      <c r="FVR60" s="169"/>
      <c r="FVS60" s="169"/>
      <c r="FVT60" s="169"/>
      <c r="FVU60" s="169"/>
      <c r="FVV60" s="169"/>
      <c r="FVW60" s="169"/>
      <c r="FVX60" s="169"/>
      <c r="FVY60" s="169"/>
      <c r="FVZ60" s="169"/>
      <c r="FWA60" s="169"/>
      <c r="FWB60" s="169"/>
      <c r="FWC60" s="169"/>
      <c r="FWD60" s="169"/>
      <c r="FWE60" s="169"/>
      <c r="FWF60" s="169"/>
      <c r="FWG60" s="169"/>
      <c r="FWH60" s="169"/>
      <c r="FWI60" s="169"/>
      <c r="FWJ60" s="169"/>
      <c r="FWK60" s="169"/>
      <c r="FWL60" s="169"/>
      <c r="FWM60" s="169"/>
      <c r="FWN60" s="169"/>
      <c r="FWO60" s="169"/>
      <c r="FWP60" s="169"/>
      <c r="FWQ60" s="169"/>
      <c r="FWR60" s="169"/>
      <c r="FWS60" s="169"/>
      <c r="FWT60" s="169"/>
      <c r="FWU60" s="169"/>
      <c r="FWV60" s="169"/>
      <c r="FWW60" s="169"/>
      <c r="FWX60" s="169"/>
      <c r="FWY60" s="169"/>
      <c r="FWZ60" s="169"/>
      <c r="FXA60" s="169"/>
      <c r="FXB60" s="169"/>
      <c r="FXC60" s="169"/>
      <c r="FXD60" s="169"/>
      <c r="FXE60" s="169"/>
      <c r="FXF60" s="169"/>
      <c r="FXG60" s="169"/>
      <c r="FXH60" s="169"/>
      <c r="FXI60" s="169"/>
      <c r="FXJ60" s="169"/>
      <c r="FXK60" s="169"/>
      <c r="FXL60" s="169"/>
      <c r="FXM60" s="169"/>
      <c r="FXN60" s="169"/>
      <c r="FXO60" s="169"/>
      <c r="FXP60" s="169"/>
      <c r="FXQ60" s="169"/>
      <c r="FXR60" s="169"/>
      <c r="FXS60" s="169"/>
      <c r="FXT60" s="169"/>
      <c r="FXU60" s="169"/>
      <c r="FXV60" s="169"/>
      <c r="FXW60" s="169"/>
      <c r="FXX60" s="169"/>
      <c r="FXY60" s="169"/>
      <c r="FXZ60" s="169"/>
      <c r="FYA60" s="169"/>
      <c r="FYB60" s="169"/>
      <c r="FYC60" s="169"/>
      <c r="FYD60" s="169"/>
      <c r="FYE60" s="169"/>
      <c r="FYF60" s="169"/>
      <c r="FYG60" s="169"/>
      <c r="FYH60" s="169"/>
      <c r="FYI60" s="169"/>
      <c r="FYJ60" s="169"/>
      <c r="FYK60" s="169"/>
      <c r="FYL60" s="169"/>
      <c r="FYM60" s="169"/>
      <c r="FYN60" s="169"/>
      <c r="FYO60" s="169"/>
      <c r="FYP60" s="169"/>
      <c r="FYQ60" s="169"/>
      <c r="FYR60" s="169"/>
      <c r="FYS60" s="169"/>
      <c r="FYT60" s="169"/>
      <c r="FYU60" s="169"/>
      <c r="FYV60" s="169"/>
      <c r="FYW60" s="169"/>
      <c r="FYX60" s="169"/>
      <c r="FYY60" s="169"/>
      <c r="FYZ60" s="169"/>
      <c r="FZA60" s="169"/>
      <c r="FZB60" s="169"/>
      <c r="FZC60" s="169"/>
      <c r="FZD60" s="169"/>
      <c r="FZE60" s="169"/>
      <c r="FZF60" s="169"/>
      <c r="FZG60" s="169"/>
      <c r="FZH60" s="169"/>
      <c r="FZI60" s="169"/>
      <c r="FZJ60" s="169"/>
      <c r="FZK60" s="169"/>
      <c r="FZL60" s="169"/>
      <c r="FZM60" s="169"/>
      <c r="FZN60" s="169"/>
      <c r="FZO60" s="169"/>
      <c r="FZP60" s="169"/>
      <c r="FZQ60" s="169"/>
      <c r="FZR60" s="169"/>
      <c r="FZS60" s="169"/>
      <c r="FZT60" s="169"/>
      <c r="FZU60" s="169"/>
      <c r="FZV60" s="169"/>
      <c r="FZW60" s="169"/>
      <c r="FZX60" s="169"/>
      <c r="FZY60" s="169"/>
      <c r="FZZ60" s="169"/>
      <c r="GAA60" s="169"/>
      <c r="GAB60" s="169"/>
      <c r="GAC60" s="169"/>
      <c r="GAD60" s="169"/>
      <c r="GAE60" s="169"/>
      <c r="GAF60" s="169"/>
      <c r="GAG60" s="169"/>
      <c r="GAH60" s="169"/>
      <c r="GAI60" s="169"/>
      <c r="GAJ60" s="169"/>
      <c r="GAK60" s="169"/>
      <c r="GAL60" s="169"/>
      <c r="GAM60" s="169"/>
      <c r="GAN60" s="169"/>
      <c r="GAO60" s="169"/>
      <c r="GAP60" s="169"/>
      <c r="GAQ60" s="169"/>
      <c r="GAR60" s="169"/>
      <c r="GAS60" s="169"/>
      <c r="GAT60" s="169"/>
      <c r="GAU60" s="169"/>
      <c r="GAV60" s="169"/>
      <c r="GAW60" s="169"/>
      <c r="GAX60" s="169"/>
      <c r="GAY60" s="169"/>
      <c r="GAZ60" s="169"/>
      <c r="GBA60" s="169"/>
      <c r="GBB60" s="169"/>
      <c r="GBC60" s="169"/>
      <c r="GBD60" s="169"/>
      <c r="GBE60" s="169"/>
      <c r="GBF60" s="169"/>
      <c r="GBG60" s="169"/>
      <c r="GBH60" s="169"/>
      <c r="GBI60" s="169"/>
      <c r="GBJ60" s="169"/>
      <c r="GBK60" s="169"/>
      <c r="GBL60" s="169"/>
      <c r="GBM60" s="169"/>
      <c r="GBN60" s="169"/>
      <c r="GBO60" s="169"/>
      <c r="GBP60" s="169"/>
      <c r="GBQ60" s="169"/>
      <c r="GBR60" s="169"/>
      <c r="GBS60" s="169"/>
      <c r="GBT60" s="169"/>
      <c r="GBU60" s="169"/>
      <c r="GBV60" s="169"/>
      <c r="GBW60" s="169"/>
      <c r="GBX60" s="169"/>
      <c r="GBY60" s="169"/>
      <c r="GBZ60" s="169"/>
      <c r="GCA60" s="169"/>
      <c r="GCB60" s="169"/>
      <c r="GCC60" s="169"/>
      <c r="GCD60" s="169"/>
      <c r="GCE60" s="169"/>
      <c r="GCF60" s="169"/>
      <c r="GCG60" s="169"/>
      <c r="GCH60" s="169"/>
      <c r="GCI60" s="169"/>
      <c r="GCJ60" s="169"/>
      <c r="GCK60" s="169"/>
      <c r="GCL60" s="169"/>
      <c r="GCM60" s="169"/>
      <c r="GCN60" s="169"/>
      <c r="GCO60" s="169"/>
      <c r="GCP60" s="169"/>
      <c r="GCQ60" s="169"/>
      <c r="GCR60" s="169"/>
      <c r="GCS60" s="169"/>
      <c r="GCT60" s="169"/>
      <c r="GCU60" s="169"/>
      <c r="GCV60" s="169"/>
      <c r="GCW60" s="169"/>
      <c r="GCX60" s="169"/>
      <c r="GCY60" s="169"/>
      <c r="GCZ60" s="169"/>
      <c r="GDA60" s="169"/>
      <c r="GDB60" s="169"/>
      <c r="GDC60" s="169"/>
      <c r="GDD60" s="169"/>
      <c r="GDE60" s="169"/>
      <c r="GDF60" s="169"/>
      <c r="GDG60" s="169"/>
      <c r="GDH60" s="169"/>
      <c r="GDI60" s="169"/>
      <c r="GDJ60" s="169"/>
      <c r="GDK60" s="169"/>
      <c r="GDL60" s="169"/>
      <c r="GDM60" s="169"/>
      <c r="GDN60" s="169"/>
      <c r="GDO60" s="169"/>
      <c r="GDP60" s="169"/>
      <c r="GDQ60" s="169"/>
      <c r="GDR60" s="169"/>
      <c r="GDS60" s="169"/>
      <c r="GDT60" s="169"/>
      <c r="GDU60" s="169"/>
      <c r="GDV60" s="169"/>
      <c r="GDW60" s="169"/>
      <c r="GDX60" s="169"/>
      <c r="GDY60" s="169"/>
      <c r="GDZ60" s="169"/>
      <c r="GEA60" s="169"/>
      <c r="GEB60" s="169"/>
      <c r="GEC60" s="169"/>
      <c r="GED60" s="169"/>
      <c r="GEE60" s="169"/>
      <c r="GEF60" s="169"/>
      <c r="GEG60" s="169"/>
      <c r="GEH60" s="169"/>
      <c r="GEI60" s="169"/>
      <c r="GEJ60" s="169"/>
      <c r="GEK60" s="169"/>
      <c r="GEL60" s="169"/>
      <c r="GEM60" s="169"/>
      <c r="GEN60" s="169"/>
      <c r="GEO60" s="169"/>
      <c r="GEP60" s="169"/>
      <c r="GEQ60" s="169"/>
      <c r="GER60" s="169"/>
      <c r="GES60" s="169"/>
      <c r="GET60" s="169"/>
      <c r="GEU60" s="169"/>
      <c r="GEV60" s="169"/>
      <c r="GEW60" s="169"/>
      <c r="GEX60" s="169"/>
      <c r="GEY60" s="169"/>
      <c r="GEZ60" s="169"/>
      <c r="GFA60" s="169"/>
      <c r="GFB60" s="169"/>
      <c r="GFC60" s="169"/>
      <c r="GFD60" s="169"/>
      <c r="GFE60" s="169"/>
      <c r="GFF60" s="169"/>
      <c r="GFG60" s="169"/>
      <c r="GFH60" s="169"/>
      <c r="GFI60" s="169"/>
      <c r="GFJ60" s="169"/>
      <c r="GFK60" s="169"/>
      <c r="GFL60" s="169"/>
      <c r="GFM60" s="169"/>
      <c r="GFN60" s="169"/>
      <c r="GFO60" s="169"/>
      <c r="GFP60" s="169"/>
      <c r="GFQ60" s="169"/>
      <c r="GFR60" s="169"/>
      <c r="GFS60" s="169"/>
      <c r="GFT60" s="169"/>
      <c r="GFU60" s="169"/>
      <c r="GFV60" s="169"/>
      <c r="GFW60" s="169"/>
      <c r="GFX60" s="169"/>
      <c r="GFY60" s="169"/>
      <c r="GFZ60" s="169"/>
      <c r="GGA60" s="169"/>
      <c r="GGB60" s="169"/>
      <c r="GGC60" s="169"/>
      <c r="GGD60" s="169"/>
      <c r="GGE60" s="169"/>
      <c r="GGF60" s="169"/>
      <c r="GGG60" s="169"/>
      <c r="GGH60" s="169"/>
      <c r="GGI60" s="169"/>
      <c r="GGJ60" s="169"/>
      <c r="GGK60" s="169"/>
      <c r="GGL60" s="169"/>
      <c r="GGM60" s="169"/>
      <c r="GGN60" s="169"/>
      <c r="GGO60" s="169"/>
      <c r="GGP60" s="169"/>
      <c r="GGQ60" s="169"/>
      <c r="GGR60" s="169"/>
      <c r="GGS60" s="169"/>
      <c r="GGT60" s="169"/>
      <c r="GGU60" s="169"/>
      <c r="GGV60" s="169"/>
      <c r="GGW60" s="169"/>
      <c r="GGX60" s="169"/>
      <c r="GGY60" s="169"/>
      <c r="GGZ60" s="169"/>
      <c r="GHA60" s="169"/>
      <c r="GHB60" s="169"/>
      <c r="GHC60" s="169"/>
      <c r="GHD60" s="169"/>
      <c r="GHE60" s="169"/>
      <c r="GHF60" s="169"/>
      <c r="GHG60" s="169"/>
      <c r="GHH60" s="169"/>
      <c r="GHI60" s="169"/>
      <c r="GHJ60" s="169"/>
      <c r="GHK60" s="169"/>
      <c r="GHL60" s="169"/>
      <c r="GHM60" s="169"/>
      <c r="GHN60" s="169"/>
      <c r="GHO60" s="169"/>
      <c r="GHP60" s="169"/>
      <c r="GHQ60" s="169"/>
      <c r="GHR60" s="169"/>
      <c r="GHS60" s="169"/>
      <c r="GHT60" s="169"/>
      <c r="GHU60" s="169"/>
      <c r="GHV60" s="169"/>
      <c r="GHW60" s="169"/>
      <c r="GHX60" s="169"/>
      <c r="GHY60" s="169"/>
      <c r="GHZ60" s="169"/>
      <c r="GIA60" s="169"/>
      <c r="GIB60" s="169"/>
      <c r="GIC60" s="169"/>
      <c r="GID60" s="169"/>
      <c r="GIE60" s="169"/>
      <c r="GIF60" s="169"/>
      <c r="GIG60" s="169"/>
      <c r="GIH60" s="169"/>
      <c r="GII60" s="169"/>
      <c r="GIJ60" s="169"/>
      <c r="GIK60" s="169"/>
      <c r="GIL60" s="169"/>
      <c r="GIM60" s="169"/>
      <c r="GIN60" s="169"/>
      <c r="GIO60" s="169"/>
      <c r="GIP60" s="169"/>
      <c r="GIQ60" s="169"/>
      <c r="GIR60" s="169"/>
      <c r="GIS60" s="169"/>
      <c r="GIT60" s="169"/>
      <c r="GIU60" s="169"/>
      <c r="GIV60" s="169"/>
      <c r="GIW60" s="169"/>
      <c r="GIX60" s="169"/>
      <c r="GIY60" s="169"/>
      <c r="GIZ60" s="169"/>
      <c r="GJA60" s="169"/>
      <c r="GJB60" s="169"/>
      <c r="GJC60" s="169"/>
      <c r="GJD60" s="169"/>
      <c r="GJE60" s="169"/>
      <c r="GJF60" s="169"/>
      <c r="GJG60" s="169"/>
      <c r="GJH60" s="169"/>
      <c r="GJI60" s="169"/>
      <c r="GJJ60" s="169"/>
      <c r="GJK60" s="169"/>
      <c r="GJL60" s="169"/>
      <c r="GJM60" s="169"/>
      <c r="GJN60" s="169"/>
      <c r="GJO60" s="169"/>
      <c r="GJP60" s="169"/>
      <c r="GJQ60" s="169"/>
      <c r="GJR60" s="169"/>
      <c r="GJS60" s="169"/>
      <c r="GJT60" s="169"/>
      <c r="GJU60" s="169"/>
      <c r="GJV60" s="169"/>
      <c r="GJW60" s="169"/>
      <c r="GJX60" s="169"/>
      <c r="GJY60" s="169"/>
      <c r="GJZ60" s="169"/>
      <c r="GKA60" s="169"/>
      <c r="GKB60" s="169"/>
      <c r="GKC60" s="169"/>
      <c r="GKD60" s="169"/>
      <c r="GKE60" s="169"/>
      <c r="GKF60" s="169"/>
      <c r="GKG60" s="169"/>
      <c r="GKH60" s="169"/>
      <c r="GKI60" s="169"/>
      <c r="GKJ60" s="169"/>
      <c r="GKK60" s="169"/>
      <c r="GKL60" s="169"/>
      <c r="GKM60" s="169"/>
      <c r="GKN60" s="169"/>
      <c r="GKO60" s="169"/>
      <c r="GKP60" s="169"/>
      <c r="GKQ60" s="169"/>
      <c r="GKR60" s="169"/>
      <c r="GKS60" s="169"/>
      <c r="GKT60" s="169"/>
      <c r="GKU60" s="169"/>
      <c r="GKV60" s="169"/>
      <c r="GKW60" s="169"/>
      <c r="GKX60" s="169"/>
      <c r="GKY60" s="169"/>
      <c r="GKZ60" s="169"/>
      <c r="GLA60" s="169"/>
      <c r="GLB60" s="169"/>
      <c r="GLC60" s="169"/>
      <c r="GLD60" s="169"/>
      <c r="GLE60" s="169"/>
      <c r="GLF60" s="169"/>
      <c r="GLG60" s="169"/>
      <c r="GLH60" s="169"/>
      <c r="GLI60" s="169"/>
      <c r="GLJ60" s="169"/>
      <c r="GLK60" s="169"/>
      <c r="GLL60" s="169"/>
      <c r="GLM60" s="169"/>
      <c r="GLN60" s="169"/>
      <c r="GLO60" s="169"/>
      <c r="GLP60" s="169"/>
      <c r="GLQ60" s="169"/>
      <c r="GLR60" s="169"/>
      <c r="GLS60" s="169"/>
      <c r="GLT60" s="169"/>
      <c r="GLU60" s="169"/>
      <c r="GLV60" s="169"/>
      <c r="GLW60" s="169"/>
      <c r="GLX60" s="169"/>
      <c r="GLY60" s="169"/>
      <c r="GLZ60" s="169"/>
      <c r="GMA60" s="169"/>
      <c r="GMB60" s="169"/>
      <c r="GMC60" s="169"/>
      <c r="GMD60" s="169"/>
      <c r="GME60" s="169"/>
      <c r="GMF60" s="169"/>
      <c r="GMG60" s="169"/>
      <c r="GMH60" s="169"/>
      <c r="GMI60" s="169"/>
      <c r="GMJ60" s="169"/>
      <c r="GMK60" s="169"/>
      <c r="GML60" s="169"/>
      <c r="GMM60" s="169"/>
      <c r="GMN60" s="169"/>
      <c r="GMO60" s="169"/>
      <c r="GMP60" s="169"/>
      <c r="GMQ60" s="169"/>
      <c r="GMR60" s="169"/>
      <c r="GMS60" s="169"/>
      <c r="GMT60" s="169"/>
      <c r="GMU60" s="169"/>
      <c r="GMV60" s="169"/>
      <c r="GMW60" s="169"/>
      <c r="GMX60" s="169"/>
      <c r="GMY60" s="169"/>
      <c r="GMZ60" s="169"/>
      <c r="GNA60" s="169"/>
      <c r="GNB60" s="169"/>
      <c r="GNC60" s="169"/>
      <c r="GND60" s="169"/>
      <c r="GNE60" s="169"/>
      <c r="GNF60" s="169"/>
      <c r="GNG60" s="169"/>
      <c r="GNH60" s="169"/>
      <c r="GNI60" s="169"/>
      <c r="GNJ60" s="169"/>
      <c r="GNK60" s="169"/>
      <c r="GNL60" s="169"/>
      <c r="GNM60" s="169"/>
      <c r="GNN60" s="169"/>
      <c r="GNO60" s="169"/>
      <c r="GNP60" s="169"/>
      <c r="GNQ60" s="169"/>
      <c r="GNR60" s="169"/>
      <c r="GNS60" s="169"/>
      <c r="GNT60" s="169"/>
      <c r="GNU60" s="169"/>
      <c r="GNV60" s="169"/>
      <c r="GNW60" s="169"/>
      <c r="GNX60" s="169"/>
      <c r="GNY60" s="169"/>
      <c r="GNZ60" s="169"/>
      <c r="GOA60" s="169"/>
      <c r="GOB60" s="169"/>
      <c r="GOC60" s="169"/>
      <c r="GOD60" s="169"/>
      <c r="GOE60" s="169"/>
      <c r="GOF60" s="169"/>
      <c r="GOG60" s="169"/>
      <c r="GOH60" s="169"/>
      <c r="GOI60" s="169"/>
      <c r="GOJ60" s="169"/>
      <c r="GOK60" s="169"/>
      <c r="GOL60" s="169"/>
      <c r="GOM60" s="169"/>
      <c r="GON60" s="169"/>
      <c r="GOO60" s="169"/>
      <c r="GOP60" s="169"/>
      <c r="GOQ60" s="169"/>
      <c r="GOR60" s="169"/>
      <c r="GOS60" s="169"/>
      <c r="GOT60" s="169"/>
      <c r="GOU60" s="169"/>
      <c r="GOV60" s="169"/>
      <c r="GOW60" s="169"/>
      <c r="GOX60" s="169"/>
      <c r="GOY60" s="169"/>
      <c r="GOZ60" s="169"/>
      <c r="GPA60" s="169"/>
      <c r="GPB60" s="169"/>
      <c r="GPC60" s="169"/>
      <c r="GPD60" s="169"/>
      <c r="GPE60" s="169"/>
      <c r="GPF60" s="169"/>
      <c r="GPG60" s="169"/>
      <c r="GPH60" s="169"/>
      <c r="GPI60" s="169"/>
      <c r="GPJ60" s="169"/>
      <c r="GPK60" s="169"/>
      <c r="GPL60" s="169"/>
      <c r="GPM60" s="169"/>
      <c r="GPN60" s="169"/>
      <c r="GPO60" s="169"/>
      <c r="GPP60" s="169"/>
      <c r="GPQ60" s="169"/>
      <c r="GPR60" s="169"/>
      <c r="GPS60" s="169"/>
      <c r="GPT60" s="169"/>
      <c r="GPU60" s="169"/>
      <c r="GPV60" s="169"/>
      <c r="GPW60" s="169"/>
      <c r="GPX60" s="169"/>
      <c r="GPY60" s="169"/>
      <c r="GPZ60" s="169"/>
      <c r="GQA60" s="169"/>
      <c r="GQB60" s="169"/>
      <c r="GQC60" s="169"/>
      <c r="GQD60" s="169"/>
      <c r="GQE60" s="169"/>
      <c r="GQF60" s="169"/>
      <c r="GQG60" s="169"/>
      <c r="GQH60" s="169"/>
      <c r="GQI60" s="169"/>
      <c r="GQJ60" s="169"/>
      <c r="GQK60" s="169"/>
      <c r="GQL60" s="169"/>
      <c r="GQM60" s="169"/>
      <c r="GQN60" s="169"/>
      <c r="GQO60" s="169"/>
      <c r="GQP60" s="169"/>
      <c r="GQQ60" s="169"/>
      <c r="GQR60" s="169"/>
      <c r="GQS60" s="169"/>
      <c r="GQT60" s="169"/>
      <c r="GQU60" s="169"/>
      <c r="GQV60" s="169"/>
      <c r="GQW60" s="169"/>
      <c r="GQX60" s="169"/>
      <c r="GQY60" s="169"/>
      <c r="GQZ60" s="169"/>
      <c r="GRA60" s="169"/>
      <c r="GRB60" s="169"/>
      <c r="GRC60" s="169"/>
      <c r="GRD60" s="169"/>
      <c r="GRE60" s="169"/>
      <c r="GRF60" s="169"/>
      <c r="GRG60" s="169"/>
      <c r="GRH60" s="169"/>
      <c r="GRI60" s="169"/>
      <c r="GRJ60" s="169"/>
      <c r="GRK60" s="169"/>
      <c r="GRL60" s="169"/>
      <c r="GRM60" s="169"/>
      <c r="GRN60" s="169"/>
      <c r="GRO60" s="169"/>
      <c r="GRP60" s="169"/>
      <c r="GRQ60" s="169"/>
      <c r="GRR60" s="169"/>
      <c r="GRS60" s="169"/>
      <c r="GRT60" s="169"/>
      <c r="GRU60" s="169"/>
      <c r="GRV60" s="169"/>
      <c r="GRW60" s="169"/>
      <c r="GRX60" s="169"/>
      <c r="GRY60" s="169"/>
      <c r="GRZ60" s="169"/>
      <c r="GSA60" s="169"/>
      <c r="GSB60" s="169"/>
      <c r="GSC60" s="169"/>
      <c r="GSD60" s="169"/>
      <c r="GSE60" s="169"/>
      <c r="GSF60" s="169"/>
      <c r="GSG60" s="169"/>
      <c r="GSH60" s="169"/>
      <c r="GSI60" s="169"/>
      <c r="GSJ60" s="169"/>
      <c r="GSK60" s="169"/>
      <c r="GSL60" s="169"/>
      <c r="GSM60" s="169"/>
      <c r="GSN60" s="169"/>
      <c r="GSO60" s="169"/>
      <c r="GSP60" s="169"/>
      <c r="GSQ60" s="169"/>
      <c r="GSR60" s="169"/>
      <c r="GSS60" s="169"/>
      <c r="GST60" s="169"/>
      <c r="GSU60" s="169"/>
      <c r="GSV60" s="169"/>
      <c r="GSW60" s="169"/>
      <c r="GSX60" s="169"/>
      <c r="GSY60" s="169"/>
      <c r="GSZ60" s="169"/>
      <c r="GTA60" s="169"/>
      <c r="GTB60" s="169"/>
      <c r="GTC60" s="169"/>
      <c r="GTD60" s="169"/>
      <c r="GTE60" s="169"/>
      <c r="GTF60" s="169"/>
      <c r="GTG60" s="169"/>
      <c r="GTH60" s="169"/>
      <c r="GTI60" s="169"/>
      <c r="GTJ60" s="169"/>
      <c r="GTK60" s="169"/>
      <c r="GTL60" s="169"/>
      <c r="GTM60" s="169"/>
      <c r="GTN60" s="169"/>
      <c r="GTO60" s="169"/>
      <c r="GTP60" s="169"/>
      <c r="GTQ60" s="169"/>
      <c r="GTR60" s="169"/>
      <c r="GTS60" s="169"/>
      <c r="GTT60" s="169"/>
      <c r="GTU60" s="169"/>
      <c r="GTV60" s="169"/>
      <c r="GTW60" s="169"/>
      <c r="GTX60" s="169"/>
      <c r="GTY60" s="169"/>
      <c r="GTZ60" s="169"/>
      <c r="GUA60" s="169"/>
      <c r="GUB60" s="169"/>
      <c r="GUC60" s="169"/>
      <c r="GUD60" s="169"/>
      <c r="GUE60" s="169"/>
      <c r="GUF60" s="169"/>
      <c r="GUG60" s="169"/>
      <c r="GUH60" s="169"/>
      <c r="GUI60" s="169"/>
      <c r="GUJ60" s="169"/>
      <c r="GUK60" s="169"/>
      <c r="GUL60" s="169"/>
      <c r="GUM60" s="169"/>
      <c r="GUN60" s="169"/>
      <c r="GUO60" s="169"/>
      <c r="GUP60" s="169"/>
      <c r="GUQ60" s="169"/>
      <c r="GUR60" s="169"/>
      <c r="GUS60" s="169"/>
      <c r="GUT60" s="169"/>
      <c r="GUU60" s="169"/>
      <c r="GUV60" s="169"/>
      <c r="GUW60" s="169"/>
      <c r="GUX60" s="169"/>
      <c r="GUY60" s="169"/>
      <c r="GUZ60" s="169"/>
      <c r="GVA60" s="169"/>
      <c r="GVB60" s="169"/>
      <c r="GVC60" s="169"/>
      <c r="GVD60" s="169"/>
      <c r="GVE60" s="169"/>
      <c r="GVF60" s="169"/>
      <c r="GVG60" s="169"/>
      <c r="GVH60" s="169"/>
      <c r="GVI60" s="169"/>
      <c r="GVJ60" s="169"/>
      <c r="GVK60" s="169"/>
      <c r="GVL60" s="169"/>
      <c r="GVM60" s="169"/>
      <c r="GVN60" s="169"/>
      <c r="GVO60" s="169"/>
      <c r="GVP60" s="169"/>
      <c r="GVQ60" s="169"/>
      <c r="GVR60" s="169"/>
      <c r="GVS60" s="169"/>
      <c r="GVT60" s="169"/>
      <c r="GVU60" s="169"/>
      <c r="GVV60" s="169"/>
      <c r="GVW60" s="169"/>
      <c r="GVX60" s="169"/>
      <c r="GVY60" s="169"/>
      <c r="GVZ60" s="169"/>
      <c r="GWA60" s="169"/>
      <c r="GWB60" s="169"/>
      <c r="GWC60" s="169"/>
      <c r="GWD60" s="169"/>
      <c r="GWE60" s="169"/>
      <c r="GWF60" s="169"/>
      <c r="GWG60" s="169"/>
      <c r="GWH60" s="169"/>
      <c r="GWI60" s="169"/>
      <c r="GWJ60" s="169"/>
      <c r="GWK60" s="169"/>
      <c r="GWL60" s="169"/>
      <c r="GWM60" s="169"/>
      <c r="GWN60" s="169"/>
      <c r="GWO60" s="169"/>
      <c r="GWP60" s="169"/>
      <c r="GWQ60" s="169"/>
      <c r="GWR60" s="169"/>
      <c r="GWS60" s="169"/>
      <c r="GWT60" s="169"/>
      <c r="GWU60" s="169"/>
      <c r="GWV60" s="169"/>
      <c r="GWW60" s="169"/>
      <c r="GWX60" s="169"/>
      <c r="GWY60" s="169"/>
      <c r="GWZ60" s="169"/>
      <c r="GXA60" s="169"/>
      <c r="GXB60" s="169"/>
      <c r="GXC60" s="169"/>
      <c r="GXD60" s="169"/>
      <c r="GXE60" s="169"/>
      <c r="GXF60" s="169"/>
      <c r="GXG60" s="169"/>
      <c r="GXH60" s="169"/>
      <c r="GXI60" s="169"/>
      <c r="GXJ60" s="169"/>
      <c r="GXK60" s="169"/>
      <c r="GXL60" s="169"/>
      <c r="GXM60" s="169"/>
      <c r="GXN60" s="169"/>
      <c r="GXO60" s="169"/>
      <c r="GXP60" s="169"/>
      <c r="GXQ60" s="169"/>
      <c r="GXR60" s="169"/>
      <c r="GXS60" s="169"/>
      <c r="GXT60" s="169"/>
      <c r="GXU60" s="169"/>
      <c r="GXV60" s="169"/>
      <c r="GXW60" s="169"/>
      <c r="GXX60" s="169"/>
      <c r="GXY60" s="169"/>
      <c r="GXZ60" s="169"/>
      <c r="GYA60" s="169"/>
      <c r="GYB60" s="169"/>
      <c r="GYC60" s="169"/>
      <c r="GYD60" s="169"/>
      <c r="GYE60" s="169"/>
      <c r="GYF60" s="169"/>
      <c r="GYG60" s="169"/>
      <c r="GYH60" s="169"/>
      <c r="GYI60" s="169"/>
      <c r="GYJ60" s="169"/>
      <c r="GYK60" s="169"/>
      <c r="GYL60" s="169"/>
      <c r="GYM60" s="169"/>
      <c r="GYN60" s="169"/>
      <c r="GYO60" s="169"/>
      <c r="GYP60" s="169"/>
      <c r="GYQ60" s="169"/>
      <c r="GYR60" s="169"/>
      <c r="GYS60" s="169"/>
      <c r="GYT60" s="169"/>
      <c r="GYU60" s="169"/>
      <c r="GYV60" s="169"/>
      <c r="GYW60" s="169"/>
      <c r="GYX60" s="169"/>
      <c r="GYY60" s="169"/>
      <c r="GYZ60" s="169"/>
      <c r="GZA60" s="169"/>
      <c r="GZB60" s="169"/>
      <c r="GZC60" s="169"/>
      <c r="GZD60" s="169"/>
      <c r="GZE60" s="169"/>
      <c r="GZF60" s="169"/>
      <c r="GZG60" s="169"/>
      <c r="GZH60" s="169"/>
      <c r="GZI60" s="169"/>
      <c r="GZJ60" s="169"/>
      <c r="GZK60" s="169"/>
      <c r="GZL60" s="169"/>
      <c r="GZM60" s="169"/>
      <c r="GZN60" s="169"/>
      <c r="GZO60" s="169"/>
      <c r="GZP60" s="169"/>
      <c r="GZQ60" s="169"/>
      <c r="GZR60" s="169"/>
      <c r="GZS60" s="169"/>
      <c r="GZT60" s="169"/>
      <c r="GZU60" s="169"/>
      <c r="GZV60" s="169"/>
      <c r="GZW60" s="169"/>
      <c r="GZX60" s="169"/>
      <c r="GZY60" s="169"/>
      <c r="GZZ60" s="169"/>
      <c r="HAA60" s="169"/>
      <c r="HAB60" s="169"/>
      <c r="HAC60" s="169"/>
      <c r="HAD60" s="169"/>
      <c r="HAE60" s="169"/>
      <c r="HAF60" s="169"/>
      <c r="HAG60" s="169"/>
      <c r="HAH60" s="169"/>
      <c r="HAI60" s="169"/>
      <c r="HAJ60" s="169"/>
      <c r="HAK60" s="169"/>
      <c r="HAL60" s="169"/>
      <c r="HAM60" s="169"/>
      <c r="HAN60" s="169"/>
      <c r="HAO60" s="169"/>
      <c r="HAP60" s="169"/>
      <c r="HAQ60" s="169"/>
      <c r="HAR60" s="169"/>
      <c r="HAS60" s="169"/>
      <c r="HAT60" s="169"/>
      <c r="HAU60" s="169"/>
      <c r="HAV60" s="169"/>
      <c r="HAW60" s="169"/>
      <c r="HAX60" s="169"/>
      <c r="HAY60" s="169"/>
      <c r="HAZ60" s="169"/>
      <c r="HBA60" s="169"/>
      <c r="HBB60" s="169"/>
      <c r="HBC60" s="169"/>
      <c r="HBD60" s="169"/>
      <c r="HBE60" s="169"/>
      <c r="HBF60" s="169"/>
      <c r="HBG60" s="169"/>
      <c r="HBH60" s="169"/>
      <c r="HBI60" s="169"/>
      <c r="HBJ60" s="169"/>
      <c r="HBK60" s="169"/>
      <c r="HBL60" s="169"/>
      <c r="HBM60" s="169"/>
      <c r="HBN60" s="169"/>
      <c r="HBO60" s="169"/>
      <c r="HBP60" s="169"/>
      <c r="HBQ60" s="169"/>
      <c r="HBR60" s="169"/>
      <c r="HBS60" s="169"/>
      <c r="HBT60" s="169"/>
      <c r="HBU60" s="169"/>
      <c r="HBV60" s="169"/>
      <c r="HBW60" s="169"/>
      <c r="HBX60" s="169"/>
      <c r="HBY60" s="169"/>
      <c r="HBZ60" s="169"/>
      <c r="HCA60" s="169"/>
      <c r="HCB60" s="169"/>
      <c r="HCC60" s="169"/>
      <c r="HCD60" s="169"/>
      <c r="HCE60" s="169"/>
      <c r="HCF60" s="169"/>
      <c r="HCG60" s="169"/>
      <c r="HCH60" s="169"/>
      <c r="HCI60" s="169"/>
      <c r="HCJ60" s="169"/>
      <c r="HCK60" s="169"/>
      <c r="HCL60" s="169"/>
      <c r="HCM60" s="169"/>
      <c r="HCN60" s="169"/>
      <c r="HCO60" s="169"/>
      <c r="HCP60" s="169"/>
      <c r="HCQ60" s="169"/>
      <c r="HCR60" s="169"/>
      <c r="HCS60" s="169"/>
      <c r="HCT60" s="169"/>
      <c r="HCU60" s="169"/>
      <c r="HCV60" s="169"/>
      <c r="HCW60" s="169"/>
      <c r="HCX60" s="169"/>
      <c r="HCY60" s="169"/>
      <c r="HCZ60" s="169"/>
      <c r="HDA60" s="169"/>
      <c r="HDB60" s="169"/>
      <c r="HDC60" s="169"/>
      <c r="HDD60" s="169"/>
      <c r="HDE60" s="169"/>
      <c r="HDF60" s="169"/>
      <c r="HDG60" s="169"/>
      <c r="HDH60" s="169"/>
      <c r="HDI60" s="169"/>
      <c r="HDJ60" s="169"/>
      <c r="HDK60" s="169"/>
      <c r="HDL60" s="169"/>
      <c r="HDM60" s="169"/>
      <c r="HDN60" s="169"/>
      <c r="HDO60" s="169"/>
      <c r="HDP60" s="169"/>
      <c r="HDQ60" s="169"/>
      <c r="HDR60" s="169"/>
      <c r="HDS60" s="169"/>
      <c r="HDT60" s="169"/>
      <c r="HDU60" s="169"/>
      <c r="HDV60" s="169"/>
      <c r="HDW60" s="169"/>
      <c r="HDX60" s="169"/>
      <c r="HDY60" s="169"/>
      <c r="HDZ60" s="169"/>
      <c r="HEA60" s="169"/>
      <c r="HEB60" s="169"/>
      <c r="HEC60" s="169"/>
      <c r="HED60" s="169"/>
      <c r="HEE60" s="169"/>
      <c r="HEF60" s="169"/>
      <c r="HEG60" s="169"/>
      <c r="HEH60" s="169"/>
      <c r="HEI60" s="169"/>
      <c r="HEJ60" s="169"/>
      <c r="HEK60" s="169"/>
      <c r="HEL60" s="169"/>
      <c r="HEM60" s="169"/>
      <c r="HEN60" s="169"/>
      <c r="HEO60" s="169"/>
      <c r="HEP60" s="169"/>
      <c r="HEQ60" s="169"/>
      <c r="HER60" s="169"/>
      <c r="HES60" s="169"/>
      <c r="HET60" s="169"/>
      <c r="HEU60" s="169"/>
      <c r="HEV60" s="169"/>
      <c r="HEW60" s="169"/>
      <c r="HEX60" s="169"/>
      <c r="HEY60" s="169"/>
      <c r="HEZ60" s="169"/>
      <c r="HFA60" s="169"/>
      <c r="HFB60" s="169"/>
      <c r="HFC60" s="169"/>
      <c r="HFD60" s="169"/>
      <c r="HFE60" s="169"/>
      <c r="HFF60" s="169"/>
      <c r="HFG60" s="169"/>
      <c r="HFH60" s="169"/>
      <c r="HFI60" s="169"/>
      <c r="HFJ60" s="169"/>
      <c r="HFK60" s="169"/>
      <c r="HFL60" s="169"/>
      <c r="HFM60" s="169"/>
      <c r="HFN60" s="169"/>
      <c r="HFO60" s="169"/>
      <c r="HFP60" s="169"/>
      <c r="HFQ60" s="169"/>
      <c r="HFR60" s="169"/>
      <c r="HFS60" s="169"/>
      <c r="HFT60" s="169"/>
      <c r="HFU60" s="169"/>
      <c r="HFV60" s="169"/>
      <c r="HFW60" s="169"/>
      <c r="HFX60" s="169"/>
      <c r="HFY60" s="169"/>
      <c r="HFZ60" s="169"/>
      <c r="HGA60" s="169"/>
      <c r="HGB60" s="169"/>
      <c r="HGC60" s="169"/>
      <c r="HGD60" s="169"/>
      <c r="HGE60" s="169"/>
      <c r="HGF60" s="169"/>
      <c r="HGG60" s="169"/>
      <c r="HGH60" s="169"/>
      <c r="HGI60" s="169"/>
      <c r="HGJ60" s="169"/>
      <c r="HGK60" s="169"/>
      <c r="HGL60" s="169"/>
      <c r="HGM60" s="169"/>
      <c r="HGN60" s="169"/>
      <c r="HGO60" s="169"/>
      <c r="HGP60" s="169"/>
      <c r="HGQ60" s="169"/>
      <c r="HGR60" s="169"/>
      <c r="HGS60" s="169"/>
      <c r="HGT60" s="169"/>
      <c r="HGU60" s="169"/>
      <c r="HGV60" s="169"/>
      <c r="HGW60" s="169"/>
      <c r="HGX60" s="169"/>
      <c r="HGY60" s="169"/>
      <c r="HGZ60" s="169"/>
      <c r="HHA60" s="169"/>
      <c r="HHB60" s="169"/>
      <c r="HHC60" s="169"/>
      <c r="HHD60" s="169"/>
      <c r="HHE60" s="169"/>
      <c r="HHF60" s="169"/>
      <c r="HHG60" s="169"/>
      <c r="HHH60" s="169"/>
      <c r="HHI60" s="169"/>
      <c r="HHJ60" s="169"/>
      <c r="HHK60" s="169"/>
      <c r="HHL60" s="169"/>
      <c r="HHM60" s="169"/>
      <c r="HHN60" s="169"/>
      <c r="HHO60" s="169"/>
      <c r="HHP60" s="169"/>
      <c r="HHQ60" s="169"/>
      <c r="HHR60" s="169"/>
      <c r="HHS60" s="169"/>
      <c r="HHT60" s="169"/>
      <c r="HHU60" s="169"/>
      <c r="HHV60" s="169"/>
      <c r="HHW60" s="169"/>
      <c r="HHX60" s="169"/>
      <c r="HHY60" s="169"/>
      <c r="HHZ60" s="169"/>
      <c r="HIA60" s="169"/>
      <c r="HIB60" s="169"/>
      <c r="HIC60" s="169"/>
      <c r="HID60" s="169"/>
      <c r="HIE60" s="169"/>
      <c r="HIF60" s="169"/>
      <c r="HIG60" s="169"/>
      <c r="HIH60" s="169"/>
      <c r="HII60" s="169"/>
      <c r="HIJ60" s="169"/>
      <c r="HIK60" s="169"/>
      <c r="HIL60" s="169"/>
      <c r="HIM60" s="169"/>
      <c r="HIN60" s="169"/>
      <c r="HIO60" s="169"/>
      <c r="HIP60" s="169"/>
      <c r="HIQ60" s="169"/>
      <c r="HIR60" s="169"/>
      <c r="HIS60" s="169"/>
      <c r="HIT60" s="169"/>
      <c r="HIU60" s="169"/>
      <c r="HIV60" s="169"/>
      <c r="HIW60" s="169"/>
      <c r="HIX60" s="169"/>
      <c r="HIY60" s="169"/>
      <c r="HIZ60" s="169"/>
      <c r="HJA60" s="169"/>
      <c r="HJB60" s="169"/>
      <c r="HJC60" s="169"/>
      <c r="HJD60" s="169"/>
      <c r="HJE60" s="169"/>
      <c r="HJF60" s="169"/>
      <c r="HJG60" s="169"/>
      <c r="HJH60" s="169"/>
      <c r="HJI60" s="169"/>
      <c r="HJJ60" s="169"/>
      <c r="HJK60" s="169"/>
      <c r="HJL60" s="169"/>
      <c r="HJM60" s="169"/>
      <c r="HJN60" s="169"/>
      <c r="HJO60" s="169"/>
      <c r="HJP60" s="169"/>
      <c r="HJQ60" s="169"/>
      <c r="HJR60" s="169"/>
      <c r="HJS60" s="169"/>
      <c r="HJT60" s="169"/>
      <c r="HJU60" s="169"/>
      <c r="HJV60" s="169"/>
      <c r="HJW60" s="169"/>
      <c r="HJX60" s="169"/>
      <c r="HJY60" s="169"/>
      <c r="HJZ60" s="169"/>
      <c r="HKA60" s="169"/>
      <c r="HKB60" s="169"/>
      <c r="HKC60" s="169"/>
      <c r="HKD60" s="169"/>
      <c r="HKE60" s="169"/>
      <c r="HKF60" s="169"/>
      <c r="HKG60" s="169"/>
      <c r="HKH60" s="169"/>
      <c r="HKI60" s="169"/>
      <c r="HKJ60" s="169"/>
      <c r="HKK60" s="169"/>
      <c r="HKL60" s="169"/>
      <c r="HKM60" s="169"/>
      <c r="HKN60" s="169"/>
      <c r="HKO60" s="169"/>
      <c r="HKP60" s="169"/>
      <c r="HKQ60" s="169"/>
      <c r="HKR60" s="169"/>
      <c r="HKS60" s="169"/>
      <c r="HKT60" s="169"/>
      <c r="HKU60" s="169"/>
      <c r="HKV60" s="169"/>
      <c r="HKW60" s="169"/>
      <c r="HKX60" s="169"/>
      <c r="HKY60" s="169"/>
      <c r="HKZ60" s="169"/>
      <c r="HLA60" s="169"/>
      <c r="HLB60" s="169"/>
      <c r="HLC60" s="169"/>
      <c r="HLD60" s="169"/>
      <c r="HLE60" s="169"/>
      <c r="HLF60" s="169"/>
      <c r="HLG60" s="169"/>
      <c r="HLH60" s="169"/>
      <c r="HLI60" s="169"/>
      <c r="HLJ60" s="169"/>
      <c r="HLK60" s="169"/>
      <c r="HLL60" s="169"/>
      <c r="HLM60" s="169"/>
      <c r="HLN60" s="169"/>
      <c r="HLO60" s="169"/>
      <c r="HLP60" s="169"/>
      <c r="HLQ60" s="169"/>
      <c r="HLR60" s="169"/>
      <c r="HLS60" s="169"/>
      <c r="HLT60" s="169"/>
      <c r="HLU60" s="169"/>
      <c r="HLV60" s="169"/>
      <c r="HLW60" s="169"/>
      <c r="HLX60" s="169"/>
      <c r="HLY60" s="169"/>
      <c r="HLZ60" s="169"/>
      <c r="HMA60" s="169"/>
      <c r="HMB60" s="169"/>
      <c r="HMC60" s="169"/>
      <c r="HMD60" s="169"/>
      <c r="HME60" s="169"/>
      <c r="HMF60" s="169"/>
      <c r="HMG60" s="169"/>
      <c r="HMH60" s="169"/>
      <c r="HMI60" s="169"/>
      <c r="HMJ60" s="169"/>
      <c r="HMK60" s="169"/>
      <c r="HML60" s="169"/>
      <c r="HMM60" s="169"/>
      <c r="HMN60" s="169"/>
      <c r="HMO60" s="169"/>
      <c r="HMP60" s="169"/>
      <c r="HMQ60" s="169"/>
      <c r="HMR60" s="169"/>
      <c r="HMS60" s="169"/>
      <c r="HMT60" s="169"/>
      <c r="HMU60" s="169"/>
      <c r="HMV60" s="169"/>
      <c r="HMW60" s="169"/>
      <c r="HMX60" s="169"/>
      <c r="HMY60" s="169"/>
      <c r="HMZ60" s="169"/>
      <c r="HNA60" s="169"/>
      <c r="HNB60" s="169"/>
      <c r="HNC60" s="169"/>
      <c r="HND60" s="169"/>
      <c r="HNE60" s="169"/>
      <c r="HNF60" s="169"/>
      <c r="HNG60" s="169"/>
      <c r="HNH60" s="169"/>
      <c r="HNI60" s="169"/>
      <c r="HNJ60" s="169"/>
      <c r="HNK60" s="169"/>
      <c r="HNL60" s="169"/>
      <c r="HNM60" s="169"/>
      <c r="HNN60" s="169"/>
      <c r="HNO60" s="169"/>
      <c r="HNP60" s="169"/>
      <c r="HNQ60" s="169"/>
      <c r="HNR60" s="169"/>
      <c r="HNS60" s="169"/>
      <c r="HNT60" s="169"/>
      <c r="HNU60" s="169"/>
      <c r="HNV60" s="169"/>
      <c r="HNW60" s="169"/>
      <c r="HNX60" s="169"/>
      <c r="HNY60" s="169"/>
      <c r="HNZ60" s="169"/>
      <c r="HOA60" s="169"/>
      <c r="HOB60" s="169"/>
      <c r="HOC60" s="169"/>
      <c r="HOD60" s="169"/>
      <c r="HOE60" s="169"/>
      <c r="HOF60" s="169"/>
      <c r="HOG60" s="169"/>
      <c r="HOH60" s="169"/>
      <c r="HOI60" s="169"/>
      <c r="HOJ60" s="169"/>
      <c r="HOK60" s="169"/>
      <c r="HOL60" s="169"/>
      <c r="HOM60" s="169"/>
      <c r="HON60" s="169"/>
      <c r="HOO60" s="169"/>
      <c r="HOP60" s="169"/>
      <c r="HOQ60" s="169"/>
      <c r="HOR60" s="169"/>
      <c r="HOS60" s="169"/>
      <c r="HOT60" s="169"/>
      <c r="HOU60" s="169"/>
      <c r="HOV60" s="169"/>
      <c r="HOW60" s="169"/>
      <c r="HOX60" s="169"/>
      <c r="HOY60" s="169"/>
      <c r="HOZ60" s="169"/>
      <c r="HPA60" s="169"/>
      <c r="HPB60" s="169"/>
      <c r="HPC60" s="169"/>
      <c r="HPD60" s="169"/>
      <c r="HPE60" s="169"/>
      <c r="HPF60" s="169"/>
      <c r="HPG60" s="169"/>
      <c r="HPH60" s="169"/>
      <c r="HPI60" s="169"/>
      <c r="HPJ60" s="169"/>
      <c r="HPK60" s="169"/>
      <c r="HPL60" s="169"/>
      <c r="HPM60" s="169"/>
      <c r="HPN60" s="169"/>
      <c r="HPO60" s="169"/>
      <c r="HPP60" s="169"/>
      <c r="HPQ60" s="169"/>
      <c r="HPR60" s="169"/>
      <c r="HPS60" s="169"/>
      <c r="HPT60" s="169"/>
      <c r="HPU60" s="169"/>
      <c r="HPV60" s="169"/>
      <c r="HPW60" s="169"/>
      <c r="HPX60" s="169"/>
      <c r="HPY60" s="169"/>
      <c r="HPZ60" s="169"/>
      <c r="HQA60" s="169"/>
      <c r="HQB60" s="169"/>
      <c r="HQC60" s="169"/>
      <c r="HQD60" s="169"/>
      <c r="HQE60" s="169"/>
      <c r="HQF60" s="169"/>
      <c r="HQG60" s="169"/>
      <c r="HQH60" s="169"/>
      <c r="HQI60" s="169"/>
      <c r="HQJ60" s="169"/>
      <c r="HQK60" s="169"/>
      <c r="HQL60" s="169"/>
      <c r="HQM60" s="169"/>
      <c r="HQN60" s="169"/>
      <c r="HQO60" s="169"/>
      <c r="HQP60" s="169"/>
      <c r="HQQ60" s="169"/>
      <c r="HQR60" s="169"/>
      <c r="HQS60" s="169"/>
      <c r="HQT60" s="169"/>
      <c r="HQU60" s="169"/>
      <c r="HQV60" s="169"/>
      <c r="HQW60" s="169"/>
      <c r="HQX60" s="169"/>
      <c r="HQY60" s="169"/>
      <c r="HQZ60" s="169"/>
      <c r="HRA60" s="169"/>
      <c r="HRB60" s="169"/>
      <c r="HRC60" s="169"/>
      <c r="HRD60" s="169"/>
      <c r="HRE60" s="169"/>
      <c r="HRF60" s="169"/>
      <c r="HRG60" s="169"/>
      <c r="HRH60" s="169"/>
      <c r="HRI60" s="169"/>
      <c r="HRJ60" s="169"/>
      <c r="HRK60" s="169"/>
      <c r="HRL60" s="169"/>
      <c r="HRM60" s="169"/>
      <c r="HRN60" s="169"/>
      <c r="HRO60" s="169"/>
      <c r="HRP60" s="169"/>
      <c r="HRQ60" s="169"/>
      <c r="HRR60" s="169"/>
      <c r="HRS60" s="169"/>
      <c r="HRT60" s="169"/>
      <c r="HRU60" s="169"/>
      <c r="HRV60" s="169"/>
      <c r="HRW60" s="169"/>
      <c r="HRX60" s="169"/>
      <c r="HRY60" s="169"/>
      <c r="HRZ60" s="169"/>
      <c r="HSA60" s="169"/>
      <c r="HSB60" s="169"/>
      <c r="HSC60" s="169"/>
      <c r="HSD60" s="169"/>
      <c r="HSE60" s="169"/>
      <c r="HSF60" s="169"/>
      <c r="HSG60" s="169"/>
      <c r="HSH60" s="169"/>
      <c r="HSI60" s="169"/>
      <c r="HSJ60" s="169"/>
      <c r="HSK60" s="169"/>
      <c r="HSL60" s="169"/>
      <c r="HSM60" s="169"/>
      <c r="HSN60" s="169"/>
      <c r="HSO60" s="169"/>
      <c r="HSP60" s="169"/>
      <c r="HSQ60" s="169"/>
      <c r="HSR60" s="169"/>
      <c r="HSS60" s="169"/>
      <c r="HST60" s="169"/>
      <c r="HSU60" s="169"/>
      <c r="HSV60" s="169"/>
      <c r="HSW60" s="169"/>
      <c r="HSX60" s="169"/>
      <c r="HSY60" s="169"/>
      <c r="HSZ60" s="169"/>
      <c r="HTA60" s="169"/>
      <c r="HTB60" s="169"/>
      <c r="HTC60" s="169"/>
      <c r="HTD60" s="169"/>
      <c r="HTE60" s="169"/>
      <c r="HTF60" s="169"/>
      <c r="HTG60" s="169"/>
      <c r="HTH60" s="169"/>
      <c r="HTI60" s="169"/>
      <c r="HTJ60" s="169"/>
      <c r="HTK60" s="169"/>
      <c r="HTL60" s="169"/>
      <c r="HTM60" s="169"/>
      <c r="HTN60" s="169"/>
      <c r="HTO60" s="169"/>
      <c r="HTP60" s="169"/>
      <c r="HTQ60" s="169"/>
      <c r="HTR60" s="169"/>
      <c r="HTS60" s="169"/>
      <c r="HTT60" s="169"/>
      <c r="HTU60" s="169"/>
      <c r="HTV60" s="169"/>
      <c r="HTW60" s="169"/>
      <c r="HTX60" s="169"/>
      <c r="HTY60" s="169"/>
      <c r="HTZ60" s="169"/>
      <c r="HUA60" s="169"/>
      <c r="HUB60" s="169"/>
      <c r="HUC60" s="169"/>
      <c r="HUD60" s="169"/>
      <c r="HUE60" s="169"/>
      <c r="HUF60" s="169"/>
      <c r="HUG60" s="169"/>
      <c r="HUH60" s="169"/>
      <c r="HUI60" s="169"/>
      <c r="HUJ60" s="169"/>
      <c r="HUK60" s="169"/>
      <c r="HUL60" s="169"/>
      <c r="HUM60" s="169"/>
      <c r="HUN60" s="169"/>
      <c r="HUO60" s="169"/>
      <c r="HUP60" s="169"/>
      <c r="HUQ60" s="169"/>
      <c r="HUR60" s="169"/>
      <c r="HUS60" s="169"/>
      <c r="HUT60" s="169"/>
      <c r="HUU60" s="169"/>
      <c r="HUV60" s="169"/>
      <c r="HUW60" s="169"/>
      <c r="HUX60" s="169"/>
      <c r="HUY60" s="169"/>
      <c r="HUZ60" s="169"/>
      <c r="HVA60" s="169"/>
      <c r="HVB60" s="169"/>
      <c r="HVC60" s="169"/>
      <c r="HVD60" s="169"/>
      <c r="HVE60" s="169"/>
      <c r="HVF60" s="169"/>
      <c r="HVG60" s="169"/>
      <c r="HVH60" s="169"/>
      <c r="HVI60" s="169"/>
      <c r="HVJ60" s="169"/>
      <c r="HVK60" s="169"/>
      <c r="HVL60" s="169"/>
      <c r="HVM60" s="169"/>
      <c r="HVN60" s="169"/>
      <c r="HVO60" s="169"/>
      <c r="HVP60" s="169"/>
      <c r="HVQ60" s="169"/>
      <c r="HVR60" s="169"/>
      <c r="HVS60" s="169"/>
      <c r="HVT60" s="169"/>
      <c r="HVU60" s="169"/>
      <c r="HVV60" s="169"/>
      <c r="HVW60" s="169"/>
      <c r="HVX60" s="169"/>
      <c r="HVY60" s="169"/>
      <c r="HVZ60" s="169"/>
      <c r="HWA60" s="169"/>
      <c r="HWB60" s="169"/>
      <c r="HWC60" s="169"/>
      <c r="HWD60" s="169"/>
      <c r="HWE60" s="169"/>
      <c r="HWF60" s="169"/>
      <c r="HWG60" s="169"/>
      <c r="HWH60" s="169"/>
      <c r="HWI60" s="169"/>
      <c r="HWJ60" s="169"/>
      <c r="HWK60" s="169"/>
      <c r="HWL60" s="169"/>
      <c r="HWM60" s="169"/>
      <c r="HWN60" s="169"/>
      <c r="HWO60" s="169"/>
      <c r="HWP60" s="169"/>
      <c r="HWQ60" s="169"/>
      <c r="HWR60" s="169"/>
      <c r="HWS60" s="169"/>
      <c r="HWT60" s="169"/>
      <c r="HWU60" s="169"/>
      <c r="HWV60" s="169"/>
      <c r="HWW60" s="169"/>
      <c r="HWX60" s="169"/>
      <c r="HWY60" s="169"/>
      <c r="HWZ60" s="169"/>
      <c r="HXA60" s="169"/>
      <c r="HXB60" s="169"/>
      <c r="HXC60" s="169"/>
      <c r="HXD60" s="169"/>
      <c r="HXE60" s="169"/>
      <c r="HXF60" s="169"/>
      <c r="HXG60" s="169"/>
      <c r="HXH60" s="169"/>
      <c r="HXI60" s="169"/>
      <c r="HXJ60" s="169"/>
      <c r="HXK60" s="169"/>
      <c r="HXL60" s="169"/>
      <c r="HXM60" s="169"/>
      <c r="HXN60" s="169"/>
      <c r="HXO60" s="169"/>
      <c r="HXP60" s="169"/>
      <c r="HXQ60" s="169"/>
      <c r="HXR60" s="169"/>
      <c r="HXS60" s="169"/>
      <c r="HXT60" s="169"/>
      <c r="HXU60" s="169"/>
      <c r="HXV60" s="169"/>
      <c r="HXW60" s="169"/>
      <c r="HXX60" s="169"/>
      <c r="HXY60" s="169"/>
      <c r="HXZ60" s="169"/>
      <c r="HYA60" s="169"/>
      <c r="HYB60" s="169"/>
      <c r="HYC60" s="169"/>
      <c r="HYD60" s="169"/>
      <c r="HYE60" s="169"/>
      <c r="HYF60" s="169"/>
      <c r="HYG60" s="169"/>
      <c r="HYH60" s="169"/>
      <c r="HYI60" s="169"/>
      <c r="HYJ60" s="169"/>
      <c r="HYK60" s="169"/>
      <c r="HYL60" s="169"/>
      <c r="HYM60" s="169"/>
      <c r="HYN60" s="169"/>
      <c r="HYO60" s="169"/>
      <c r="HYP60" s="169"/>
      <c r="HYQ60" s="169"/>
      <c r="HYR60" s="169"/>
      <c r="HYS60" s="169"/>
      <c r="HYT60" s="169"/>
      <c r="HYU60" s="169"/>
      <c r="HYV60" s="169"/>
      <c r="HYW60" s="169"/>
      <c r="HYX60" s="169"/>
      <c r="HYY60" s="169"/>
      <c r="HYZ60" s="169"/>
      <c r="HZA60" s="169"/>
      <c r="HZB60" s="169"/>
      <c r="HZC60" s="169"/>
      <c r="HZD60" s="169"/>
      <c r="HZE60" s="169"/>
      <c r="HZF60" s="169"/>
      <c r="HZG60" s="169"/>
      <c r="HZH60" s="169"/>
      <c r="HZI60" s="169"/>
      <c r="HZJ60" s="169"/>
      <c r="HZK60" s="169"/>
      <c r="HZL60" s="169"/>
      <c r="HZM60" s="169"/>
      <c r="HZN60" s="169"/>
      <c r="HZO60" s="169"/>
      <c r="HZP60" s="169"/>
      <c r="HZQ60" s="169"/>
      <c r="HZR60" s="169"/>
      <c r="HZS60" s="169"/>
      <c r="HZT60" s="169"/>
      <c r="HZU60" s="169"/>
      <c r="HZV60" s="169"/>
      <c r="HZW60" s="169"/>
      <c r="HZX60" s="169"/>
      <c r="HZY60" s="169"/>
      <c r="HZZ60" s="169"/>
      <c r="IAA60" s="169"/>
      <c r="IAB60" s="169"/>
      <c r="IAC60" s="169"/>
      <c r="IAD60" s="169"/>
      <c r="IAE60" s="169"/>
      <c r="IAF60" s="169"/>
      <c r="IAG60" s="169"/>
      <c r="IAH60" s="169"/>
      <c r="IAI60" s="169"/>
      <c r="IAJ60" s="169"/>
      <c r="IAK60" s="169"/>
      <c r="IAL60" s="169"/>
      <c r="IAM60" s="169"/>
      <c r="IAN60" s="169"/>
      <c r="IAO60" s="169"/>
      <c r="IAP60" s="169"/>
      <c r="IAQ60" s="169"/>
      <c r="IAR60" s="169"/>
      <c r="IAS60" s="169"/>
      <c r="IAT60" s="169"/>
      <c r="IAU60" s="169"/>
      <c r="IAV60" s="169"/>
      <c r="IAW60" s="169"/>
      <c r="IAX60" s="169"/>
      <c r="IAY60" s="169"/>
      <c r="IAZ60" s="169"/>
      <c r="IBA60" s="169"/>
      <c r="IBB60" s="169"/>
      <c r="IBC60" s="169"/>
      <c r="IBD60" s="169"/>
      <c r="IBE60" s="169"/>
      <c r="IBF60" s="169"/>
      <c r="IBG60" s="169"/>
      <c r="IBH60" s="169"/>
      <c r="IBI60" s="169"/>
      <c r="IBJ60" s="169"/>
      <c r="IBK60" s="169"/>
      <c r="IBL60" s="169"/>
      <c r="IBM60" s="169"/>
      <c r="IBN60" s="169"/>
      <c r="IBO60" s="169"/>
      <c r="IBP60" s="169"/>
      <c r="IBQ60" s="169"/>
      <c r="IBR60" s="169"/>
      <c r="IBS60" s="169"/>
      <c r="IBT60" s="169"/>
      <c r="IBU60" s="169"/>
      <c r="IBV60" s="169"/>
      <c r="IBW60" s="169"/>
      <c r="IBX60" s="169"/>
      <c r="IBY60" s="169"/>
      <c r="IBZ60" s="169"/>
      <c r="ICA60" s="169"/>
      <c r="ICB60" s="169"/>
      <c r="ICC60" s="169"/>
      <c r="ICD60" s="169"/>
      <c r="ICE60" s="169"/>
      <c r="ICF60" s="169"/>
      <c r="ICG60" s="169"/>
      <c r="ICH60" s="169"/>
      <c r="ICI60" s="169"/>
      <c r="ICJ60" s="169"/>
      <c r="ICK60" s="169"/>
      <c r="ICL60" s="169"/>
      <c r="ICM60" s="169"/>
      <c r="ICN60" s="169"/>
      <c r="ICO60" s="169"/>
      <c r="ICP60" s="169"/>
      <c r="ICQ60" s="169"/>
      <c r="ICR60" s="169"/>
      <c r="ICS60" s="169"/>
      <c r="ICT60" s="169"/>
      <c r="ICU60" s="169"/>
      <c r="ICV60" s="169"/>
      <c r="ICW60" s="169"/>
      <c r="ICX60" s="169"/>
      <c r="ICY60" s="169"/>
      <c r="ICZ60" s="169"/>
      <c r="IDA60" s="169"/>
      <c r="IDB60" s="169"/>
      <c r="IDC60" s="169"/>
      <c r="IDD60" s="169"/>
      <c r="IDE60" s="169"/>
      <c r="IDF60" s="169"/>
      <c r="IDG60" s="169"/>
      <c r="IDH60" s="169"/>
      <c r="IDI60" s="169"/>
      <c r="IDJ60" s="169"/>
      <c r="IDK60" s="169"/>
      <c r="IDL60" s="169"/>
      <c r="IDM60" s="169"/>
      <c r="IDN60" s="169"/>
      <c r="IDO60" s="169"/>
      <c r="IDP60" s="169"/>
      <c r="IDQ60" s="169"/>
      <c r="IDR60" s="169"/>
      <c r="IDS60" s="169"/>
      <c r="IDT60" s="169"/>
      <c r="IDU60" s="169"/>
      <c r="IDV60" s="169"/>
      <c r="IDW60" s="169"/>
      <c r="IDX60" s="169"/>
      <c r="IDY60" s="169"/>
      <c r="IDZ60" s="169"/>
      <c r="IEA60" s="169"/>
      <c r="IEB60" s="169"/>
      <c r="IEC60" s="169"/>
      <c r="IED60" s="169"/>
      <c r="IEE60" s="169"/>
      <c r="IEF60" s="169"/>
      <c r="IEG60" s="169"/>
      <c r="IEH60" s="169"/>
      <c r="IEI60" s="169"/>
      <c r="IEJ60" s="169"/>
      <c r="IEK60" s="169"/>
      <c r="IEL60" s="169"/>
      <c r="IEM60" s="169"/>
      <c r="IEN60" s="169"/>
      <c r="IEO60" s="169"/>
      <c r="IEP60" s="169"/>
      <c r="IEQ60" s="169"/>
      <c r="IER60" s="169"/>
      <c r="IES60" s="169"/>
      <c r="IET60" s="169"/>
      <c r="IEU60" s="169"/>
      <c r="IEV60" s="169"/>
      <c r="IEW60" s="169"/>
      <c r="IEX60" s="169"/>
      <c r="IEY60" s="169"/>
      <c r="IEZ60" s="169"/>
      <c r="IFA60" s="169"/>
      <c r="IFB60" s="169"/>
      <c r="IFC60" s="169"/>
      <c r="IFD60" s="169"/>
      <c r="IFE60" s="169"/>
      <c r="IFF60" s="169"/>
      <c r="IFG60" s="169"/>
      <c r="IFH60" s="169"/>
      <c r="IFI60" s="169"/>
      <c r="IFJ60" s="169"/>
      <c r="IFK60" s="169"/>
      <c r="IFL60" s="169"/>
      <c r="IFM60" s="169"/>
      <c r="IFN60" s="169"/>
      <c r="IFO60" s="169"/>
      <c r="IFP60" s="169"/>
      <c r="IFQ60" s="169"/>
      <c r="IFR60" s="169"/>
      <c r="IFS60" s="169"/>
      <c r="IFT60" s="169"/>
      <c r="IFU60" s="169"/>
      <c r="IFV60" s="169"/>
      <c r="IFW60" s="169"/>
      <c r="IFX60" s="169"/>
      <c r="IFY60" s="169"/>
      <c r="IFZ60" s="169"/>
      <c r="IGA60" s="169"/>
      <c r="IGB60" s="169"/>
      <c r="IGC60" s="169"/>
      <c r="IGD60" s="169"/>
      <c r="IGE60" s="169"/>
      <c r="IGF60" s="169"/>
      <c r="IGG60" s="169"/>
      <c r="IGH60" s="169"/>
      <c r="IGI60" s="169"/>
      <c r="IGJ60" s="169"/>
      <c r="IGK60" s="169"/>
      <c r="IGL60" s="169"/>
      <c r="IGM60" s="169"/>
      <c r="IGN60" s="169"/>
      <c r="IGO60" s="169"/>
      <c r="IGP60" s="169"/>
      <c r="IGQ60" s="169"/>
      <c r="IGR60" s="169"/>
      <c r="IGS60" s="169"/>
      <c r="IGT60" s="169"/>
      <c r="IGU60" s="169"/>
      <c r="IGV60" s="169"/>
      <c r="IGW60" s="169"/>
      <c r="IGX60" s="169"/>
      <c r="IGY60" s="169"/>
      <c r="IGZ60" s="169"/>
      <c r="IHA60" s="169"/>
      <c r="IHB60" s="169"/>
      <c r="IHC60" s="169"/>
      <c r="IHD60" s="169"/>
      <c r="IHE60" s="169"/>
      <c r="IHF60" s="169"/>
      <c r="IHG60" s="169"/>
      <c r="IHH60" s="169"/>
      <c r="IHI60" s="169"/>
      <c r="IHJ60" s="169"/>
      <c r="IHK60" s="169"/>
      <c r="IHL60" s="169"/>
      <c r="IHM60" s="169"/>
      <c r="IHN60" s="169"/>
      <c r="IHO60" s="169"/>
      <c r="IHP60" s="169"/>
      <c r="IHQ60" s="169"/>
      <c r="IHR60" s="169"/>
      <c r="IHS60" s="169"/>
      <c r="IHT60" s="169"/>
      <c r="IHU60" s="169"/>
      <c r="IHV60" s="169"/>
      <c r="IHW60" s="169"/>
      <c r="IHX60" s="169"/>
      <c r="IHY60" s="169"/>
      <c r="IHZ60" s="169"/>
      <c r="IIA60" s="169"/>
      <c r="IIB60" s="169"/>
      <c r="IIC60" s="169"/>
      <c r="IID60" s="169"/>
      <c r="IIE60" s="169"/>
      <c r="IIF60" s="169"/>
      <c r="IIG60" s="169"/>
      <c r="IIH60" s="169"/>
      <c r="III60" s="169"/>
      <c r="IIJ60" s="169"/>
      <c r="IIK60" s="169"/>
      <c r="IIL60" s="169"/>
      <c r="IIM60" s="169"/>
      <c r="IIN60" s="169"/>
      <c r="IIO60" s="169"/>
      <c r="IIP60" s="169"/>
      <c r="IIQ60" s="169"/>
      <c r="IIR60" s="169"/>
      <c r="IIS60" s="169"/>
      <c r="IIT60" s="169"/>
      <c r="IIU60" s="169"/>
      <c r="IIV60" s="169"/>
      <c r="IIW60" s="169"/>
      <c r="IIX60" s="169"/>
      <c r="IIY60" s="169"/>
      <c r="IIZ60" s="169"/>
      <c r="IJA60" s="169"/>
      <c r="IJB60" s="169"/>
      <c r="IJC60" s="169"/>
      <c r="IJD60" s="169"/>
      <c r="IJE60" s="169"/>
      <c r="IJF60" s="169"/>
      <c r="IJG60" s="169"/>
      <c r="IJH60" s="169"/>
      <c r="IJI60" s="169"/>
      <c r="IJJ60" s="169"/>
      <c r="IJK60" s="169"/>
      <c r="IJL60" s="169"/>
      <c r="IJM60" s="169"/>
      <c r="IJN60" s="169"/>
      <c r="IJO60" s="169"/>
      <c r="IJP60" s="169"/>
      <c r="IJQ60" s="169"/>
      <c r="IJR60" s="169"/>
      <c r="IJS60" s="169"/>
      <c r="IJT60" s="169"/>
      <c r="IJU60" s="169"/>
      <c r="IJV60" s="169"/>
      <c r="IJW60" s="169"/>
      <c r="IJX60" s="169"/>
      <c r="IJY60" s="169"/>
      <c r="IJZ60" s="169"/>
      <c r="IKA60" s="169"/>
      <c r="IKB60" s="169"/>
      <c r="IKC60" s="169"/>
      <c r="IKD60" s="169"/>
      <c r="IKE60" s="169"/>
      <c r="IKF60" s="169"/>
      <c r="IKG60" s="169"/>
      <c r="IKH60" s="169"/>
      <c r="IKI60" s="169"/>
      <c r="IKJ60" s="169"/>
      <c r="IKK60" s="169"/>
      <c r="IKL60" s="169"/>
      <c r="IKM60" s="169"/>
      <c r="IKN60" s="169"/>
      <c r="IKO60" s="169"/>
      <c r="IKP60" s="169"/>
      <c r="IKQ60" s="169"/>
      <c r="IKR60" s="169"/>
      <c r="IKS60" s="169"/>
      <c r="IKT60" s="169"/>
      <c r="IKU60" s="169"/>
      <c r="IKV60" s="169"/>
      <c r="IKW60" s="169"/>
      <c r="IKX60" s="169"/>
      <c r="IKY60" s="169"/>
      <c r="IKZ60" s="169"/>
      <c r="ILA60" s="169"/>
      <c r="ILB60" s="169"/>
      <c r="ILC60" s="169"/>
      <c r="ILD60" s="169"/>
      <c r="ILE60" s="169"/>
      <c r="ILF60" s="169"/>
      <c r="ILG60" s="169"/>
      <c r="ILH60" s="169"/>
      <c r="ILI60" s="169"/>
      <c r="ILJ60" s="169"/>
      <c r="ILK60" s="169"/>
      <c r="ILL60" s="169"/>
      <c r="ILM60" s="169"/>
      <c r="ILN60" s="169"/>
      <c r="ILO60" s="169"/>
      <c r="ILP60" s="169"/>
      <c r="ILQ60" s="169"/>
      <c r="ILR60" s="169"/>
      <c r="ILS60" s="169"/>
      <c r="ILT60" s="169"/>
      <c r="ILU60" s="169"/>
      <c r="ILV60" s="169"/>
      <c r="ILW60" s="169"/>
      <c r="ILX60" s="169"/>
      <c r="ILY60" s="169"/>
      <c r="ILZ60" s="169"/>
      <c r="IMA60" s="169"/>
      <c r="IMB60" s="169"/>
      <c r="IMC60" s="169"/>
      <c r="IMD60" s="169"/>
      <c r="IME60" s="169"/>
      <c r="IMF60" s="169"/>
      <c r="IMG60" s="169"/>
      <c r="IMH60" s="169"/>
      <c r="IMI60" s="169"/>
      <c r="IMJ60" s="169"/>
      <c r="IMK60" s="169"/>
      <c r="IML60" s="169"/>
      <c r="IMM60" s="169"/>
      <c r="IMN60" s="169"/>
      <c r="IMO60" s="169"/>
      <c r="IMP60" s="169"/>
      <c r="IMQ60" s="169"/>
      <c r="IMR60" s="169"/>
      <c r="IMS60" s="169"/>
      <c r="IMT60" s="169"/>
      <c r="IMU60" s="169"/>
      <c r="IMV60" s="169"/>
      <c r="IMW60" s="169"/>
      <c r="IMX60" s="169"/>
      <c r="IMY60" s="169"/>
      <c r="IMZ60" s="169"/>
      <c r="INA60" s="169"/>
      <c r="INB60" s="169"/>
      <c r="INC60" s="169"/>
      <c r="IND60" s="169"/>
      <c r="INE60" s="169"/>
      <c r="INF60" s="169"/>
      <c r="ING60" s="169"/>
      <c r="INH60" s="169"/>
      <c r="INI60" s="169"/>
      <c r="INJ60" s="169"/>
      <c r="INK60" s="169"/>
      <c r="INL60" s="169"/>
      <c r="INM60" s="169"/>
      <c r="INN60" s="169"/>
      <c r="INO60" s="169"/>
      <c r="INP60" s="169"/>
      <c r="INQ60" s="169"/>
      <c r="INR60" s="169"/>
      <c r="INS60" s="169"/>
      <c r="INT60" s="169"/>
      <c r="INU60" s="169"/>
      <c r="INV60" s="169"/>
      <c r="INW60" s="169"/>
      <c r="INX60" s="169"/>
      <c r="INY60" s="169"/>
      <c r="INZ60" s="169"/>
      <c r="IOA60" s="169"/>
      <c r="IOB60" s="169"/>
      <c r="IOC60" s="169"/>
      <c r="IOD60" s="169"/>
      <c r="IOE60" s="169"/>
      <c r="IOF60" s="169"/>
      <c r="IOG60" s="169"/>
      <c r="IOH60" s="169"/>
      <c r="IOI60" s="169"/>
      <c r="IOJ60" s="169"/>
      <c r="IOK60" s="169"/>
      <c r="IOL60" s="169"/>
      <c r="IOM60" s="169"/>
      <c r="ION60" s="169"/>
      <c r="IOO60" s="169"/>
      <c r="IOP60" s="169"/>
      <c r="IOQ60" s="169"/>
      <c r="IOR60" s="169"/>
      <c r="IOS60" s="169"/>
      <c r="IOT60" s="169"/>
      <c r="IOU60" s="169"/>
      <c r="IOV60" s="169"/>
      <c r="IOW60" s="169"/>
      <c r="IOX60" s="169"/>
      <c r="IOY60" s="169"/>
      <c r="IOZ60" s="169"/>
      <c r="IPA60" s="169"/>
      <c r="IPB60" s="169"/>
      <c r="IPC60" s="169"/>
      <c r="IPD60" s="169"/>
      <c r="IPE60" s="169"/>
      <c r="IPF60" s="169"/>
      <c r="IPG60" s="169"/>
      <c r="IPH60" s="169"/>
      <c r="IPI60" s="169"/>
      <c r="IPJ60" s="169"/>
      <c r="IPK60" s="169"/>
      <c r="IPL60" s="169"/>
      <c r="IPM60" s="169"/>
      <c r="IPN60" s="169"/>
      <c r="IPO60" s="169"/>
      <c r="IPP60" s="169"/>
      <c r="IPQ60" s="169"/>
      <c r="IPR60" s="169"/>
      <c r="IPS60" s="169"/>
      <c r="IPT60" s="169"/>
      <c r="IPU60" s="169"/>
      <c r="IPV60" s="169"/>
      <c r="IPW60" s="169"/>
      <c r="IPX60" s="169"/>
      <c r="IPY60" s="169"/>
      <c r="IPZ60" s="169"/>
      <c r="IQA60" s="169"/>
      <c r="IQB60" s="169"/>
      <c r="IQC60" s="169"/>
      <c r="IQD60" s="169"/>
      <c r="IQE60" s="169"/>
      <c r="IQF60" s="169"/>
      <c r="IQG60" s="169"/>
      <c r="IQH60" s="169"/>
      <c r="IQI60" s="169"/>
      <c r="IQJ60" s="169"/>
      <c r="IQK60" s="169"/>
      <c r="IQL60" s="169"/>
      <c r="IQM60" s="169"/>
      <c r="IQN60" s="169"/>
      <c r="IQO60" s="169"/>
      <c r="IQP60" s="169"/>
      <c r="IQQ60" s="169"/>
      <c r="IQR60" s="169"/>
      <c r="IQS60" s="169"/>
      <c r="IQT60" s="169"/>
      <c r="IQU60" s="169"/>
      <c r="IQV60" s="169"/>
      <c r="IQW60" s="169"/>
      <c r="IQX60" s="169"/>
      <c r="IQY60" s="169"/>
      <c r="IQZ60" s="169"/>
      <c r="IRA60" s="169"/>
      <c r="IRB60" s="169"/>
      <c r="IRC60" s="169"/>
      <c r="IRD60" s="169"/>
      <c r="IRE60" s="169"/>
      <c r="IRF60" s="169"/>
      <c r="IRG60" s="169"/>
      <c r="IRH60" s="169"/>
      <c r="IRI60" s="169"/>
      <c r="IRJ60" s="169"/>
      <c r="IRK60" s="169"/>
      <c r="IRL60" s="169"/>
      <c r="IRM60" s="169"/>
      <c r="IRN60" s="169"/>
      <c r="IRO60" s="169"/>
      <c r="IRP60" s="169"/>
      <c r="IRQ60" s="169"/>
      <c r="IRR60" s="169"/>
      <c r="IRS60" s="169"/>
      <c r="IRT60" s="169"/>
      <c r="IRU60" s="169"/>
      <c r="IRV60" s="169"/>
      <c r="IRW60" s="169"/>
      <c r="IRX60" s="169"/>
      <c r="IRY60" s="169"/>
      <c r="IRZ60" s="169"/>
      <c r="ISA60" s="169"/>
      <c r="ISB60" s="169"/>
      <c r="ISC60" s="169"/>
      <c r="ISD60" s="169"/>
      <c r="ISE60" s="169"/>
      <c r="ISF60" s="169"/>
      <c r="ISG60" s="169"/>
      <c r="ISH60" s="169"/>
      <c r="ISI60" s="169"/>
      <c r="ISJ60" s="169"/>
      <c r="ISK60" s="169"/>
      <c r="ISL60" s="169"/>
      <c r="ISM60" s="169"/>
      <c r="ISN60" s="169"/>
      <c r="ISO60" s="169"/>
      <c r="ISP60" s="169"/>
      <c r="ISQ60" s="169"/>
      <c r="ISR60" s="169"/>
      <c r="ISS60" s="169"/>
      <c r="IST60" s="169"/>
      <c r="ISU60" s="169"/>
      <c r="ISV60" s="169"/>
      <c r="ISW60" s="169"/>
      <c r="ISX60" s="169"/>
      <c r="ISY60" s="169"/>
      <c r="ISZ60" s="169"/>
      <c r="ITA60" s="169"/>
      <c r="ITB60" s="169"/>
      <c r="ITC60" s="169"/>
      <c r="ITD60" s="169"/>
      <c r="ITE60" s="169"/>
      <c r="ITF60" s="169"/>
      <c r="ITG60" s="169"/>
      <c r="ITH60" s="169"/>
      <c r="ITI60" s="169"/>
      <c r="ITJ60" s="169"/>
      <c r="ITK60" s="169"/>
      <c r="ITL60" s="169"/>
      <c r="ITM60" s="169"/>
      <c r="ITN60" s="169"/>
      <c r="ITO60" s="169"/>
      <c r="ITP60" s="169"/>
      <c r="ITQ60" s="169"/>
      <c r="ITR60" s="169"/>
      <c r="ITS60" s="169"/>
      <c r="ITT60" s="169"/>
      <c r="ITU60" s="169"/>
      <c r="ITV60" s="169"/>
      <c r="ITW60" s="169"/>
      <c r="ITX60" s="169"/>
      <c r="ITY60" s="169"/>
      <c r="ITZ60" s="169"/>
      <c r="IUA60" s="169"/>
      <c r="IUB60" s="169"/>
      <c r="IUC60" s="169"/>
      <c r="IUD60" s="169"/>
      <c r="IUE60" s="169"/>
      <c r="IUF60" s="169"/>
      <c r="IUG60" s="169"/>
      <c r="IUH60" s="169"/>
      <c r="IUI60" s="169"/>
      <c r="IUJ60" s="169"/>
      <c r="IUK60" s="169"/>
      <c r="IUL60" s="169"/>
      <c r="IUM60" s="169"/>
      <c r="IUN60" s="169"/>
      <c r="IUO60" s="169"/>
      <c r="IUP60" s="169"/>
      <c r="IUQ60" s="169"/>
      <c r="IUR60" s="169"/>
      <c r="IUS60" s="169"/>
      <c r="IUT60" s="169"/>
      <c r="IUU60" s="169"/>
      <c r="IUV60" s="169"/>
      <c r="IUW60" s="169"/>
      <c r="IUX60" s="169"/>
      <c r="IUY60" s="169"/>
      <c r="IUZ60" s="169"/>
      <c r="IVA60" s="169"/>
      <c r="IVB60" s="169"/>
      <c r="IVC60" s="169"/>
      <c r="IVD60" s="169"/>
      <c r="IVE60" s="169"/>
      <c r="IVF60" s="169"/>
      <c r="IVG60" s="169"/>
      <c r="IVH60" s="169"/>
      <c r="IVI60" s="169"/>
      <c r="IVJ60" s="169"/>
      <c r="IVK60" s="169"/>
      <c r="IVL60" s="169"/>
      <c r="IVM60" s="169"/>
      <c r="IVN60" s="169"/>
      <c r="IVO60" s="169"/>
      <c r="IVP60" s="169"/>
      <c r="IVQ60" s="169"/>
      <c r="IVR60" s="169"/>
      <c r="IVS60" s="169"/>
      <c r="IVT60" s="169"/>
      <c r="IVU60" s="169"/>
      <c r="IVV60" s="169"/>
      <c r="IVW60" s="169"/>
      <c r="IVX60" s="169"/>
      <c r="IVY60" s="169"/>
      <c r="IVZ60" s="169"/>
      <c r="IWA60" s="169"/>
      <c r="IWB60" s="169"/>
      <c r="IWC60" s="169"/>
      <c r="IWD60" s="169"/>
      <c r="IWE60" s="169"/>
      <c r="IWF60" s="169"/>
      <c r="IWG60" s="169"/>
      <c r="IWH60" s="169"/>
      <c r="IWI60" s="169"/>
      <c r="IWJ60" s="169"/>
      <c r="IWK60" s="169"/>
      <c r="IWL60" s="169"/>
      <c r="IWM60" s="169"/>
      <c r="IWN60" s="169"/>
      <c r="IWO60" s="169"/>
      <c r="IWP60" s="169"/>
      <c r="IWQ60" s="169"/>
      <c r="IWR60" s="169"/>
      <c r="IWS60" s="169"/>
      <c r="IWT60" s="169"/>
      <c r="IWU60" s="169"/>
      <c r="IWV60" s="169"/>
      <c r="IWW60" s="169"/>
      <c r="IWX60" s="169"/>
      <c r="IWY60" s="169"/>
      <c r="IWZ60" s="169"/>
      <c r="IXA60" s="169"/>
      <c r="IXB60" s="169"/>
      <c r="IXC60" s="169"/>
      <c r="IXD60" s="169"/>
      <c r="IXE60" s="169"/>
      <c r="IXF60" s="169"/>
      <c r="IXG60" s="169"/>
      <c r="IXH60" s="169"/>
      <c r="IXI60" s="169"/>
      <c r="IXJ60" s="169"/>
      <c r="IXK60" s="169"/>
      <c r="IXL60" s="169"/>
      <c r="IXM60" s="169"/>
      <c r="IXN60" s="169"/>
      <c r="IXO60" s="169"/>
      <c r="IXP60" s="169"/>
      <c r="IXQ60" s="169"/>
      <c r="IXR60" s="169"/>
      <c r="IXS60" s="169"/>
      <c r="IXT60" s="169"/>
      <c r="IXU60" s="169"/>
      <c r="IXV60" s="169"/>
      <c r="IXW60" s="169"/>
      <c r="IXX60" s="169"/>
      <c r="IXY60" s="169"/>
      <c r="IXZ60" s="169"/>
      <c r="IYA60" s="169"/>
      <c r="IYB60" s="169"/>
      <c r="IYC60" s="169"/>
      <c r="IYD60" s="169"/>
      <c r="IYE60" s="169"/>
      <c r="IYF60" s="169"/>
      <c r="IYG60" s="169"/>
      <c r="IYH60" s="169"/>
      <c r="IYI60" s="169"/>
      <c r="IYJ60" s="169"/>
      <c r="IYK60" s="169"/>
      <c r="IYL60" s="169"/>
      <c r="IYM60" s="169"/>
      <c r="IYN60" s="169"/>
      <c r="IYO60" s="169"/>
      <c r="IYP60" s="169"/>
      <c r="IYQ60" s="169"/>
      <c r="IYR60" s="169"/>
      <c r="IYS60" s="169"/>
      <c r="IYT60" s="169"/>
      <c r="IYU60" s="169"/>
      <c r="IYV60" s="169"/>
      <c r="IYW60" s="169"/>
      <c r="IYX60" s="169"/>
      <c r="IYY60" s="169"/>
      <c r="IYZ60" s="169"/>
      <c r="IZA60" s="169"/>
      <c r="IZB60" s="169"/>
      <c r="IZC60" s="169"/>
      <c r="IZD60" s="169"/>
      <c r="IZE60" s="169"/>
      <c r="IZF60" s="169"/>
      <c r="IZG60" s="169"/>
      <c r="IZH60" s="169"/>
      <c r="IZI60" s="169"/>
      <c r="IZJ60" s="169"/>
      <c r="IZK60" s="169"/>
      <c r="IZL60" s="169"/>
      <c r="IZM60" s="169"/>
      <c r="IZN60" s="169"/>
      <c r="IZO60" s="169"/>
      <c r="IZP60" s="169"/>
      <c r="IZQ60" s="169"/>
      <c r="IZR60" s="169"/>
      <c r="IZS60" s="169"/>
      <c r="IZT60" s="169"/>
      <c r="IZU60" s="169"/>
      <c r="IZV60" s="169"/>
      <c r="IZW60" s="169"/>
      <c r="IZX60" s="169"/>
      <c r="IZY60" s="169"/>
      <c r="IZZ60" s="169"/>
      <c r="JAA60" s="169"/>
      <c r="JAB60" s="169"/>
      <c r="JAC60" s="169"/>
      <c r="JAD60" s="169"/>
      <c r="JAE60" s="169"/>
      <c r="JAF60" s="169"/>
      <c r="JAG60" s="169"/>
      <c r="JAH60" s="169"/>
      <c r="JAI60" s="169"/>
      <c r="JAJ60" s="169"/>
      <c r="JAK60" s="169"/>
      <c r="JAL60" s="169"/>
      <c r="JAM60" s="169"/>
      <c r="JAN60" s="169"/>
      <c r="JAO60" s="169"/>
      <c r="JAP60" s="169"/>
      <c r="JAQ60" s="169"/>
      <c r="JAR60" s="169"/>
      <c r="JAS60" s="169"/>
      <c r="JAT60" s="169"/>
      <c r="JAU60" s="169"/>
      <c r="JAV60" s="169"/>
      <c r="JAW60" s="169"/>
      <c r="JAX60" s="169"/>
      <c r="JAY60" s="169"/>
      <c r="JAZ60" s="169"/>
      <c r="JBA60" s="169"/>
      <c r="JBB60" s="169"/>
      <c r="JBC60" s="169"/>
      <c r="JBD60" s="169"/>
      <c r="JBE60" s="169"/>
      <c r="JBF60" s="169"/>
      <c r="JBG60" s="169"/>
      <c r="JBH60" s="169"/>
      <c r="JBI60" s="169"/>
      <c r="JBJ60" s="169"/>
      <c r="JBK60" s="169"/>
      <c r="JBL60" s="169"/>
      <c r="JBM60" s="169"/>
      <c r="JBN60" s="169"/>
      <c r="JBO60" s="169"/>
      <c r="JBP60" s="169"/>
      <c r="JBQ60" s="169"/>
      <c r="JBR60" s="169"/>
      <c r="JBS60" s="169"/>
      <c r="JBT60" s="169"/>
      <c r="JBU60" s="169"/>
      <c r="JBV60" s="169"/>
      <c r="JBW60" s="169"/>
      <c r="JBX60" s="169"/>
      <c r="JBY60" s="169"/>
      <c r="JBZ60" s="169"/>
      <c r="JCA60" s="169"/>
      <c r="JCB60" s="169"/>
      <c r="JCC60" s="169"/>
      <c r="JCD60" s="169"/>
      <c r="JCE60" s="169"/>
      <c r="JCF60" s="169"/>
      <c r="JCG60" s="169"/>
      <c r="JCH60" s="169"/>
      <c r="JCI60" s="169"/>
      <c r="JCJ60" s="169"/>
      <c r="JCK60" s="169"/>
      <c r="JCL60" s="169"/>
      <c r="JCM60" s="169"/>
      <c r="JCN60" s="169"/>
      <c r="JCO60" s="169"/>
      <c r="JCP60" s="169"/>
      <c r="JCQ60" s="169"/>
      <c r="JCR60" s="169"/>
      <c r="JCS60" s="169"/>
      <c r="JCT60" s="169"/>
      <c r="JCU60" s="169"/>
      <c r="JCV60" s="169"/>
      <c r="JCW60" s="169"/>
      <c r="JCX60" s="169"/>
      <c r="JCY60" s="169"/>
      <c r="JCZ60" s="169"/>
      <c r="JDA60" s="169"/>
      <c r="JDB60" s="169"/>
      <c r="JDC60" s="169"/>
      <c r="JDD60" s="169"/>
      <c r="JDE60" s="169"/>
      <c r="JDF60" s="169"/>
      <c r="JDG60" s="169"/>
      <c r="JDH60" s="169"/>
      <c r="JDI60" s="169"/>
      <c r="JDJ60" s="169"/>
      <c r="JDK60" s="169"/>
      <c r="JDL60" s="169"/>
      <c r="JDM60" s="169"/>
      <c r="JDN60" s="169"/>
      <c r="JDO60" s="169"/>
      <c r="JDP60" s="169"/>
      <c r="JDQ60" s="169"/>
      <c r="JDR60" s="169"/>
      <c r="JDS60" s="169"/>
      <c r="JDT60" s="169"/>
      <c r="JDU60" s="169"/>
      <c r="JDV60" s="169"/>
      <c r="JDW60" s="169"/>
      <c r="JDX60" s="169"/>
      <c r="JDY60" s="169"/>
      <c r="JDZ60" s="169"/>
      <c r="JEA60" s="169"/>
      <c r="JEB60" s="169"/>
      <c r="JEC60" s="169"/>
      <c r="JED60" s="169"/>
      <c r="JEE60" s="169"/>
      <c r="JEF60" s="169"/>
      <c r="JEG60" s="169"/>
      <c r="JEH60" s="169"/>
      <c r="JEI60" s="169"/>
      <c r="JEJ60" s="169"/>
      <c r="JEK60" s="169"/>
      <c r="JEL60" s="169"/>
      <c r="JEM60" s="169"/>
      <c r="JEN60" s="169"/>
      <c r="JEO60" s="169"/>
      <c r="JEP60" s="169"/>
      <c r="JEQ60" s="169"/>
      <c r="JER60" s="169"/>
      <c r="JES60" s="169"/>
      <c r="JET60" s="169"/>
      <c r="JEU60" s="169"/>
      <c r="JEV60" s="169"/>
      <c r="JEW60" s="169"/>
      <c r="JEX60" s="169"/>
      <c r="JEY60" s="169"/>
      <c r="JEZ60" s="169"/>
      <c r="JFA60" s="169"/>
      <c r="JFB60" s="169"/>
      <c r="JFC60" s="169"/>
      <c r="JFD60" s="169"/>
      <c r="JFE60" s="169"/>
      <c r="JFF60" s="169"/>
      <c r="JFG60" s="169"/>
      <c r="JFH60" s="169"/>
      <c r="JFI60" s="169"/>
      <c r="JFJ60" s="169"/>
      <c r="JFK60" s="169"/>
      <c r="JFL60" s="169"/>
      <c r="JFM60" s="169"/>
      <c r="JFN60" s="169"/>
      <c r="JFO60" s="169"/>
      <c r="JFP60" s="169"/>
      <c r="JFQ60" s="169"/>
      <c r="JFR60" s="169"/>
      <c r="JFS60" s="169"/>
      <c r="JFT60" s="169"/>
      <c r="JFU60" s="169"/>
      <c r="JFV60" s="169"/>
      <c r="JFW60" s="169"/>
      <c r="JFX60" s="169"/>
      <c r="JFY60" s="169"/>
      <c r="JFZ60" s="169"/>
      <c r="JGA60" s="169"/>
      <c r="JGB60" s="169"/>
      <c r="JGC60" s="169"/>
      <c r="JGD60" s="169"/>
      <c r="JGE60" s="169"/>
      <c r="JGF60" s="169"/>
      <c r="JGG60" s="169"/>
      <c r="JGH60" s="169"/>
      <c r="JGI60" s="169"/>
      <c r="JGJ60" s="169"/>
      <c r="JGK60" s="169"/>
      <c r="JGL60" s="169"/>
      <c r="JGM60" s="169"/>
      <c r="JGN60" s="169"/>
      <c r="JGO60" s="169"/>
      <c r="JGP60" s="169"/>
      <c r="JGQ60" s="169"/>
      <c r="JGR60" s="169"/>
      <c r="JGS60" s="169"/>
      <c r="JGT60" s="169"/>
      <c r="JGU60" s="169"/>
      <c r="JGV60" s="169"/>
      <c r="JGW60" s="169"/>
      <c r="JGX60" s="169"/>
      <c r="JGY60" s="169"/>
      <c r="JGZ60" s="169"/>
      <c r="JHA60" s="169"/>
      <c r="JHB60" s="169"/>
      <c r="JHC60" s="169"/>
      <c r="JHD60" s="169"/>
      <c r="JHE60" s="169"/>
      <c r="JHF60" s="169"/>
      <c r="JHG60" s="169"/>
      <c r="JHH60" s="169"/>
      <c r="JHI60" s="169"/>
      <c r="JHJ60" s="169"/>
      <c r="JHK60" s="169"/>
      <c r="JHL60" s="169"/>
      <c r="JHM60" s="169"/>
      <c r="JHN60" s="169"/>
      <c r="JHO60" s="169"/>
      <c r="JHP60" s="169"/>
      <c r="JHQ60" s="169"/>
      <c r="JHR60" s="169"/>
      <c r="JHS60" s="169"/>
      <c r="JHT60" s="169"/>
      <c r="JHU60" s="169"/>
      <c r="JHV60" s="169"/>
      <c r="JHW60" s="169"/>
      <c r="JHX60" s="169"/>
      <c r="JHY60" s="169"/>
      <c r="JHZ60" s="169"/>
      <c r="JIA60" s="169"/>
      <c r="JIB60" s="169"/>
      <c r="JIC60" s="169"/>
      <c r="JID60" s="169"/>
      <c r="JIE60" s="169"/>
      <c r="JIF60" s="169"/>
      <c r="JIG60" s="169"/>
      <c r="JIH60" s="169"/>
      <c r="JII60" s="169"/>
      <c r="JIJ60" s="169"/>
      <c r="JIK60" s="169"/>
      <c r="JIL60" s="169"/>
      <c r="JIM60" s="169"/>
      <c r="JIN60" s="169"/>
      <c r="JIO60" s="169"/>
      <c r="JIP60" s="169"/>
      <c r="JIQ60" s="169"/>
      <c r="JIR60" s="169"/>
      <c r="JIS60" s="169"/>
      <c r="JIT60" s="169"/>
      <c r="JIU60" s="169"/>
      <c r="JIV60" s="169"/>
      <c r="JIW60" s="169"/>
      <c r="JIX60" s="169"/>
      <c r="JIY60" s="169"/>
      <c r="JIZ60" s="169"/>
      <c r="JJA60" s="169"/>
      <c r="JJB60" s="169"/>
      <c r="JJC60" s="169"/>
      <c r="JJD60" s="169"/>
      <c r="JJE60" s="169"/>
      <c r="JJF60" s="169"/>
      <c r="JJG60" s="169"/>
      <c r="JJH60" s="169"/>
      <c r="JJI60" s="169"/>
      <c r="JJJ60" s="169"/>
      <c r="JJK60" s="169"/>
      <c r="JJL60" s="169"/>
      <c r="JJM60" s="169"/>
      <c r="JJN60" s="169"/>
      <c r="JJO60" s="169"/>
      <c r="JJP60" s="169"/>
      <c r="JJQ60" s="169"/>
      <c r="JJR60" s="169"/>
      <c r="JJS60" s="169"/>
      <c r="JJT60" s="169"/>
      <c r="JJU60" s="169"/>
      <c r="JJV60" s="169"/>
      <c r="JJW60" s="169"/>
      <c r="JJX60" s="169"/>
      <c r="JJY60" s="169"/>
      <c r="JJZ60" s="169"/>
      <c r="JKA60" s="169"/>
      <c r="JKB60" s="169"/>
      <c r="JKC60" s="169"/>
      <c r="JKD60" s="169"/>
      <c r="JKE60" s="169"/>
      <c r="JKF60" s="169"/>
      <c r="JKG60" s="169"/>
      <c r="JKH60" s="169"/>
      <c r="JKI60" s="169"/>
      <c r="JKJ60" s="169"/>
      <c r="JKK60" s="169"/>
      <c r="JKL60" s="169"/>
      <c r="JKM60" s="169"/>
      <c r="JKN60" s="169"/>
      <c r="JKO60" s="169"/>
      <c r="JKP60" s="169"/>
      <c r="JKQ60" s="169"/>
      <c r="JKR60" s="169"/>
      <c r="JKS60" s="169"/>
      <c r="JKT60" s="169"/>
      <c r="JKU60" s="169"/>
      <c r="JKV60" s="169"/>
      <c r="JKW60" s="169"/>
      <c r="JKX60" s="169"/>
      <c r="JKY60" s="169"/>
      <c r="JKZ60" s="169"/>
      <c r="JLA60" s="169"/>
      <c r="JLB60" s="169"/>
      <c r="JLC60" s="169"/>
      <c r="JLD60" s="169"/>
      <c r="JLE60" s="169"/>
      <c r="JLF60" s="169"/>
      <c r="JLG60" s="169"/>
      <c r="JLH60" s="169"/>
      <c r="JLI60" s="169"/>
      <c r="JLJ60" s="169"/>
      <c r="JLK60" s="169"/>
      <c r="JLL60" s="169"/>
      <c r="JLM60" s="169"/>
      <c r="JLN60" s="169"/>
      <c r="JLO60" s="169"/>
      <c r="JLP60" s="169"/>
      <c r="JLQ60" s="169"/>
      <c r="JLR60" s="169"/>
      <c r="JLS60" s="169"/>
      <c r="JLT60" s="169"/>
      <c r="JLU60" s="169"/>
      <c r="JLV60" s="169"/>
      <c r="JLW60" s="169"/>
      <c r="JLX60" s="169"/>
      <c r="JLY60" s="169"/>
      <c r="JLZ60" s="169"/>
      <c r="JMA60" s="169"/>
      <c r="JMB60" s="169"/>
      <c r="JMC60" s="169"/>
      <c r="JMD60" s="169"/>
      <c r="JME60" s="169"/>
      <c r="JMF60" s="169"/>
      <c r="JMG60" s="169"/>
      <c r="JMH60" s="169"/>
      <c r="JMI60" s="169"/>
      <c r="JMJ60" s="169"/>
      <c r="JMK60" s="169"/>
      <c r="JML60" s="169"/>
      <c r="JMM60" s="169"/>
      <c r="JMN60" s="169"/>
      <c r="JMO60" s="169"/>
      <c r="JMP60" s="169"/>
      <c r="JMQ60" s="169"/>
      <c r="JMR60" s="169"/>
      <c r="JMS60" s="169"/>
      <c r="JMT60" s="169"/>
      <c r="JMU60" s="169"/>
      <c r="JMV60" s="169"/>
      <c r="JMW60" s="169"/>
      <c r="JMX60" s="169"/>
      <c r="JMY60" s="169"/>
      <c r="JMZ60" s="169"/>
      <c r="JNA60" s="169"/>
      <c r="JNB60" s="169"/>
      <c r="JNC60" s="169"/>
      <c r="JND60" s="169"/>
      <c r="JNE60" s="169"/>
      <c r="JNF60" s="169"/>
      <c r="JNG60" s="169"/>
      <c r="JNH60" s="169"/>
      <c r="JNI60" s="169"/>
      <c r="JNJ60" s="169"/>
      <c r="JNK60" s="169"/>
      <c r="JNL60" s="169"/>
      <c r="JNM60" s="169"/>
      <c r="JNN60" s="169"/>
      <c r="JNO60" s="169"/>
      <c r="JNP60" s="169"/>
      <c r="JNQ60" s="169"/>
      <c r="JNR60" s="169"/>
      <c r="JNS60" s="169"/>
      <c r="JNT60" s="169"/>
      <c r="JNU60" s="169"/>
      <c r="JNV60" s="169"/>
      <c r="JNW60" s="169"/>
      <c r="JNX60" s="169"/>
      <c r="JNY60" s="169"/>
      <c r="JNZ60" s="169"/>
      <c r="JOA60" s="169"/>
      <c r="JOB60" s="169"/>
      <c r="JOC60" s="169"/>
      <c r="JOD60" s="169"/>
      <c r="JOE60" s="169"/>
      <c r="JOF60" s="169"/>
      <c r="JOG60" s="169"/>
      <c r="JOH60" s="169"/>
      <c r="JOI60" s="169"/>
      <c r="JOJ60" s="169"/>
      <c r="JOK60" s="169"/>
      <c r="JOL60" s="169"/>
      <c r="JOM60" s="169"/>
      <c r="JON60" s="169"/>
      <c r="JOO60" s="169"/>
      <c r="JOP60" s="169"/>
      <c r="JOQ60" s="169"/>
      <c r="JOR60" s="169"/>
      <c r="JOS60" s="169"/>
      <c r="JOT60" s="169"/>
      <c r="JOU60" s="169"/>
      <c r="JOV60" s="169"/>
      <c r="JOW60" s="169"/>
      <c r="JOX60" s="169"/>
      <c r="JOY60" s="169"/>
      <c r="JOZ60" s="169"/>
      <c r="JPA60" s="169"/>
      <c r="JPB60" s="169"/>
      <c r="JPC60" s="169"/>
      <c r="JPD60" s="169"/>
      <c r="JPE60" s="169"/>
      <c r="JPF60" s="169"/>
      <c r="JPG60" s="169"/>
      <c r="JPH60" s="169"/>
      <c r="JPI60" s="169"/>
      <c r="JPJ60" s="169"/>
      <c r="JPK60" s="169"/>
      <c r="JPL60" s="169"/>
      <c r="JPM60" s="169"/>
      <c r="JPN60" s="169"/>
      <c r="JPO60" s="169"/>
      <c r="JPP60" s="169"/>
      <c r="JPQ60" s="169"/>
      <c r="JPR60" s="169"/>
      <c r="JPS60" s="169"/>
      <c r="JPT60" s="169"/>
      <c r="JPU60" s="169"/>
      <c r="JPV60" s="169"/>
      <c r="JPW60" s="169"/>
      <c r="JPX60" s="169"/>
      <c r="JPY60" s="169"/>
      <c r="JPZ60" s="169"/>
      <c r="JQA60" s="169"/>
      <c r="JQB60" s="169"/>
      <c r="JQC60" s="169"/>
      <c r="JQD60" s="169"/>
      <c r="JQE60" s="169"/>
      <c r="JQF60" s="169"/>
      <c r="JQG60" s="169"/>
      <c r="JQH60" s="169"/>
      <c r="JQI60" s="169"/>
      <c r="JQJ60" s="169"/>
      <c r="JQK60" s="169"/>
      <c r="JQL60" s="169"/>
      <c r="JQM60" s="169"/>
      <c r="JQN60" s="169"/>
      <c r="JQO60" s="169"/>
      <c r="JQP60" s="169"/>
      <c r="JQQ60" s="169"/>
      <c r="JQR60" s="169"/>
      <c r="JQS60" s="169"/>
      <c r="JQT60" s="169"/>
      <c r="JQU60" s="169"/>
      <c r="JQV60" s="169"/>
      <c r="JQW60" s="169"/>
      <c r="JQX60" s="169"/>
      <c r="JQY60" s="169"/>
      <c r="JQZ60" s="169"/>
      <c r="JRA60" s="169"/>
      <c r="JRB60" s="169"/>
      <c r="JRC60" s="169"/>
      <c r="JRD60" s="169"/>
      <c r="JRE60" s="169"/>
      <c r="JRF60" s="169"/>
      <c r="JRG60" s="169"/>
      <c r="JRH60" s="169"/>
      <c r="JRI60" s="169"/>
      <c r="JRJ60" s="169"/>
      <c r="JRK60" s="169"/>
      <c r="JRL60" s="169"/>
      <c r="JRM60" s="169"/>
      <c r="JRN60" s="169"/>
      <c r="JRO60" s="169"/>
      <c r="JRP60" s="169"/>
      <c r="JRQ60" s="169"/>
      <c r="JRR60" s="169"/>
      <c r="JRS60" s="169"/>
      <c r="JRT60" s="169"/>
      <c r="JRU60" s="169"/>
      <c r="JRV60" s="169"/>
      <c r="JRW60" s="169"/>
      <c r="JRX60" s="169"/>
      <c r="JRY60" s="169"/>
      <c r="JRZ60" s="169"/>
      <c r="JSA60" s="169"/>
      <c r="JSB60" s="169"/>
      <c r="JSC60" s="169"/>
      <c r="JSD60" s="169"/>
      <c r="JSE60" s="169"/>
      <c r="JSF60" s="169"/>
      <c r="JSG60" s="169"/>
      <c r="JSH60" s="169"/>
      <c r="JSI60" s="169"/>
      <c r="JSJ60" s="169"/>
      <c r="JSK60" s="169"/>
      <c r="JSL60" s="169"/>
      <c r="JSM60" s="169"/>
      <c r="JSN60" s="169"/>
      <c r="JSO60" s="169"/>
      <c r="JSP60" s="169"/>
      <c r="JSQ60" s="169"/>
      <c r="JSR60" s="169"/>
      <c r="JSS60" s="169"/>
      <c r="JST60" s="169"/>
      <c r="JSU60" s="169"/>
      <c r="JSV60" s="169"/>
      <c r="JSW60" s="169"/>
      <c r="JSX60" s="169"/>
      <c r="JSY60" s="169"/>
      <c r="JSZ60" s="169"/>
      <c r="JTA60" s="169"/>
      <c r="JTB60" s="169"/>
      <c r="JTC60" s="169"/>
      <c r="JTD60" s="169"/>
      <c r="JTE60" s="169"/>
      <c r="JTF60" s="169"/>
      <c r="JTG60" s="169"/>
      <c r="JTH60" s="169"/>
      <c r="JTI60" s="169"/>
      <c r="JTJ60" s="169"/>
      <c r="JTK60" s="169"/>
      <c r="JTL60" s="169"/>
      <c r="JTM60" s="169"/>
      <c r="JTN60" s="169"/>
      <c r="JTO60" s="169"/>
      <c r="JTP60" s="169"/>
      <c r="JTQ60" s="169"/>
      <c r="JTR60" s="169"/>
      <c r="JTS60" s="169"/>
      <c r="JTT60" s="169"/>
      <c r="JTU60" s="169"/>
      <c r="JTV60" s="169"/>
      <c r="JTW60" s="169"/>
      <c r="JTX60" s="169"/>
      <c r="JTY60" s="169"/>
      <c r="JTZ60" s="169"/>
      <c r="JUA60" s="169"/>
      <c r="JUB60" s="169"/>
      <c r="JUC60" s="169"/>
      <c r="JUD60" s="169"/>
      <c r="JUE60" s="169"/>
      <c r="JUF60" s="169"/>
      <c r="JUG60" s="169"/>
      <c r="JUH60" s="169"/>
      <c r="JUI60" s="169"/>
      <c r="JUJ60" s="169"/>
      <c r="JUK60" s="169"/>
      <c r="JUL60" s="169"/>
      <c r="JUM60" s="169"/>
      <c r="JUN60" s="169"/>
      <c r="JUO60" s="169"/>
      <c r="JUP60" s="169"/>
      <c r="JUQ60" s="169"/>
      <c r="JUR60" s="169"/>
      <c r="JUS60" s="169"/>
      <c r="JUT60" s="169"/>
      <c r="JUU60" s="169"/>
      <c r="JUV60" s="169"/>
      <c r="JUW60" s="169"/>
      <c r="JUX60" s="169"/>
      <c r="JUY60" s="169"/>
      <c r="JUZ60" s="169"/>
      <c r="JVA60" s="169"/>
      <c r="JVB60" s="169"/>
      <c r="JVC60" s="169"/>
      <c r="JVD60" s="169"/>
      <c r="JVE60" s="169"/>
      <c r="JVF60" s="169"/>
      <c r="JVG60" s="169"/>
      <c r="JVH60" s="169"/>
      <c r="JVI60" s="169"/>
      <c r="JVJ60" s="169"/>
      <c r="JVK60" s="169"/>
      <c r="JVL60" s="169"/>
      <c r="JVM60" s="169"/>
      <c r="JVN60" s="169"/>
      <c r="JVO60" s="169"/>
      <c r="JVP60" s="169"/>
      <c r="JVQ60" s="169"/>
      <c r="JVR60" s="169"/>
      <c r="JVS60" s="169"/>
      <c r="JVT60" s="169"/>
      <c r="JVU60" s="169"/>
      <c r="JVV60" s="169"/>
      <c r="JVW60" s="169"/>
      <c r="JVX60" s="169"/>
      <c r="JVY60" s="169"/>
      <c r="JVZ60" s="169"/>
      <c r="JWA60" s="169"/>
      <c r="JWB60" s="169"/>
      <c r="JWC60" s="169"/>
      <c r="JWD60" s="169"/>
      <c r="JWE60" s="169"/>
      <c r="JWF60" s="169"/>
      <c r="JWG60" s="169"/>
      <c r="JWH60" s="169"/>
      <c r="JWI60" s="169"/>
      <c r="JWJ60" s="169"/>
      <c r="JWK60" s="169"/>
      <c r="JWL60" s="169"/>
      <c r="JWM60" s="169"/>
      <c r="JWN60" s="169"/>
      <c r="JWO60" s="169"/>
      <c r="JWP60" s="169"/>
      <c r="JWQ60" s="169"/>
      <c r="JWR60" s="169"/>
      <c r="JWS60" s="169"/>
      <c r="JWT60" s="169"/>
      <c r="JWU60" s="169"/>
      <c r="JWV60" s="169"/>
      <c r="JWW60" s="169"/>
      <c r="JWX60" s="169"/>
      <c r="JWY60" s="169"/>
      <c r="JWZ60" s="169"/>
      <c r="JXA60" s="169"/>
      <c r="JXB60" s="169"/>
      <c r="JXC60" s="169"/>
      <c r="JXD60" s="169"/>
      <c r="JXE60" s="169"/>
      <c r="JXF60" s="169"/>
      <c r="JXG60" s="169"/>
      <c r="JXH60" s="169"/>
      <c r="JXI60" s="169"/>
      <c r="JXJ60" s="169"/>
      <c r="JXK60" s="169"/>
      <c r="JXL60" s="169"/>
      <c r="JXM60" s="169"/>
      <c r="JXN60" s="169"/>
      <c r="JXO60" s="169"/>
      <c r="JXP60" s="169"/>
      <c r="JXQ60" s="169"/>
      <c r="JXR60" s="169"/>
      <c r="JXS60" s="169"/>
      <c r="JXT60" s="169"/>
      <c r="JXU60" s="169"/>
      <c r="JXV60" s="169"/>
      <c r="JXW60" s="169"/>
      <c r="JXX60" s="169"/>
      <c r="JXY60" s="169"/>
      <c r="JXZ60" s="169"/>
      <c r="JYA60" s="169"/>
      <c r="JYB60" s="169"/>
      <c r="JYC60" s="169"/>
      <c r="JYD60" s="169"/>
      <c r="JYE60" s="169"/>
      <c r="JYF60" s="169"/>
      <c r="JYG60" s="169"/>
      <c r="JYH60" s="169"/>
      <c r="JYI60" s="169"/>
      <c r="JYJ60" s="169"/>
      <c r="JYK60" s="169"/>
      <c r="JYL60" s="169"/>
      <c r="JYM60" s="169"/>
      <c r="JYN60" s="169"/>
      <c r="JYO60" s="169"/>
      <c r="JYP60" s="169"/>
      <c r="JYQ60" s="169"/>
      <c r="JYR60" s="169"/>
      <c r="JYS60" s="169"/>
      <c r="JYT60" s="169"/>
      <c r="JYU60" s="169"/>
      <c r="JYV60" s="169"/>
      <c r="JYW60" s="169"/>
      <c r="JYX60" s="169"/>
      <c r="JYY60" s="169"/>
      <c r="JYZ60" s="169"/>
      <c r="JZA60" s="169"/>
      <c r="JZB60" s="169"/>
      <c r="JZC60" s="169"/>
      <c r="JZD60" s="169"/>
      <c r="JZE60" s="169"/>
      <c r="JZF60" s="169"/>
      <c r="JZG60" s="169"/>
      <c r="JZH60" s="169"/>
      <c r="JZI60" s="169"/>
      <c r="JZJ60" s="169"/>
      <c r="JZK60" s="169"/>
      <c r="JZL60" s="169"/>
      <c r="JZM60" s="169"/>
      <c r="JZN60" s="169"/>
      <c r="JZO60" s="169"/>
      <c r="JZP60" s="169"/>
      <c r="JZQ60" s="169"/>
      <c r="JZR60" s="169"/>
      <c r="JZS60" s="169"/>
      <c r="JZT60" s="169"/>
      <c r="JZU60" s="169"/>
      <c r="JZV60" s="169"/>
      <c r="JZW60" s="169"/>
      <c r="JZX60" s="169"/>
      <c r="JZY60" s="169"/>
      <c r="JZZ60" s="169"/>
      <c r="KAA60" s="169"/>
      <c r="KAB60" s="169"/>
      <c r="KAC60" s="169"/>
      <c r="KAD60" s="169"/>
      <c r="KAE60" s="169"/>
      <c r="KAF60" s="169"/>
      <c r="KAG60" s="169"/>
      <c r="KAH60" s="169"/>
      <c r="KAI60" s="169"/>
      <c r="KAJ60" s="169"/>
      <c r="KAK60" s="169"/>
      <c r="KAL60" s="169"/>
      <c r="KAM60" s="169"/>
      <c r="KAN60" s="169"/>
      <c r="KAO60" s="169"/>
      <c r="KAP60" s="169"/>
      <c r="KAQ60" s="169"/>
      <c r="KAR60" s="169"/>
      <c r="KAS60" s="169"/>
      <c r="KAT60" s="169"/>
      <c r="KAU60" s="169"/>
      <c r="KAV60" s="169"/>
      <c r="KAW60" s="169"/>
      <c r="KAX60" s="169"/>
      <c r="KAY60" s="169"/>
      <c r="KAZ60" s="169"/>
      <c r="KBA60" s="169"/>
      <c r="KBB60" s="169"/>
      <c r="KBC60" s="169"/>
      <c r="KBD60" s="169"/>
      <c r="KBE60" s="169"/>
      <c r="KBF60" s="169"/>
      <c r="KBG60" s="169"/>
      <c r="KBH60" s="169"/>
      <c r="KBI60" s="169"/>
      <c r="KBJ60" s="169"/>
      <c r="KBK60" s="169"/>
      <c r="KBL60" s="169"/>
      <c r="KBM60" s="169"/>
      <c r="KBN60" s="169"/>
      <c r="KBO60" s="169"/>
      <c r="KBP60" s="169"/>
      <c r="KBQ60" s="169"/>
      <c r="KBR60" s="169"/>
      <c r="KBS60" s="169"/>
      <c r="KBT60" s="169"/>
      <c r="KBU60" s="169"/>
      <c r="KBV60" s="169"/>
      <c r="KBW60" s="169"/>
      <c r="KBX60" s="169"/>
      <c r="KBY60" s="169"/>
      <c r="KBZ60" s="169"/>
      <c r="KCA60" s="169"/>
      <c r="KCB60" s="169"/>
      <c r="KCC60" s="169"/>
      <c r="KCD60" s="169"/>
      <c r="KCE60" s="169"/>
      <c r="KCF60" s="169"/>
      <c r="KCG60" s="169"/>
      <c r="KCH60" s="169"/>
      <c r="KCI60" s="169"/>
      <c r="KCJ60" s="169"/>
      <c r="KCK60" s="169"/>
      <c r="KCL60" s="169"/>
      <c r="KCM60" s="169"/>
      <c r="KCN60" s="169"/>
      <c r="KCO60" s="169"/>
      <c r="KCP60" s="169"/>
      <c r="KCQ60" s="169"/>
      <c r="KCR60" s="169"/>
      <c r="KCS60" s="169"/>
      <c r="KCT60" s="169"/>
      <c r="KCU60" s="169"/>
      <c r="KCV60" s="169"/>
      <c r="KCW60" s="169"/>
      <c r="KCX60" s="169"/>
      <c r="KCY60" s="169"/>
      <c r="KCZ60" s="169"/>
      <c r="KDA60" s="169"/>
      <c r="KDB60" s="169"/>
      <c r="KDC60" s="169"/>
      <c r="KDD60" s="169"/>
      <c r="KDE60" s="169"/>
      <c r="KDF60" s="169"/>
      <c r="KDG60" s="169"/>
      <c r="KDH60" s="169"/>
      <c r="KDI60" s="169"/>
      <c r="KDJ60" s="169"/>
      <c r="KDK60" s="169"/>
      <c r="KDL60" s="169"/>
      <c r="KDM60" s="169"/>
      <c r="KDN60" s="169"/>
      <c r="KDO60" s="169"/>
      <c r="KDP60" s="169"/>
      <c r="KDQ60" s="169"/>
      <c r="KDR60" s="169"/>
      <c r="KDS60" s="169"/>
      <c r="KDT60" s="169"/>
      <c r="KDU60" s="169"/>
      <c r="KDV60" s="169"/>
      <c r="KDW60" s="169"/>
      <c r="KDX60" s="169"/>
      <c r="KDY60" s="169"/>
      <c r="KDZ60" s="169"/>
      <c r="KEA60" s="169"/>
      <c r="KEB60" s="169"/>
      <c r="KEC60" s="169"/>
      <c r="KED60" s="169"/>
      <c r="KEE60" s="169"/>
      <c r="KEF60" s="169"/>
      <c r="KEG60" s="169"/>
      <c r="KEH60" s="169"/>
      <c r="KEI60" s="169"/>
      <c r="KEJ60" s="169"/>
      <c r="KEK60" s="169"/>
      <c r="KEL60" s="169"/>
      <c r="KEM60" s="169"/>
      <c r="KEN60" s="169"/>
      <c r="KEO60" s="169"/>
      <c r="KEP60" s="169"/>
      <c r="KEQ60" s="169"/>
      <c r="KER60" s="169"/>
      <c r="KES60" s="169"/>
      <c r="KET60" s="169"/>
      <c r="KEU60" s="169"/>
      <c r="KEV60" s="169"/>
      <c r="KEW60" s="169"/>
      <c r="KEX60" s="169"/>
      <c r="KEY60" s="169"/>
      <c r="KEZ60" s="169"/>
      <c r="KFA60" s="169"/>
      <c r="KFB60" s="169"/>
      <c r="KFC60" s="169"/>
      <c r="KFD60" s="169"/>
      <c r="KFE60" s="169"/>
      <c r="KFF60" s="169"/>
      <c r="KFG60" s="169"/>
      <c r="KFH60" s="169"/>
      <c r="KFI60" s="169"/>
      <c r="KFJ60" s="169"/>
      <c r="KFK60" s="169"/>
      <c r="KFL60" s="169"/>
      <c r="KFM60" s="169"/>
      <c r="KFN60" s="169"/>
      <c r="KFO60" s="169"/>
      <c r="KFP60" s="169"/>
      <c r="KFQ60" s="169"/>
      <c r="KFR60" s="169"/>
      <c r="KFS60" s="169"/>
      <c r="KFT60" s="169"/>
      <c r="KFU60" s="169"/>
      <c r="KFV60" s="169"/>
      <c r="KFW60" s="169"/>
      <c r="KFX60" s="169"/>
      <c r="KFY60" s="169"/>
      <c r="KFZ60" s="169"/>
      <c r="KGA60" s="169"/>
      <c r="KGB60" s="169"/>
      <c r="KGC60" s="169"/>
      <c r="KGD60" s="169"/>
      <c r="KGE60" s="169"/>
      <c r="KGF60" s="169"/>
      <c r="KGG60" s="169"/>
      <c r="KGH60" s="169"/>
      <c r="KGI60" s="169"/>
      <c r="KGJ60" s="169"/>
      <c r="KGK60" s="169"/>
      <c r="KGL60" s="169"/>
      <c r="KGM60" s="169"/>
      <c r="KGN60" s="169"/>
      <c r="KGO60" s="169"/>
      <c r="KGP60" s="169"/>
      <c r="KGQ60" s="169"/>
      <c r="KGR60" s="169"/>
      <c r="KGS60" s="169"/>
      <c r="KGT60" s="169"/>
      <c r="KGU60" s="169"/>
      <c r="KGV60" s="169"/>
      <c r="KGW60" s="169"/>
      <c r="KGX60" s="169"/>
      <c r="KGY60" s="169"/>
      <c r="KGZ60" s="169"/>
      <c r="KHA60" s="169"/>
      <c r="KHB60" s="169"/>
      <c r="KHC60" s="169"/>
      <c r="KHD60" s="169"/>
      <c r="KHE60" s="169"/>
      <c r="KHF60" s="169"/>
      <c r="KHG60" s="169"/>
      <c r="KHH60" s="169"/>
      <c r="KHI60" s="169"/>
      <c r="KHJ60" s="169"/>
      <c r="KHK60" s="169"/>
      <c r="KHL60" s="169"/>
      <c r="KHM60" s="169"/>
      <c r="KHN60" s="169"/>
      <c r="KHO60" s="169"/>
      <c r="KHP60" s="169"/>
      <c r="KHQ60" s="169"/>
      <c r="KHR60" s="169"/>
      <c r="KHS60" s="169"/>
      <c r="KHT60" s="169"/>
      <c r="KHU60" s="169"/>
      <c r="KHV60" s="169"/>
      <c r="KHW60" s="169"/>
      <c r="KHX60" s="169"/>
      <c r="KHY60" s="169"/>
      <c r="KHZ60" s="169"/>
      <c r="KIA60" s="169"/>
      <c r="KIB60" s="169"/>
      <c r="KIC60" s="169"/>
      <c r="KID60" s="169"/>
      <c r="KIE60" s="169"/>
      <c r="KIF60" s="169"/>
      <c r="KIG60" s="169"/>
      <c r="KIH60" s="169"/>
      <c r="KII60" s="169"/>
      <c r="KIJ60" s="169"/>
      <c r="KIK60" s="169"/>
      <c r="KIL60" s="169"/>
      <c r="KIM60" s="169"/>
      <c r="KIN60" s="169"/>
      <c r="KIO60" s="169"/>
      <c r="KIP60" s="169"/>
      <c r="KIQ60" s="169"/>
      <c r="KIR60" s="169"/>
      <c r="KIS60" s="169"/>
      <c r="KIT60" s="169"/>
      <c r="KIU60" s="169"/>
      <c r="KIV60" s="169"/>
      <c r="KIW60" s="169"/>
      <c r="KIX60" s="169"/>
      <c r="KIY60" s="169"/>
      <c r="KIZ60" s="169"/>
      <c r="KJA60" s="169"/>
      <c r="KJB60" s="169"/>
      <c r="KJC60" s="169"/>
      <c r="KJD60" s="169"/>
      <c r="KJE60" s="169"/>
      <c r="KJF60" s="169"/>
      <c r="KJG60" s="169"/>
      <c r="KJH60" s="169"/>
      <c r="KJI60" s="169"/>
      <c r="KJJ60" s="169"/>
      <c r="KJK60" s="169"/>
      <c r="KJL60" s="169"/>
      <c r="KJM60" s="169"/>
      <c r="KJN60" s="169"/>
      <c r="KJO60" s="169"/>
      <c r="KJP60" s="169"/>
      <c r="KJQ60" s="169"/>
      <c r="KJR60" s="169"/>
      <c r="KJS60" s="169"/>
      <c r="KJT60" s="169"/>
      <c r="KJU60" s="169"/>
      <c r="KJV60" s="169"/>
      <c r="KJW60" s="169"/>
      <c r="KJX60" s="169"/>
      <c r="KJY60" s="169"/>
      <c r="KJZ60" s="169"/>
      <c r="KKA60" s="169"/>
      <c r="KKB60" s="169"/>
      <c r="KKC60" s="169"/>
      <c r="KKD60" s="169"/>
      <c r="KKE60" s="169"/>
      <c r="KKF60" s="169"/>
      <c r="KKG60" s="169"/>
      <c r="KKH60" s="169"/>
      <c r="KKI60" s="169"/>
      <c r="KKJ60" s="169"/>
      <c r="KKK60" s="169"/>
      <c r="KKL60" s="169"/>
      <c r="KKM60" s="169"/>
      <c r="KKN60" s="169"/>
      <c r="KKO60" s="169"/>
      <c r="KKP60" s="169"/>
      <c r="KKQ60" s="169"/>
      <c r="KKR60" s="169"/>
      <c r="KKS60" s="169"/>
      <c r="KKT60" s="169"/>
      <c r="KKU60" s="169"/>
      <c r="KKV60" s="169"/>
      <c r="KKW60" s="169"/>
      <c r="KKX60" s="169"/>
      <c r="KKY60" s="169"/>
      <c r="KKZ60" s="169"/>
      <c r="KLA60" s="169"/>
      <c r="KLB60" s="169"/>
      <c r="KLC60" s="169"/>
      <c r="KLD60" s="169"/>
      <c r="KLE60" s="169"/>
      <c r="KLF60" s="169"/>
      <c r="KLG60" s="169"/>
      <c r="KLH60" s="169"/>
      <c r="KLI60" s="169"/>
      <c r="KLJ60" s="169"/>
      <c r="KLK60" s="169"/>
      <c r="KLL60" s="169"/>
      <c r="KLM60" s="169"/>
      <c r="KLN60" s="169"/>
      <c r="KLO60" s="169"/>
      <c r="KLP60" s="169"/>
      <c r="KLQ60" s="169"/>
      <c r="KLR60" s="169"/>
      <c r="KLS60" s="169"/>
      <c r="KLT60" s="169"/>
      <c r="KLU60" s="169"/>
      <c r="KLV60" s="169"/>
      <c r="KLW60" s="169"/>
      <c r="KLX60" s="169"/>
      <c r="KLY60" s="169"/>
      <c r="KLZ60" s="169"/>
      <c r="KMA60" s="169"/>
      <c r="KMB60" s="169"/>
      <c r="KMC60" s="169"/>
      <c r="KMD60" s="169"/>
      <c r="KME60" s="169"/>
      <c r="KMF60" s="169"/>
      <c r="KMG60" s="169"/>
      <c r="KMH60" s="169"/>
      <c r="KMI60" s="169"/>
      <c r="KMJ60" s="169"/>
      <c r="KMK60" s="169"/>
      <c r="KML60" s="169"/>
      <c r="KMM60" s="169"/>
      <c r="KMN60" s="169"/>
      <c r="KMO60" s="169"/>
      <c r="KMP60" s="169"/>
      <c r="KMQ60" s="169"/>
      <c r="KMR60" s="169"/>
      <c r="KMS60" s="169"/>
      <c r="KMT60" s="169"/>
      <c r="KMU60" s="169"/>
      <c r="KMV60" s="169"/>
      <c r="KMW60" s="169"/>
      <c r="KMX60" s="169"/>
      <c r="KMY60" s="169"/>
      <c r="KMZ60" s="169"/>
      <c r="KNA60" s="169"/>
      <c r="KNB60" s="169"/>
      <c r="KNC60" s="169"/>
      <c r="KND60" s="169"/>
      <c r="KNE60" s="169"/>
      <c r="KNF60" s="169"/>
      <c r="KNG60" s="169"/>
      <c r="KNH60" s="169"/>
      <c r="KNI60" s="169"/>
      <c r="KNJ60" s="169"/>
      <c r="KNK60" s="169"/>
      <c r="KNL60" s="169"/>
      <c r="KNM60" s="169"/>
      <c r="KNN60" s="169"/>
      <c r="KNO60" s="169"/>
      <c r="KNP60" s="169"/>
      <c r="KNQ60" s="169"/>
      <c r="KNR60" s="169"/>
      <c r="KNS60" s="169"/>
      <c r="KNT60" s="169"/>
      <c r="KNU60" s="169"/>
      <c r="KNV60" s="169"/>
      <c r="KNW60" s="169"/>
      <c r="KNX60" s="169"/>
      <c r="KNY60" s="169"/>
      <c r="KNZ60" s="169"/>
      <c r="KOA60" s="169"/>
      <c r="KOB60" s="169"/>
      <c r="KOC60" s="169"/>
      <c r="KOD60" s="169"/>
      <c r="KOE60" s="169"/>
      <c r="KOF60" s="169"/>
      <c r="KOG60" s="169"/>
      <c r="KOH60" s="169"/>
      <c r="KOI60" s="169"/>
      <c r="KOJ60" s="169"/>
      <c r="KOK60" s="169"/>
      <c r="KOL60" s="169"/>
      <c r="KOM60" s="169"/>
      <c r="KON60" s="169"/>
      <c r="KOO60" s="169"/>
      <c r="KOP60" s="169"/>
      <c r="KOQ60" s="169"/>
      <c r="KOR60" s="169"/>
      <c r="KOS60" s="169"/>
      <c r="KOT60" s="169"/>
      <c r="KOU60" s="169"/>
      <c r="KOV60" s="169"/>
      <c r="KOW60" s="169"/>
      <c r="KOX60" s="169"/>
      <c r="KOY60" s="169"/>
      <c r="KOZ60" s="169"/>
      <c r="KPA60" s="169"/>
      <c r="KPB60" s="169"/>
      <c r="KPC60" s="169"/>
      <c r="KPD60" s="169"/>
      <c r="KPE60" s="169"/>
      <c r="KPF60" s="169"/>
      <c r="KPG60" s="169"/>
      <c r="KPH60" s="169"/>
      <c r="KPI60" s="169"/>
      <c r="KPJ60" s="169"/>
      <c r="KPK60" s="169"/>
      <c r="KPL60" s="169"/>
      <c r="KPM60" s="169"/>
      <c r="KPN60" s="169"/>
      <c r="KPO60" s="169"/>
      <c r="KPP60" s="169"/>
      <c r="KPQ60" s="169"/>
      <c r="KPR60" s="169"/>
      <c r="KPS60" s="169"/>
      <c r="KPT60" s="169"/>
      <c r="KPU60" s="169"/>
      <c r="KPV60" s="169"/>
      <c r="KPW60" s="169"/>
      <c r="KPX60" s="169"/>
      <c r="KPY60" s="169"/>
      <c r="KPZ60" s="169"/>
      <c r="KQA60" s="169"/>
      <c r="KQB60" s="169"/>
      <c r="KQC60" s="169"/>
      <c r="KQD60" s="169"/>
      <c r="KQE60" s="169"/>
      <c r="KQF60" s="169"/>
      <c r="KQG60" s="169"/>
      <c r="KQH60" s="169"/>
      <c r="KQI60" s="169"/>
      <c r="KQJ60" s="169"/>
      <c r="KQK60" s="169"/>
      <c r="KQL60" s="169"/>
      <c r="KQM60" s="169"/>
      <c r="KQN60" s="169"/>
      <c r="KQO60" s="169"/>
      <c r="KQP60" s="169"/>
      <c r="KQQ60" s="169"/>
      <c r="KQR60" s="169"/>
      <c r="KQS60" s="169"/>
      <c r="KQT60" s="169"/>
      <c r="KQU60" s="169"/>
      <c r="KQV60" s="169"/>
      <c r="KQW60" s="169"/>
      <c r="KQX60" s="169"/>
      <c r="KQY60" s="169"/>
      <c r="KQZ60" s="169"/>
      <c r="KRA60" s="169"/>
      <c r="KRB60" s="169"/>
      <c r="KRC60" s="169"/>
      <c r="KRD60" s="169"/>
      <c r="KRE60" s="169"/>
      <c r="KRF60" s="169"/>
      <c r="KRG60" s="169"/>
      <c r="KRH60" s="169"/>
      <c r="KRI60" s="169"/>
      <c r="KRJ60" s="169"/>
      <c r="KRK60" s="169"/>
      <c r="KRL60" s="169"/>
      <c r="KRM60" s="169"/>
      <c r="KRN60" s="169"/>
      <c r="KRO60" s="169"/>
      <c r="KRP60" s="169"/>
      <c r="KRQ60" s="169"/>
      <c r="KRR60" s="169"/>
      <c r="KRS60" s="169"/>
      <c r="KRT60" s="169"/>
      <c r="KRU60" s="169"/>
      <c r="KRV60" s="169"/>
      <c r="KRW60" s="169"/>
      <c r="KRX60" s="169"/>
      <c r="KRY60" s="169"/>
      <c r="KRZ60" s="169"/>
      <c r="KSA60" s="169"/>
      <c r="KSB60" s="169"/>
      <c r="KSC60" s="169"/>
      <c r="KSD60" s="169"/>
      <c r="KSE60" s="169"/>
      <c r="KSF60" s="169"/>
      <c r="KSG60" s="169"/>
      <c r="KSH60" s="169"/>
      <c r="KSI60" s="169"/>
      <c r="KSJ60" s="169"/>
      <c r="KSK60" s="169"/>
      <c r="KSL60" s="169"/>
      <c r="KSM60" s="169"/>
      <c r="KSN60" s="169"/>
      <c r="KSO60" s="169"/>
      <c r="KSP60" s="169"/>
      <c r="KSQ60" s="169"/>
      <c r="KSR60" s="169"/>
      <c r="KSS60" s="169"/>
      <c r="KST60" s="169"/>
      <c r="KSU60" s="169"/>
      <c r="KSV60" s="169"/>
      <c r="KSW60" s="169"/>
      <c r="KSX60" s="169"/>
      <c r="KSY60" s="169"/>
      <c r="KSZ60" s="169"/>
      <c r="KTA60" s="169"/>
      <c r="KTB60" s="169"/>
      <c r="KTC60" s="169"/>
      <c r="KTD60" s="169"/>
      <c r="KTE60" s="169"/>
      <c r="KTF60" s="169"/>
      <c r="KTG60" s="169"/>
      <c r="KTH60" s="169"/>
      <c r="KTI60" s="169"/>
      <c r="KTJ60" s="169"/>
      <c r="KTK60" s="169"/>
      <c r="KTL60" s="169"/>
      <c r="KTM60" s="169"/>
      <c r="KTN60" s="169"/>
      <c r="KTO60" s="169"/>
      <c r="KTP60" s="169"/>
      <c r="KTQ60" s="169"/>
      <c r="KTR60" s="169"/>
      <c r="KTS60" s="169"/>
      <c r="KTT60" s="169"/>
      <c r="KTU60" s="169"/>
      <c r="KTV60" s="169"/>
      <c r="KTW60" s="169"/>
      <c r="KTX60" s="169"/>
      <c r="KTY60" s="169"/>
      <c r="KTZ60" s="169"/>
      <c r="KUA60" s="169"/>
      <c r="KUB60" s="169"/>
      <c r="KUC60" s="169"/>
      <c r="KUD60" s="169"/>
      <c r="KUE60" s="169"/>
      <c r="KUF60" s="169"/>
      <c r="KUG60" s="169"/>
      <c r="KUH60" s="169"/>
      <c r="KUI60" s="169"/>
      <c r="KUJ60" s="169"/>
      <c r="KUK60" s="169"/>
      <c r="KUL60" s="169"/>
      <c r="KUM60" s="169"/>
      <c r="KUN60" s="169"/>
      <c r="KUO60" s="169"/>
      <c r="KUP60" s="169"/>
      <c r="KUQ60" s="169"/>
      <c r="KUR60" s="169"/>
      <c r="KUS60" s="169"/>
      <c r="KUT60" s="169"/>
      <c r="KUU60" s="169"/>
      <c r="KUV60" s="169"/>
      <c r="KUW60" s="169"/>
      <c r="KUX60" s="169"/>
      <c r="KUY60" s="169"/>
      <c r="KUZ60" s="169"/>
      <c r="KVA60" s="169"/>
      <c r="KVB60" s="169"/>
      <c r="KVC60" s="169"/>
      <c r="KVD60" s="169"/>
      <c r="KVE60" s="169"/>
      <c r="KVF60" s="169"/>
      <c r="KVG60" s="169"/>
      <c r="KVH60" s="169"/>
      <c r="KVI60" s="169"/>
      <c r="KVJ60" s="169"/>
      <c r="KVK60" s="169"/>
      <c r="KVL60" s="169"/>
      <c r="KVM60" s="169"/>
      <c r="KVN60" s="169"/>
      <c r="KVO60" s="169"/>
      <c r="KVP60" s="169"/>
      <c r="KVQ60" s="169"/>
      <c r="KVR60" s="169"/>
      <c r="KVS60" s="169"/>
      <c r="KVT60" s="169"/>
      <c r="KVU60" s="169"/>
      <c r="KVV60" s="169"/>
      <c r="KVW60" s="169"/>
      <c r="KVX60" s="169"/>
      <c r="KVY60" s="169"/>
      <c r="KVZ60" s="169"/>
      <c r="KWA60" s="169"/>
      <c r="KWB60" s="169"/>
      <c r="KWC60" s="169"/>
      <c r="KWD60" s="169"/>
      <c r="KWE60" s="169"/>
      <c r="KWF60" s="169"/>
      <c r="KWG60" s="169"/>
      <c r="KWH60" s="169"/>
      <c r="KWI60" s="169"/>
      <c r="KWJ60" s="169"/>
      <c r="KWK60" s="169"/>
      <c r="KWL60" s="169"/>
      <c r="KWM60" s="169"/>
      <c r="KWN60" s="169"/>
      <c r="KWO60" s="169"/>
      <c r="KWP60" s="169"/>
      <c r="KWQ60" s="169"/>
      <c r="KWR60" s="169"/>
      <c r="KWS60" s="169"/>
      <c r="KWT60" s="169"/>
      <c r="KWU60" s="169"/>
      <c r="KWV60" s="169"/>
      <c r="KWW60" s="169"/>
      <c r="KWX60" s="169"/>
      <c r="KWY60" s="169"/>
      <c r="KWZ60" s="169"/>
      <c r="KXA60" s="169"/>
      <c r="KXB60" s="169"/>
      <c r="KXC60" s="169"/>
      <c r="KXD60" s="169"/>
      <c r="KXE60" s="169"/>
      <c r="KXF60" s="169"/>
      <c r="KXG60" s="169"/>
      <c r="KXH60" s="169"/>
      <c r="KXI60" s="169"/>
      <c r="KXJ60" s="169"/>
      <c r="KXK60" s="169"/>
      <c r="KXL60" s="169"/>
      <c r="KXM60" s="169"/>
      <c r="KXN60" s="169"/>
      <c r="KXO60" s="169"/>
      <c r="KXP60" s="169"/>
      <c r="KXQ60" s="169"/>
      <c r="KXR60" s="169"/>
      <c r="KXS60" s="169"/>
      <c r="KXT60" s="169"/>
      <c r="KXU60" s="169"/>
      <c r="KXV60" s="169"/>
      <c r="KXW60" s="169"/>
      <c r="KXX60" s="169"/>
      <c r="KXY60" s="169"/>
      <c r="KXZ60" s="169"/>
      <c r="KYA60" s="169"/>
      <c r="KYB60" s="169"/>
      <c r="KYC60" s="169"/>
      <c r="KYD60" s="169"/>
      <c r="KYE60" s="169"/>
      <c r="KYF60" s="169"/>
      <c r="KYG60" s="169"/>
      <c r="KYH60" s="169"/>
      <c r="KYI60" s="169"/>
      <c r="KYJ60" s="169"/>
      <c r="KYK60" s="169"/>
      <c r="KYL60" s="169"/>
      <c r="KYM60" s="169"/>
      <c r="KYN60" s="169"/>
      <c r="KYO60" s="169"/>
      <c r="KYP60" s="169"/>
      <c r="KYQ60" s="169"/>
      <c r="KYR60" s="169"/>
      <c r="KYS60" s="169"/>
      <c r="KYT60" s="169"/>
      <c r="KYU60" s="169"/>
      <c r="KYV60" s="169"/>
      <c r="KYW60" s="169"/>
      <c r="KYX60" s="169"/>
      <c r="KYY60" s="169"/>
      <c r="KYZ60" s="169"/>
      <c r="KZA60" s="169"/>
      <c r="KZB60" s="169"/>
      <c r="KZC60" s="169"/>
      <c r="KZD60" s="169"/>
      <c r="KZE60" s="169"/>
      <c r="KZF60" s="169"/>
      <c r="KZG60" s="169"/>
      <c r="KZH60" s="169"/>
      <c r="KZI60" s="169"/>
      <c r="KZJ60" s="169"/>
      <c r="KZK60" s="169"/>
      <c r="KZL60" s="169"/>
      <c r="KZM60" s="169"/>
      <c r="KZN60" s="169"/>
      <c r="KZO60" s="169"/>
      <c r="KZP60" s="169"/>
      <c r="KZQ60" s="169"/>
      <c r="KZR60" s="169"/>
      <c r="KZS60" s="169"/>
      <c r="KZT60" s="169"/>
      <c r="KZU60" s="169"/>
      <c r="KZV60" s="169"/>
      <c r="KZW60" s="169"/>
      <c r="KZX60" s="169"/>
      <c r="KZY60" s="169"/>
      <c r="KZZ60" s="169"/>
      <c r="LAA60" s="169"/>
      <c r="LAB60" s="169"/>
      <c r="LAC60" s="169"/>
      <c r="LAD60" s="169"/>
      <c r="LAE60" s="169"/>
      <c r="LAF60" s="169"/>
      <c r="LAG60" s="169"/>
      <c r="LAH60" s="169"/>
      <c r="LAI60" s="169"/>
      <c r="LAJ60" s="169"/>
      <c r="LAK60" s="169"/>
      <c r="LAL60" s="169"/>
      <c r="LAM60" s="169"/>
      <c r="LAN60" s="169"/>
      <c r="LAO60" s="169"/>
      <c r="LAP60" s="169"/>
      <c r="LAQ60" s="169"/>
      <c r="LAR60" s="169"/>
      <c r="LAS60" s="169"/>
      <c r="LAT60" s="169"/>
      <c r="LAU60" s="169"/>
      <c r="LAV60" s="169"/>
      <c r="LAW60" s="169"/>
      <c r="LAX60" s="169"/>
      <c r="LAY60" s="169"/>
      <c r="LAZ60" s="169"/>
      <c r="LBA60" s="169"/>
      <c r="LBB60" s="169"/>
      <c r="LBC60" s="169"/>
      <c r="LBD60" s="169"/>
      <c r="LBE60" s="169"/>
      <c r="LBF60" s="169"/>
      <c r="LBG60" s="169"/>
      <c r="LBH60" s="169"/>
      <c r="LBI60" s="169"/>
      <c r="LBJ60" s="169"/>
      <c r="LBK60" s="169"/>
      <c r="LBL60" s="169"/>
      <c r="LBM60" s="169"/>
      <c r="LBN60" s="169"/>
      <c r="LBO60" s="169"/>
      <c r="LBP60" s="169"/>
      <c r="LBQ60" s="169"/>
      <c r="LBR60" s="169"/>
      <c r="LBS60" s="169"/>
      <c r="LBT60" s="169"/>
      <c r="LBU60" s="169"/>
      <c r="LBV60" s="169"/>
      <c r="LBW60" s="169"/>
      <c r="LBX60" s="169"/>
      <c r="LBY60" s="169"/>
      <c r="LBZ60" s="169"/>
      <c r="LCA60" s="169"/>
      <c r="LCB60" s="169"/>
      <c r="LCC60" s="169"/>
      <c r="LCD60" s="169"/>
      <c r="LCE60" s="169"/>
      <c r="LCF60" s="169"/>
      <c r="LCG60" s="169"/>
      <c r="LCH60" s="169"/>
      <c r="LCI60" s="169"/>
      <c r="LCJ60" s="169"/>
      <c r="LCK60" s="169"/>
      <c r="LCL60" s="169"/>
      <c r="LCM60" s="169"/>
      <c r="LCN60" s="169"/>
      <c r="LCO60" s="169"/>
      <c r="LCP60" s="169"/>
      <c r="LCQ60" s="169"/>
      <c r="LCR60" s="169"/>
      <c r="LCS60" s="169"/>
      <c r="LCT60" s="169"/>
      <c r="LCU60" s="169"/>
      <c r="LCV60" s="169"/>
      <c r="LCW60" s="169"/>
      <c r="LCX60" s="169"/>
      <c r="LCY60" s="169"/>
      <c r="LCZ60" s="169"/>
      <c r="LDA60" s="169"/>
      <c r="LDB60" s="169"/>
      <c r="LDC60" s="169"/>
      <c r="LDD60" s="169"/>
      <c r="LDE60" s="169"/>
      <c r="LDF60" s="169"/>
      <c r="LDG60" s="169"/>
      <c r="LDH60" s="169"/>
      <c r="LDI60" s="169"/>
      <c r="LDJ60" s="169"/>
      <c r="LDK60" s="169"/>
      <c r="LDL60" s="169"/>
      <c r="LDM60" s="169"/>
      <c r="LDN60" s="169"/>
      <c r="LDO60" s="169"/>
      <c r="LDP60" s="169"/>
      <c r="LDQ60" s="169"/>
      <c r="LDR60" s="169"/>
      <c r="LDS60" s="169"/>
      <c r="LDT60" s="169"/>
      <c r="LDU60" s="169"/>
      <c r="LDV60" s="169"/>
      <c r="LDW60" s="169"/>
      <c r="LDX60" s="169"/>
      <c r="LDY60" s="169"/>
      <c r="LDZ60" s="169"/>
      <c r="LEA60" s="169"/>
      <c r="LEB60" s="169"/>
      <c r="LEC60" s="169"/>
      <c r="LED60" s="169"/>
      <c r="LEE60" s="169"/>
      <c r="LEF60" s="169"/>
      <c r="LEG60" s="169"/>
      <c r="LEH60" s="169"/>
      <c r="LEI60" s="169"/>
      <c r="LEJ60" s="169"/>
      <c r="LEK60" s="169"/>
      <c r="LEL60" s="169"/>
      <c r="LEM60" s="169"/>
      <c r="LEN60" s="169"/>
      <c r="LEO60" s="169"/>
      <c r="LEP60" s="169"/>
      <c r="LEQ60" s="169"/>
      <c r="LER60" s="169"/>
      <c r="LES60" s="169"/>
      <c r="LET60" s="169"/>
      <c r="LEU60" s="169"/>
      <c r="LEV60" s="169"/>
      <c r="LEW60" s="169"/>
      <c r="LEX60" s="169"/>
      <c r="LEY60" s="169"/>
      <c r="LEZ60" s="169"/>
      <c r="LFA60" s="169"/>
      <c r="LFB60" s="169"/>
      <c r="LFC60" s="169"/>
      <c r="LFD60" s="169"/>
      <c r="LFE60" s="169"/>
      <c r="LFF60" s="169"/>
      <c r="LFG60" s="169"/>
      <c r="LFH60" s="169"/>
      <c r="LFI60" s="169"/>
      <c r="LFJ60" s="169"/>
      <c r="LFK60" s="169"/>
      <c r="LFL60" s="169"/>
      <c r="LFM60" s="169"/>
      <c r="LFN60" s="169"/>
      <c r="LFO60" s="169"/>
      <c r="LFP60" s="169"/>
      <c r="LFQ60" s="169"/>
      <c r="LFR60" s="169"/>
      <c r="LFS60" s="169"/>
      <c r="LFT60" s="169"/>
      <c r="LFU60" s="169"/>
      <c r="LFV60" s="169"/>
      <c r="LFW60" s="169"/>
      <c r="LFX60" s="169"/>
      <c r="LFY60" s="169"/>
      <c r="LFZ60" s="169"/>
      <c r="LGA60" s="169"/>
      <c r="LGB60" s="169"/>
      <c r="LGC60" s="169"/>
      <c r="LGD60" s="169"/>
      <c r="LGE60" s="169"/>
      <c r="LGF60" s="169"/>
      <c r="LGG60" s="169"/>
      <c r="LGH60" s="169"/>
      <c r="LGI60" s="169"/>
      <c r="LGJ60" s="169"/>
      <c r="LGK60" s="169"/>
      <c r="LGL60" s="169"/>
      <c r="LGM60" s="169"/>
      <c r="LGN60" s="169"/>
      <c r="LGO60" s="169"/>
      <c r="LGP60" s="169"/>
      <c r="LGQ60" s="169"/>
      <c r="LGR60" s="169"/>
      <c r="LGS60" s="169"/>
      <c r="LGT60" s="169"/>
      <c r="LGU60" s="169"/>
      <c r="LGV60" s="169"/>
      <c r="LGW60" s="169"/>
      <c r="LGX60" s="169"/>
      <c r="LGY60" s="169"/>
      <c r="LGZ60" s="169"/>
      <c r="LHA60" s="169"/>
      <c r="LHB60" s="169"/>
      <c r="LHC60" s="169"/>
      <c r="LHD60" s="169"/>
      <c r="LHE60" s="169"/>
      <c r="LHF60" s="169"/>
      <c r="LHG60" s="169"/>
      <c r="LHH60" s="169"/>
      <c r="LHI60" s="169"/>
      <c r="LHJ60" s="169"/>
      <c r="LHK60" s="169"/>
      <c r="LHL60" s="169"/>
      <c r="LHM60" s="169"/>
      <c r="LHN60" s="169"/>
      <c r="LHO60" s="169"/>
      <c r="LHP60" s="169"/>
      <c r="LHQ60" s="169"/>
      <c r="LHR60" s="169"/>
      <c r="LHS60" s="169"/>
      <c r="LHT60" s="169"/>
      <c r="LHU60" s="169"/>
      <c r="LHV60" s="169"/>
      <c r="LHW60" s="169"/>
      <c r="LHX60" s="169"/>
      <c r="LHY60" s="169"/>
      <c r="LHZ60" s="169"/>
      <c r="LIA60" s="169"/>
      <c r="LIB60" s="169"/>
      <c r="LIC60" s="169"/>
      <c r="LID60" s="169"/>
      <c r="LIE60" s="169"/>
      <c r="LIF60" s="169"/>
      <c r="LIG60" s="169"/>
      <c r="LIH60" s="169"/>
      <c r="LII60" s="169"/>
      <c r="LIJ60" s="169"/>
      <c r="LIK60" s="169"/>
      <c r="LIL60" s="169"/>
      <c r="LIM60" s="169"/>
      <c r="LIN60" s="169"/>
      <c r="LIO60" s="169"/>
      <c r="LIP60" s="169"/>
      <c r="LIQ60" s="169"/>
      <c r="LIR60" s="169"/>
      <c r="LIS60" s="169"/>
      <c r="LIT60" s="169"/>
      <c r="LIU60" s="169"/>
      <c r="LIV60" s="169"/>
      <c r="LIW60" s="169"/>
      <c r="LIX60" s="169"/>
      <c r="LIY60" s="169"/>
      <c r="LIZ60" s="169"/>
      <c r="LJA60" s="169"/>
      <c r="LJB60" s="169"/>
      <c r="LJC60" s="169"/>
      <c r="LJD60" s="169"/>
      <c r="LJE60" s="169"/>
      <c r="LJF60" s="169"/>
      <c r="LJG60" s="169"/>
      <c r="LJH60" s="169"/>
      <c r="LJI60" s="169"/>
      <c r="LJJ60" s="169"/>
      <c r="LJK60" s="169"/>
      <c r="LJL60" s="169"/>
      <c r="LJM60" s="169"/>
      <c r="LJN60" s="169"/>
      <c r="LJO60" s="169"/>
      <c r="LJP60" s="169"/>
      <c r="LJQ60" s="169"/>
      <c r="LJR60" s="169"/>
      <c r="LJS60" s="169"/>
      <c r="LJT60" s="169"/>
      <c r="LJU60" s="169"/>
      <c r="LJV60" s="169"/>
      <c r="LJW60" s="169"/>
      <c r="LJX60" s="169"/>
      <c r="LJY60" s="169"/>
      <c r="LJZ60" s="169"/>
      <c r="LKA60" s="169"/>
      <c r="LKB60" s="169"/>
      <c r="LKC60" s="169"/>
      <c r="LKD60" s="169"/>
      <c r="LKE60" s="169"/>
      <c r="LKF60" s="169"/>
      <c r="LKG60" s="169"/>
      <c r="LKH60" s="169"/>
      <c r="LKI60" s="169"/>
      <c r="LKJ60" s="169"/>
      <c r="LKK60" s="169"/>
      <c r="LKL60" s="169"/>
      <c r="LKM60" s="169"/>
      <c r="LKN60" s="169"/>
      <c r="LKO60" s="169"/>
      <c r="LKP60" s="169"/>
      <c r="LKQ60" s="169"/>
      <c r="LKR60" s="169"/>
      <c r="LKS60" s="169"/>
      <c r="LKT60" s="169"/>
      <c r="LKU60" s="169"/>
      <c r="LKV60" s="169"/>
      <c r="LKW60" s="169"/>
      <c r="LKX60" s="169"/>
      <c r="LKY60" s="169"/>
      <c r="LKZ60" s="169"/>
      <c r="LLA60" s="169"/>
      <c r="LLB60" s="169"/>
      <c r="LLC60" s="169"/>
      <c r="LLD60" s="169"/>
      <c r="LLE60" s="169"/>
      <c r="LLF60" s="169"/>
      <c r="LLG60" s="169"/>
      <c r="LLH60" s="169"/>
      <c r="LLI60" s="169"/>
      <c r="LLJ60" s="169"/>
      <c r="LLK60" s="169"/>
      <c r="LLL60" s="169"/>
      <c r="LLM60" s="169"/>
      <c r="LLN60" s="169"/>
      <c r="LLO60" s="169"/>
      <c r="LLP60" s="169"/>
      <c r="LLQ60" s="169"/>
      <c r="LLR60" s="169"/>
      <c r="LLS60" s="169"/>
      <c r="LLT60" s="169"/>
      <c r="LLU60" s="169"/>
      <c r="LLV60" s="169"/>
      <c r="LLW60" s="169"/>
      <c r="LLX60" s="169"/>
      <c r="LLY60" s="169"/>
      <c r="LLZ60" s="169"/>
      <c r="LMA60" s="169"/>
      <c r="LMB60" s="169"/>
      <c r="LMC60" s="169"/>
      <c r="LMD60" s="169"/>
      <c r="LME60" s="169"/>
      <c r="LMF60" s="169"/>
      <c r="LMG60" s="169"/>
      <c r="LMH60" s="169"/>
      <c r="LMI60" s="169"/>
      <c r="LMJ60" s="169"/>
      <c r="LMK60" s="169"/>
      <c r="LML60" s="169"/>
      <c r="LMM60" s="169"/>
      <c r="LMN60" s="169"/>
      <c r="LMO60" s="169"/>
      <c r="LMP60" s="169"/>
      <c r="LMQ60" s="169"/>
      <c r="LMR60" s="169"/>
      <c r="LMS60" s="169"/>
      <c r="LMT60" s="169"/>
      <c r="LMU60" s="169"/>
      <c r="LMV60" s="169"/>
      <c r="LMW60" s="169"/>
      <c r="LMX60" s="169"/>
      <c r="LMY60" s="169"/>
      <c r="LMZ60" s="169"/>
      <c r="LNA60" s="169"/>
      <c r="LNB60" s="169"/>
      <c r="LNC60" s="169"/>
      <c r="LND60" s="169"/>
      <c r="LNE60" s="169"/>
      <c r="LNF60" s="169"/>
      <c r="LNG60" s="169"/>
      <c r="LNH60" s="169"/>
      <c r="LNI60" s="169"/>
      <c r="LNJ60" s="169"/>
      <c r="LNK60" s="169"/>
      <c r="LNL60" s="169"/>
      <c r="LNM60" s="169"/>
      <c r="LNN60" s="169"/>
      <c r="LNO60" s="169"/>
      <c r="LNP60" s="169"/>
      <c r="LNQ60" s="169"/>
      <c r="LNR60" s="169"/>
      <c r="LNS60" s="169"/>
      <c r="LNT60" s="169"/>
      <c r="LNU60" s="169"/>
      <c r="LNV60" s="169"/>
      <c r="LNW60" s="169"/>
      <c r="LNX60" s="169"/>
      <c r="LNY60" s="169"/>
      <c r="LNZ60" s="169"/>
      <c r="LOA60" s="169"/>
      <c r="LOB60" s="169"/>
      <c r="LOC60" s="169"/>
      <c r="LOD60" s="169"/>
      <c r="LOE60" s="169"/>
      <c r="LOF60" s="169"/>
      <c r="LOG60" s="169"/>
      <c r="LOH60" s="169"/>
      <c r="LOI60" s="169"/>
      <c r="LOJ60" s="169"/>
      <c r="LOK60" s="169"/>
      <c r="LOL60" s="169"/>
      <c r="LOM60" s="169"/>
      <c r="LON60" s="169"/>
      <c r="LOO60" s="169"/>
      <c r="LOP60" s="169"/>
      <c r="LOQ60" s="169"/>
      <c r="LOR60" s="169"/>
      <c r="LOS60" s="169"/>
      <c r="LOT60" s="169"/>
      <c r="LOU60" s="169"/>
      <c r="LOV60" s="169"/>
      <c r="LOW60" s="169"/>
      <c r="LOX60" s="169"/>
      <c r="LOY60" s="169"/>
      <c r="LOZ60" s="169"/>
      <c r="LPA60" s="169"/>
      <c r="LPB60" s="169"/>
      <c r="LPC60" s="169"/>
      <c r="LPD60" s="169"/>
      <c r="LPE60" s="169"/>
      <c r="LPF60" s="169"/>
      <c r="LPG60" s="169"/>
      <c r="LPH60" s="169"/>
      <c r="LPI60" s="169"/>
      <c r="LPJ60" s="169"/>
      <c r="LPK60" s="169"/>
      <c r="LPL60" s="169"/>
      <c r="LPM60" s="169"/>
      <c r="LPN60" s="169"/>
      <c r="LPO60" s="169"/>
      <c r="LPP60" s="169"/>
      <c r="LPQ60" s="169"/>
      <c r="LPR60" s="169"/>
      <c r="LPS60" s="169"/>
      <c r="LPT60" s="169"/>
      <c r="LPU60" s="169"/>
      <c r="LPV60" s="169"/>
      <c r="LPW60" s="169"/>
      <c r="LPX60" s="169"/>
      <c r="LPY60" s="169"/>
      <c r="LPZ60" s="169"/>
      <c r="LQA60" s="169"/>
      <c r="LQB60" s="169"/>
      <c r="LQC60" s="169"/>
      <c r="LQD60" s="169"/>
      <c r="LQE60" s="169"/>
      <c r="LQF60" s="169"/>
      <c r="LQG60" s="169"/>
      <c r="LQH60" s="169"/>
      <c r="LQI60" s="169"/>
      <c r="LQJ60" s="169"/>
      <c r="LQK60" s="169"/>
      <c r="LQL60" s="169"/>
      <c r="LQM60" s="169"/>
      <c r="LQN60" s="169"/>
      <c r="LQO60" s="169"/>
      <c r="LQP60" s="169"/>
      <c r="LQQ60" s="169"/>
      <c r="LQR60" s="169"/>
      <c r="LQS60" s="169"/>
      <c r="LQT60" s="169"/>
      <c r="LQU60" s="169"/>
      <c r="LQV60" s="169"/>
      <c r="LQW60" s="169"/>
      <c r="LQX60" s="169"/>
      <c r="LQY60" s="169"/>
      <c r="LQZ60" s="169"/>
      <c r="LRA60" s="169"/>
      <c r="LRB60" s="169"/>
      <c r="LRC60" s="169"/>
      <c r="LRD60" s="169"/>
      <c r="LRE60" s="169"/>
      <c r="LRF60" s="169"/>
      <c r="LRG60" s="169"/>
      <c r="LRH60" s="169"/>
      <c r="LRI60" s="169"/>
      <c r="LRJ60" s="169"/>
      <c r="LRK60" s="169"/>
      <c r="LRL60" s="169"/>
      <c r="LRM60" s="169"/>
      <c r="LRN60" s="169"/>
      <c r="LRO60" s="169"/>
      <c r="LRP60" s="169"/>
      <c r="LRQ60" s="169"/>
      <c r="LRR60" s="169"/>
      <c r="LRS60" s="169"/>
      <c r="LRT60" s="169"/>
      <c r="LRU60" s="169"/>
      <c r="LRV60" s="169"/>
      <c r="LRW60" s="169"/>
      <c r="LRX60" s="169"/>
      <c r="LRY60" s="169"/>
      <c r="LRZ60" s="169"/>
      <c r="LSA60" s="169"/>
      <c r="LSB60" s="169"/>
      <c r="LSC60" s="169"/>
      <c r="LSD60" s="169"/>
      <c r="LSE60" s="169"/>
      <c r="LSF60" s="169"/>
      <c r="LSG60" s="169"/>
      <c r="LSH60" s="169"/>
      <c r="LSI60" s="169"/>
      <c r="LSJ60" s="169"/>
      <c r="LSK60" s="169"/>
      <c r="LSL60" s="169"/>
      <c r="LSM60" s="169"/>
      <c r="LSN60" s="169"/>
      <c r="LSO60" s="169"/>
      <c r="LSP60" s="169"/>
      <c r="LSQ60" s="169"/>
      <c r="LSR60" s="169"/>
      <c r="LSS60" s="169"/>
      <c r="LST60" s="169"/>
      <c r="LSU60" s="169"/>
      <c r="LSV60" s="169"/>
      <c r="LSW60" s="169"/>
      <c r="LSX60" s="169"/>
      <c r="LSY60" s="169"/>
      <c r="LSZ60" s="169"/>
      <c r="LTA60" s="169"/>
      <c r="LTB60" s="169"/>
      <c r="LTC60" s="169"/>
      <c r="LTD60" s="169"/>
      <c r="LTE60" s="169"/>
      <c r="LTF60" s="169"/>
      <c r="LTG60" s="169"/>
      <c r="LTH60" s="169"/>
      <c r="LTI60" s="169"/>
      <c r="LTJ60" s="169"/>
      <c r="LTK60" s="169"/>
      <c r="LTL60" s="169"/>
      <c r="LTM60" s="169"/>
      <c r="LTN60" s="169"/>
      <c r="LTO60" s="169"/>
      <c r="LTP60" s="169"/>
      <c r="LTQ60" s="169"/>
      <c r="LTR60" s="169"/>
      <c r="LTS60" s="169"/>
      <c r="LTT60" s="169"/>
      <c r="LTU60" s="169"/>
      <c r="LTV60" s="169"/>
      <c r="LTW60" s="169"/>
      <c r="LTX60" s="169"/>
      <c r="LTY60" s="169"/>
      <c r="LTZ60" s="169"/>
      <c r="LUA60" s="169"/>
      <c r="LUB60" s="169"/>
      <c r="LUC60" s="169"/>
      <c r="LUD60" s="169"/>
      <c r="LUE60" s="169"/>
      <c r="LUF60" s="169"/>
      <c r="LUG60" s="169"/>
      <c r="LUH60" s="169"/>
      <c r="LUI60" s="169"/>
      <c r="LUJ60" s="169"/>
      <c r="LUK60" s="169"/>
      <c r="LUL60" s="169"/>
      <c r="LUM60" s="169"/>
      <c r="LUN60" s="169"/>
      <c r="LUO60" s="169"/>
      <c r="LUP60" s="169"/>
      <c r="LUQ60" s="169"/>
      <c r="LUR60" s="169"/>
      <c r="LUS60" s="169"/>
      <c r="LUT60" s="169"/>
      <c r="LUU60" s="169"/>
      <c r="LUV60" s="169"/>
      <c r="LUW60" s="169"/>
      <c r="LUX60" s="169"/>
      <c r="LUY60" s="169"/>
      <c r="LUZ60" s="169"/>
      <c r="LVA60" s="169"/>
      <c r="LVB60" s="169"/>
      <c r="LVC60" s="169"/>
      <c r="LVD60" s="169"/>
      <c r="LVE60" s="169"/>
      <c r="LVF60" s="169"/>
      <c r="LVG60" s="169"/>
      <c r="LVH60" s="169"/>
      <c r="LVI60" s="169"/>
      <c r="LVJ60" s="169"/>
      <c r="LVK60" s="169"/>
      <c r="LVL60" s="169"/>
      <c r="LVM60" s="169"/>
      <c r="LVN60" s="169"/>
      <c r="LVO60" s="169"/>
      <c r="LVP60" s="169"/>
      <c r="LVQ60" s="169"/>
      <c r="LVR60" s="169"/>
      <c r="LVS60" s="169"/>
      <c r="LVT60" s="169"/>
      <c r="LVU60" s="169"/>
      <c r="LVV60" s="169"/>
      <c r="LVW60" s="169"/>
      <c r="LVX60" s="169"/>
      <c r="LVY60" s="169"/>
      <c r="LVZ60" s="169"/>
      <c r="LWA60" s="169"/>
      <c r="LWB60" s="169"/>
      <c r="LWC60" s="169"/>
      <c r="LWD60" s="169"/>
      <c r="LWE60" s="169"/>
      <c r="LWF60" s="169"/>
      <c r="LWG60" s="169"/>
      <c r="LWH60" s="169"/>
      <c r="LWI60" s="169"/>
      <c r="LWJ60" s="169"/>
      <c r="LWK60" s="169"/>
      <c r="LWL60" s="169"/>
      <c r="LWM60" s="169"/>
      <c r="LWN60" s="169"/>
      <c r="LWO60" s="169"/>
      <c r="LWP60" s="169"/>
      <c r="LWQ60" s="169"/>
      <c r="LWR60" s="169"/>
      <c r="LWS60" s="169"/>
      <c r="LWT60" s="169"/>
      <c r="LWU60" s="169"/>
      <c r="LWV60" s="169"/>
      <c r="LWW60" s="169"/>
      <c r="LWX60" s="169"/>
      <c r="LWY60" s="169"/>
      <c r="LWZ60" s="169"/>
      <c r="LXA60" s="169"/>
      <c r="LXB60" s="169"/>
      <c r="LXC60" s="169"/>
      <c r="LXD60" s="169"/>
      <c r="LXE60" s="169"/>
      <c r="LXF60" s="169"/>
      <c r="LXG60" s="169"/>
      <c r="LXH60" s="169"/>
      <c r="LXI60" s="169"/>
      <c r="LXJ60" s="169"/>
      <c r="LXK60" s="169"/>
      <c r="LXL60" s="169"/>
      <c r="LXM60" s="169"/>
      <c r="LXN60" s="169"/>
      <c r="LXO60" s="169"/>
      <c r="LXP60" s="169"/>
      <c r="LXQ60" s="169"/>
      <c r="LXR60" s="169"/>
      <c r="LXS60" s="169"/>
      <c r="LXT60" s="169"/>
      <c r="LXU60" s="169"/>
      <c r="LXV60" s="169"/>
      <c r="LXW60" s="169"/>
      <c r="LXX60" s="169"/>
      <c r="LXY60" s="169"/>
      <c r="LXZ60" s="169"/>
      <c r="LYA60" s="169"/>
      <c r="LYB60" s="169"/>
      <c r="LYC60" s="169"/>
      <c r="LYD60" s="169"/>
      <c r="LYE60" s="169"/>
      <c r="LYF60" s="169"/>
      <c r="LYG60" s="169"/>
      <c r="LYH60" s="169"/>
      <c r="LYI60" s="169"/>
      <c r="LYJ60" s="169"/>
      <c r="LYK60" s="169"/>
      <c r="LYL60" s="169"/>
      <c r="LYM60" s="169"/>
      <c r="LYN60" s="169"/>
      <c r="LYO60" s="169"/>
      <c r="LYP60" s="169"/>
      <c r="LYQ60" s="169"/>
      <c r="LYR60" s="169"/>
      <c r="LYS60" s="169"/>
      <c r="LYT60" s="169"/>
      <c r="LYU60" s="169"/>
      <c r="LYV60" s="169"/>
      <c r="LYW60" s="169"/>
      <c r="LYX60" s="169"/>
      <c r="LYY60" s="169"/>
      <c r="LYZ60" s="169"/>
      <c r="LZA60" s="169"/>
      <c r="LZB60" s="169"/>
      <c r="LZC60" s="169"/>
      <c r="LZD60" s="169"/>
      <c r="LZE60" s="169"/>
      <c r="LZF60" s="169"/>
      <c r="LZG60" s="169"/>
      <c r="LZH60" s="169"/>
      <c r="LZI60" s="169"/>
      <c r="LZJ60" s="169"/>
      <c r="LZK60" s="169"/>
      <c r="LZL60" s="169"/>
      <c r="LZM60" s="169"/>
      <c r="LZN60" s="169"/>
      <c r="LZO60" s="169"/>
      <c r="LZP60" s="169"/>
      <c r="LZQ60" s="169"/>
      <c r="LZR60" s="169"/>
      <c r="LZS60" s="169"/>
      <c r="LZT60" s="169"/>
      <c r="LZU60" s="169"/>
      <c r="LZV60" s="169"/>
      <c r="LZW60" s="169"/>
      <c r="LZX60" s="169"/>
      <c r="LZY60" s="169"/>
      <c r="LZZ60" s="169"/>
      <c r="MAA60" s="169"/>
      <c r="MAB60" s="169"/>
      <c r="MAC60" s="169"/>
      <c r="MAD60" s="169"/>
      <c r="MAE60" s="169"/>
      <c r="MAF60" s="169"/>
      <c r="MAG60" s="169"/>
      <c r="MAH60" s="169"/>
      <c r="MAI60" s="169"/>
      <c r="MAJ60" s="169"/>
      <c r="MAK60" s="169"/>
      <c r="MAL60" s="169"/>
      <c r="MAM60" s="169"/>
      <c r="MAN60" s="169"/>
      <c r="MAO60" s="169"/>
      <c r="MAP60" s="169"/>
      <c r="MAQ60" s="169"/>
      <c r="MAR60" s="169"/>
      <c r="MAS60" s="169"/>
      <c r="MAT60" s="169"/>
      <c r="MAU60" s="169"/>
      <c r="MAV60" s="169"/>
      <c r="MAW60" s="169"/>
      <c r="MAX60" s="169"/>
      <c r="MAY60" s="169"/>
      <c r="MAZ60" s="169"/>
      <c r="MBA60" s="169"/>
      <c r="MBB60" s="169"/>
      <c r="MBC60" s="169"/>
      <c r="MBD60" s="169"/>
      <c r="MBE60" s="169"/>
      <c r="MBF60" s="169"/>
      <c r="MBG60" s="169"/>
      <c r="MBH60" s="169"/>
      <c r="MBI60" s="169"/>
      <c r="MBJ60" s="169"/>
      <c r="MBK60" s="169"/>
      <c r="MBL60" s="169"/>
      <c r="MBM60" s="169"/>
      <c r="MBN60" s="169"/>
      <c r="MBO60" s="169"/>
      <c r="MBP60" s="169"/>
      <c r="MBQ60" s="169"/>
      <c r="MBR60" s="169"/>
      <c r="MBS60" s="169"/>
      <c r="MBT60" s="169"/>
      <c r="MBU60" s="169"/>
      <c r="MBV60" s="169"/>
      <c r="MBW60" s="169"/>
      <c r="MBX60" s="169"/>
      <c r="MBY60" s="169"/>
      <c r="MBZ60" s="169"/>
      <c r="MCA60" s="169"/>
      <c r="MCB60" s="169"/>
      <c r="MCC60" s="169"/>
      <c r="MCD60" s="169"/>
      <c r="MCE60" s="169"/>
      <c r="MCF60" s="169"/>
      <c r="MCG60" s="169"/>
      <c r="MCH60" s="169"/>
      <c r="MCI60" s="169"/>
      <c r="MCJ60" s="169"/>
      <c r="MCK60" s="169"/>
      <c r="MCL60" s="169"/>
      <c r="MCM60" s="169"/>
      <c r="MCN60" s="169"/>
      <c r="MCO60" s="169"/>
      <c r="MCP60" s="169"/>
      <c r="MCQ60" s="169"/>
      <c r="MCR60" s="169"/>
      <c r="MCS60" s="169"/>
      <c r="MCT60" s="169"/>
      <c r="MCU60" s="169"/>
      <c r="MCV60" s="169"/>
      <c r="MCW60" s="169"/>
      <c r="MCX60" s="169"/>
      <c r="MCY60" s="169"/>
      <c r="MCZ60" s="169"/>
      <c r="MDA60" s="169"/>
      <c r="MDB60" s="169"/>
      <c r="MDC60" s="169"/>
      <c r="MDD60" s="169"/>
      <c r="MDE60" s="169"/>
      <c r="MDF60" s="169"/>
      <c r="MDG60" s="169"/>
      <c r="MDH60" s="169"/>
      <c r="MDI60" s="169"/>
      <c r="MDJ60" s="169"/>
      <c r="MDK60" s="169"/>
      <c r="MDL60" s="169"/>
      <c r="MDM60" s="169"/>
      <c r="MDN60" s="169"/>
      <c r="MDO60" s="169"/>
      <c r="MDP60" s="169"/>
      <c r="MDQ60" s="169"/>
      <c r="MDR60" s="169"/>
      <c r="MDS60" s="169"/>
      <c r="MDT60" s="169"/>
      <c r="MDU60" s="169"/>
      <c r="MDV60" s="169"/>
      <c r="MDW60" s="169"/>
      <c r="MDX60" s="169"/>
      <c r="MDY60" s="169"/>
      <c r="MDZ60" s="169"/>
      <c r="MEA60" s="169"/>
      <c r="MEB60" s="169"/>
      <c r="MEC60" s="169"/>
      <c r="MED60" s="169"/>
      <c r="MEE60" s="169"/>
      <c r="MEF60" s="169"/>
      <c r="MEG60" s="169"/>
      <c r="MEH60" s="169"/>
      <c r="MEI60" s="169"/>
      <c r="MEJ60" s="169"/>
      <c r="MEK60" s="169"/>
      <c r="MEL60" s="169"/>
      <c r="MEM60" s="169"/>
      <c r="MEN60" s="169"/>
      <c r="MEO60" s="169"/>
      <c r="MEP60" s="169"/>
      <c r="MEQ60" s="169"/>
      <c r="MER60" s="169"/>
      <c r="MES60" s="169"/>
      <c r="MET60" s="169"/>
      <c r="MEU60" s="169"/>
      <c r="MEV60" s="169"/>
      <c r="MEW60" s="169"/>
      <c r="MEX60" s="169"/>
      <c r="MEY60" s="169"/>
      <c r="MEZ60" s="169"/>
      <c r="MFA60" s="169"/>
      <c r="MFB60" s="169"/>
      <c r="MFC60" s="169"/>
      <c r="MFD60" s="169"/>
      <c r="MFE60" s="169"/>
      <c r="MFF60" s="169"/>
      <c r="MFG60" s="169"/>
      <c r="MFH60" s="169"/>
      <c r="MFI60" s="169"/>
      <c r="MFJ60" s="169"/>
      <c r="MFK60" s="169"/>
      <c r="MFL60" s="169"/>
      <c r="MFM60" s="169"/>
      <c r="MFN60" s="169"/>
      <c r="MFO60" s="169"/>
      <c r="MFP60" s="169"/>
      <c r="MFQ60" s="169"/>
      <c r="MFR60" s="169"/>
      <c r="MFS60" s="169"/>
      <c r="MFT60" s="169"/>
      <c r="MFU60" s="169"/>
      <c r="MFV60" s="169"/>
      <c r="MFW60" s="169"/>
      <c r="MFX60" s="169"/>
      <c r="MFY60" s="169"/>
      <c r="MFZ60" s="169"/>
      <c r="MGA60" s="169"/>
      <c r="MGB60" s="169"/>
      <c r="MGC60" s="169"/>
      <c r="MGD60" s="169"/>
      <c r="MGE60" s="169"/>
      <c r="MGF60" s="169"/>
      <c r="MGG60" s="169"/>
      <c r="MGH60" s="169"/>
      <c r="MGI60" s="169"/>
      <c r="MGJ60" s="169"/>
      <c r="MGK60" s="169"/>
      <c r="MGL60" s="169"/>
      <c r="MGM60" s="169"/>
      <c r="MGN60" s="169"/>
      <c r="MGO60" s="169"/>
      <c r="MGP60" s="169"/>
      <c r="MGQ60" s="169"/>
      <c r="MGR60" s="169"/>
      <c r="MGS60" s="169"/>
      <c r="MGT60" s="169"/>
      <c r="MGU60" s="169"/>
      <c r="MGV60" s="169"/>
      <c r="MGW60" s="169"/>
      <c r="MGX60" s="169"/>
      <c r="MGY60" s="169"/>
      <c r="MGZ60" s="169"/>
      <c r="MHA60" s="169"/>
      <c r="MHB60" s="169"/>
      <c r="MHC60" s="169"/>
      <c r="MHD60" s="169"/>
      <c r="MHE60" s="169"/>
      <c r="MHF60" s="169"/>
      <c r="MHG60" s="169"/>
      <c r="MHH60" s="169"/>
      <c r="MHI60" s="169"/>
      <c r="MHJ60" s="169"/>
      <c r="MHK60" s="169"/>
      <c r="MHL60" s="169"/>
      <c r="MHM60" s="169"/>
      <c r="MHN60" s="169"/>
      <c r="MHO60" s="169"/>
      <c r="MHP60" s="169"/>
      <c r="MHQ60" s="169"/>
      <c r="MHR60" s="169"/>
      <c r="MHS60" s="169"/>
      <c r="MHT60" s="169"/>
      <c r="MHU60" s="169"/>
      <c r="MHV60" s="169"/>
      <c r="MHW60" s="169"/>
      <c r="MHX60" s="169"/>
      <c r="MHY60" s="169"/>
      <c r="MHZ60" s="169"/>
      <c r="MIA60" s="169"/>
      <c r="MIB60" s="169"/>
      <c r="MIC60" s="169"/>
      <c r="MID60" s="169"/>
      <c r="MIE60" s="169"/>
      <c r="MIF60" s="169"/>
      <c r="MIG60" s="169"/>
      <c r="MIH60" s="169"/>
      <c r="MII60" s="169"/>
      <c r="MIJ60" s="169"/>
      <c r="MIK60" s="169"/>
      <c r="MIL60" s="169"/>
      <c r="MIM60" s="169"/>
      <c r="MIN60" s="169"/>
      <c r="MIO60" s="169"/>
      <c r="MIP60" s="169"/>
      <c r="MIQ60" s="169"/>
      <c r="MIR60" s="169"/>
      <c r="MIS60" s="169"/>
      <c r="MIT60" s="169"/>
      <c r="MIU60" s="169"/>
      <c r="MIV60" s="169"/>
      <c r="MIW60" s="169"/>
      <c r="MIX60" s="169"/>
      <c r="MIY60" s="169"/>
      <c r="MIZ60" s="169"/>
      <c r="MJA60" s="169"/>
      <c r="MJB60" s="169"/>
      <c r="MJC60" s="169"/>
      <c r="MJD60" s="169"/>
      <c r="MJE60" s="169"/>
      <c r="MJF60" s="169"/>
      <c r="MJG60" s="169"/>
      <c r="MJH60" s="169"/>
      <c r="MJI60" s="169"/>
      <c r="MJJ60" s="169"/>
      <c r="MJK60" s="169"/>
      <c r="MJL60" s="169"/>
      <c r="MJM60" s="169"/>
      <c r="MJN60" s="169"/>
      <c r="MJO60" s="169"/>
      <c r="MJP60" s="169"/>
      <c r="MJQ60" s="169"/>
      <c r="MJR60" s="169"/>
      <c r="MJS60" s="169"/>
      <c r="MJT60" s="169"/>
      <c r="MJU60" s="169"/>
      <c r="MJV60" s="169"/>
      <c r="MJW60" s="169"/>
      <c r="MJX60" s="169"/>
      <c r="MJY60" s="169"/>
      <c r="MJZ60" s="169"/>
      <c r="MKA60" s="169"/>
      <c r="MKB60" s="169"/>
      <c r="MKC60" s="169"/>
      <c r="MKD60" s="169"/>
      <c r="MKE60" s="169"/>
      <c r="MKF60" s="169"/>
      <c r="MKG60" s="169"/>
      <c r="MKH60" s="169"/>
      <c r="MKI60" s="169"/>
      <c r="MKJ60" s="169"/>
      <c r="MKK60" s="169"/>
      <c r="MKL60" s="169"/>
      <c r="MKM60" s="169"/>
      <c r="MKN60" s="169"/>
      <c r="MKO60" s="169"/>
      <c r="MKP60" s="169"/>
      <c r="MKQ60" s="169"/>
      <c r="MKR60" s="169"/>
      <c r="MKS60" s="169"/>
      <c r="MKT60" s="169"/>
      <c r="MKU60" s="169"/>
      <c r="MKV60" s="169"/>
      <c r="MKW60" s="169"/>
      <c r="MKX60" s="169"/>
      <c r="MKY60" s="169"/>
      <c r="MKZ60" s="169"/>
      <c r="MLA60" s="169"/>
      <c r="MLB60" s="169"/>
      <c r="MLC60" s="169"/>
      <c r="MLD60" s="169"/>
      <c r="MLE60" s="169"/>
      <c r="MLF60" s="169"/>
      <c r="MLG60" s="169"/>
      <c r="MLH60" s="169"/>
      <c r="MLI60" s="169"/>
      <c r="MLJ60" s="169"/>
      <c r="MLK60" s="169"/>
      <c r="MLL60" s="169"/>
      <c r="MLM60" s="169"/>
      <c r="MLN60" s="169"/>
      <c r="MLO60" s="169"/>
      <c r="MLP60" s="169"/>
      <c r="MLQ60" s="169"/>
      <c r="MLR60" s="169"/>
      <c r="MLS60" s="169"/>
      <c r="MLT60" s="169"/>
      <c r="MLU60" s="169"/>
      <c r="MLV60" s="169"/>
      <c r="MLW60" s="169"/>
      <c r="MLX60" s="169"/>
      <c r="MLY60" s="169"/>
      <c r="MLZ60" s="169"/>
      <c r="MMA60" s="169"/>
      <c r="MMB60" s="169"/>
      <c r="MMC60" s="169"/>
      <c r="MMD60" s="169"/>
      <c r="MME60" s="169"/>
      <c r="MMF60" s="169"/>
      <c r="MMG60" s="169"/>
      <c r="MMH60" s="169"/>
      <c r="MMI60" s="169"/>
      <c r="MMJ60" s="169"/>
      <c r="MMK60" s="169"/>
      <c r="MML60" s="169"/>
      <c r="MMM60" s="169"/>
      <c r="MMN60" s="169"/>
      <c r="MMO60" s="169"/>
      <c r="MMP60" s="169"/>
      <c r="MMQ60" s="169"/>
      <c r="MMR60" s="169"/>
      <c r="MMS60" s="169"/>
      <c r="MMT60" s="169"/>
      <c r="MMU60" s="169"/>
      <c r="MMV60" s="169"/>
      <c r="MMW60" s="169"/>
      <c r="MMX60" s="169"/>
      <c r="MMY60" s="169"/>
      <c r="MMZ60" s="169"/>
      <c r="MNA60" s="169"/>
      <c r="MNB60" s="169"/>
      <c r="MNC60" s="169"/>
      <c r="MND60" s="169"/>
      <c r="MNE60" s="169"/>
      <c r="MNF60" s="169"/>
      <c r="MNG60" s="169"/>
      <c r="MNH60" s="169"/>
      <c r="MNI60" s="169"/>
      <c r="MNJ60" s="169"/>
      <c r="MNK60" s="169"/>
      <c r="MNL60" s="169"/>
      <c r="MNM60" s="169"/>
      <c r="MNN60" s="169"/>
      <c r="MNO60" s="169"/>
      <c r="MNP60" s="169"/>
      <c r="MNQ60" s="169"/>
      <c r="MNR60" s="169"/>
      <c r="MNS60" s="169"/>
      <c r="MNT60" s="169"/>
      <c r="MNU60" s="169"/>
      <c r="MNV60" s="169"/>
      <c r="MNW60" s="169"/>
      <c r="MNX60" s="169"/>
      <c r="MNY60" s="169"/>
      <c r="MNZ60" s="169"/>
      <c r="MOA60" s="169"/>
      <c r="MOB60" s="169"/>
      <c r="MOC60" s="169"/>
      <c r="MOD60" s="169"/>
      <c r="MOE60" s="169"/>
      <c r="MOF60" s="169"/>
      <c r="MOG60" s="169"/>
      <c r="MOH60" s="169"/>
      <c r="MOI60" s="169"/>
      <c r="MOJ60" s="169"/>
      <c r="MOK60" s="169"/>
      <c r="MOL60" s="169"/>
      <c r="MOM60" s="169"/>
      <c r="MON60" s="169"/>
      <c r="MOO60" s="169"/>
      <c r="MOP60" s="169"/>
      <c r="MOQ60" s="169"/>
      <c r="MOR60" s="169"/>
      <c r="MOS60" s="169"/>
      <c r="MOT60" s="169"/>
      <c r="MOU60" s="169"/>
      <c r="MOV60" s="169"/>
      <c r="MOW60" s="169"/>
      <c r="MOX60" s="169"/>
      <c r="MOY60" s="169"/>
      <c r="MOZ60" s="169"/>
      <c r="MPA60" s="169"/>
      <c r="MPB60" s="169"/>
      <c r="MPC60" s="169"/>
      <c r="MPD60" s="169"/>
      <c r="MPE60" s="169"/>
      <c r="MPF60" s="169"/>
      <c r="MPG60" s="169"/>
      <c r="MPH60" s="169"/>
      <c r="MPI60" s="169"/>
      <c r="MPJ60" s="169"/>
      <c r="MPK60" s="169"/>
      <c r="MPL60" s="169"/>
      <c r="MPM60" s="169"/>
      <c r="MPN60" s="169"/>
      <c r="MPO60" s="169"/>
      <c r="MPP60" s="169"/>
      <c r="MPQ60" s="169"/>
      <c r="MPR60" s="169"/>
      <c r="MPS60" s="169"/>
      <c r="MPT60" s="169"/>
      <c r="MPU60" s="169"/>
      <c r="MPV60" s="169"/>
      <c r="MPW60" s="169"/>
      <c r="MPX60" s="169"/>
      <c r="MPY60" s="169"/>
      <c r="MPZ60" s="169"/>
      <c r="MQA60" s="169"/>
      <c r="MQB60" s="169"/>
      <c r="MQC60" s="169"/>
      <c r="MQD60" s="169"/>
      <c r="MQE60" s="169"/>
      <c r="MQF60" s="169"/>
      <c r="MQG60" s="169"/>
      <c r="MQH60" s="169"/>
      <c r="MQI60" s="169"/>
      <c r="MQJ60" s="169"/>
      <c r="MQK60" s="169"/>
      <c r="MQL60" s="169"/>
      <c r="MQM60" s="169"/>
      <c r="MQN60" s="169"/>
      <c r="MQO60" s="169"/>
      <c r="MQP60" s="169"/>
      <c r="MQQ60" s="169"/>
      <c r="MQR60" s="169"/>
      <c r="MQS60" s="169"/>
      <c r="MQT60" s="169"/>
      <c r="MQU60" s="169"/>
      <c r="MQV60" s="169"/>
      <c r="MQW60" s="169"/>
      <c r="MQX60" s="169"/>
      <c r="MQY60" s="169"/>
      <c r="MQZ60" s="169"/>
      <c r="MRA60" s="169"/>
      <c r="MRB60" s="169"/>
      <c r="MRC60" s="169"/>
      <c r="MRD60" s="169"/>
      <c r="MRE60" s="169"/>
      <c r="MRF60" s="169"/>
      <c r="MRG60" s="169"/>
      <c r="MRH60" s="169"/>
      <c r="MRI60" s="169"/>
      <c r="MRJ60" s="169"/>
      <c r="MRK60" s="169"/>
      <c r="MRL60" s="169"/>
      <c r="MRM60" s="169"/>
      <c r="MRN60" s="169"/>
      <c r="MRO60" s="169"/>
      <c r="MRP60" s="169"/>
      <c r="MRQ60" s="169"/>
      <c r="MRR60" s="169"/>
      <c r="MRS60" s="169"/>
      <c r="MRT60" s="169"/>
      <c r="MRU60" s="169"/>
      <c r="MRV60" s="169"/>
      <c r="MRW60" s="169"/>
      <c r="MRX60" s="169"/>
      <c r="MRY60" s="169"/>
      <c r="MRZ60" s="169"/>
      <c r="MSA60" s="169"/>
      <c r="MSB60" s="169"/>
      <c r="MSC60" s="169"/>
      <c r="MSD60" s="169"/>
      <c r="MSE60" s="169"/>
      <c r="MSF60" s="169"/>
      <c r="MSG60" s="169"/>
      <c r="MSH60" s="169"/>
      <c r="MSI60" s="169"/>
      <c r="MSJ60" s="169"/>
      <c r="MSK60" s="169"/>
      <c r="MSL60" s="169"/>
      <c r="MSM60" s="169"/>
      <c r="MSN60" s="169"/>
      <c r="MSO60" s="169"/>
      <c r="MSP60" s="169"/>
      <c r="MSQ60" s="169"/>
      <c r="MSR60" s="169"/>
      <c r="MSS60" s="169"/>
      <c r="MST60" s="169"/>
      <c r="MSU60" s="169"/>
      <c r="MSV60" s="169"/>
      <c r="MSW60" s="169"/>
      <c r="MSX60" s="169"/>
      <c r="MSY60" s="169"/>
      <c r="MSZ60" s="169"/>
      <c r="MTA60" s="169"/>
      <c r="MTB60" s="169"/>
      <c r="MTC60" s="169"/>
      <c r="MTD60" s="169"/>
      <c r="MTE60" s="169"/>
      <c r="MTF60" s="169"/>
      <c r="MTG60" s="169"/>
      <c r="MTH60" s="169"/>
      <c r="MTI60" s="169"/>
      <c r="MTJ60" s="169"/>
      <c r="MTK60" s="169"/>
      <c r="MTL60" s="169"/>
      <c r="MTM60" s="169"/>
      <c r="MTN60" s="169"/>
      <c r="MTO60" s="169"/>
      <c r="MTP60" s="169"/>
      <c r="MTQ60" s="169"/>
      <c r="MTR60" s="169"/>
      <c r="MTS60" s="169"/>
      <c r="MTT60" s="169"/>
      <c r="MTU60" s="169"/>
      <c r="MTV60" s="169"/>
      <c r="MTW60" s="169"/>
      <c r="MTX60" s="169"/>
      <c r="MTY60" s="169"/>
      <c r="MTZ60" s="169"/>
      <c r="MUA60" s="169"/>
      <c r="MUB60" s="169"/>
      <c r="MUC60" s="169"/>
      <c r="MUD60" s="169"/>
      <c r="MUE60" s="169"/>
      <c r="MUF60" s="169"/>
      <c r="MUG60" s="169"/>
      <c r="MUH60" s="169"/>
      <c r="MUI60" s="169"/>
      <c r="MUJ60" s="169"/>
      <c r="MUK60" s="169"/>
      <c r="MUL60" s="169"/>
      <c r="MUM60" s="169"/>
      <c r="MUN60" s="169"/>
      <c r="MUO60" s="169"/>
      <c r="MUP60" s="169"/>
      <c r="MUQ60" s="169"/>
      <c r="MUR60" s="169"/>
      <c r="MUS60" s="169"/>
      <c r="MUT60" s="169"/>
      <c r="MUU60" s="169"/>
      <c r="MUV60" s="169"/>
      <c r="MUW60" s="169"/>
      <c r="MUX60" s="169"/>
      <c r="MUY60" s="169"/>
      <c r="MUZ60" s="169"/>
      <c r="MVA60" s="169"/>
      <c r="MVB60" s="169"/>
      <c r="MVC60" s="169"/>
      <c r="MVD60" s="169"/>
      <c r="MVE60" s="169"/>
      <c r="MVF60" s="169"/>
      <c r="MVG60" s="169"/>
      <c r="MVH60" s="169"/>
      <c r="MVI60" s="169"/>
      <c r="MVJ60" s="169"/>
      <c r="MVK60" s="169"/>
      <c r="MVL60" s="169"/>
      <c r="MVM60" s="169"/>
      <c r="MVN60" s="169"/>
      <c r="MVO60" s="169"/>
      <c r="MVP60" s="169"/>
      <c r="MVQ60" s="169"/>
      <c r="MVR60" s="169"/>
      <c r="MVS60" s="169"/>
      <c r="MVT60" s="169"/>
      <c r="MVU60" s="169"/>
      <c r="MVV60" s="169"/>
      <c r="MVW60" s="169"/>
      <c r="MVX60" s="169"/>
      <c r="MVY60" s="169"/>
      <c r="MVZ60" s="169"/>
      <c r="MWA60" s="169"/>
      <c r="MWB60" s="169"/>
      <c r="MWC60" s="169"/>
      <c r="MWD60" s="169"/>
      <c r="MWE60" s="169"/>
      <c r="MWF60" s="169"/>
      <c r="MWG60" s="169"/>
      <c r="MWH60" s="169"/>
      <c r="MWI60" s="169"/>
      <c r="MWJ60" s="169"/>
      <c r="MWK60" s="169"/>
      <c r="MWL60" s="169"/>
      <c r="MWM60" s="169"/>
      <c r="MWN60" s="169"/>
      <c r="MWO60" s="169"/>
      <c r="MWP60" s="169"/>
      <c r="MWQ60" s="169"/>
      <c r="MWR60" s="169"/>
      <c r="MWS60" s="169"/>
      <c r="MWT60" s="169"/>
      <c r="MWU60" s="169"/>
      <c r="MWV60" s="169"/>
      <c r="MWW60" s="169"/>
      <c r="MWX60" s="169"/>
      <c r="MWY60" s="169"/>
      <c r="MWZ60" s="169"/>
      <c r="MXA60" s="169"/>
      <c r="MXB60" s="169"/>
      <c r="MXC60" s="169"/>
      <c r="MXD60" s="169"/>
      <c r="MXE60" s="169"/>
      <c r="MXF60" s="169"/>
      <c r="MXG60" s="169"/>
      <c r="MXH60" s="169"/>
      <c r="MXI60" s="169"/>
      <c r="MXJ60" s="169"/>
      <c r="MXK60" s="169"/>
      <c r="MXL60" s="169"/>
      <c r="MXM60" s="169"/>
      <c r="MXN60" s="169"/>
      <c r="MXO60" s="169"/>
      <c r="MXP60" s="169"/>
      <c r="MXQ60" s="169"/>
      <c r="MXR60" s="169"/>
      <c r="MXS60" s="169"/>
      <c r="MXT60" s="169"/>
      <c r="MXU60" s="169"/>
      <c r="MXV60" s="169"/>
      <c r="MXW60" s="169"/>
      <c r="MXX60" s="169"/>
      <c r="MXY60" s="169"/>
      <c r="MXZ60" s="169"/>
      <c r="MYA60" s="169"/>
      <c r="MYB60" s="169"/>
      <c r="MYC60" s="169"/>
      <c r="MYD60" s="169"/>
      <c r="MYE60" s="169"/>
      <c r="MYF60" s="169"/>
      <c r="MYG60" s="169"/>
      <c r="MYH60" s="169"/>
      <c r="MYI60" s="169"/>
      <c r="MYJ60" s="169"/>
      <c r="MYK60" s="169"/>
      <c r="MYL60" s="169"/>
      <c r="MYM60" s="169"/>
      <c r="MYN60" s="169"/>
      <c r="MYO60" s="169"/>
      <c r="MYP60" s="169"/>
      <c r="MYQ60" s="169"/>
      <c r="MYR60" s="169"/>
      <c r="MYS60" s="169"/>
      <c r="MYT60" s="169"/>
      <c r="MYU60" s="169"/>
      <c r="MYV60" s="169"/>
      <c r="MYW60" s="169"/>
      <c r="MYX60" s="169"/>
      <c r="MYY60" s="169"/>
      <c r="MYZ60" s="169"/>
      <c r="MZA60" s="169"/>
      <c r="MZB60" s="169"/>
      <c r="MZC60" s="169"/>
      <c r="MZD60" s="169"/>
      <c r="MZE60" s="169"/>
      <c r="MZF60" s="169"/>
      <c r="MZG60" s="169"/>
      <c r="MZH60" s="169"/>
      <c r="MZI60" s="169"/>
      <c r="MZJ60" s="169"/>
      <c r="MZK60" s="169"/>
      <c r="MZL60" s="169"/>
      <c r="MZM60" s="169"/>
      <c r="MZN60" s="169"/>
      <c r="MZO60" s="169"/>
      <c r="MZP60" s="169"/>
      <c r="MZQ60" s="169"/>
      <c r="MZR60" s="169"/>
      <c r="MZS60" s="169"/>
      <c r="MZT60" s="169"/>
      <c r="MZU60" s="169"/>
      <c r="MZV60" s="169"/>
      <c r="MZW60" s="169"/>
      <c r="MZX60" s="169"/>
      <c r="MZY60" s="169"/>
      <c r="MZZ60" s="169"/>
      <c r="NAA60" s="169"/>
      <c r="NAB60" s="169"/>
      <c r="NAC60" s="169"/>
      <c r="NAD60" s="169"/>
      <c r="NAE60" s="169"/>
      <c r="NAF60" s="169"/>
      <c r="NAG60" s="169"/>
      <c r="NAH60" s="169"/>
      <c r="NAI60" s="169"/>
      <c r="NAJ60" s="169"/>
      <c r="NAK60" s="169"/>
      <c r="NAL60" s="169"/>
      <c r="NAM60" s="169"/>
      <c r="NAN60" s="169"/>
      <c r="NAO60" s="169"/>
      <c r="NAP60" s="169"/>
      <c r="NAQ60" s="169"/>
      <c r="NAR60" s="169"/>
      <c r="NAS60" s="169"/>
      <c r="NAT60" s="169"/>
      <c r="NAU60" s="169"/>
      <c r="NAV60" s="169"/>
      <c r="NAW60" s="169"/>
      <c r="NAX60" s="169"/>
      <c r="NAY60" s="169"/>
      <c r="NAZ60" s="169"/>
      <c r="NBA60" s="169"/>
      <c r="NBB60" s="169"/>
      <c r="NBC60" s="169"/>
      <c r="NBD60" s="169"/>
      <c r="NBE60" s="169"/>
      <c r="NBF60" s="169"/>
      <c r="NBG60" s="169"/>
      <c r="NBH60" s="169"/>
      <c r="NBI60" s="169"/>
      <c r="NBJ60" s="169"/>
      <c r="NBK60" s="169"/>
      <c r="NBL60" s="169"/>
      <c r="NBM60" s="169"/>
      <c r="NBN60" s="169"/>
      <c r="NBO60" s="169"/>
      <c r="NBP60" s="169"/>
      <c r="NBQ60" s="169"/>
      <c r="NBR60" s="169"/>
      <c r="NBS60" s="169"/>
      <c r="NBT60" s="169"/>
      <c r="NBU60" s="169"/>
      <c r="NBV60" s="169"/>
      <c r="NBW60" s="169"/>
      <c r="NBX60" s="169"/>
      <c r="NBY60" s="169"/>
      <c r="NBZ60" s="169"/>
      <c r="NCA60" s="169"/>
      <c r="NCB60" s="169"/>
      <c r="NCC60" s="169"/>
      <c r="NCD60" s="169"/>
      <c r="NCE60" s="169"/>
      <c r="NCF60" s="169"/>
      <c r="NCG60" s="169"/>
      <c r="NCH60" s="169"/>
      <c r="NCI60" s="169"/>
      <c r="NCJ60" s="169"/>
      <c r="NCK60" s="169"/>
      <c r="NCL60" s="169"/>
      <c r="NCM60" s="169"/>
      <c r="NCN60" s="169"/>
      <c r="NCO60" s="169"/>
      <c r="NCP60" s="169"/>
      <c r="NCQ60" s="169"/>
      <c r="NCR60" s="169"/>
      <c r="NCS60" s="169"/>
      <c r="NCT60" s="169"/>
      <c r="NCU60" s="169"/>
      <c r="NCV60" s="169"/>
      <c r="NCW60" s="169"/>
      <c r="NCX60" s="169"/>
      <c r="NCY60" s="169"/>
      <c r="NCZ60" s="169"/>
      <c r="NDA60" s="169"/>
      <c r="NDB60" s="169"/>
      <c r="NDC60" s="169"/>
      <c r="NDD60" s="169"/>
      <c r="NDE60" s="169"/>
      <c r="NDF60" s="169"/>
      <c r="NDG60" s="169"/>
      <c r="NDH60" s="169"/>
      <c r="NDI60" s="169"/>
      <c r="NDJ60" s="169"/>
      <c r="NDK60" s="169"/>
      <c r="NDL60" s="169"/>
      <c r="NDM60" s="169"/>
      <c r="NDN60" s="169"/>
      <c r="NDO60" s="169"/>
      <c r="NDP60" s="169"/>
      <c r="NDQ60" s="169"/>
      <c r="NDR60" s="169"/>
      <c r="NDS60" s="169"/>
      <c r="NDT60" s="169"/>
      <c r="NDU60" s="169"/>
      <c r="NDV60" s="169"/>
      <c r="NDW60" s="169"/>
      <c r="NDX60" s="169"/>
      <c r="NDY60" s="169"/>
      <c r="NDZ60" s="169"/>
      <c r="NEA60" s="169"/>
      <c r="NEB60" s="169"/>
      <c r="NEC60" s="169"/>
      <c r="NED60" s="169"/>
      <c r="NEE60" s="169"/>
      <c r="NEF60" s="169"/>
      <c r="NEG60" s="169"/>
      <c r="NEH60" s="169"/>
      <c r="NEI60" s="169"/>
      <c r="NEJ60" s="169"/>
      <c r="NEK60" s="169"/>
      <c r="NEL60" s="169"/>
      <c r="NEM60" s="169"/>
      <c r="NEN60" s="169"/>
      <c r="NEO60" s="169"/>
      <c r="NEP60" s="169"/>
      <c r="NEQ60" s="169"/>
      <c r="NER60" s="169"/>
      <c r="NES60" s="169"/>
      <c r="NET60" s="169"/>
      <c r="NEU60" s="169"/>
      <c r="NEV60" s="169"/>
      <c r="NEW60" s="169"/>
      <c r="NEX60" s="169"/>
      <c r="NEY60" s="169"/>
      <c r="NEZ60" s="169"/>
      <c r="NFA60" s="169"/>
      <c r="NFB60" s="169"/>
      <c r="NFC60" s="169"/>
      <c r="NFD60" s="169"/>
      <c r="NFE60" s="169"/>
      <c r="NFF60" s="169"/>
      <c r="NFG60" s="169"/>
      <c r="NFH60" s="169"/>
      <c r="NFI60" s="169"/>
      <c r="NFJ60" s="169"/>
      <c r="NFK60" s="169"/>
      <c r="NFL60" s="169"/>
      <c r="NFM60" s="169"/>
      <c r="NFN60" s="169"/>
      <c r="NFO60" s="169"/>
      <c r="NFP60" s="169"/>
      <c r="NFQ60" s="169"/>
      <c r="NFR60" s="169"/>
      <c r="NFS60" s="169"/>
      <c r="NFT60" s="169"/>
      <c r="NFU60" s="169"/>
      <c r="NFV60" s="169"/>
      <c r="NFW60" s="169"/>
      <c r="NFX60" s="169"/>
      <c r="NFY60" s="169"/>
      <c r="NFZ60" s="169"/>
      <c r="NGA60" s="169"/>
      <c r="NGB60" s="169"/>
      <c r="NGC60" s="169"/>
      <c r="NGD60" s="169"/>
      <c r="NGE60" s="169"/>
      <c r="NGF60" s="169"/>
      <c r="NGG60" s="169"/>
      <c r="NGH60" s="169"/>
      <c r="NGI60" s="169"/>
      <c r="NGJ60" s="169"/>
      <c r="NGK60" s="169"/>
      <c r="NGL60" s="169"/>
      <c r="NGM60" s="169"/>
      <c r="NGN60" s="169"/>
      <c r="NGO60" s="169"/>
      <c r="NGP60" s="169"/>
      <c r="NGQ60" s="169"/>
      <c r="NGR60" s="169"/>
      <c r="NGS60" s="169"/>
      <c r="NGT60" s="169"/>
      <c r="NGU60" s="169"/>
      <c r="NGV60" s="169"/>
      <c r="NGW60" s="169"/>
      <c r="NGX60" s="169"/>
      <c r="NGY60" s="169"/>
      <c r="NGZ60" s="169"/>
      <c r="NHA60" s="169"/>
      <c r="NHB60" s="169"/>
      <c r="NHC60" s="169"/>
      <c r="NHD60" s="169"/>
      <c r="NHE60" s="169"/>
      <c r="NHF60" s="169"/>
      <c r="NHG60" s="169"/>
      <c r="NHH60" s="169"/>
      <c r="NHI60" s="169"/>
      <c r="NHJ60" s="169"/>
      <c r="NHK60" s="169"/>
      <c r="NHL60" s="169"/>
      <c r="NHM60" s="169"/>
      <c r="NHN60" s="169"/>
      <c r="NHO60" s="169"/>
      <c r="NHP60" s="169"/>
      <c r="NHQ60" s="169"/>
      <c r="NHR60" s="169"/>
      <c r="NHS60" s="169"/>
      <c r="NHT60" s="169"/>
      <c r="NHU60" s="169"/>
      <c r="NHV60" s="169"/>
      <c r="NHW60" s="169"/>
      <c r="NHX60" s="169"/>
      <c r="NHY60" s="169"/>
      <c r="NHZ60" s="169"/>
      <c r="NIA60" s="169"/>
      <c r="NIB60" s="169"/>
      <c r="NIC60" s="169"/>
      <c r="NID60" s="169"/>
      <c r="NIE60" s="169"/>
      <c r="NIF60" s="169"/>
      <c r="NIG60" s="169"/>
      <c r="NIH60" s="169"/>
      <c r="NII60" s="169"/>
      <c r="NIJ60" s="169"/>
      <c r="NIK60" s="169"/>
      <c r="NIL60" s="169"/>
      <c r="NIM60" s="169"/>
      <c r="NIN60" s="169"/>
      <c r="NIO60" s="169"/>
      <c r="NIP60" s="169"/>
      <c r="NIQ60" s="169"/>
      <c r="NIR60" s="169"/>
      <c r="NIS60" s="169"/>
      <c r="NIT60" s="169"/>
      <c r="NIU60" s="169"/>
      <c r="NIV60" s="169"/>
      <c r="NIW60" s="169"/>
      <c r="NIX60" s="169"/>
      <c r="NIY60" s="169"/>
      <c r="NIZ60" s="169"/>
      <c r="NJA60" s="169"/>
      <c r="NJB60" s="169"/>
      <c r="NJC60" s="169"/>
      <c r="NJD60" s="169"/>
      <c r="NJE60" s="169"/>
      <c r="NJF60" s="169"/>
      <c r="NJG60" s="169"/>
      <c r="NJH60" s="169"/>
      <c r="NJI60" s="169"/>
      <c r="NJJ60" s="169"/>
      <c r="NJK60" s="169"/>
      <c r="NJL60" s="169"/>
      <c r="NJM60" s="169"/>
      <c r="NJN60" s="169"/>
      <c r="NJO60" s="169"/>
      <c r="NJP60" s="169"/>
      <c r="NJQ60" s="169"/>
      <c r="NJR60" s="169"/>
      <c r="NJS60" s="169"/>
      <c r="NJT60" s="169"/>
      <c r="NJU60" s="169"/>
      <c r="NJV60" s="169"/>
      <c r="NJW60" s="169"/>
      <c r="NJX60" s="169"/>
      <c r="NJY60" s="169"/>
      <c r="NJZ60" s="169"/>
      <c r="NKA60" s="169"/>
      <c r="NKB60" s="169"/>
      <c r="NKC60" s="169"/>
      <c r="NKD60" s="169"/>
      <c r="NKE60" s="169"/>
      <c r="NKF60" s="169"/>
      <c r="NKG60" s="169"/>
      <c r="NKH60" s="169"/>
      <c r="NKI60" s="169"/>
      <c r="NKJ60" s="169"/>
      <c r="NKK60" s="169"/>
      <c r="NKL60" s="169"/>
      <c r="NKM60" s="169"/>
      <c r="NKN60" s="169"/>
      <c r="NKO60" s="169"/>
      <c r="NKP60" s="169"/>
      <c r="NKQ60" s="169"/>
      <c r="NKR60" s="169"/>
      <c r="NKS60" s="169"/>
      <c r="NKT60" s="169"/>
      <c r="NKU60" s="169"/>
      <c r="NKV60" s="169"/>
      <c r="NKW60" s="169"/>
      <c r="NKX60" s="169"/>
      <c r="NKY60" s="169"/>
      <c r="NKZ60" s="169"/>
      <c r="NLA60" s="169"/>
      <c r="NLB60" s="169"/>
      <c r="NLC60" s="169"/>
      <c r="NLD60" s="169"/>
      <c r="NLE60" s="169"/>
      <c r="NLF60" s="169"/>
      <c r="NLG60" s="169"/>
      <c r="NLH60" s="169"/>
      <c r="NLI60" s="169"/>
      <c r="NLJ60" s="169"/>
      <c r="NLK60" s="169"/>
      <c r="NLL60" s="169"/>
      <c r="NLM60" s="169"/>
      <c r="NLN60" s="169"/>
      <c r="NLO60" s="169"/>
      <c r="NLP60" s="169"/>
      <c r="NLQ60" s="169"/>
      <c r="NLR60" s="169"/>
      <c r="NLS60" s="169"/>
      <c r="NLT60" s="169"/>
      <c r="NLU60" s="169"/>
      <c r="NLV60" s="169"/>
      <c r="NLW60" s="169"/>
      <c r="NLX60" s="169"/>
      <c r="NLY60" s="169"/>
      <c r="NLZ60" s="169"/>
      <c r="NMA60" s="169"/>
      <c r="NMB60" s="169"/>
      <c r="NMC60" s="169"/>
      <c r="NMD60" s="169"/>
      <c r="NME60" s="169"/>
      <c r="NMF60" s="169"/>
      <c r="NMG60" s="169"/>
      <c r="NMH60" s="169"/>
      <c r="NMI60" s="169"/>
      <c r="NMJ60" s="169"/>
      <c r="NMK60" s="169"/>
      <c r="NML60" s="169"/>
      <c r="NMM60" s="169"/>
      <c r="NMN60" s="169"/>
      <c r="NMO60" s="169"/>
      <c r="NMP60" s="169"/>
      <c r="NMQ60" s="169"/>
      <c r="NMR60" s="169"/>
      <c r="NMS60" s="169"/>
      <c r="NMT60" s="169"/>
      <c r="NMU60" s="169"/>
      <c r="NMV60" s="169"/>
      <c r="NMW60" s="169"/>
      <c r="NMX60" s="169"/>
      <c r="NMY60" s="169"/>
      <c r="NMZ60" s="169"/>
      <c r="NNA60" s="169"/>
      <c r="NNB60" s="169"/>
      <c r="NNC60" s="169"/>
      <c r="NND60" s="169"/>
      <c r="NNE60" s="169"/>
      <c r="NNF60" s="169"/>
      <c r="NNG60" s="169"/>
      <c r="NNH60" s="169"/>
      <c r="NNI60" s="169"/>
      <c r="NNJ60" s="169"/>
      <c r="NNK60" s="169"/>
      <c r="NNL60" s="169"/>
      <c r="NNM60" s="169"/>
      <c r="NNN60" s="169"/>
      <c r="NNO60" s="169"/>
      <c r="NNP60" s="169"/>
      <c r="NNQ60" s="169"/>
      <c r="NNR60" s="169"/>
      <c r="NNS60" s="169"/>
      <c r="NNT60" s="169"/>
      <c r="NNU60" s="169"/>
      <c r="NNV60" s="169"/>
      <c r="NNW60" s="169"/>
      <c r="NNX60" s="169"/>
      <c r="NNY60" s="169"/>
      <c r="NNZ60" s="169"/>
      <c r="NOA60" s="169"/>
      <c r="NOB60" s="169"/>
      <c r="NOC60" s="169"/>
      <c r="NOD60" s="169"/>
      <c r="NOE60" s="169"/>
      <c r="NOF60" s="169"/>
      <c r="NOG60" s="169"/>
      <c r="NOH60" s="169"/>
      <c r="NOI60" s="169"/>
      <c r="NOJ60" s="169"/>
      <c r="NOK60" s="169"/>
      <c r="NOL60" s="169"/>
      <c r="NOM60" s="169"/>
      <c r="NON60" s="169"/>
      <c r="NOO60" s="169"/>
      <c r="NOP60" s="169"/>
      <c r="NOQ60" s="169"/>
      <c r="NOR60" s="169"/>
      <c r="NOS60" s="169"/>
      <c r="NOT60" s="169"/>
      <c r="NOU60" s="169"/>
      <c r="NOV60" s="169"/>
      <c r="NOW60" s="169"/>
      <c r="NOX60" s="169"/>
      <c r="NOY60" s="169"/>
      <c r="NOZ60" s="169"/>
      <c r="NPA60" s="169"/>
      <c r="NPB60" s="169"/>
      <c r="NPC60" s="169"/>
      <c r="NPD60" s="169"/>
      <c r="NPE60" s="169"/>
      <c r="NPF60" s="169"/>
      <c r="NPG60" s="169"/>
      <c r="NPH60" s="169"/>
      <c r="NPI60" s="169"/>
      <c r="NPJ60" s="169"/>
      <c r="NPK60" s="169"/>
      <c r="NPL60" s="169"/>
      <c r="NPM60" s="169"/>
      <c r="NPN60" s="169"/>
      <c r="NPO60" s="169"/>
      <c r="NPP60" s="169"/>
      <c r="NPQ60" s="169"/>
      <c r="NPR60" s="169"/>
      <c r="NPS60" s="169"/>
      <c r="NPT60" s="169"/>
      <c r="NPU60" s="169"/>
      <c r="NPV60" s="169"/>
      <c r="NPW60" s="169"/>
      <c r="NPX60" s="169"/>
      <c r="NPY60" s="169"/>
      <c r="NPZ60" s="169"/>
      <c r="NQA60" s="169"/>
      <c r="NQB60" s="169"/>
      <c r="NQC60" s="169"/>
      <c r="NQD60" s="169"/>
      <c r="NQE60" s="169"/>
      <c r="NQF60" s="169"/>
      <c r="NQG60" s="169"/>
      <c r="NQH60" s="169"/>
      <c r="NQI60" s="169"/>
      <c r="NQJ60" s="169"/>
      <c r="NQK60" s="169"/>
      <c r="NQL60" s="169"/>
      <c r="NQM60" s="169"/>
      <c r="NQN60" s="169"/>
      <c r="NQO60" s="169"/>
      <c r="NQP60" s="169"/>
      <c r="NQQ60" s="169"/>
      <c r="NQR60" s="169"/>
      <c r="NQS60" s="169"/>
      <c r="NQT60" s="169"/>
      <c r="NQU60" s="169"/>
      <c r="NQV60" s="169"/>
      <c r="NQW60" s="169"/>
      <c r="NQX60" s="169"/>
      <c r="NQY60" s="169"/>
      <c r="NQZ60" s="169"/>
      <c r="NRA60" s="169"/>
      <c r="NRB60" s="169"/>
      <c r="NRC60" s="169"/>
      <c r="NRD60" s="169"/>
      <c r="NRE60" s="169"/>
      <c r="NRF60" s="169"/>
      <c r="NRG60" s="169"/>
      <c r="NRH60" s="169"/>
      <c r="NRI60" s="169"/>
      <c r="NRJ60" s="169"/>
      <c r="NRK60" s="169"/>
      <c r="NRL60" s="169"/>
      <c r="NRM60" s="169"/>
      <c r="NRN60" s="169"/>
      <c r="NRO60" s="169"/>
      <c r="NRP60" s="169"/>
      <c r="NRQ60" s="169"/>
      <c r="NRR60" s="169"/>
      <c r="NRS60" s="169"/>
      <c r="NRT60" s="169"/>
      <c r="NRU60" s="169"/>
      <c r="NRV60" s="169"/>
      <c r="NRW60" s="169"/>
      <c r="NRX60" s="169"/>
      <c r="NRY60" s="169"/>
      <c r="NRZ60" s="169"/>
      <c r="NSA60" s="169"/>
      <c r="NSB60" s="169"/>
      <c r="NSC60" s="169"/>
      <c r="NSD60" s="169"/>
      <c r="NSE60" s="169"/>
      <c r="NSF60" s="169"/>
      <c r="NSG60" s="169"/>
      <c r="NSH60" s="169"/>
      <c r="NSI60" s="169"/>
      <c r="NSJ60" s="169"/>
      <c r="NSK60" s="169"/>
      <c r="NSL60" s="169"/>
      <c r="NSM60" s="169"/>
      <c r="NSN60" s="169"/>
      <c r="NSO60" s="169"/>
      <c r="NSP60" s="169"/>
      <c r="NSQ60" s="169"/>
      <c r="NSR60" s="169"/>
      <c r="NSS60" s="169"/>
      <c r="NST60" s="169"/>
      <c r="NSU60" s="169"/>
      <c r="NSV60" s="169"/>
      <c r="NSW60" s="169"/>
      <c r="NSX60" s="169"/>
      <c r="NSY60" s="169"/>
      <c r="NSZ60" s="169"/>
      <c r="NTA60" s="169"/>
      <c r="NTB60" s="169"/>
      <c r="NTC60" s="169"/>
      <c r="NTD60" s="169"/>
      <c r="NTE60" s="169"/>
      <c r="NTF60" s="169"/>
      <c r="NTG60" s="169"/>
      <c r="NTH60" s="169"/>
      <c r="NTI60" s="169"/>
      <c r="NTJ60" s="169"/>
      <c r="NTK60" s="169"/>
      <c r="NTL60" s="169"/>
      <c r="NTM60" s="169"/>
      <c r="NTN60" s="169"/>
      <c r="NTO60" s="169"/>
      <c r="NTP60" s="169"/>
      <c r="NTQ60" s="169"/>
      <c r="NTR60" s="169"/>
      <c r="NTS60" s="169"/>
      <c r="NTT60" s="169"/>
      <c r="NTU60" s="169"/>
      <c r="NTV60" s="169"/>
      <c r="NTW60" s="169"/>
      <c r="NTX60" s="169"/>
      <c r="NTY60" s="169"/>
      <c r="NTZ60" s="169"/>
      <c r="NUA60" s="169"/>
      <c r="NUB60" s="169"/>
      <c r="NUC60" s="169"/>
      <c r="NUD60" s="169"/>
      <c r="NUE60" s="169"/>
      <c r="NUF60" s="169"/>
      <c r="NUG60" s="169"/>
      <c r="NUH60" s="169"/>
      <c r="NUI60" s="169"/>
      <c r="NUJ60" s="169"/>
      <c r="NUK60" s="169"/>
      <c r="NUL60" s="169"/>
      <c r="NUM60" s="169"/>
      <c r="NUN60" s="169"/>
      <c r="NUO60" s="169"/>
      <c r="NUP60" s="169"/>
      <c r="NUQ60" s="169"/>
      <c r="NUR60" s="169"/>
      <c r="NUS60" s="169"/>
      <c r="NUT60" s="169"/>
      <c r="NUU60" s="169"/>
      <c r="NUV60" s="169"/>
      <c r="NUW60" s="169"/>
      <c r="NUX60" s="169"/>
      <c r="NUY60" s="169"/>
      <c r="NUZ60" s="169"/>
      <c r="NVA60" s="169"/>
      <c r="NVB60" s="169"/>
      <c r="NVC60" s="169"/>
      <c r="NVD60" s="169"/>
      <c r="NVE60" s="169"/>
      <c r="NVF60" s="169"/>
      <c r="NVG60" s="169"/>
      <c r="NVH60" s="169"/>
      <c r="NVI60" s="169"/>
      <c r="NVJ60" s="169"/>
      <c r="NVK60" s="169"/>
      <c r="NVL60" s="169"/>
      <c r="NVM60" s="169"/>
      <c r="NVN60" s="169"/>
      <c r="NVO60" s="169"/>
      <c r="NVP60" s="169"/>
      <c r="NVQ60" s="169"/>
      <c r="NVR60" s="169"/>
      <c r="NVS60" s="169"/>
      <c r="NVT60" s="169"/>
      <c r="NVU60" s="169"/>
      <c r="NVV60" s="169"/>
      <c r="NVW60" s="169"/>
      <c r="NVX60" s="169"/>
      <c r="NVY60" s="169"/>
      <c r="NVZ60" s="169"/>
      <c r="NWA60" s="169"/>
      <c r="NWB60" s="169"/>
      <c r="NWC60" s="169"/>
      <c r="NWD60" s="169"/>
      <c r="NWE60" s="169"/>
      <c r="NWF60" s="169"/>
      <c r="NWG60" s="169"/>
      <c r="NWH60" s="169"/>
      <c r="NWI60" s="169"/>
      <c r="NWJ60" s="169"/>
      <c r="NWK60" s="169"/>
      <c r="NWL60" s="169"/>
      <c r="NWM60" s="169"/>
      <c r="NWN60" s="169"/>
      <c r="NWO60" s="169"/>
      <c r="NWP60" s="169"/>
      <c r="NWQ60" s="169"/>
      <c r="NWR60" s="169"/>
      <c r="NWS60" s="169"/>
      <c r="NWT60" s="169"/>
      <c r="NWU60" s="169"/>
      <c r="NWV60" s="169"/>
      <c r="NWW60" s="169"/>
      <c r="NWX60" s="169"/>
      <c r="NWY60" s="169"/>
      <c r="NWZ60" s="169"/>
      <c r="NXA60" s="169"/>
      <c r="NXB60" s="169"/>
      <c r="NXC60" s="169"/>
      <c r="NXD60" s="169"/>
      <c r="NXE60" s="169"/>
      <c r="NXF60" s="169"/>
      <c r="NXG60" s="169"/>
      <c r="NXH60" s="169"/>
      <c r="NXI60" s="169"/>
      <c r="NXJ60" s="169"/>
      <c r="NXK60" s="169"/>
      <c r="NXL60" s="169"/>
      <c r="NXM60" s="169"/>
      <c r="NXN60" s="169"/>
      <c r="NXO60" s="169"/>
      <c r="NXP60" s="169"/>
      <c r="NXQ60" s="169"/>
      <c r="NXR60" s="169"/>
      <c r="NXS60" s="169"/>
      <c r="NXT60" s="169"/>
      <c r="NXU60" s="169"/>
      <c r="NXV60" s="169"/>
      <c r="NXW60" s="169"/>
      <c r="NXX60" s="169"/>
      <c r="NXY60" s="169"/>
      <c r="NXZ60" s="169"/>
      <c r="NYA60" s="169"/>
      <c r="NYB60" s="169"/>
      <c r="NYC60" s="169"/>
      <c r="NYD60" s="169"/>
      <c r="NYE60" s="169"/>
      <c r="NYF60" s="169"/>
      <c r="NYG60" s="169"/>
      <c r="NYH60" s="169"/>
      <c r="NYI60" s="169"/>
      <c r="NYJ60" s="169"/>
      <c r="NYK60" s="169"/>
      <c r="NYL60" s="169"/>
      <c r="NYM60" s="169"/>
      <c r="NYN60" s="169"/>
      <c r="NYO60" s="169"/>
      <c r="NYP60" s="169"/>
      <c r="NYQ60" s="169"/>
      <c r="NYR60" s="169"/>
      <c r="NYS60" s="169"/>
      <c r="NYT60" s="169"/>
      <c r="NYU60" s="169"/>
      <c r="NYV60" s="169"/>
      <c r="NYW60" s="169"/>
      <c r="NYX60" s="169"/>
      <c r="NYY60" s="169"/>
      <c r="NYZ60" s="169"/>
      <c r="NZA60" s="169"/>
      <c r="NZB60" s="169"/>
      <c r="NZC60" s="169"/>
      <c r="NZD60" s="169"/>
      <c r="NZE60" s="169"/>
      <c r="NZF60" s="169"/>
      <c r="NZG60" s="169"/>
      <c r="NZH60" s="169"/>
      <c r="NZI60" s="169"/>
      <c r="NZJ60" s="169"/>
      <c r="NZK60" s="169"/>
      <c r="NZL60" s="169"/>
      <c r="NZM60" s="169"/>
      <c r="NZN60" s="169"/>
      <c r="NZO60" s="169"/>
      <c r="NZP60" s="169"/>
      <c r="NZQ60" s="169"/>
      <c r="NZR60" s="169"/>
      <c r="NZS60" s="169"/>
      <c r="NZT60" s="169"/>
      <c r="NZU60" s="169"/>
      <c r="NZV60" s="169"/>
      <c r="NZW60" s="169"/>
      <c r="NZX60" s="169"/>
      <c r="NZY60" s="169"/>
      <c r="NZZ60" s="169"/>
      <c r="OAA60" s="169"/>
      <c r="OAB60" s="169"/>
      <c r="OAC60" s="169"/>
      <c r="OAD60" s="169"/>
      <c r="OAE60" s="169"/>
      <c r="OAF60" s="169"/>
      <c r="OAG60" s="169"/>
      <c r="OAH60" s="169"/>
      <c r="OAI60" s="169"/>
      <c r="OAJ60" s="169"/>
      <c r="OAK60" s="169"/>
      <c r="OAL60" s="169"/>
      <c r="OAM60" s="169"/>
      <c r="OAN60" s="169"/>
      <c r="OAO60" s="169"/>
      <c r="OAP60" s="169"/>
      <c r="OAQ60" s="169"/>
      <c r="OAR60" s="169"/>
      <c r="OAS60" s="169"/>
      <c r="OAT60" s="169"/>
      <c r="OAU60" s="169"/>
      <c r="OAV60" s="169"/>
      <c r="OAW60" s="169"/>
      <c r="OAX60" s="169"/>
      <c r="OAY60" s="169"/>
      <c r="OAZ60" s="169"/>
      <c r="OBA60" s="169"/>
      <c r="OBB60" s="169"/>
      <c r="OBC60" s="169"/>
      <c r="OBD60" s="169"/>
      <c r="OBE60" s="169"/>
      <c r="OBF60" s="169"/>
      <c r="OBG60" s="169"/>
      <c r="OBH60" s="169"/>
      <c r="OBI60" s="169"/>
      <c r="OBJ60" s="169"/>
      <c r="OBK60" s="169"/>
      <c r="OBL60" s="169"/>
      <c r="OBM60" s="169"/>
      <c r="OBN60" s="169"/>
      <c r="OBO60" s="169"/>
      <c r="OBP60" s="169"/>
      <c r="OBQ60" s="169"/>
      <c r="OBR60" s="169"/>
      <c r="OBS60" s="169"/>
      <c r="OBT60" s="169"/>
      <c r="OBU60" s="169"/>
      <c r="OBV60" s="169"/>
      <c r="OBW60" s="169"/>
      <c r="OBX60" s="169"/>
      <c r="OBY60" s="169"/>
      <c r="OBZ60" s="169"/>
      <c r="OCA60" s="169"/>
      <c r="OCB60" s="169"/>
      <c r="OCC60" s="169"/>
      <c r="OCD60" s="169"/>
      <c r="OCE60" s="169"/>
      <c r="OCF60" s="169"/>
      <c r="OCG60" s="169"/>
      <c r="OCH60" s="169"/>
      <c r="OCI60" s="169"/>
      <c r="OCJ60" s="169"/>
      <c r="OCK60" s="169"/>
      <c r="OCL60" s="169"/>
      <c r="OCM60" s="169"/>
      <c r="OCN60" s="169"/>
      <c r="OCO60" s="169"/>
      <c r="OCP60" s="169"/>
      <c r="OCQ60" s="169"/>
      <c r="OCR60" s="169"/>
      <c r="OCS60" s="169"/>
      <c r="OCT60" s="169"/>
      <c r="OCU60" s="169"/>
      <c r="OCV60" s="169"/>
      <c r="OCW60" s="169"/>
      <c r="OCX60" s="169"/>
      <c r="OCY60" s="169"/>
      <c r="OCZ60" s="169"/>
      <c r="ODA60" s="169"/>
      <c r="ODB60" s="169"/>
      <c r="ODC60" s="169"/>
      <c r="ODD60" s="169"/>
      <c r="ODE60" s="169"/>
      <c r="ODF60" s="169"/>
      <c r="ODG60" s="169"/>
      <c r="ODH60" s="169"/>
      <c r="ODI60" s="169"/>
      <c r="ODJ60" s="169"/>
      <c r="ODK60" s="169"/>
      <c r="ODL60" s="169"/>
      <c r="ODM60" s="169"/>
      <c r="ODN60" s="169"/>
      <c r="ODO60" s="169"/>
      <c r="ODP60" s="169"/>
      <c r="ODQ60" s="169"/>
      <c r="ODR60" s="169"/>
      <c r="ODS60" s="169"/>
      <c r="ODT60" s="169"/>
      <c r="ODU60" s="169"/>
      <c r="ODV60" s="169"/>
      <c r="ODW60" s="169"/>
      <c r="ODX60" s="169"/>
      <c r="ODY60" s="169"/>
      <c r="ODZ60" s="169"/>
      <c r="OEA60" s="169"/>
      <c r="OEB60" s="169"/>
      <c r="OEC60" s="169"/>
      <c r="OED60" s="169"/>
      <c r="OEE60" s="169"/>
      <c r="OEF60" s="169"/>
      <c r="OEG60" s="169"/>
      <c r="OEH60" s="169"/>
      <c r="OEI60" s="169"/>
      <c r="OEJ60" s="169"/>
      <c r="OEK60" s="169"/>
      <c r="OEL60" s="169"/>
      <c r="OEM60" s="169"/>
      <c r="OEN60" s="169"/>
      <c r="OEO60" s="169"/>
      <c r="OEP60" s="169"/>
      <c r="OEQ60" s="169"/>
      <c r="OER60" s="169"/>
      <c r="OES60" s="169"/>
      <c r="OET60" s="169"/>
      <c r="OEU60" s="169"/>
      <c r="OEV60" s="169"/>
      <c r="OEW60" s="169"/>
      <c r="OEX60" s="169"/>
      <c r="OEY60" s="169"/>
      <c r="OEZ60" s="169"/>
      <c r="OFA60" s="169"/>
      <c r="OFB60" s="169"/>
      <c r="OFC60" s="169"/>
      <c r="OFD60" s="169"/>
      <c r="OFE60" s="169"/>
      <c r="OFF60" s="169"/>
      <c r="OFG60" s="169"/>
      <c r="OFH60" s="169"/>
      <c r="OFI60" s="169"/>
      <c r="OFJ60" s="169"/>
      <c r="OFK60" s="169"/>
      <c r="OFL60" s="169"/>
      <c r="OFM60" s="169"/>
      <c r="OFN60" s="169"/>
      <c r="OFO60" s="169"/>
      <c r="OFP60" s="169"/>
      <c r="OFQ60" s="169"/>
      <c r="OFR60" s="169"/>
      <c r="OFS60" s="169"/>
      <c r="OFT60" s="169"/>
      <c r="OFU60" s="169"/>
      <c r="OFV60" s="169"/>
      <c r="OFW60" s="169"/>
      <c r="OFX60" s="169"/>
      <c r="OFY60" s="169"/>
      <c r="OFZ60" s="169"/>
      <c r="OGA60" s="169"/>
      <c r="OGB60" s="169"/>
      <c r="OGC60" s="169"/>
      <c r="OGD60" s="169"/>
      <c r="OGE60" s="169"/>
      <c r="OGF60" s="169"/>
      <c r="OGG60" s="169"/>
      <c r="OGH60" s="169"/>
      <c r="OGI60" s="169"/>
      <c r="OGJ60" s="169"/>
      <c r="OGK60" s="169"/>
      <c r="OGL60" s="169"/>
      <c r="OGM60" s="169"/>
      <c r="OGN60" s="169"/>
      <c r="OGO60" s="169"/>
      <c r="OGP60" s="169"/>
      <c r="OGQ60" s="169"/>
      <c r="OGR60" s="169"/>
      <c r="OGS60" s="169"/>
      <c r="OGT60" s="169"/>
      <c r="OGU60" s="169"/>
      <c r="OGV60" s="169"/>
      <c r="OGW60" s="169"/>
      <c r="OGX60" s="169"/>
      <c r="OGY60" s="169"/>
      <c r="OGZ60" s="169"/>
      <c r="OHA60" s="169"/>
      <c r="OHB60" s="169"/>
      <c r="OHC60" s="169"/>
      <c r="OHD60" s="169"/>
      <c r="OHE60" s="169"/>
      <c r="OHF60" s="169"/>
      <c r="OHG60" s="169"/>
      <c r="OHH60" s="169"/>
      <c r="OHI60" s="169"/>
      <c r="OHJ60" s="169"/>
      <c r="OHK60" s="169"/>
      <c r="OHL60" s="169"/>
      <c r="OHM60" s="169"/>
      <c r="OHN60" s="169"/>
      <c r="OHO60" s="169"/>
      <c r="OHP60" s="169"/>
      <c r="OHQ60" s="169"/>
      <c r="OHR60" s="169"/>
      <c r="OHS60" s="169"/>
      <c r="OHT60" s="169"/>
      <c r="OHU60" s="169"/>
      <c r="OHV60" s="169"/>
      <c r="OHW60" s="169"/>
      <c r="OHX60" s="169"/>
      <c r="OHY60" s="169"/>
      <c r="OHZ60" s="169"/>
      <c r="OIA60" s="169"/>
      <c r="OIB60" s="169"/>
      <c r="OIC60" s="169"/>
      <c r="OID60" s="169"/>
      <c r="OIE60" s="169"/>
      <c r="OIF60" s="169"/>
      <c r="OIG60" s="169"/>
      <c r="OIH60" s="169"/>
      <c r="OII60" s="169"/>
      <c r="OIJ60" s="169"/>
      <c r="OIK60" s="169"/>
      <c r="OIL60" s="169"/>
      <c r="OIM60" s="169"/>
      <c r="OIN60" s="169"/>
      <c r="OIO60" s="169"/>
      <c r="OIP60" s="169"/>
      <c r="OIQ60" s="169"/>
      <c r="OIR60" s="169"/>
      <c r="OIS60" s="169"/>
      <c r="OIT60" s="169"/>
      <c r="OIU60" s="169"/>
      <c r="OIV60" s="169"/>
      <c r="OIW60" s="169"/>
      <c r="OIX60" s="169"/>
      <c r="OIY60" s="169"/>
      <c r="OIZ60" s="169"/>
      <c r="OJA60" s="169"/>
      <c r="OJB60" s="169"/>
      <c r="OJC60" s="169"/>
      <c r="OJD60" s="169"/>
      <c r="OJE60" s="169"/>
      <c r="OJF60" s="169"/>
      <c r="OJG60" s="169"/>
      <c r="OJH60" s="169"/>
      <c r="OJI60" s="169"/>
      <c r="OJJ60" s="169"/>
      <c r="OJK60" s="169"/>
      <c r="OJL60" s="169"/>
      <c r="OJM60" s="169"/>
      <c r="OJN60" s="169"/>
      <c r="OJO60" s="169"/>
      <c r="OJP60" s="169"/>
      <c r="OJQ60" s="169"/>
      <c r="OJR60" s="169"/>
      <c r="OJS60" s="169"/>
      <c r="OJT60" s="169"/>
      <c r="OJU60" s="169"/>
      <c r="OJV60" s="169"/>
      <c r="OJW60" s="169"/>
      <c r="OJX60" s="169"/>
      <c r="OJY60" s="169"/>
      <c r="OJZ60" s="169"/>
      <c r="OKA60" s="169"/>
      <c r="OKB60" s="169"/>
      <c r="OKC60" s="169"/>
      <c r="OKD60" s="169"/>
      <c r="OKE60" s="169"/>
      <c r="OKF60" s="169"/>
      <c r="OKG60" s="169"/>
      <c r="OKH60" s="169"/>
      <c r="OKI60" s="169"/>
      <c r="OKJ60" s="169"/>
      <c r="OKK60" s="169"/>
      <c r="OKL60" s="169"/>
      <c r="OKM60" s="169"/>
      <c r="OKN60" s="169"/>
      <c r="OKO60" s="169"/>
      <c r="OKP60" s="169"/>
      <c r="OKQ60" s="169"/>
      <c r="OKR60" s="169"/>
      <c r="OKS60" s="169"/>
      <c r="OKT60" s="169"/>
      <c r="OKU60" s="169"/>
      <c r="OKV60" s="169"/>
      <c r="OKW60" s="169"/>
      <c r="OKX60" s="169"/>
      <c r="OKY60" s="169"/>
      <c r="OKZ60" s="169"/>
      <c r="OLA60" s="169"/>
      <c r="OLB60" s="169"/>
      <c r="OLC60" s="169"/>
      <c r="OLD60" s="169"/>
      <c r="OLE60" s="169"/>
      <c r="OLF60" s="169"/>
      <c r="OLG60" s="169"/>
      <c r="OLH60" s="169"/>
      <c r="OLI60" s="169"/>
      <c r="OLJ60" s="169"/>
      <c r="OLK60" s="169"/>
      <c r="OLL60" s="169"/>
      <c r="OLM60" s="169"/>
      <c r="OLN60" s="169"/>
      <c r="OLO60" s="169"/>
      <c r="OLP60" s="169"/>
      <c r="OLQ60" s="169"/>
      <c r="OLR60" s="169"/>
      <c r="OLS60" s="169"/>
      <c r="OLT60" s="169"/>
      <c r="OLU60" s="169"/>
      <c r="OLV60" s="169"/>
      <c r="OLW60" s="169"/>
      <c r="OLX60" s="169"/>
      <c r="OLY60" s="169"/>
      <c r="OLZ60" s="169"/>
      <c r="OMA60" s="169"/>
      <c r="OMB60" s="169"/>
      <c r="OMC60" s="169"/>
      <c r="OMD60" s="169"/>
      <c r="OME60" s="169"/>
      <c r="OMF60" s="169"/>
      <c r="OMG60" s="169"/>
      <c r="OMH60" s="169"/>
      <c r="OMI60" s="169"/>
      <c r="OMJ60" s="169"/>
      <c r="OMK60" s="169"/>
      <c r="OML60" s="169"/>
      <c r="OMM60" s="169"/>
      <c r="OMN60" s="169"/>
      <c r="OMO60" s="169"/>
      <c r="OMP60" s="169"/>
      <c r="OMQ60" s="169"/>
      <c r="OMR60" s="169"/>
      <c r="OMS60" s="169"/>
      <c r="OMT60" s="169"/>
      <c r="OMU60" s="169"/>
      <c r="OMV60" s="169"/>
      <c r="OMW60" s="169"/>
      <c r="OMX60" s="169"/>
      <c r="OMY60" s="169"/>
      <c r="OMZ60" s="169"/>
      <c r="ONA60" s="169"/>
      <c r="ONB60" s="169"/>
      <c r="ONC60" s="169"/>
      <c r="OND60" s="169"/>
      <c r="ONE60" s="169"/>
      <c r="ONF60" s="169"/>
      <c r="ONG60" s="169"/>
      <c r="ONH60" s="169"/>
      <c r="ONI60" s="169"/>
      <c r="ONJ60" s="169"/>
      <c r="ONK60" s="169"/>
      <c r="ONL60" s="169"/>
      <c r="ONM60" s="169"/>
      <c r="ONN60" s="169"/>
      <c r="ONO60" s="169"/>
      <c r="ONP60" s="169"/>
      <c r="ONQ60" s="169"/>
      <c r="ONR60" s="169"/>
      <c r="ONS60" s="169"/>
      <c r="ONT60" s="169"/>
      <c r="ONU60" s="169"/>
      <c r="ONV60" s="169"/>
      <c r="ONW60" s="169"/>
      <c r="ONX60" s="169"/>
      <c r="ONY60" s="169"/>
      <c r="ONZ60" s="169"/>
      <c r="OOA60" s="169"/>
      <c r="OOB60" s="169"/>
      <c r="OOC60" s="169"/>
      <c r="OOD60" s="169"/>
      <c r="OOE60" s="169"/>
      <c r="OOF60" s="169"/>
      <c r="OOG60" s="169"/>
      <c r="OOH60" s="169"/>
      <c r="OOI60" s="169"/>
      <c r="OOJ60" s="169"/>
      <c r="OOK60" s="169"/>
      <c r="OOL60" s="169"/>
      <c r="OOM60" s="169"/>
      <c r="OON60" s="169"/>
      <c r="OOO60" s="169"/>
      <c r="OOP60" s="169"/>
      <c r="OOQ60" s="169"/>
      <c r="OOR60" s="169"/>
      <c r="OOS60" s="169"/>
      <c r="OOT60" s="169"/>
      <c r="OOU60" s="169"/>
      <c r="OOV60" s="169"/>
      <c r="OOW60" s="169"/>
      <c r="OOX60" s="169"/>
      <c r="OOY60" s="169"/>
      <c r="OOZ60" s="169"/>
      <c r="OPA60" s="169"/>
      <c r="OPB60" s="169"/>
      <c r="OPC60" s="169"/>
      <c r="OPD60" s="169"/>
      <c r="OPE60" s="169"/>
      <c r="OPF60" s="169"/>
      <c r="OPG60" s="169"/>
      <c r="OPH60" s="169"/>
      <c r="OPI60" s="169"/>
      <c r="OPJ60" s="169"/>
      <c r="OPK60" s="169"/>
      <c r="OPL60" s="169"/>
      <c r="OPM60" s="169"/>
      <c r="OPN60" s="169"/>
      <c r="OPO60" s="169"/>
      <c r="OPP60" s="169"/>
      <c r="OPQ60" s="169"/>
      <c r="OPR60" s="169"/>
      <c r="OPS60" s="169"/>
      <c r="OPT60" s="169"/>
      <c r="OPU60" s="169"/>
      <c r="OPV60" s="169"/>
      <c r="OPW60" s="169"/>
      <c r="OPX60" s="169"/>
      <c r="OPY60" s="169"/>
      <c r="OPZ60" s="169"/>
      <c r="OQA60" s="169"/>
      <c r="OQB60" s="169"/>
      <c r="OQC60" s="169"/>
      <c r="OQD60" s="169"/>
      <c r="OQE60" s="169"/>
      <c r="OQF60" s="169"/>
      <c r="OQG60" s="169"/>
      <c r="OQH60" s="169"/>
      <c r="OQI60" s="169"/>
      <c r="OQJ60" s="169"/>
      <c r="OQK60" s="169"/>
      <c r="OQL60" s="169"/>
      <c r="OQM60" s="169"/>
      <c r="OQN60" s="169"/>
      <c r="OQO60" s="169"/>
      <c r="OQP60" s="169"/>
      <c r="OQQ60" s="169"/>
      <c r="OQR60" s="169"/>
      <c r="OQS60" s="169"/>
      <c r="OQT60" s="169"/>
      <c r="OQU60" s="169"/>
      <c r="OQV60" s="169"/>
      <c r="OQW60" s="169"/>
      <c r="OQX60" s="169"/>
      <c r="OQY60" s="169"/>
      <c r="OQZ60" s="169"/>
      <c r="ORA60" s="169"/>
      <c r="ORB60" s="169"/>
      <c r="ORC60" s="169"/>
      <c r="ORD60" s="169"/>
      <c r="ORE60" s="169"/>
      <c r="ORF60" s="169"/>
      <c r="ORG60" s="169"/>
      <c r="ORH60" s="169"/>
      <c r="ORI60" s="169"/>
      <c r="ORJ60" s="169"/>
      <c r="ORK60" s="169"/>
      <c r="ORL60" s="169"/>
      <c r="ORM60" s="169"/>
      <c r="ORN60" s="169"/>
      <c r="ORO60" s="169"/>
      <c r="ORP60" s="169"/>
      <c r="ORQ60" s="169"/>
      <c r="ORR60" s="169"/>
      <c r="ORS60" s="169"/>
      <c r="ORT60" s="169"/>
      <c r="ORU60" s="169"/>
      <c r="ORV60" s="169"/>
      <c r="ORW60" s="169"/>
      <c r="ORX60" s="169"/>
      <c r="ORY60" s="169"/>
      <c r="ORZ60" s="169"/>
      <c r="OSA60" s="169"/>
      <c r="OSB60" s="169"/>
      <c r="OSC60" s="169"/>
      <c r="OSD60" s="169"/>
      <c r="OSE60" s="169"/>
      <c r="OSF60" s="169"/>
      <c r="OSG60" s="169"/>
      <c r="OSH60" s="169"/>
      <c r="OSI60" s="169"/>
      <c r="OSJ60" s="169"/>
      <c r="OSK60" s="169"/>
      <c r="OSL60" s="169"/>
      <c r="OSM60" s="169"/>
      <c r="OSN60" s="169"/>
      <c r="OSO60" s="169"/>
      <c r="OSP60" s="169"/>
      <c r="OSQ60" s="169"/>
      <c r="OSR60" s="169"/>
      <c r="OSS60" s="169"/>
      <c r="OST60" s="169"/>
      <c r="OSU60" s="169"/>
      <c r="OSV60" s="169"/>
      <c r="OSW60" s="169"/>
      <c r="OSX60" s="169"/>
      <c r="OSY60" s="169"/>
      <c r="OSZ60" s="169"/>
      <c r="OTA60" s="169"/>
      <c r="OTB60" s="169"/>
      <c r="OTC60" s="169"/>
      <c r="OTD60" s="169"/>
      <c r="OTE60" s="169"/>
      <c r="OTF60" s="169"/>
      <c r="OTG60" s="169"/>
      <c r="OTH60" s="169"/>
      <c r="OTI60" s="169"/>
      <c r="OTJ60" s="169"/>
      <c r="OTK60" s="169"/>
      <c r="OTL60" s="169"/>
      <c r="OTM60" s="169"/>
      <c r="OTN60" s="169"/>
      <c r="OTO60" s="169"/>
      <c r="OTP60" s="169"/>
      <c r="OTQ60" s="169"/>
      <c r="OTR60" s="169"/>
      <c r="OTS60" s="169"/>
      <c r="OTT60" s="169"/>
      <c r="OTU60" s="169"/>
      <c r="OTV60" s="169"/>
      <c r="OTW60" s="169"/>
      <c r="OTX60" s="169"/>
      <c r="OTY60" s="169"/>
      <c r="OTZ60" s="169"/>
      <c r="OUA60" s="169"/>
      <c r="OUB60" s="169"/>
      <c r="OUC60" s="169"/>
      <c r="OUD60" s="169"/>
      <c r="OUE60" s="169"/>
      <c r="OUF60" s="169"/>
      <c r="OUG60" s="169"/>
      <c r="OUH60" s="169"/>
      <c r="OUI60" s="169"/>
      <c r="OUJ60" s="169"/>
      <c r="OUK60" s="169"/>
      <c r="OUL60" s="169"/>
      <c r="OUM60" s="169"/>
      <c r="OUN60" s="169"/>
      <c r="OUO60" s="169"/>
      <c r="OUP60" s="169"/>
      <c r="OUQ60" s="169"/>
      <c r="OUR60" s="169"/>
      <c r="OUS60" s="169"/>
      <c r="OUT60" s="169"/>
      <c r="OUU60" s="169"/>
      <c r="OUV60" s="169"/>
      <c r="OUW60" s="169"/>
      <c r="OUX60" s="169"/>
      <c r="OUY60" s="169"/>
      <c r="OUZ60" s="169"/>
      <c r="OVA60" s="169"/>
      <c r="OVB60" s="169"/>
      <c r="OVC60" s="169"/>
      <c r="OVD60" s="169"/>
      <c r="OVE60" s="169"/>
      <c r="OVF60" s="169"/>
      <c r="OVG60" s="169"/>
      <c r="OVH60" s="169"/>
      <c r="OVI60" s="169"/>
      <c r="OVJ60" s="169"/>
      <c r="OVK60" s="169"/>
      <c r="OVL60" s="169"/>
      <c r="OVM60" s="169"/>
      <c r="OVN60" s="169"/>
      <c r="OVO60" s="169"/>
      <c r="OVP60" s="169"/>
      <c r="OVQ60" s="169"/>
      <c r="OVR60" s="169"/>
      <c r="OVS60" s="169"/>
      <c r="OVT60" s="169"/>
      <c r="OVU60" s="169"/>
      <c r="OVV60" s="169"/>
      <c r="OVW60" s="169"/>
      <c r="OVX60" s="169"/>
      <c r="OVY60" s="169"/>
      <c r="OVZ60" s="169"/>
      <c r="OWA60" s="169"/>
      <c r="OWB60" s="169"/>
      <c r="OWC60" s="169"/>
      <c r="OWD60" s="169"/>
      <c r="OWE60" s="169"/>
      <c r="OWF60" s="169"/>
      <c r="OWG60" s="169"/>
      <c r="OWH60" s="169"/>
      <c r="OWI60" s="169"/>
      <c r="OWJ60" s="169"/>
      <c r="OWK60" s="169"/>
      <c r="OWL60" s="169"/>
      <c r="OWM60" s="169"/>
      <c r="OWN60" s="169"/>
      <c r="OWO60" s="169"/>
      <c r="OWP60" s="169"/>
      <c r="OWQ60" s="169"/>
      <c r="OWR60" s="169"/>
      <c r="OWS60" s="169"/>
      <c r="OWT60" s="169"/>
      <c r="OWU60" s="169"/>
      <c r="OWV60" s="169"/>
      <c r="OWW60" s="169"/>
      <c r="OWX60" s="169"/>
      <c r="OWY60" s="169"/>
      <c r="OWZ60" s="169"/>
      <c r="OXA60" s="169"/>
      <c r="OXB60" s="169"/>
      <c r="OXC60" s="169"/>
      <c r="OXD60" s="169"/>
      <c r="OXE60" s="169"/>
      <c r="OXF60" s="169"/>
      <c r="OXG60" s="169"/>
      <c r="OXH60" s="169"/>
      <c r="OXI60" s="169"/>
      <c r="OXJ60" s="169"/>
      <c r="OXK60" s="169"/>
      <c r="OXL60" s="169"/>
      <c r="OXM60" s="169"/>
      <c r="OXN60" s="169"/>
      <c r="OXO60" s="169"/>
      <c r="OXP60" s="169"/>
      <c r="OXQ60" s="169"/>
      <c r="OXR60" s="169"/>
      <c r="OXS60" s="169"/>
      <c r="OXT60" s="169"/>
      <c r="OXU60" s="169"/>
      <c r="OXV60" s="169"/>
      <c r="OXW60" s="169"/>
      <c r="OXX60" s="169"/>
      <c r="OXY60" s="169"/>
      <c r="OXZ60" s="169"/>
      <c r="OYA60" s="169"/>
      <c r="OYB60" s="169"/>
      <c r="OYC60" s="169"/>
      <c r="OYD60" s="169"/>
      <c r="OYE60" s="169"/>
      <c r="OYF60" s="169"/>
      <c r="OYG60" s="169"/>
      <c r="OYH60" s="169"/>
      <c r="OYI60" s="169"/>
      <c r="OYJ60" s="169"/>
      <c r="OYK60" s="169"/>
      <c r="OYL60" s="169"/>
      <c r="OYM60" s="169"/>
      <c r="OYN60" s="169"/>
      <c r="OYO60" s="169"/>
      <c r="OYP60" s="169"/>
      <c r="OYQ60" s="169"/>
      <c r="OYR60" s="169"/>
      <c r="OYS60" s="169"/>
      <c r="OYT60" s="169"/>
      <c r="OYU60" s="169"/>
      <c r="OYV60" s="169"/>
      <c r="OYW60" s="169"/>
      <c r="OYX60" s="169"/>
      <c r="OYY60" s="169"/>
      <c r="OYZ60" s="169"/>
      <c r="OZA60" s="169"/>
      <c r="OZB60" s="169"/>
      <c r="OZC60" s="169"/>
      <c r="OZD60" s="169"/>
      <c r="OZE60" s="169"/>
      <c r="OZF60" s="169"/>
      <c r="OZG60" s="169"/>
      <c r="OZH60" s="169"/>
      <c r="OZI60" s="169"/>
      <c r="OZJ60" s="169"/>
      <c r="OZK60" s="169"/>
      <c r="OZL60" s="169"/>
      <c r="OZM60" s="169"/>
      <c r="OZN60" s="169"/>
      <c r="OZO60" s="169"/>
      <c r="OZP60" s="169"/>
      <c r="OZQ60" s="169"/>
      <c r="OZR60" s="169"/>
      <c r="OZS60" s="169"/>
      <c r="OZT60" s="169"/>
      <c r="OZU60" s="169"/>
      <c r="OZV60" s="169"/>
      <c r="OZW60" s="169"/>
      <c r="OZX60" s="169"/>
      <c r="OZY60" s="169"/>
      <c r="OZZ60" s="169"/>
      <c r="PAA60" s="169"/>
      <c r="PAB60" s="169"/>
      <c r="PAC60" s="169"/>
      <c r="PAD60" s="169"/>
      <c r="PAE60" s="169"/>
      <c r="PAF60" s="169"/>
      <c r="PAG60" s="169"/>
      <c r="PAH60" s="169"/>
      <c r="PAI60" s="169"/>
      <c r="PAJ60" s="169"/>
      <c r="PAK60" s="169"/>
      <c r="PAL60" s="169"/>
      <c r="PAM60" s="169"/>
      <c r="PAN60" s="169"/>
      <c r="PAO60" s="169"/>
      <c r="PAP60" s="169"/>
      <c r="PAQ60" s="169"/>
      <c r="PAR60" s="169"/>
      <c r="PAS60" s="169"/>
      <c r="PAT60" s="169"/>
      <c r="PAU60" s="169"/>
      <c r="PAV60" s="169"/>
      <c r="PAW60" s="169"/>
      <c r="PAX60" s="169"/>
      <c r="PAY60" s="169"/>
      <c r="PAZ60" s="169"/>
      <c r="PBA60" s="169"/>
      <c r="PBB60" s="169"/>
      <c r="PBC60" s="169"/>
      <c r="PBD60" s="169"/>
      <c r="PBE60" s="169"/>
      <c r="PBF60" s="169"/>
      <c r="PBG60" s="169"/>
      <c r="PBH60" s="169"/>
      <c r="PBI60" s="169"/>
      <c r="PBJ60" s="169"/>
      <c r="PBK60" s="169"/>
      <c r="PBL60" s="169"/>
      <c r="PBM60" s="169"/>
      <c r="PBN60" s="169"/>
      <c r="PBO60" s="169"/>
      <c r="PBP60" s="169"/>
      <c r="PBQ60" s="169"/>
      <c r="PBR60" s="169"/>
      <c r="PBS60" s="169"/>
      <c r="PBT60" s="169"/>
      <c r="PBU60" s="169"/>
      <c r="PBV60" s="169"/>
      <c r="PBW60" s="169"/>
      <c r="PBX60" s="169"/>
      <c r="PBY60" s="169"/>
      <c r="PBZ60" s="169"/>
      <c r="PCA60" s="169"/>
      <c r="PCB60" s="169"/>
      <c r="PCC60" s="169"/>
      <c r="PCD60" s="169"/>
      <c r="PCE60" s="169"/>
      <c r="PCF60" s="169"/>
      <c r="PCG60" s="169"/>
      <c r="PCH60" s="169"/>
      <c r="PCI60" s="169"/>
      <c r="PCJ60" s="169"/>
      <c r="PCK60" s="169"/>
      <c r="PCL60" s="169"/>
      <c r="PCM60" s="169"/>
      <c r="PCN60" s="169"/>
      <c r="PCO60" s="169"/>
      <c r="PCP60" s="169"/>
      <c r="PCQ60" s="169"/>
      <c r="PCR60" s="169"/>
      <c r="PCS60" s="169"/>
      <c r="PCT60" s="169"/>
      <c r="PCU60" s="169"/>
      <c r="PCV60" s="169"/>
      <c r="PCW60" s="169"/>
      <c r="PCX60" s="169"/>
      <c r="PCY60" s="169"/>
      <c r="PCZ60" s="169"/>
      <c r="PDA60" s="169"/>
      <c r="PDB60" s="169"/>
      <c r="PDC60" s="169"/>
      <c r="PDD60" s="169"/>
      <c r="PDE60" s="169"/>
      <c r="PDF60" s="169"/>
      <c r="PDG60" s="169"/>
      <c r="PDH60" s="169"/>
      <c r="PDI60" s="169"/>
      <c r="PDJ60" s="169"/>
      <c r="PDK60" s="169"/>
      <c r="PDL60" s="169"/>
      <c r="PDM60" s="169"/>
      <c r="PDN60" s="169"/>
      <c r="PDO60" s="169"/>
      <c r="PDP60" s="169"/>
      <c r="PDQ60" s="169"/>
      <c r="PDR60" s="169"/>
      <c r="PDS60" s="169"/>
      <c r="PDT60" s="169"/>
      <c r="PDU60" s="169"/>
      <c r="PDV60" s="169"/>
      <c r="PDW60" s="169"/>
      <c r="PDX60" s="169"/>
      <c r="PDY60" s="169"/>
      <c r="PDZ60" s="169"/>
      <c r="PEA60" s="169"/>
      <c r="PEB60" s="169"/>
      <c r="PEC60" s="169"/>
      <c r="PED60" s="169"/>
      <c r="PEE60" s="169"/>
      <c r="PEF60" s="169"/>
      <c r="PEG60" s="169"/>
      <c r="PEH60" s="169"/>
      <c r="PEI60" s="169"/>
      <c r="PEJ60" s="169"/>
      <c r="PEK60" s="169"/>
      <c r="PEL60" s="169"/>
      <c r="PEM60" s="169"/>
      <c r="PEN60" s="169"/>
      <c r="PEO60" s="169"/>
      <c r="PEP60" s="169"/>
      <c r="PEQ60" s="169"/>
      <c r="PER60" s="169"/>
      <c r="PES60" s="169"/>
      <c r="PET60" s="169"/>
      <c r="PEU60" s="169"/>
      <c r="PEV60" s="169"/>
      <c r="PEW60" s="169"/>
      <c r="PEX60" s="169"/>
      <c r="PEY60" s="169"/>
      <c r="PEZ60" s="169"/>
      <c r="PFA60" s="169"/>
      <c r="PFB60" s="169"/>
      <c r="PFC60" s="169"/>
      <c r="PFD60" s="169"/>
      <c r="PFE60" s="169"/>
      <c r="PFF60" s="169"/>
      <c r="PFG60" s="169"/>
      <c r="PFH60" s="169"/>
      <c r="PFI60" s="169"/>
      <c r="PFJ60" s="169"/>
      <c r="PFK60" s="169"/>
      <c r="PFL60" s="169"/>
      <c r="PFM60" s="169"/>
      <c r="PFN60" s="169"/>
      <c r="PFO60" s="169"/>
      <c r="PFP60" s="169"/>
      <c r="PFQ60" s="169"/>
      <c r="PFR60" s="169"/>
      <c r="PFS60" s="169"/>
      <c r="PFT60" s="169"/>
      <c r="PFU60" s="169"/>
      <c r="PFV60" s="169"/>
      <c r="PFW60" s="169"/>
      <c r="PFX60" s="169"/>
      <c r="PFY60" s="169"/>
      <c r="PFZ60" s="169"/>
      <c r="PGA60" s="169"/>
      <c r="PGB60" s="169"/>
      <c r="PGC60" s="169"/>
      <c r="PGD60" s="169"/>
      <c r="PGE60" s="169"/>
      <c r="PGF60" s="169"/>
      <c r="PGG60" s="169"/>
      <c r="PGH60" s="169"/>
      <c r="PGI60" s="169"/>
      <c r="PGJ60" s="169"/>
      <c r="PGK60" s="169"/>
      <c r="PGL60" s="169"/>
      <c r="PGM60" s="169"/>
      <c r="PGN60" s="169"/>
      <c r="PGO60" s="169"/>
      <c r="PGP60" s="169"/>
      <c r="PGQ60" s="169"/>
      <c r="PGR60" s="169"/>
      <c r="PGS60" s="169"/>
      <c r="PGT60" s="169"/>
      <c r="PGU60" s="169"/>
      <c r="PGV60" s="169"/>
      <c r="PGW60" s="169"/>
      <c r="PGX60" s="169"/>
      <c r="PGY60" s="169"/>
      <c r="PGZ60" s="169"/>
      <c r="PHA60" s="169"/>
      <c r="PHB60" s="169"/>
      <c r="PHC60" s="169"/>
      <c r="PHD60" s="169"/>
      <c r="PHE60" s="169"/>
      <c r="PHF60" s="169"/>
      <c r="PHG60" s="169"/>
      <c r="PHH60" s="169"/>
      <c r="PHI60" s="169"/>
      <c r="PHJ60" s="169"/>
      <c r="PHK60" s="169"/>
      <c r="PHL60" s="169"/>
      <c r="PHM60" s="169"/>
      <c r="PHN60" s="169"/>
      <c r="PHO60" s="169"/>
      <c r="PHP60" s="169"/>
      <c r="PHQ60" s="169"/>
      <c r="PHR60" s="169"/>
      <c r="PHS60" s="169"/>
      <c r="PHT60" s="169"/>
      <c r="PHU60" s="169"/>
      <c r="PHV60" s="169"/>
      <c r="PHW60" s="169"/>
      <c r="PHX60" s="169"/>
      <c r="PHY60" s="169"/>
      <c r="PHZ60" s="169"/>
      <c r="PIA60" s="169"/>
      <c r="PIB60" s="169"/>
      <c r="PIC60" s="169"/>
      <c r="PID60" s="169"/>
      <c r="PIE60" s="169"/>
      <c r="PIF60" s="169"/>
      <c r="PIG60" s="169"/>
      <c r="PIH60" s="169"/>
      <c r="PII60" s="169"/>
      <c r="PIJ60" s="169"/>
      <c r="PIK60" s="169"/>
      <c r="PIL60" s="169"/>
      <c r="PIM60" s="169"/>
      <c r="PIN60" s="169"/>
      <c r="PIO60" s="169"/>
      <c r="PIP60" s="169"/>
      <c r="PIQ60" s="169"/>
      <c r="PIR60" s="169"/>
      <c r="PIS60" s="169"/>
      <c r="PIT60" s="169"/>
      <c r="PIU60" s="169"/>
      <c r="PIV60" s="169"/>
      <c r="PIW60" s="169"/>
      <c r="PIX60" s="169"/>
      <c r="PIY60" s="169"/>
      <c r="PIZ60" s="169"/>
      <c r="PJA60" s="169"/>
      <c r="PJB60" s="169"/>
      <c r="PJC60" s="169"/>
      <c r="PJD60" s="169"/>
      <c r="PJE60" s="169"/>
      <c r="PJF60" s="169"/>
      <c r="PJG60" s="169"/>
      <c r="PJH60" s="169"/>
      <c r="PJI60" s="169"/>
      <c r="PJJ60" s="169"/>
      <c r="PJK60" s="169"/>
      <c r="PJL60" s="169"/>
      <c r="PJM60" s="169"/>
      <c r="PJN60" s="169"/>
      <c r="PJO60" s="169"/>
      <c r="PJP60" s="169"/>
      <c r="PJQ60" s="169"/>
      <c r="PJR60" s="169"/>
      <c r="PJS60" s="169"/>
      <c r="PJT60" s="169"/>
      <c r="PJU60" s="169"/>
      <c r="PJV60" s="169"/>
      <c r="PJW60" s="169"/>
      <c r="PJX60" s="169"/>
      <c r="PJY60" s="169"/>
      <c r="PJZ60" s="169"/>
      <c r="PKA60" s="169"/>
      <c r="PKB60" s="169"/>
      <c r="PKC60" s="169"/>
      <c r="PKD60" s="169"/>
      <c r="PKE60" s="169"/>
      <c r="PKF60" s="169"/>
      <c r="PKG60" s="169"/>
      <c r="PKH60" s="169"/>
      <c r="PKI60" s="169"/>
      <c r="PKJ60" s="169"/>
      <c r="PKK60" s="169"/>
      <c r="PKL60" s="169"/>
      <c r="PKM60" s="169"/>
      <c r="PKN60" s="169"/>
      <c r="PKO60" s="169"/>
      <c r="PKP60" s="169"/>
      <c r="PKQ60" s="169"/>
      <c r="PKR60" s="169"/>
      <c r="PKS60" s="169"/>
      <c r="PKT60" s="169"/>
      <c r="PKU60" s="169"/>
      <c r="PKV60" s="169"/>
      <c r="PKW60" s="169"/>
      <c r="PKX60" s="169"/>
      <c r="PKY60" s="169"/>
      <c r="PKZ60" s="169"/>
      <c r="PLA60" s="169"/>
      <c r="PLB60" s="169"/>
      <c r="PLC60" s="169"/>
      <c r="PLD60" s="169"/>
      <c r="PLE60" s="169"/>
      <c r="PLF60" s="169"/>
      <c r="PLG60" s="169"/>
      <c r="PLH60" s="169"/>
      <c r="PLI60" s="169"/>
      <c r="PLJ60" s="169"/>
      <c r="PLK60" s="169"/>
      <c r="PLL60" s="169"/>
      <c r="PLM60" s="169"/>
      <c r="PLN60" s="169"/>
      <c r="PLO60" s="169"/>
      <c r="PLP60" s="169"/>
      <c r="PLQ60" s="169"/>
      <c r="PLR60" s="169"/>
      <c r="PLS60" s="169"/>
      <c r="PLT60" s="169"/>
      <c r="PLU60" s="169"/>
      <c r="PLV60" s="169"/>
      <c r="PLW60" s="169"/>
      <c r="PLX60" s="169"/>
      <c r="PLY60" s="169"/>
      <c r="PLZ60" s="169"/>
      <c r="PMA60" s="169"/>
      <c r="PMB60" s="169"/>
      <c r="PMC60" s="169"/>
      <c r="PMD60" s="169"/>
      <c r="PME60" s="169"/>
      <c r="PMF60" s="169"/>
      <c r="PMG60" s="169"/>
      <c r="PMH60" s="169"/>
      <c r="PMI60" s="169"/>
      <c r="PMJ60" s="169"/>
      <c r="PMK60" s="169"/>
      <c r="PML60" s="169"/>
      <c r="PMM60" s="169"/>
      <c r="PMN60" s="169"/>
      <c r="PMO60" s="169"/>
      <c r="PMP60" s="169"/>
      <c r="PMQ60" s="169"/>
      <c r="PMR60" s="169"/>
      <c r="PMS60" s="169"/>
      <c r="PMT60" s="169"/>
      <c r="PMU60" s="169"/>
      <c r="PMV60" s="169"/>
      <c r="PMW60" s="169"/>
      <c r="PMX60" s="169"/>
      <c r="PMY60" s="169"/>
      <c r="PMZ60" s="169"/>
      <c r="PNA60" s="169"/>
      <c r="PNB60" s="169"/>
      <c r="PNC60" s="169"/>
      <c r="PND60" s="169"/>
      <c r="PNE60" s="169"/>
      <c r="PNF60" s="169"/>
      <c r="PNG60" s="169"/>
      <c r="PNH60" s="169"/>
      <c r="PNI60" s="169"/>
      <c r="PNJ60" s="169"/>
      <c r="PNK60" s="169"/>
      <c r="PNL60" s="169"/>
      <c r="PNM60" s="169"/>
      <c r="PNN60" s="169"/>
      <c r="PNO60" s="169"/>
      <c r="PNP60" s="169"/>
      <c r="PNQ60" s="169"/>
      <c r="PNR60" s="169"/>
      <c r="PNS60" s="169"/>
      <c r="PNT60" s="169"/>
      <c r="PNU60" s="169"/>
      <c r="PNV60" s="169"/>
      <c r="PNW60" s="169"/>
      <c r="PNX60" s="169"/>
      <c r="PNY60" s="169"/>
      <c r="PNZ60" s="169"/>
      <c r="POA60" s="169"/>
      <c r="POB60" s="169"/>
      <c r="POC60" s="169"/>
      <c r="POD60" s="169"/>
      <c r="POE60" s="169"/>
      <c r="POF60" s="169"/>
      <c r="POG60" s="169"/>
      <c r="POH60" s="169"/>
      <c r="POI60" s="169"/>
      <c r="POJ60" s="169"/>
      <c r="POK60" s="169"/>
      <c r="POL60" s="169"/>
      <c r="POM60" s="169"/>
      <c r="PON60" s="169"/>
      <c r="POO60" s="169"/>
      <c r="POP60" s="169"/>
      <c r="POQ60" s="169"/>
      <c r="POR60" s="169"/>
      <c r="POS60" s="169"/>
      <c r="POT60" s="169"/>
      <c r="POU60" s="169"/>
      <c r="POV60" s="169"/>
      <c r="POW60" s="169"/>
      <c r="POX60" s="169"/>
      <c r="POY60" s="169"/>
      <c r="POZ60" s="169"/>
      <c r="PPA60" s="169"/>
      <c r="PPB60" s="169"/>
      <c r="PPC60" s="169"/>
      <c r="PPD60" s="169"/>
      <c r="PPE60" s="169"/>
      <c r="PPF60" s="169"/>
      <c r="PPG60" s="169"/>
      <c r="PPH60" s="169"/>
      <c r="PPI60" s="169"/>
      <c r="PPJ60" s="169"/>
      <c r="PPK60" s="169"/>
      <c r="PPL60" s="169"/>
      <c r="PPM60" s="169"/>
      <c r="PPN60" s="169"/>
      <c r="PPO60" s="169"/>
      <c r="PPP60" s="169"/>
      <c r="PPQ60" s="169"/>
      <c r="PPR60" s="169"/>
      <c r="PPS60" s="169"/>
      <c r="PPT60" s="169"/>
      <c r="PPU60" s="169"/>
      <c r="PPV60" s="169"/>
      <c r="PPW60" s="169"/>
      <c r="PPX60" s="169"/>
      <c r="PPY60" s="169"/>
      <c r="PPZ60" s="169"/>
      <c r="PQA60" s="169"/>
      <c r="PQB60" s="169"/>
      <c r="PQC60" s="169"/>
      <c r="PQD60" s="169"/>
      <c r="PQE60" s="169"/>
      <c r="PQF60" s="169"/>
      <c r="PQG60" s="169"/>
      <c r="PQH60" s="169"/>
      <c r="PQI60" s="169"/>
      <c r="PQJ60" s="169"/>
      <c r="PQK60" s="169"/>
      <c r="PQL60" s="169"/>
      <c r="PQM60" s="169"/>
      <c r="PQN60" s="169"/>
      <c r="PQO60" s="169"/>
      <c r="PQP60" s="169"/>
      <c r="PQQ60" s="169"/>
      <c r="PQR60" s="169"/>
      <c r="PQS60" s="169"/>
      <c r="PQT60" s="169"/>
      <c r="PQU60" s="169"/>
      <c r="PQV60" s="169"/>
      <c r="PQW60" s="169"/>
      <c r="PQX60" s="169"/>
      <c r="PQY60" s="169"/>
      <c r="PQZ60" s="169"/>
      <c r="PRA60" s="169"/>
      <c r="PRB60" s="169"/>
      <c r="PRC60" s="169"/>
      <c r="PRD60" s="169"/>
      <c r="PRE60" s="169"/>
      <c r="PRF60" s="169"/>
      <c r="PRG60" s="169"/>
      <c r="PRH60" s="169"/>
      <c r="PRI60" s="169"/>
      <c r="PRJ60" s="169"/>
      <c r="PRK60" s="169"/>
      <c r="PRL60" s="169"/>
      <c r="PRM60" s="169"/>
      <c r="PRN60" s="169"/>
      <c r="PRO60" s="169"/>
      <c r="PRP60" s="169"/>
      <c r="PRQ60" s="169"/>
      <c r="PRR60" s="169"/>
      <c r="PRS60" s="169"/>
      <c r="PRT60" s="169"/>
      <c r="PRU60" s="169"/>
      <c r="PRV60" s="169"/>
      <c r="PRW60" s="169"/>
      <c r="PRX60" s="169"/>
      <c r="PRY60" s="169"/>
      <c r="PRZ60" s="169"/>
      <c r="PSA60" s="169"/>
      <c r="PSB60" s="169"/>
      <c r="PSC60" s="169"/>
      <c r="PSD60" s="169"/>
      <c r="PSE60" s="169"/>
      <c r="PSF60" s="169"/>
      <c r="PSG60" s="169"/>
      <c r="PSH60" s="169"/>
      <c r="PSI60" s="169"/>
      <c r="PSJ60" s="169"/>
      <c r="PSK60" s="169"/>
      <c r="PSL60" s="169"/>
      <c r="PSM60" s="169"/>
      <c r="PSN60" s="169"/>
      <c r="PSO60" s="169"/>
      <c r="PSP60" s="169"/>
      <c r="PSQ60" s="169"/>
      <c r="PSR60" s="169"/>
      <c r="PSS60" s="169"/>
      <c r="PST60" s="169"/>
      <c r="PSU60" s="169"/>
      <c r="PSV60" s="169"/>
      <c r="PSW60" s="169"/>
      <c r="PSX60" s="169"/>
      <c r="PSY60" s="169"/>
      <c r="PSZ60" s="169"/>
      <c r="PTA60" s="169"/>
      <c r="PTB60" s="169"/>
      <c r="PTC60" s="169"/>
      <c r="PTD60" s="169"/>
      <c r="PTE60" s="169"/>
      <c r="PTF60" s="169"/>
      <c r="PTG60" s="169"/>
      <c r="PTH60" s="169"/>
      <c r="PTI60" s="169"/>
      <c r="PTJ60" s="169"/>
      <c r="PTK60" s="169"/>
      <c r="PTL60" s="169"/>
      <c r="PTM60" s="169"/>
      <c r="PTN60" s="169"/>
      <c r="PTO60" s="169"/>
      <c r="PTP60" s="169"/>
      <c r="PTQ60" s="169"/>
      <c r="PTR60" s="169"/>
      <c r="PTS60" s="169"/>
      <c r="PTT60" s="169"/>
      <c r="PTU60" s="169"/>
      <c r="PTV60" s="169"/>
      <c r="PTW60" s="169"/>
      <c r="PTX60" s="169"/>
      <c r="PTY60" s="169"/>
      <c r="PTZ60" s="169"/>
      <c r="PUA60" s="169"/>
      <c r="PUB60" s="169"/>
      <c r="PUC60" s="169"/>
      <c r="PUD60" s="169"/>
      <c r="PUE60" s="169"/>
      <c r="PUF60" s="169"/>
      <c r="PUG60" s="169"/>
      <c r="PUH60" s="169"/>
      <c r="PUI60" s="169"/>
      <c r="PUJ60" s="169"/>
      <c r="PUK60" s="169"/>
      <c r="PUL60" s="169"/>
      <c r="PUM60" s="169"/>
      <c r="PUN60" s="169"/>
      <c r="PUO60" s="169"/>
      <c r="PUP60" s="169"/>
      <c r="PUQ60" s="169"/>
      <c r="PUR60" s="169"/>
      <c r="PUS60" s="169"/>
      <c r="PUT60" s="169"/>
      <c r="PUU60" s="169"/>
      <c r="PUV60" s="169"/>
      <c r="PUW60" s="169"/>
      <c r="PUX60" s="169"/>
      <c r="PUY60" s="169"/>
      <c r="PUZ60" s="169"/>
      <c r="PVA60" s="169"/>
      <c r="PVB60" s="169"/>
      <c r="PVC60" s="169"/>
      <c r="PVD60" s="169"/>
      <c r="PVE60" s="169"/>
      <c r="PVF60" s="169"/>
      <c r="PVG60" s="169"/>
      <c r="PVH60" s="169"/>
      <c r="PVI60" s="169"/>
      <c r="PVJ60" s="169"/>
      <c r="PVK60" s="169"/>
      <c r="PVL60" s="169"/>
      <c r="PVM60" s="169"/>
      <c r="PVN60" s="169"/>
      <c r="PVO60" s="169"/>
      <c r="PVP60" s="169"/>
      <c r="PVQ60" s="169"/>
      <c r="PVR60" s="169"/>
      <c r="PVS60" s="169"/>
      <c r="PVT60" s="169"/>
      <c r="PVU60" s="169"/>
      <c r="PVV60" s="169"/>
      <c r="PVW60" s="169"/>
      <c r="PVX60" s="169"/>
      <c r="PVY60" s="169"/>
      <c r="PVZ60" s="169"/>
      <c r="PWA60" s="169"/>
      <c r="PWB60" s="169"/>
      <c r="PWC60" s="169"/>
      <c r="PWD60" s="169"/>
      <c r="PWE60" s="169"/>
      <c r="PWF60" s="169"/>
      <c r="PWG60" s="169"/>
      <c r="PWH60" s="169"/>
      <c r="PWI60" s="169"/>
      <c r="PWJ60" s="169"/>
      <c r="PWK60" s="169"/>
      <c r="PWL60" s="169"/>
      <c r="PWM60" s="169"/>
      <c r="PWN60" s="169"/>
      <c r="PWO60" s="169"/>
      <c r="PWP60" s="169"/>
      <c r="PWQ60" s="169"/>
      <c r="PWR60" s="169"/>
      <c r="PWS60" s="169"/>
      <c r="PWT60" s="169"/>
      <c r="PWU60" s="169"/>
      <c r="PWV60" s="169"/>
      <c r="PWW60" s="169"/>
      <c r="PWX60" s="169"/>
      <c r="PWY60" s="169"/>
      <c r="PWZ60" s="169"/>
      <c r="PXA60" s="169"/>
      <c r="PXB60" s="169"/>
      <c r="PXC60" s="169"/>
      <c r="PXD60" s="169"/>
      <c r="PXE60" s="169"/>
      <c r="PXF60" s="169"/>
      <c r="PXG60" s="169"/>
      <c r="PXH60" s="169"/>
      <c r="PXI60" s="169"/>
      <c r="PXJ60" s="169"/>
      <c r="PXK60" s="169"/>
      <c r="PXL60" s="169"/>
      <c r="PXM60" s="169"/>
      <c r="PXN60" s="169"/>
      <c r="PXO60" s="169"/>
      <c r="PXP60" s="169"/>
      <c r="PXQ60" s="169"/>
      <c r="PXR60" s="169"/>
      <c r="PXS60" s="169"/>
      <c r="PXT60" s="169"/>
      <c r="PXU60" s="169"/>
      <c r="PXV60" s="169"/>
      <c r="PXW60" s="169"/>
      <c r="PXX60" s="169"/>
      <c r="PXY60" s="169"/>
      <c r="PXZ60" s="169"/>
      <c r="PYA60" s="169"/>
      <c r="PYB60" s="169"/>
      <c r="PYC60" s="169"/>
      <c r="PYD60" s="169"/>
      <c r="PYE60" s="169"/>
      <c r="PYF60" s="169"/>
      <c r="PYG60" s="169"/>
      <c r="PYH60" s="169"/>
      <c r="PYI60" s="169"/>
      <c r="PYJ60" s="169"/>
      <c r="PYK60" s="169"/>
      <c r="PYL60" s="169"/>
      <c r="PYM60" s="169"/>
      <c r="PYN60" s="169"/>
      <c r="PYO60" s="169"/>
      <c r="PYP60" s="169"/>
      <c r="PYQ60" s="169"/>
      <c r="PYR60" s="169"/>
      <c r="PYS60" s="169"/>
      <c r="PYT60" s="169"/>
      <c r="PYU60" s="169"/>
      <c r="PYV60" s="169"/>
      <c r="PYW60" s="169"/>
      <c r="PYX60" s="169"/>
      <c r="PYY60" s="169"/>
      <c r="PYZ60" s="169"/>
      <c r="PZA60" s="169"/>
      <c r="PZB60" s="169"/>
      <c r="PZC60" s="169"/>
      <c r="PZD60" s="169"/>
      <c r="PZE60" s="169"/>
      <c r="PZF60" s="169"/>
      <c r="PZG60" s="169"/>
      <c r="PZH60" s="169"/>
      <c r="PZI60" s="169"/>
      <c r="PZJ60" s="169"/>
      <c r="PZK60" s="169"/>
      <c r="PZL60" s="169"/>
      <c r="PZM60" s="169"/>
      <c r="PZN60" s="169"/>
      <c r="PZO60" s="169"/>
      <c r="PZP60" s="169"/>
      <c r="PZQ60" s="169"/>
      <c r="PZR60" s="169"/>
      <c r="PZS60" s="169"/>
      <c r="PZT60" s="169"/>
      <c r="PZU60" s="169"/>
      <c r="PZV60" s="169"/>
      <c r="PZW60" s="169"/>
      <c r="PZX60" s="169"/>
      <c r="PZY60" s="169"/>
      <c r="PZZ60" s="169"/>
      <c r="QAA60" s="169"/>
      <c r="QAB60" s="169"/>
      <c r="QAC60" s="169"/>
      <c r="QAD60" s="169"/>
      <c r="QAE60" s="169"/>
      <c r="QAF60" s="169"/>
      <c r="QAG60" s="169"/>
      <c r="QAH60" s="169"/>
      <c r="QAI60" s="169"/>
      <c r="QAJ60" s="169"/>
      <c r="QAK60" s="169"/>
      <c r="QAL60" s="169"/>
      <c r="QAM60" s="169"/>
      <c r="QAN60" s="169"/>
      <c r="QAO60" s="169"/>
      <c r="QAP60" s="169"/>
      <c r="QAQ60" s="169"/>
      <c r="QAR60" s="169"/>
      <c r="QAS60" s="169"/>
      <c r="QAT60" s="169"/>
      <c r="QAU60" s="169"/>
      <c r="QAV60" s="169"/>
      <c r="QAW60" s="169"/>
      <c r="QAX60" s="169"/>
      <c r="QAY60" s="169"/>
      <c r="QAZ60" s="169"/>
      <c r="QBA60" s="169"/>
      <c r="QBB60" s="169"/>
      <c r="QBC60" s="169"/>
      <c r="QBD60" s="169"/>
      <c r="QBE60" s="169"/>
      <c r="QBF60" s="169"/>
      <c r="QBG60" s="169"/>
      <c r="QBH60" s="169"/>
      <c r="QBI60" s="169"/>
      <c r="QBJ60" s="169"/>
      <c r="QBK60" s="169"/>
      <c r="QBL60" s="169"/>
      <c r="QBM60" s="169"/>
      <c r="QBN60" s="169"/>
      <c r="QBO60" s="169"/>
      <c r="QBP60" s="169"/>
      <c r="QBQ60" s="169"/>
      <c r="QBR60" s="169"/>
      <c r="QBS60" s="169"/>
      <c r="QBT60" s="169"/>
      <c r="QBU60" s="169"/>
      <c r="QBV60" s="169"/>
      <c r="QBW60" s="169"/>
      <c r="QBX60" s="169"/>
      <c r="QBY60" s="169"/>
      <c r="QBZ60" s="169"/>
      <c r="QCA60" s="169"/>
      <c r="QCB60" s="169"/>
      <c r="QCC60" s="169"/>
      <c r="QCD60" s="169"/>
      <c r="QCE60" s="169"/>
      <c r="QCF60" s="169"/>
      <c r="QCG60" s="169"/>
      <c r="QCH60" s="169"/>
      <c r="QCI60" s="169"/>
      <c r="QCJ60" s="169"/>
      <c r="QCK60" s="169"/>
      <c r="QCL60" s="169"/>
      <c r="QCM60" s="169"/>
      <c r="QCN60" s="169"/>
      <c r="QCO60" s="169"/>
      <c r="QCP60" s="169"/>
      <c r="QCQ60" s="169"/>
      <c r="QCR60" s="169"/>
      <c r="QCS60" s="169"/>
      <c r="QCT60" s="169"/>
      <c r="QCU60" s="169"/>
      <c r="QCV60" s="169"/>
      <c r="QCW60" s="169"/>
      <c r="QCX60" s="169"/>
      <c r="QCY60" s="169"/>
      <c r="QCZ60" s="169"/>
      <c r="QDA60" s="169"/>
      <c r="QDB60" s="169"/>
      <c r="QDC60" s="169"/>
      <c r="QDD60" s="169"/>
      <c r="QDE60" s="169"/>
      <c r="QDF60" s="169"/>
      <c r="QDG60" s="169"/>
      <c r="QDH60" s="169"/>
      <c r="QDI60" s="169"/>
      <c r="QDJ60" s="169"/>
      <c r="QDK60" s="169"/>
      <c r="QDL60" s="169"/>
      <c r="QDM60" s="169"/>
      <c r="QDN60" s="169"/>
      <c r="QDO60" s="169"/>
      <c r="QDP60" s="169"/>
      <c r="QDQ60" s="169"/>
      <c r="QDR60" s="169"/>
      <c r="QDS60" s="169"/>
      <c r="QDT60" s="169"/>
      <c r="QDU60" s="169"/>
      <c r="QDV60" s="169"/>
      <c r="QDW60" s="169"/>
      <c r="QDX60" s="169"/>
      <c r="QDY60" s="169"/>
      <c r="QDZ60" s="169"/>
      <c r="QEA60" s="169"/>
      <c r="QEB60" s="169"/>
      <c r="QEC60" s="169"/>
      <c r="QED60" s="169"/>
      <c r="QEE60" s="169"/>
      <c r="QEF60" s="169"/>
      <c r="QEG60" s="169"/>
      <c r="QEH60" s="169"/>
      <c r="QEI60" s="169"/>
      <c r="QEJ60" s="169"/>
      <c r="QEK60" s="169"/>
      <c r="QEL60" s="169"/>
      <c r="QEM60" s="169"/>
      <c r="QEN60" s="169"/>
      <c r="QEO60" s="169"/>
      <c r="QEP60" s="169"/>
      <c r="QEQ60" s="169"/>
      <c r="QER60" s="169"/>
      <c r="QES60" s="169"/>
      <c r="QET60" s="169"/>
      <c r="QEU60" s="169"/>
      <c r="QEV60" s="169"/>
      <c r="QEW60" s="169"/>
      <c r="QEX60" s="169"/>
      <c r="QEY60" s="169"/>
      <c r="QEZ60" s="169"/>
      <c r="QFA60" s="169"/>
      <c r="QFB60" s="169"/>
      <c r="QFC60" s="169"/>
      <c r="QFD60" s="169"/>
      <c r="QFE60" s="169"/>
      <c r="QFF60" s="169"/>
      <c r="QFG60" s="169"/>
      <c r="QFH60" s="169"/>
      <c r="QFI60" s="169"/>
      <c r="QFJ60" s="169"/>
      <c r="QFK60" s="169"/>
      <c r="QFL60" s="169"/>
      <c r="QFM60" s="169"/>
      <c r="QFN60" s="169"/>
      <c r="QFO60" s="169"/>
      <c r="QFP60" s="169"/>
      <c r="QFQ60" s="169"/>
      <c r="QFR60" s="169"/>
      <c r="QFS60" s="169"/>
      <c r="QFT60" s="169"/>
      <c r="QFU60" s="169"/>
      <c r="QFV60" s="169"/>
      <c r="QFW60" s="169"/>
      <c r="QFX60" s="169"/>
      <c r="QFY60" s="169"/>
      <c r="QFZ60" s="169"/>
      <c r="QGA60" s="169"/>
      <c r="QGB60" s="169"/>
      <c r="QGC60" s="169"/>
      <c r="QGD60" s="169"/>
      <c r="QGE60" s="169"/>
      <c r="QGF60" s="169"/>
      <c r="QGG60" s="169"/>
      <c r="QGH60" s="169"/>
      <c r="QGI60" s="169"/>
      <c r="QGJ60" s="169"/>
      <c r="QGK60" s="169"/>
      <c r="QGL60" s="169"/>
      <c r="QGM60" s="169"/>
      <c r="QGN60" s="169"/>
      <c r="QGO60" s="169"/>
      <c r="QGP60" s="169"/>
      <c r="QGQ60" s="169"/>
      <c r="QGR60" s="169"/>
      <c r="QGS60" s="169"/>
      <c r="QGT60" s="169"/>
      <c r="QGU60" s="169"/>
      <c r="QGV60" s="169"/>
      <c r="QGW60" s="169"/>
      <c r="QGX60" s="169"/>
      <c r="QGY60" s="169"/>
      <c r="QGZ60" s="169"/>
      <c r="QHA60" s="169"/>
      <c r="QHB60" s="169"/>
      <c r="QHC60" s="169"/>
      <c r="QHD60" s="169"/>
      <c r="QHE60" s="169"/>
      <c r="QHF60" s="169"/>
      <c r="QHG60" s="169"/>
      <c r="QHH60" s="169"/>
      <c r="QHI60" s="169"/>
      <c r="QHJ60" s="169"/>
      <c r="QHK60" s="169"/>
      <c r="QHL60" s="169"/>
      <c r="QHM60" s="169"/>
      <c r="QHN60" s="169"/>
      <c r="QHO60" s="169"/>
      <c r="QHP60" s="169"/>
      <c r="QHQ60" s="169"/>
      <c r="QHR60" s="169"/>
      <c r="QHS60" s="169"/>
      <c r="QHT60" s="169"/>
      <c r="QHU60" s="169"/>
      <c r="QHV60" s="169"/>
      <c r="QHW60" s="169"/>
      <c r="QHX60" s="169"/>
      <c r="QHY60" s="169"/>
      <c r="QHZ60" s="169"/>
      <c r="QIA60" s="169"/>
      <c r="QIB60" s="169"/>
      <c r="QIC60" s="169"/>
      <c r="QID60" s="169"/>
      <c r="QIE60" s="169"/>
      <c r="QIF60" s="169"/>
      <c r="QIG60" s="169"/>
      <c r="QIH60" s="169"/>
      <c r="QII60" s="169"/>
      <c r="QIJ60" s="169"/>
      <c r="QIK60" s="169"/>
      <c r="QIL60" s="169"/>
      <c r="QIM60" s="169"/>
      <c r="QIN60" s="169"/>
      <c r="QIO60" s="169"/>
      <c r="QIP60" s="169"/>
      <c r="QIQ60" s="169"/>
      <c r="QIR60" s="169"/>
      <c r="QIS60" s="169"/>
      <c r="QIT60" s="169"/>
      <c r="QIU60" s="169"/>
      <c r="QIV60" s="169"/>
      <c r="QIW60" s="169"/>
      <c r="QIX60" s="169"/>
      <c r="QIY60" s="169"/>
      <c r="QIZ60" s="169"/>
      <c r="QJA60" s="169"/>
      <c r="QJB60" s="169"/>
      <c r="QJC60" s="169"/>
      <c r="QJD60" s="169"/>
      <c r="QJE60" s="169"/>
      <c r="QJF60" s="169"/>
      <c r="QJG60" s="169"/>
      <c r="QJH60" s="169"/>
      <c r="QJI60" s="169"/>
      <c r="QJJ60" s="169"/>
      <c r="QJK60" s="169"/>
      <c r="QJL60" s="169"/>
      <c r="QJM60" s="169"/>
      <c r="QJN60" s="169"/>
      <c r="QJO60" s="169"/>
      <c r="QJP60" s="169"/>
      <c r="QJQ60" s="169"/>
      <c r="QJR60" s="169"/>
      <c r="QJS60" s="169"/>
      <c r="QJT60" s="169"/>
      <c r="QJU60" s="169"/>
      <c r="QJV60" s="169"/>
      <c r="QJW60" s="169"/>
      <c r="QJX60" s="169"/>
      <c r="QJY60" s="169"/>
      <c r="QJZ60" s="169"/>
      <c r="QKA60" s="169"/>
      <c r="QKB60" s="169"/>
      <c r="QKC60" s="169"/>
      <c r="QKD60" s="169"/>
      <c r="QKE60" s="169"/>
      <c r="QKF60" s="169"/>
      <c r="QKG60" s="169"/>
      <c r="QKH60" s="169"/>
      <c r="QKI60" s="169"/>
      <c r="QKJ60" s="169"/>
      <c r="QKK60" s="169"/>
      <c r="QKL60" s="169"/>
      <c r="QKM60" s="169"/>
      <c r="QKN60" s="169"/>
      <c r="QKO60" s="169"/>
      <c r="QKP60" s="169"/>
      <c r="QKQ60" s="169"/>
      <c r="QKR60" s="169"/>
      <c r="QKS60" s="169"/>
      <c r="QKT60" s="169"/>
      <c r="QKU60" s="169"/>
      <c r="QKV60" s="169"/>
      <c r="QKW60" s="169"/>
      <c r="QKX60" s="169"/>
      <c r="QKY60" s="169"/>
      <c r="QKZ60" s="169"/>
      <c r="QLA60" s="169"/>
      <c r="QLB60" s="169"/>
      <c r="QLC60" s="169"/>
      <c r="QLD60" s="169"/>
      <c r="QLE60" s="169"/>
      <c r="QLF60" s="169"/>
      <c r="QLG60" s="169"/>
      <c r="QLH60" s="169"/>
      <c r="QLI60" s="169"/>
      <c r="QLJ60" s="169"/>
      <c r="QLK60" s="169"/>
      <c r="QLL60" s="169"/>
      <c r="QLM60" s="169"/>
      <c r="QLN60" s="169"/>
      <c r="QLO60" s="169"/>
      <c r="QLP60" s="169"/>
      <c r="QLQ60" s="169"/>
      <c r="QLR60" s="169"/>
      <c r="QLS60" s="169"/>
      <c r="QLT60" s="169"/>
      <c r="QLU60" s="169"/>
      <c r="QLV60" s="169"/>
      <c r="QLW60" s="169"/>
      <c r="QLX60" s="169"/>
      <c r="QLY60" s="169"/>
      <c r="QLZ60" s="169"/>
      <c r="QMA60" s="169"/>
      <c r="QMB60" s="169"/>
      <c r="QMC60" s="169"/>
      <c r="QMD60" s="169"/>
      <c r="QME60" s="169"/>
      <c r="QMF60" s="169"/>
      <c r="QMG60" s="169"/>
      <c r="QMH60" s="169"/>
      <c r="QMI60" s="169"/>
      <c r="QMJ60" s="169"/>
      <c r="QMK60" s="169"/>
      <c r="QML60" s="169"/>
      <c r="QMM60" s="169"/>
      <c r="QMN60" s="169"/>
      <c r="QMO60" s="169"/>
      <c r="QMP60" s="169"/>
      <c r="QMQ60" s="169"/>
      <c r="QMR60" s="169"/>
      <c r="QMS60" s="169"/>
      <c r="QMT60" s="169"/>
      <c r="QMU60" s="169"/>
      <c r="QMV60" s="169"/>
      <c r="QMW60" s="169"/>
      <c r="QMX60" s="169"/>
      <c r="QMY60" s="169"/>
      <c r="QMZ60" s="169"/>
      <c r="QNA60" s="169"/>
      <c r="QNB60" s="169"/>
      <c r="QNC60" s="169"/>
      <c r="QND60" s="169"/>
      <c r="QNE60" s="169"/>
      <c r="QNF60" s="169"/>
      <c r="QNG60" s="169"/>
      <c r="QNH60" s="169"/>
      <c r="QNI60" s="169"/>
      <c r="QNJ60" s="169"/>
      <c r="QNK60" s="169"/>
      <c r="QNL60" s="169"/>
      <c r="QNM60" s="169"/>
      <c r="QNN60" s="169"/>
      <c r="QNO60" s="169"/>
      <c r="QNP60" s="169"/>
      <c r="QNQ60" s="169"/>
      <c r="QNR60" s="169"/>
      <c r="QNS60" s="169"/>
      <c r="QNT60" s="169"/>
      <c r="QNU60" s="169"/>
      <c r="QNV60" s="169"/>
      <c r="QNW60" s="169"/>
      <c r="QNX60" s="169"/>
      <c r="QNY60" s="169"/>
      <c r="QNZ60" s="169"/>
      <c r="QOA60" s="169"/>
      <c r="QOB60" s="169"/>
      <c r="QOC60" s="169"/>
      <c r="QOD60" s="169"/>
      <c r="QOE60" s="169"/>
      <c r="QOF60" s="169"/>
      <c r="QOG60" s="169"/>
      <c r="QOH60" s="169"/>
      <c r="QOI60" s="169"/>
      <c r="QOJ60" s="169"/>
      <c r="QOK60" s="169"/>
      <c r="QOL60" s="169"/>
      <c r="QOM60" s="169"/>
      <c r="QON60" s="169"/>
      <c r="QOO60" s="169"/>
      <c r="QOP60" s="169"/>
      <c r="QOQ60" s="169"/>
      <c r="QOR60" s="169"/>
      <c r="QOS60" s="169"/>
      <c r="QOT60" s="169"/>
      <c r="QOU60" s="169"/>
      <c r="QOV60" s="169"/>
      <c r="QOW60" s="169"/>
      <c r="QOX60" s="169"/>
      <c r="QOY60" s="169"/>
      <c r="QOZ60" s="169"/>
      <c r="QPA60" s="169"/>
      <c r="QPB60" s="169"/>
      <c r="QPC60" s="169"/>
      <c r="QPD60" s="169"/>
      <c r="QPE60" s="169"/>
      <c r="QPF60" s="169"/>
      <c r="QPG60" s="169"/>
      <c r="QPH60" s="169"/>
      <c r="QPI60" s="169"/>
      <c r="QPJ60" s="169"/>
      <c r="QPK60" s="169"/>
      <c r="QPL60" s="169"/>
      <c r="QPM60" s="169"/>
      <c r="QPN60" s="169"/>
      <c r="QPO60" s="169"/>
      <c r="QPP60" s="169"/>
      <c r="QPQ60" s="169"/>
      <c r="QPR60" s="169"/>
      <c r="QPS60" s="169"/>
      <c r="QPT60" s="169"/>
      <c r="QPU60" s="169"/>
      <c r="QPV60" s="169"/>
      <c r="QPW60" s="169"/>
      <c r="QPX60" s="169"/>
      <c r="QPY60" s="169"/>
      <c r="QPZ60" s="169"/>
      <c r="QQA60" s="169"/>
      <c r="QQB60" s="169"/>
      <c r="QQC60" s="169"/>
      <c r="QQD60" s="169"/>
      <c r="QQE60" s="169"/>
      <c r="QQF60" s="169"/>
      <c r="QQG60" s="169"/>
      <c r="QQH60" s="169"/>
      <c r="QQI60" s="169"/>
      <c r="QQJ60" s="169"/>
      <c r="QQK60" s="169"/>
      <c r="QQL60" s="169"/>
      <c r="QQM60" s="169"/>
      <c r="QQN60" s="169"/>
      <c r="QQO60" s="169"/>
      <c r="QQP60" s="169"/>
      <c r="QQQ60" s="169"/>
      <c r="QQR60" s="169"/>
      <c r="QQS60" s="169"/>
      <c r="QQT60" s="169"/>
      <c r="QQU60" s="169"/>
      <c r="QQV60" s="169"/>
      <c r="QQW60" s="169"/>
      <c r="QQX60" s="169"/>
      <c r="QQY60" s="169"/>
      <c r="QQZ60" s="169"/>
      <c r="QRA60" s="169"/>
      <c r="QRB60" s="169"/>
      <c r="QRC60" s="169"/>
      <c r="QRD60" s="169"/>
      <c r="QRE60" s="169"/>
      <c r="QRF60" s="169"/>
      <c r="QRG60" s="169"/>
      <c r="QRH60" s="169"/>
      <c r="QRI60" s="169"/>
      <c r="QRJ60" s="169"/>
      <c r="QRK60" s="169"/>
      <c r="QRL60" s="169"/>
      <c r="QRM60" s="169"/>
      <c r="QRN60" s="169"/>
      <c r="QRO60" s="169"/>
      <c r="QRP60" s="169"/>
      <c r="QRQ60" s="169"/>
      <c r="QRR60" s="169"/>
      <c r="QRS60" s="169"/>
      <c r="QRT60" s="169"/>
      <c r="QRU60" s="169"/>
      <c r="QRV60" s="169"/>
      <c r="QRW60" s="169"/>
      <c r="QRX60" s="169"/>
      <c r="QRY60" s="169"/>
      <c r="QRZ60" s="169"/>
      <c r="QSA60" s="169"/>
      <c r="QSB60" s="169"/>
      <c r="QSC60" s="169"/>
      <c r="QSD60" s="169"/>
      <c r="QSE60" s="169"/>
      <c r="QSF60" s="169"/>
      <c r="QSG60" s="169"/>
      <c r="QSH60" s="169"/>
      <c r="QSI60" s="169"/>
      <c r="QSJ60" s="169"/>
      <c r="QSK60" s="169"/>
      <c r="QSL60" s="169"/>
      <c r="QSM60" s="169"/>
      <c r="QSN60" s="169"/>
      <c r="QSO60" s="169"/>
      <c r="QSP60" s="169"/>
      <c r="QSQ60" s="169"/>
      <c r="QSR60" s="169"/>
      <c r="QSS60" s="169"/>
      <c r="QST60" s="169"/>
      <c r="QSU60" s="169"/>
      <c r="QSV60" s="169"/>
      <c r="QSW60" s="169"/>
      <c r="QSX60" s="169"/>
      <c r="QSY60" s="169"/>
      <c r="QSZ60" s="169"/>
      <c r="QTA60" s="169"/>
      <c r="QTB60" s="169"/>
      <c r="QTC60" s="169"/>
      <c r="QTD60" s="169"/>
      <c r="QTE60" s="169"/>
      <c r="QTF60" s="169"/>
      <c r="QTG60" s="169"/>
      <c r="QTH60" s="169"/>
      <c r="QTI60" s="169"/>
      <c r="QTJ60" s="169"/>
      <c r="QTK60" s="169"/>
      <c r="QTL60" s="169"/>
      <c r="QTM60" s="169"/>
      <c r="QTN60" s="169"/>
      <c r="QTO60" s="169"/>
      <c r="QTP60" s="169"/>
      <c r="QTQ60" s="169"/>
      <c r="QTR60" s="169"/>
      <c r="QTS60" s="169"/>
      <c r="QTT60" s="169"/>
      <c r="QTU60" s="169"/>
      <c r="QTV60" s="169"/>
      <c r="QTW60" s="169"/>
      <c r="QTX60" s="169"/>
      <c r="QTY60" s="169"/>
      <c r="QTZ60" s="169"/>
      <c r="QUA60" s="169"/>
      <c r="QUB60" s="169"/>
      <c r="QUC60" s="169"/>
      <c r="QUD60" s="169"/>
      <c r="QUE60" s="169"/>
      <c r="QUF60" s="169"/>
      <c r="QUG60" s="169"/>
      <c r="QUH60" s="169"/>
      <c r="QUI60" s="169"/>
      <c r="QUJ60" s="169"/>
      <c r="QUK60" s="169"/>
      <c r="QUL60" s="169"/>
      <c r="QUM60" s="169"/>
      <c r="QUN60" s="169"/>
      <c r="QUO60" s="169"/>
      <c r="QUP60" s="169"/>
      <c r="QUQ60" s="169"/>
      <c r="QUR60" s="169"/>
      <c r="QUS60" s="169"/>
      <c r="QUT60" s="169"/>
      <c r="QUU60" s="169"/>
      <c r="QUV60" s="169"/>
      <c r="QUW60" s="169"/>
      <c r="QUX60" s="169"/>
      <c r="QUY60" s="169"/>
      <c r="QUZ60" s="169"/>
      <c r="QVA60" s="169"/>
      <c r="QVB60" s="169"/>
      <c r="QVC60" s="169"/>
      <c r="QVD60" s="169"/>
      <c r="QVE60" s="169"/>
      <c r="QVF60" s="169"/>
      <c r="QVG60" s="169"/>
      <c r="QVH60" s="169"/>
      <c r="QVI60" s="169"/>
      <c r="QVJ60" s="169"/>
      <c r="QVK60" s="169"/>
      <c r="QVL60" s="169"/>
      <c r="QVM60" s="169"/>
      <c r="QVN60" s="169"/>
      <c r="QVO60" s="169"/>
      <c r="QVP60" s="169"/>
      <c r="QVQ60" s="169"/>
      <c r="QVR60" s="169"/>
      <c r="QVS60" s="169"/>
      <c r="QVT60" s="169"/>
      <c r="QVU60" s="169"/>
      <c r="QVV60" s="169"/>
      <c r="QVW60" s="169"/>
      <c r="QVX60" s="169"/>
      <c r="QVY60" s="169"/>
      <c r="QVZ60" s="169"/>
      <c r="QWA60" s="169"/>
      <c r="QWB60" s="169"/>
      <c r="QWC60" s="169"/>
      <c r="QWD60" s="169"/>
      <c r="QWE60" s="169"/>
      <c r="QWF60" s="169"/>
      <c r="QWG60" s="169"/>
      <c r="QWH60" s="169"/>
      <c r="QWI60" s="169"/>
      <c r="QWJ60" s="169"/>
      <c r="QWK60" s="169"/>
      <c r="QWL60" s="169"/>
      <c r="QWM60" s="169"/>
      <c r="QWN60" s="169"/>
      <c r="QWO60" s="169"/>
      <c r="QWP60" s="169"/>
      <c r="QWQ60" s="169"/>
      <c r="QWR60" s="169"/>
      <c r="QWS60" s="169"/>
      <c r="QWT60" s="169"/>
      <c r="QWU60" s="169"/>
      <c r="QWV60" s="169"/>
      <c r="QWW60" s="169"/>
      <c r="QWX60" s="169"/>
      <c r="QWY60" s="169"/>
      <c r="QWZ60" s="169"/>
      <c r="QXA60" s="169"/>
      <c r="QXB60" s="169"/>
      <c r="QXC60" s="169"/>
      <c r="QXD60" s="169"/>
      <c r="QXE60" s="169"/>
      <c r="QXF60" s="169"/>
      <c r="QXG60" s="169"/>
      <c r="QXH60" s="169"/>
      <c r="QXI60" s="169"/>
      <c r="QXJ60" s="169"/>
      <c r="QXK60" s="169"/>
      <c r="QXL60" s="169"/>
      <c r="QXM60" s="169"/>
      <c r="QXN60" s="169"/>
      <c r="QXO60" s="169"/>
      <c r="QXP60" s="169"/>
      <c r="QXQ60" s="169"/>
      <c r="QXR60" s="169"/>
      <c r="QXS60" s="169"/>
      <c r="QXT60" s="169"/>
      <c r="QXU60" s="169"/>
      <c r="QXV60" s="169"/>
      <c r="QXW60" s="169"/>
      <c r="QXX60" s="169"/>
      <c r="QXY60" s="169"/>
      <c r="QXZ60" s="169"/>
      <c r="QYA60" s="169"/>
      <c r="QYB60" s="169"/>
      <c r="QYC60" s="169"/>
      <c r="QYD60" s="169"/>
      <c r="QYE60" s="169"/>
      <c r="QYF60" s="169"/>
      <c r="QYG60" s="169"/>
      <c r="QYH60" s="169"/>
      <c r="QYI60" s="169"/>
      <c r="QYJ60" s="169"/>
      <c r="QYK60" s="169"/>
      <c r="QYL60" s="169"/>
      <c r="QYM60" s="169"/>
      <c r="QYN60" s="169"/>
      <c r="QYO60" s="169"/>
      <c r="QYP60" s="169"/>
      <c r="QYQ60" s="169"/>
      <c r="QYR60" s="169"/>
      <c r="QYS60" s="169"/>
      <c r="QYT60" s="169"/>
      <c r="QYU60" s="169"/>
      <c r="QYV60" s="169"/>
      <c r="QYW60" s="169"/>
      <c r="QYX60" s="169"/>
      <c r="QYY60" s="169"/>
      <c r="QYZ60" s="169"/>
      <c r="QZA60" s="169"/>
      <c r="QZB60" s="169"/>
      <c r="QZC60" s="169"/>
      <c r="QZD60" s="169"/>
      <c r="QZE60" s="169"/>
      <c r="QZF60" s="169"/>
      <c r="QZG60" s="169"/>
      <c r="QZH60" s="169"/>
      <c r="QZI60" s="169"/>
      <c r="QZJ60" s="169"/>
      <c r="QZK60" s="169"/>
      <c r="QZL60" s="169"/>
      <c r="QZM60" s="169"/>
      <c r="QZN60" s="169"/>
      <c r="QZO60" s="169"/>
      <c r="QZP60" s="169"/>
      <c r="QZQ60" s="169"/>
      <c r="QZR60" s="169"/>
      <c r="QZS60" s="169"/>
      <c r="QZT60" s="169"/>
      <c r="QZU60" s="169"/>
      <c r="QZV60" s="169"/>
      <c r="QZW60" s="169"/>
      <c r="QZX60" s="169"/>
      <c r="QZY60" s="169"/>
      <c r="QZZ60" s="169"/>
      <c r="RAA60" s="169"/>
      <c r="RAB60" s="169"/>
      <c r="RAC60" s="169"/>
      <c r="RAD60" s="169"/>
      <c r="RAE60" s="169"/>
      <c r="RAF60" s="169"/>
      <c r="RAG60" s="169"/>
      <c r="RAH60" s="169"/>
      <c r="RAI60" s="169"/>
      <c r="RAJ60" s="169"/>
      <c r="RAK60" s="169"/>
      <c r="RAL60" s="169"/>
      <c r="RAM60" s="169"/>
      <c r="RAN60" s="169"/>
      <c r="RAO60" s="169"/>
      <c r="RAP60" s="169"/>
      <c r="RAQ60" s="169"/>
      <c r="RAR60" s="169"/>
      <c r="RAS60" s="169"/>
      <c r="RAT60" s="169"/>
      <c r="RAU60" s="169"/>
      <c r="RAV60" s="169"/>
      <c r="RAW60" s="169"/>
      <c r="RAX60" s="169"/>
      <c r="RAY60" s="169"/>
      <c r="RAZ60" s="169"/>
      <c r="RBA60" s="169"/>
      <c r="RBB60" s="169"/>
      <c r="RBC60" s="169"/>
      <c r="RBD60" s="169"/>
      <c r="RBE60" s="169"/>
      <c r="RBF60" s="169"/>
      <c r="RBG60" s="169"/>
      <c r="RBH60" s="169"/>
      <c r="RBI60" s="169"/>
      <c r="RBJ60" s="169"/>
      <c r="RBK60" s="169"/>
      <c r="RBL60" s="169"/>
      <c r="RBM60" s="169"/>
      <c r="RBN60" s="169"/>
      <c r="RBO60" s="169"/>
      <c r="RBP60" s="169"/>
      <c r="RBQ60" s="169"/>
      <c r="RBR60" s="169"/>
      <c r="RBS60" s="169"/>
      <c r="RBT60" s="169"/>
      <c r="RBU60" s="169"/>
      <c r="RBV60" s="169"/>
      <c r="RBW60" s="169"/>
      <c r="RBX60" s="169"/>
      <c r="RBY60" s="169"/>
      <c r="RBZ60" s="169"/>
      <c r="RCA60" s="169"/>
      <c r="RCB60" s="169"/>
      <c r="RCC60" s="169"/>
      <c r="RCD60" s="169"/>
      <c r="RCE60" s="169"/>
      <c r="RCF60" s="169"/>
      <c r="RCG60" s="169"/>
      <c r="RCH60" s="169"/>
      <c r="RCI60" s="169"/>
      <c r="RCJ60" s="169"/>
      <c r="RCK60" s="169"/>
      <c r="RCL60" s="169"/>
      <c r="RCM60" s="169"/>
      <c r="RCN60" s="169"/>
      <c r="RCO60" s="169"/>
      <c r="RCP60" s="169"/>
      <c r="RCQ60" s="169"/>
      <c r="RCR60" s="169"/>
      <c r="RCS60" s="169"/>
      <c r="RCT60" s="169"/>
      <c r="RCU60" s="169"/>
      <c r="RCV60" s="169"/>
      <c r="RCW60" s="169"/>
      <c r="RCX60" s="169"/>
      <c r="RCY60" s="169"/>
      <c r="RCZ60" s="169"/>
      <c r="RDA60" s="169"/>
      <c r="RDB60" s="169"/>
      <c r="RDC60" s="169"/>
      <c r="RDD60" s="169"/>
      <c r="RDE60" s="169"/>
      <c r="RDF60" s="169"/>
      <c r="RDG60" s="169"/>
      <c r="RDH60" s="169"/>
      <c r="RDI60" s="169"/>
      <c r="RDJ60" s="169"/>
      <c r="RDK60" s="169"/>
      <c r="RDL60" s="169"/>
      <c r="RDM60" s="169"/>
      <c r="RDN60" s="169"/>
      <c r="RDO60" s="169"/>
      <c r="RDP60" s="169"/>
      <c r="RDQ60" s="169"/>
      <c r="RDR60" s="169"/>
      <c r="RDS60" s="169"/>
      <c r="RDT60" s="169"/>
      <c r="RDU60" s="169"/>
      <c r="RDV60" s="169"/>
      <c r="RDW60" s="169"/>
      <c r="RDX60" s="169"/>
      <c r="RDY60" s="169"/>
      <c r="RDZ60" s="169"/>
      <c r="REA60" s="169"/>
      <c r="REB60" s="169"/>
      <c r="REC60" s="169"/>
      <c r="RED60" s="169"/>
      <c r="REE60" s="169"/>
      <c r="REF60" s="169"/>
      <c r="REG60" s="169"/>
      <c r="REH60" s="169"/>
      <c r="REI60" s="169"/>
      <c r="REJ60" s="169"/>
      <c r="REK60" s="169"/>
      <c r="REL60" s="169"/>
      <c r="REM60" s="169"/>
      <c r="REN60" s="169"/>
      <c r="REO60" s="169"/>
      <c r="REP60" s="169"/>
      <c r="REQ60" s="169"/>
      <c r="RER60" s="169"/>
      <c r="RES60" s="169"/>
      <c r="RET60" s="169"/>
      <c r="REU60" s="169"/>
      <c r="REV60" s="169"/>
      <c r="REW60" s="169"/>
      <c r="REX60" s="169"/>
      <c r="REY60" s="169"/>
      <c r="REZ60" s="169"/>
      <c r="RFA60" s="169"/>
      <c r="RFB60" s="169"/>
      <c r="RFC60" s="169"/>
      <c r="RFD60" s="169"/>
      <c r="RFE60" s="169"/>
      <c r="RFF60" s="169"/>
      <c r="RFG60" s="169"/>
      <c r="RFH60" s="169"/>
      <c r="RFI60" s="169"/>
      <c r="RFJ60" s="169"/>
      <c r="RFK60" s="169"/>
      <c r="RFL60" s="169"/>
      <c r="RFM60" s="169"/>
      <c r="RFN60" s="169"/>
      <c r="RFO60" s="169"/>
      <c r="RFP60" s="169"/>
      <c r="RFQ60" s="169"/>
      <c r="RFR60" s="169"/>
      <c r="RFS60" s="169"/>
      <c r="RFT60" s="169"/>
      <c r="RFU60" s="169"/>
      <c r="RFV60" s="169"/>
      <c r="RFW60" s="169"/>
      <c r="RFX60" s="169"/>
      <c r="RFY60" s="169"/>
      <c r="RFZ60" s="169"/>
      <c r="RGA60" s="169"/>
      <c r="RGB60" s="169"/>
      <c r="RGC60" s="169"/>
      <c r="RGD60" s="169"/>
      <c r="RGE60" s="169"/>
      <c r="RGF60" s="169"/>
      <c r="RGG60" s="169"/>
      <c r="RGH60" s="169"/>
      <c r="RGI60" s="169"/>
      <c r="RGJ60" s="169"/>
      <c r="RGK60" s="169"/>
      <c r="RGL60" s="169"/>
      <c r="RGM60" s="169"/>
      <c r="RGN60" s="169"/>
      <c r="RGO60" s="169"/>
      <c r="RGP60" s="169"/>
      <c r="RGQ60" s="169"/>
      <c r="RGR60" s="169"/>
      <c r="RGS60" s="169"/>
      <c r="RGT60" s="169"/>
      <c r="RGU60" s="169"/>
      <c r="RGV60" s="169"/>
      <c r="RGW60" s="169"/>
      <c r="RGX60" s="169"/>
      <c r="RGY60" s="169"/>
      <c r="RGZ60" s="169"/>
      <c r="RHA60" s="169"/>
      <c r="RHB60" s="169"/>
      <c r="RHC60" s="169"/>
      <c r="RHD60" s="169"/>
      <c r="RHE60" s="169"/>
      <c r="RHF60" s="169"/>
      <c r="RHG60" s="169"/>
      <c r="RHH60" s="169"/>
      <c r="RHI60" s="169"/>
      <c r="RHJ60" s="169"/>
      <c r="RHK60" s="169"/>
      <c r="RHL60" s="169"/>
      <c r="RHM60" s="169"/>
      <c r="RHN60" s="169"/>
      <c r="RHO60" s="169"/>
      <c r="RHP60" s="169"/>
      <c r="RHQ60" s="169"/>
      <c r="RHR60" s="169"/>
      <c r="RHS60" s="169"/>
      <c r="RHT60" s="169"/>
      <c r="RHU60" s="169"/>
      <c r="RHV60" s="169"/>
      <c r="RHW60" s="169"/>
      <c r="RHX60" s="169"/>
      <c r="RHY60" s="169"/>
      <c r="RHZ60" s="169"/>
      <c r="RIA60" s="169"/>
      <c r="RIB60" s="169"/>
      <c r="RIC60" s="169"/>
      <c r="RID60" s="169"/>
      <c r="RIE60" s="169"/>
      <c r="RIF60" s="169"/>
      <c r="RIG60" s="169"/>
      <c r="RIH60" s="169"/>
      <c r="RII60" s="169"/>
      <c r="RIJ60" s="169"/>
      <c r="RIK60" s="169"/>
      <c r="RIL60" s="169"/>
      <c r="RIM60" s="169"/>
      <c r="RIN60" s="169"/>
      <c r="RIO60" s="169"/>
      <c r="RIP60" s="169"/>
      <c r="RIQ60" s="169"/>
      <c r="RIR60" s="169"/>
      <c r="RIS60" s="169"/>
      <c r="RIT60" s="169"/>
      <c r="RIU60" s="169"/>
      <c r="RIV60" s="169"/>
      <c r="RIW60" s="169"/>
      <c r="RIX60" s="169"/>
      <c r="RIY60" s="169"/>
      <c r="RIZ60" s="169"/>
      <c r="RJA60" s="169"/>
      <c r="RJB60" s="169"/>
      <c r="RJC60" s="169"/>
      <c r="RJD60" s="169"/>
      <c r="RJE60" s="169"/>
      <c r="RJF60" s="169"/>
      <c r="RJG60" s="169"/>
      <c r="RJH60" s="169"/>
      <c r="RJI60" s="169"/>
      <c r="RJJ60" s="169"/>
      <c r="RJK60" s="169"/>
      <c r="RJL60" s="169"/>
      <c r="RJM60" s="169"/>
      <c r="RJN60" s="169"/>
      <c r="RJO60" s="169"/>
      <c r="RJP60" s="169"/>
      <c r="RJQ60" s="169"/>
      <c r="RJR60" s="169"/>
      <c r="RJS60" s="169"/>
      <c r="RJT60" s="169"/>
      <c r="RJU60" s="169"/>
      <c r="RJV60" s="169"/>
      <c r="RJW60" s="169"/>
      <c r="RJX60" s="169"/>
      <c r="RJY60" s="169"/>
      <c r="RJZ60" s="169"/>
      <c r="RKA60" s="169"/>
      <c r="RKB60" s="169"/>
      <c r="RKC60" s="169"/>
      <c r="RKD60" s="169"/>
      <c r="RKE60" s="169"/>
      <c r="RKF60" s="169"/>
      <c r="RKG60" s="169"/>
      <c r="RKH60" s="169"/>
      <c r="RKI60" s="169"/>
      <c r="RKJ60" s="169"/>
      <c r="RKK60" s="169"/>
      <c r="RKL60" s="169"/>
      <c r="RKM60" s="169"/>
      <c r="RKN60" s="169"/>
      <c r="RKO60" s="169"/>
      <c r="RKP60" s="169"/>
      <c r="RKQ60" s="169"/>
      <c r="RKR60" s="169"/>
      <c r="RKS60" s="169"/>
      <c r="RKT60" s="169"/>
      <c r="RKU60" s="169"/>
      <c r="RKV60" s="169"/>
      <c r="RKW60" s="169"/>
      <c r="RKX60" s="169"/>
      <c r="RKY60" s="169"/>
      <c r="RKZ60" s="169"/>
      <c r="RLA60" s="169"/>
      <c r="RLB60" s="169"/>
      <c r="RLC60" s="169"/>
      <c r="RLD60" s="169"/>
      <c r="RLE60" s="169"/>
      <c r="RLF60" s="169"/>
      <c r="RLG60" s="169"/>
      <c r="RLH60" s="169"/>
      <c r="RLI60" s="169"/>
      <c r="RLJ60" s="169"/>
      <c r="RLK60" s="169"/>
      <c r="RLL60" s="169"/>
      <c r="RLM60" s="169"/>
      <c r="RLN60" s="169"/>
      <c r="RLO60" s="169"/>
      <c r="RLP60" s="169"/>
      <c r="RLQ60" s="169"/>
      <c r="RLR60" s="169"/>
      <c r="RLS60" s="169"/>
      <c r="RLT60" s="169"/>
      <c r="RLU60" s="169"/>
      <c r="RLV60" s="169"/>
      <c r="RLW60" s="169"/>
      <c r="RLX60" s="169"/>
      <c r="RLY60" s="169"/>
      <c r="RLZ60" s="169"/>
      <c r="RMA60" s="169"/>
      <c r="RMB60" s="169"/>
      <c r="RMC60" s="169"/>
      <c r="RMD60" s="169"/>
      <c r="RME60" s="169"/>
      <c r="RMF60" s="169"/>
      <c r="RMG60" s="169"/>
      <c r="RMH60" s="169"/>
      <c r="RMI60" s="169"/>
      <c r="RMJ60" s="169"/>
      <c r="RMK60" s="169"/>
      <c r="RML60" s="169"/>
      <c r="RMM60" s="169"/>
      <c r="RMN60" s="169"/>
      <c r="RMO60" s="169"/>
      <c r="RMP60" s="169"/>
      <c r="RMQ60" s="169"/>
      <c r="RMR60" s="169"/>
      <c r="RMS60" s="169"/>
      <c r="RMT60" s="169"/>
      <c r="RMU60" s="169"/>
      <c r="RMV60" s="169"/>
      <c r="RMW60" s="169"/>
      <c r="RMX60" s="169"/>
      <c r="RMY60" s="169"/>
      <c r="RMZ60" s="169"/>
      <c r="RNA60" s="169"/>
      <c r="RNB60" s="169"/>
      <c r="RNC60" s="169"/>
      <c r="RND60" s="169"/>
      <c r="RNE60" s="169"/>
      <c r="RNF60" s="169"/>
      <c r="RNG60" s="169"/>
      <c r="RNH60" s="169"/>
      <c r="RNI60" s="169"/>
      <c r="RNJ60" s="169"/>
      <c r="RNK60" s="169"/>
      <c r="RNL60" s="169"/>
      <c r="RNM60" s="169"/>
      <c r="RNN60" s="169"/>
      <c r="RNO60" s="169"/>
      <c r="RNP60" s="169"/>
      <c r="RNQ60" s="169"/>
      <c r="RNR60" s="169"/>
      <c r="RNS60" s="169"/>
      <c r="RNT60" s="169"/>
      <c r="RNU60" s="169"/>
      <c r="RNV60" s="169"/>
      <c r="RNW60" s="169"/>
      <c r="RNX60" s="169"/>
      <c r="RNY60" s="169"/>
      <c r="RNZ60" s="169"/>
      <c r="ROA60" s="169"/>
      <c r="ROB60" s="169"/>
      <c r="ROC60" s="169"/>
      <c r="ROD60" s="169"/>
      <c r="ROE60" s="169"/>
      <c r="ROF60" s="169"/>
      <c r="ROG60" s="169"/>
      <c r="ROH60" s="169"/>
      <c r="ROI60" s="169"/>
      <c r="ROJ60" s="169"/>
      <c r="ROK60" s="169"/>
      <c r="ROL60" s="169"/>
      <c r="ROM60" s="169"/>
      <c r="RON60" s="169"/>
      <c r="ROO60" s="169"/>
      <c r="ROP60" s="169"/>
      <c r="ROQ60" s="169"/>
      <c r="ROR60" s="169"/>
      <c r="ROS60" s="169"/>
      <c r="ROT60" s="169"/>
      <c r="ROU60" s="169"/>
      <c r="ROV60" s="169"/>
      <c r="ROW60" s="169"/>
      <c r="ROX60" s="169"/>
      <c r="ROY60" s="169"/>
      <c r="ROZ60" s="169"/>
      <c r="RPA60" s="169"/>
      <c r="RPB60" s="169"/>
      <c r="RPC60" s="169"/>
      <c r="RPD60" s="169"/>
      <c r="RPE60" s="169"/>
      <c r="RPF60" s="169"/>
      <c r="RPG60" s="169"/>
      <c r="RPH60" s="169"/>
      <c r="RPI60" s="169"/>
      <c r="RPJ60" s="169"/>
      <c r="RPK60" s="169"/>
      <c r="RPL60" s="169"/>
      <c r="RPM60" s="169"/>
      <c r="RPN60" s="169"/>
      <c r="RPO60" s="169"/>
      <c r="RPP60" s="169"/>
      <c r="RPQ60" s="169"/>
      <c r="RPR60" s="169"/>
      <c r="RPS60" s="169"/>
      <c r="RPT60" s="169"/>
      <c r="RPU60" s="169"/>
      <c r="RPV60" s="169"/>
      <c r="RPW60" s="169"/>
      <c r="RPX60" s="169"/>
      <c r="RPY60" s="169"/>
      <c r="RPZ60" s="169"/>
      <c r="RQA60" s="169"/>
      <c r="RQB60" s="169"/>
      <c r="RQC60" s="169"/>
      <c r="RQD60" s="169"/>
      <c r="RQE60" s="169"/>
      <c r="RQF60" s="169"/>
      <c r="RQG60" s="169"/>
      <c r="RQH60" s="169"/>
      <c r="RQI60" s="169"/>
      <c r="RQJ60" s="169"/>
      <c r="RQK60" s="169"/>
      <c r="RQL60" s="169"/>
      <c r="RQM60" s="169"/>
      <c r="RQN60" s="169"/>
      <c r="RQO60" s="169"/>
      <c r="RQP60" s="169"/>
      <c r="RQQ60" s="169"/>
      <c r="RQR60" s="169"/>
      <c r="RQS60" s="169"/>
      <c r="RQT60" s="169"/>
      <c r="RQU60" s="169"/>
      <c r="RQV60" s="169"/>
      <c r="RQW60" s="169"/>
      <c r="RQX60" s="169"/>
      <c r="RQY60" s="169"/>
      <c r="RQZ60" s="169"/>
      <c r="RRA60" s="169"/>
      <c r="RRB60" s="169"/>
      <c r="RRC60" s="169"/>
      <c r="RRD60" s="169"/>
      <c r="RRE60" s="169"/>
      <c r="RRF60" s="169"/>
      <c r="RRG60" s="169"/>
      <c r="RRH60" s="169"/>
      <c r="RRI60" s="169"/>
      <c r="RRJ60" s="169"/>
      <c r="RRK60" s="169"/>
      <c r="RRL60" s="169"/>
      <c r="RRM60" s="169"/>
      <c r="RRN60" s="169"/>
      <c r="RRO60" s="169"/>
      <c r="RRP60" s="169"/>
      <c r="RRQ60" s="169"/>
      <c r="RRR60" s="169"/>
      <c r="RRS60" s="169"/>
      <c r="RRT60" s="169"/>
      <c r="RRU60" s="169"/>
      <c r="RRV60" s="169"/>
      <c r="RRW60" s="169"/>
      <c r="RRX60" s="169"/>
      <c r="RRY60" s="169"/>
      <c r="RRZ60" s="169"/>
      <c r="RSA60" s="169"/>
      <c r="RSB60" s="169"/>
      <c r="RSC60" s="169"/>
      <c r="RSD60" s="169"/>
      <c r="RSE60" s="169"/>
      <c r="RSF60" s="169"/>
      <c r="RSG60" s="169"/>
      <c r="RSH60" s="169"/>
      <c r="RSI60" s="169"/>
      <c r="RSJ60" s="169"/>
      <c r="RSK60" s="169"/>
      <c r="RSL60" s="169"/>
      <c r="RSM60" s="169"/>
      <c r="RSN60" s="169"/>
      <c r="RSO60" s="169"/>
      <c r="RSP60" s="169"/>
      <c r="RSQ60" s="169"/>
      <c r="RSR60" s="169"/>
      <c r="RSS60" s="169"/>
      <c r="RST60" s="169"/>
      <c r="RSU60" s="169"/>
      <c r="RSV60" s="169"/>
      <c r="RSW60" s="169"/>
      <c r="RSX60" s="169"/>
      <c r="RSY60" s="169"/>
      <c r="RSZ60" s="169"/>
      <c r="RTA60" s="169"/>
      <c r="RTB60" s="169"/>
      <c r="RTC60" s="169"/>
      <c r="RTD60" s="169"/>
      <c r="RTE60" s="169"/>
      <c r="RTF60" s="169"/>
      <c r="RTG60" s="169"/>
      <c r="RTH60" s="169"/>
      <c r="RTI60" s="169"/>
      <c r="RTJ60" s="169"/>
      <c r="RTK60" s="169"/>
      <c r="RTL60" s="169"/>
      <c r="RTM60" s="169"/>
      <c r="RTN60" s="169"/>
      <c r="RTO60" s="169"/>
      <c r="RTP60" s="169"/>
      <c r="RTQ60" s="169"/>
      <c r="RTR60" s="169"/>
      <c r="RTS60" s="169"/>
      <c r="RTT60" s="169"/>
      <c r="RTU60" s="169"/>
      <c r="RTV60" s="169"/>
      <c r="RTW60" s="169"/>
      <c r="RTX60" s="169"/>
      <c r="RTY60" s="169"/>
      <c r="RTZ60" s="169"/>
      <c r="RUA60" s="169"/>
      <c r="RUB60" s="169"/>
      <c r="RUC60" s="169"/>
      <c r="RUD60" s="169"/>
      <c r="RUE60" s="169"/>
      <c r="RUF60" s="169"/>
      <c r="RUG60" s="169"/>
      <c r="RUH60" s="169"/>
      <c r="RUI60" s="169"/>
      <c r="RUJ60" s="169"/>
      <c r="RUK60" s="169"/>
      <c r="RUL60" s="169"/>
      <c r="RUM60" s="169"/>
      <c r="RUN60" s="169"/>
      <c r="RUO60" s="169"/>
      <c r="RUP60" s="169"/>
      <c r="RUQ60" s="169"/>
      <c r="RUR60" s="169"/>
      <c r="RUS60" s="169"/>
      <c r="RUT60" s="169"/>
      <c r="RUU60" s="169"/>
      <c r="RUV60" s="169"/>
      <c r="RUW60" s="169"/>
      <c r="RUX60" s="169"/>
      <c r="RUY60" s="169"/>
      <c r="RUZ60" s="169"/>
      <c r="RVA60" s="169"/>
      <c r="RVB60" s="169"/>
      <c r="RVC60" s="169"/>
      <c r="RVD60" s="169"/>
      <c r="RVE60" s="169"/>
      <c r="RVF60" s="169"/>
      <c r="RVG60" s="169"/>
      <c r="RVH60" s="169"/>
      <c r="RVI60" s="169"/>
      <c r="RVJ60" s="169"/>
      <c r="RVK60" s="169"/>
      <c r="RVL60" s="169"/>
      <c r="RVM60" s="169"/>
      <c r="RVN60" s="169"/>
      <c r="RVO60" s="169"/>
      <c r="RVP60" s="169"/>
      <c r="RVQ60" s="169"/>
      <c r="RVR60" s="169"/>
      <c r="RVS60" s="169"/>
      <c r="RVT60" s="169"/>
      <c r="RVU60" s="169"/>
      <c r="RVV60" s="169"/>
      <c r="RVW60" s="169"/>
      <c r="RVX60" s="169"/>
      <c r="RVY60" s="169"/>
      <c r="RVZ60" s="169"/>
      <c r="RWA60" s="169"/>
      <c r="RWB60" s="169"/>
      <c r="RWC60" s="169"/>
      <c r="RWD60" s="169"/>
      <c r="RWE60" s="169"/>
      <c r="RWF60" s="169"/>
      <c r="RWG60" s="169"/>
      <c r="RWH60" s="169"/>
      <c r="RWI60" s="169"/>
      <c r="RWJ60" s="169"/>
      <c r="RWK60" s="169"/>
      <c r="RWL60" s="169"/>
      <c r="RWM60" s="169"/>
      <c r="RWN60" s="169"/>
      <c r="RWO60" s="169"/>
      <c r="RWP60" s="169"/>
      <c r="RWQ60" s="169"/>
      <c r="RWR60" s="169"/>
      <c r="RWS60" s="169"/>
      <c r="RWT60" s="169"/>
      <c r="RWU60" s="169"/>
      <c r="RWV60" s="169"/>
      <c r="RWW60" s="169"/>
      <c r="RWX60" s="169"/>
      <c r="RWY60" s="169"/>
      <c r="RWZ60" s="169"/>
      <c r="RXA60" s="169"/>
      <c r="RXB60" s="169"/>
      <c r="RXC60" s="169"/>
      <c r="RXD60" s="169"/>
      <c r="RXE60" s="169"/>
      <c r="RXF60" s="169"/>
      <c r="RXG60" s="169"/>
      <c r="RXH60" s="169"/>
      <c r="RXI60" s="169"/>
      <c r="RXJ60" s="169"/>
      <c r="RXK60" s="169"/>
      <c r="RXL60" s="169"/>
      <c r="RXM60" s="169"/>
      <c r="RXN60" s="169"/>
      <c r="RXO60" s="169"/>
      <c r="RXP60" s="169"/>
      <c r="RXQ60" s="169"/>
      <c r="RXR60" s="169"/>
      <c r="RXS60" s="169"/>
      <c r="RXT60" s="169"/>
      <c r="RXU60" s="169"/>
      <c r="RXV60" s="169"/>
      <c r="RXW60" s="169"/>
      <c r="RXX60" s="169"/>
      <c r="RXY60" s="169"/>
      <c r="RXZ60" s="169"/>
      <c r="RYA60" s="169"/>
      <c r="RYB60" s="169"/>
      <c r="RYC60" s="169"/>
      <c r="RYD60" s="169"/>
      <c r="RYE60" s="169"/>
      <c r="RYF60" s="169"/>
      <c r="RYG60" s="169"/>
      <c r="RYH60" s="169"/>
      <c r="RYI60" s="169"/>
      <c r="RYJ60" s="169"/>
      <c r="RYK60" s="169"/>
      <c r="RYL60" s="169"/>
      <c r="RYM60" s="169"/>
      <c r="RYN60" s="169"/>
      <c r="RYO60" s="169"/>
      <c r="RYP60" s="169"/>
      <c r="RYQ60" s="169"/>
      <c r="RYR60" s="169"/>
      <c r="RYS60" s="169"/>
      <c r="RYT60" s="169"/>
      <c r="RYU60" s="169"/>
      <c r="RYV60" s="169"/>
      <c r="RYW60" s="169"/>
      <c r="RYX60" s="169"/>
      <c r="RYY60" s="169"/>
      <c r="RYZ60" s="169"/>
      <c r="RZA60" s="169"/>
      <c r="RZB60" s="169"/>
      <c r="RZC60" s="169"/>
      <c r="RZD60" s="169"/>
      <c r="RZE60" s="169"/>
      <c r="RZF60" s="169"/>
      <c r="RZG60" s="169"/>
      <c r="RZH60" s="169"/>
      <c r="RZI60" s="169"/>
      <c r="RZJ60" s="169"/>
      <c r="RZK60" s="169"/>
      <c r="RZL60" s="169"/>
      <c r="RZM60" s="169"/>
      <c r="RZN60" s="169"/>
      <c r="RZO60" s="169"/>
      <c r="RZP60" s="169"/>
      <c r="RZQ60" s="169"/>
      <c r="RZR60" s="169"/>
      <c r="RZS60" s="169"/>
      <c r="RZT60" s="169"/>
      <c r="RZU60" s="169"/>
      <c r="RZV60" s="169"/>
      <c r="RZW60" s="169"/>
      <c r="RZX60" s="169"/>
      <c r="RZY60" s="169"/>
      <c r="RZZ60" s="169"/>
      <c r="SAA60" s="169"/>
      <c r="SAB60" s="169"/>
      <c r="SAC60" s="169"/>
      <c r="SAD60" s="169"/>
      <c r="SAE60" s="169"/>
      <c r="SAF60" s="169"/>
      <c r="SAG60" s="169"/>
      <c r="SAH60" s="169"/>
      <c r="SAI60" s="169"/>
      <c r="SAJ60" s="169"/>
      <c r="SAK60" s="169"/>
      <c r="SAL60" s="169"/>
      <c r="SAM60" s="169"/>
      <c r="SAN60" s="169"/>
      <c r="SAO60" s="169"/>
      <c r="SAP60" s="169"/>
      <c r="SAQ60" s="169"/>
      <c r="SAR60" s="169"/>
      <c r="SAS60" s="169"/>
      <c r="SAT60" s="169"/>
      <c r="SAU60" s="169"/>
      <c r="SAV60" s="169"/>
      <c r="SAW60" s="169"/>
      <c r="SAX60" s="169"/>
      <c r="SAY60" s="169"/>
      <c r="SAZ60" s="169"/>
      <c r="SBA60" s="169"/>
      <c r="SBB60" s="169"/>
      <c r="SBC60" s="169"/>
      <c r="SBD60" s="169"/>
      <c r="SBE60" s="169"/>
      <c r="SBF60" s="169"/>
      <c r="SBG60" s="169"/>
      <c r="SBH60" s="169"/>
      <c r="SBI60" s="169"/>
      <c r="SBJ60" s="169"/>
      <c r="SBK60" s="169"/>
      <c r="SBL60" s="169"/>
      <c r="SBM60" s="169"/>
      <c r="SBN60" s="169"/>
      <c r="SBO60" s="169"/>
      <c r="SBP60" s="169"/>
      <c r="SBQ60" s="169"/>
      <c r="SBR60" s="169"/>
      <c r="SBS60" s="169"/>
      <c r="SBT60" s="169"/>
      <c r="SBU60" s="169"/>
      <c r="SBV60" s="169"/>
      <c r="SBW60" s="169"/>
      <c r="SBX60" s="169"/>
      <c r="SBY60" s="169"/>
      <c r="SBZ60" s="169"/>
      <c r="SCA60" s="169"/>
      <c r="SCB60" s="169"/>
      <c r="SCC60" s="169"/>
      <c r="SCD60" s="169"/>
      <c r="SCE60" s="169"/>
      <c r="SCF60" s="169"/>
      <c r="SCG60" s="169"/>
      <c r="SCH60" s="169"/>
      <c r="SCI60" s="169"/>
      <c r="SCJ60" s="169"/>
      <c r="SCK60" s="169"/>
      <c r="SCL60" s="169"/>
      <c r="SCM60" s="169"/>
      <c r="SCN60" s="169"/>
      <c r="SCO60" s="169"/>
      <c r="SCP60" s="169"/>
      <c r="SCQ60" s="169"/>
      <c r="SCR60" s="169"/>
      <c r="SCS60" s="169"/>
      <c r="SCT60" s="169"/>
      <c r="SCU60" s="169"/>
      <c r="SCV60" s="169"/>
      <c r="SCW60" s="169"/>
      <c r="SCX60" s="169"/>
      <c r="SCY60" s="169"/>
      <c r="SCZ60" s="169"/>
      <c r="SDA60" s="169"/>
      <c r="SDB60" s="169"/>
      <c r="SDC60" s="169"/>
      <c r="SDD60" s="169"/>
      <c r="SDE60" s="169"/>
      <c r="SDF60" s="169"/>
      <c r="SDG60" s="169"/>
      <c r="SDH60" s="169"/>
      <c r="SDI60" s="169"/>
      <c r="SDJ60" s="169"/>
      <c r="SDK60" s="169"/>
      <c r="SDL60" s="169"/>
      <c r="SDM60" s="169"/>
      <c r="SDN60" s="169"/>
      <c r="SDO60" s="169"/>
      <c r="SDP60" s="169"/>
      <c r="SDQ60" s="169"/>
      <c r="SDR60" s="169"/>
      <c r="SDS60" s="169"/>
      <c r="SDT60" s="169"/>
      <c r="SDU60" s="169"/>
      <c r="SDV60" s="169"/>
      <c r="SDW60" s="169"/>
      <c r="SDX60" s="169"/>
      <c r="SDY60" s="169"/>
      <c r="SDZ60" s="169"/>
      <c r="SEA60" s="169"/>
      <c r="SEB60" s="169"/>
      <c r="SEC60" s="169"/>
      <c r="SED60" s="169"/>
      <c r="SEE60" s="169"/>
      <c r="SEF60" s="169"/>
      <c r="SEG60" s="169"/>
      <c r="SEH60" s="169"/>
      <c r="SEI60" s="169"/>
      <c r="SEJ60" s="169"/>
      <c r="SEK60" s="169"/>
      <c r="SEL60" s="169"/>
      <c r="SEM60" s="169"/>
      <c r="SEN60" s="169"/>
      <c r="SEO60" s="169"/>
      <c r="SEP60" s="169"/>
      <c r="SEQ60" s="169"/>
      <c r="SER60" s="169"/>
      <c r="SES60" s="169"/>
      <c r="SET60" s="169"/>
      <c r="SEU60" s="169"/>
      <c r="SEV60" s="169"/>
      <c r="SEW60" s="169"/>
      <c r="SEX60" s="169"/>
      <c r="SEY60" s="169"/>
      <c r="SEZ60" s="169"/>
      <c r="SFA60" s="169"/>
      <c r="SFB60" s="169"/>
      <c r="SFC60" s="169"/>
      <c r="SFD60" s="169"/>
      <c r="SFE60" s="169"/>
      <c r="SFF60" s="169"/>
      <c r="SFG60" s="169"/>
      <c r="SFH60" s="169"/>
      <c r="SFI60" s="169"/>
      <c r="SFJ60" s="169"/>
      <c r="SFK60" s="169"/>
      <c r="SFL60" s="169"/>
      <c r="SFM60" s="169"/>
      <c r="SFN60" s="169"/>
      <c r="SFO60" s="169"/>
      <c r="SFP60" s="169"/>
      <c r="SFQ60" s="169"/>
      <c r="SFR60" s="169"/>
      <c r="SFS60" s="169"/>
      <c r="SFT60" s="169"/>
      <c r="SFU60" s="169"/>
      <c r="SFV60" s="169"/>
      <c r="SFW60" s="169"/>
      <c r="SFX60" s="169"/>
      <c r="SFY60" s="169"/>
      <c r="SFZ60" s="169"/>
      <c r="SGA60" s="169"/>
      <c r="SGB60" s="169"/>
      <c r="SGC60" s="169"/>
      <c r="SGD60" s="169"/>
      <c r="SGE60" s="169"/>
      <c r="SGF60" s="169"/>
      <c r="SGG60" s="169"/>
      <c r="SGH60" s="169"/>
      <c r="SGI60" s="169"/>
      <c r="SGJ60" s="169"/>
      <c r="SGK60" s="169"/>
      <c r="SGL60" s="169"/>
      <c r="SGM60" s="169"/>
      <c r="SGN60" s="169"/>
      <c r="SGO60" s="169"/>
      <c r="SGP60" s="169"/>
      <c r="SGQ60" s="169"/>
      <c r="SGR60" s="169"/>
      <c r="SGS60" s="169"/>
      <c r="SGT60" s="169"/>
      <c r="SGU60" s="169"/>
      <c r="SGV60" s="169"/>
      <c r="SGW60" s="169"/>
      <c r="SGX60" s="169"/>
      <c r="SGY60" s="169"/>
      <c r="SGZ60" s="169"/>
      <c r="SHA60" s="169"/>
      <c r="SHB60" s="169"/>
      <c r="SHC60" s="169"/>
      <c r="SHD60" s="169"/>
      <c r="SHE60" s="169"/>
      <c r="SHF60" s="169"/>
      <c r="SHG60" s="169"/>
      <c r="SHH60" s="169"/>
      <c r="SHI60" s="169"/>
      <c r="SHJ60" s="169"/>
      <c r="SHK60" s="169"/>
      <c r="SHL60" s="169"/>
      <c r="SHM60" s="169"/>
      <c r="SHN60" s="169"/>
      <c r="SHO60" s="169"/>
      <c r="SHP60" s="169"/>
      <c r="SHQ60" s="169"/>
      <c r="SHR60" s="169"/>
      <c r="SHS60" s="169"/>
      <c r="SHT60" s="169"/>
      <c r="SHU60" s="169"/>
      <c r="SHV60" s="169"/>
      <c r="SHW60" s="169"/>
      <c r="SHX60" s="169"/>
      <c r="SHY60" s="169"/>
      <c r="SHZ60" s="169"/>
      <c r="SIA60" s="169"/>
      <c r="SIB60" s="169"/>
      <c r="SIC60" s="169"/>
      <c r="SID60" s="169"/>
      <c r="SIE60" s="169"/>
      <c r="SIF60" s="169"/>
      <c r="SIG60" s="169"/>
      <c r="SIH60" s="169"/>
      <c r="SII60" s="169"/>
      <c r="SIJ60" s="169"/>
      <c r="SIK60" s="169"/>
      <c r="SIL60" s="169"/>
      <c r="SIM60" s="169"/>
      <c r="SIN60" s="169"/>
      <c r="SIO60" s="169"/>
      <c r="SIP60" s="169"/>
      <c r="SIQ60" s="169"/>
      <c r="SIR60" s="169"/>
      <c r="SIS60" s="169"/>
      <c r="SIT60" s="169"/>
      <c r="SIU60" s="169"/>
      <c r="SIV60" s="169"/>
      <c r="SIW60" s="169"/>
      <c r="SIX60" s="169"/>
      <c r="SIY60" s="169"/>
      <c r="SIZ60" s="169"/>
      <c r="SJA60" s="169"/>
      <c r="SJB60" s="169"/>
      <c r="SJC60" s="169"/>
      <c r="SJD60" s="169"/>
      <c r="SJE60" s="169"/>
      <c r="SJF60" s="169"/>
      <c r="SJG60" s="169"/>
      <c r="SJH60" s="169"/>
      <c r="SJI60" s="169"/>
      <c r="SJJ60" s="169"/>
      <c r="SJK60" s="169"/>
      <c r="SJL60" s="169"/>
      <c r="SJM60" s="169"/>
      <c r="SJN60" s="169"/>
      <c r="SJO60" s="169"/>
      <c r="SJP60" s="169"/>
      <c r="SJQ60" s="169"/>
      <c r="SJR60" s="169"/>
      <c r="SJS60" s="169"/>
      <c r="SJT60" s="169"/>
      <c r="SJU60" s="169"/>
      <c r="SJV60" s="169"/>
      <c r="SJW60" s="169"/>
      <c r="SJX60" s="169"/>
      <c r="SJY60" s="169"/>
      <c r="SJZ60" s="169"/>
      <c r="SKA60" s="169"/>
      <c r="SKB60" s="169"/>
      <c r="SKC60" s="169"/>
      <c r="SKD60" s="169"/>
      <c r="SKE60" s="169"/>
      <c r="SKF60" s="169"/>
      <c r="SKG60" s="169"/>
      <c r="SKH60" s="169"/>
      <c r="SKI60" s="169"/>
      <c r="SKJ60" s="169"/>
      <c r="SKK60" s="169"/>
      <c r="SKL60" s="169"/>
      <c r="SKM60" s="169"/>
      <c r="SKN60" s="169"/>
      <c r="SKO60" s="169"/>
      <c r="SKP60" s="169"/>
      <c r="SKQ60" s="169"/>
      <c r="SKR60" s="169"/>
      <c r="SKS60" s="169"/>
      <c r="SKT60" s="169"/>
      <c r="SKU60" s="169"/>
      <c r="SKV60" s="169"/>
      <c r="SKW60" s="169"/>
      <c r="SKX60" s="169"/>
      <c r="SKY60" s="169"/>
      <c r="SKZ60" s="169"/>
      <c r="SLA60" s="169"/>
      <c r="SLB60" s="169"/>
      <c r="SLC60" s="169"/>
      <c r="SLD60" s="169"/>
      <c r="SLE60" s="169"/>
      <c r="SLF60" s="169"/>
      <c r="SLG60" s="169"/>
      <c r="SLH60" s="169"/>
      <c r="SLI60" s="169"/>
      <c r="SLJ60" s="169"/>
      <c r="SLK60" s="169"/>
      <c r="SLL60" s="169"/>
      <c r="SLM60" s="169"/>
      <c r="SLN60" s="169"/>
      <c r="SLO60" s="169"/>
      <c r="SLP60" s="169"/>
      <c r="SLQ60" s="169"/>
      <c r="SLR60" s="169"/>
      <c r="SLS60" s="169"/>
      <c r="SLT60" s="169"/>
      <c r="SLU60" s="169"/>
      <c r="SLV60" s="169"/>
      <c r="SLW60" s="169"/>
      <c r="SLX60" s="169"/>
      <c r="SLY60" s="169"/>
      <c r="SLZ60" s="169"/>
      <c r="SMA60" s="169"/>
      <c r="SMB60" s="169"/>
      <c r="SMC60" s="169"/>
      <c r="SMD60" s="169"/>
      <c r="SME60" s="169"/>
      <c r="SMF60" s="169"/>
      <c r="SMG60" s="169"/>
      <c r="SMH60" s="169"/>
      <c r="SMI60" s="169"/>
      <c r="SMJ60" s="169"/>
      <c r="SMK60" s="169"/>
      <c r="SML60" s="169"/>
      <c r="SMM60" s="169"/>
      <c r="SMN60" s="169"/>
      <c r="SMO60" s="169"/>
      <c r="SMP60" s="169"/>
      <c r="SMQ60" s="169"/>
      <c r="SMR60" s="169"/>
      <c r="SMS60" s="169"/>
      <c r="SMT60" s="169"/>
      <c r="SMU60" s="169"/>
      <c r="SMV60" s="169"/>
      <c r="SMW60" s="169"/>
      <c r="SMX60" s="169"/>
      <c r="SMY60" s="169"/>
      <c r="SMZ60" s="169"/>
      <c r="SNA60" s="169"/>
      <c r="SNB60" s="169"/>
      <c r="SNC60" s="169"/>
      <c r="SND60" s="169"/>
      <c r="SNE60" s="169"/>
      <c r="SNF60" s="169"/>
      <c r="SNG60" s="169"/>
      <c r="SNH60" s="169"/>
      <c r="SNI60" s="169"/>
      <c r="SNJ60" s="169"/>
      <c r="SNK60" s="169"/>
      <c r="SNL60" s="169"/>
      <c r="SNM60" s="169"/>
      <c r="SNN60" s="169"/>
      <c r="SNO60" s="169"/>
      <c r="SNP60" s="169"/>
      <c r="SNQ60" s="169"/>
      <c r="SNR60" s="169"/>
      <c r="SNS60" s="169"/>
      <c r="SNT60" s="169"/>
      <c r="SNU60" s="169"/>
      <c r="SNV60" s="169"/>
      <c r="SNW60" s="169"/>
      <c r="SNX60" s="169"/>
      <c r="SNY60" s="169"/>
      <c r="SNZ60" s="169"/>
      <c r="SOA60" s="169"/>
      <c r="SOB60" s="169"/>
      <c r="SOC60" s="169"/>
      <c r="SOD60" s="169"/>
      <c r="SOE60" s="169"/>
      <c r="SOF60" s="169"/>
      <c r="SOG60" s="169"/>
      <c r="SOH60" s="169"/>
      <c r="SOI60" s="169"/>
      <c r="SOJ60" s="169"/>
      <c r="SOK60" s="169"/>
      <c r="SOL60" s="169"/>
      <c r="SOM60" s="169"/>
      <c r="SON60" s="169"/>
      <c r="SOO60" s="169"/>
      <c r="SOP60" s="169"/>
      <c r="SOQ60" s="169"/>
      <c r="SOR60" s="169"/>
      <c r="SOS60" s="169"/>
      <c r="SOT60" s="169"/>
      <c r="SOU60" s="169"/>
      <c r="SOV60" s="169"/>
      <c r="SOW60" s="169"/>
      <c r="SOX60" s="169"/>
      <c r="SOY60" s="169"/>
      <c r="SOZ60" s="169"/>
      <c r="SPA60" s="169"/>
      <c r="SPB60" s="169"/>
      <c r="SPC60" s="169"/>
      <c r="SPD60" s="169"/>
      <c r="SPE60" s="169"/>
      <c r="SPF60" s="169"/>
      <c r="SPG60" s="169"/>
      <c r="SPH60" s="169"/>
      <c r="SPI60" s="169"/>
      <c r="SPJ60" s="169"/>
      <c r="SPK60" s="169"/>
      <c r="SPL60" s="169"/>
      <c r="SPM60" s="169"/>
      <c r="SPN60" s="169"/>
      <c r="SPO60" s="169"/>
      <c r="SPP60" s="169"/>
      <c r="SPQ60" s="169"/>
      <c r="SPR60" s="169"/>
      <c r="SPS60" s="169"/>
      <c r="SPT60" s="169"/>
      <c r="SPU60" s="169"/>
      <c r="SPV60" s="169"/>
      <c r="SPW60" s="169"/>
      <c r="SPX60" s="169"/>
      <c r="SPY60" s="169"/>
      <c r="SPZ60" s="169"/>
      <c r="SQA60" s="169"/>
      <c r="SQB60" s="169"/>
      <c r="SQC60" s="169"/>
      <c r="SQD60" s="169"/>
      <c r="SQE60" s="169"/>
      <c r="SQF60" s="169"/>
      <c r="SQG60" s="169"/>
      <c r="SQH60" s="169"/>
      <c r="SQI60" s="169"/>
      <c r="SQJ60" s="169"/>
      <c r="SQK60" s="169"/>
      <c r="SQL60" s="169"/>
      <c r="SQM60" s="169"/>
      <c r="SQN60" s="169"/>
      <c r="SQO60" s="169"/>
      <c r="SQP60" s="169"/>
      <c r="SQQ60" s="169"/>
      <c r="SQR60" s="169"/>
      <c r="SQS60" s="169"/>
      <c r="SQT60" s="169"/>
      <c r="SQU60" s="169"/>
      <c r="SQV60" s="169"/>
      <c r="SQW60" s="169"/>
      <c r="SQX60" s="169"/>
      <c r="SQY60" s="169"/>
      <c r="SQZ60" s="169"/>
      <c r="SRA60" s="169"/>
      <c r="SRB60" s="169"/>
      <c r="SRC60" s="169"/>
      <c r="SRD60" s="169"/>
      <c r="SRE60" s="169"/>
      <c r="SRF60" s="169"/>
      <c r="SRG60" s="169"/>
      <c r="SRH60" s="169"/>
      <c r="SRI60" s="169"/>
      <c r="SRJ60" s="169"/>
      <c r="SRK60" s="169"/>
      <c r="SRL60" s="169"/>
      <c r="SRM60" s="169"/>
      <c r="SRN60" s="169"/>
      <c r="SRO60" s="169"/>
      <c r="SRP60" s="169"/>
      <c r="SRQ60" s="169"/>
      <c r="SRR60" s="169"/>
      <c r="SRS60" s="169"/>
      <c r="SRT60" s="169"/>
      <c r="SRU60" s="169"/>
      <c r="SRV60" s="169"/>
      <c r="SRW60" s="169"/>
      <c r="SRX60" s="169"/>
      <c r="SRY60" s="169"/>
      <c r="SRZ60" s="169"/>
      <c r="SSA60" s="169"/>
      <c r="SSB60" s="169"/>
      <c r="SSC60" s="169"/>
      <c r="SSD60" s="169"/>
      <c r="SSE60" s="169"/>
      <c r="SSF60" s="169"/>
      <c r="SSG60" s="169"/>
      <c r="SSH60" s="169"/>
      <c r="SSI60" s="169"/>
      <c r="SSJ60" s="169"/>
      <c r="SSK60" s="169"/>
      <c r="SSL60" s="169"/>
      <c r="SSM60" s="169"/>
      <c r="SSN60" s="169"/>
      <c r="SSO60" s="169"/>
      <c r="SSP60" s="169"/>
      <c r="SSQ60" s="169"/>
      <c r="SSR60" s="169"/>
      <c r="SSS60" s="169"/>
      <c r="SST60" s="169"/>
      <c r="SSU60" s="169"/>
      <c r="SSV60" s="169"/>
      <c r="SSW60" s="169"/>
      <c r="SSX60" s="169"/>
      <c r="SSY60" s="169"/>
      <c r="SSZ60" s="169"/>
      <c r="STA60" s="169"/>
      <c r="STB60" s="169"/>
      <c r="STC60" s="169"/>
      <c r="STD60" s="169"/>
      <c r="STE60" s="169"/>
      <c r="STF60" s="169"/>
      <c r="STG60" s="169"/>
      <c r="STH60" s="169"/>
      <c r="STI60" s="169"/>
      <c r="STJ60" s="169"/>
      <c r="STK60" s="169"/>
      <c r="STL60" s="169"/>
      <c r="STM60" s="169"/>
      <c r="STN60" s="169"/>
      <c r="STO60" s="169"/>
      <c r="STP60" s="169"/>
      <c r="STQ60" s="169"/>
      <c r="STR60" s="169"/>
      <c r="STS60" s="169"/>
      <c r="STT60" s="169"/>
      <c r="STU60" s="169"/>
      <c r="STV60" s="169"/>
      <c r="STW60" s="169"/>
      <c r="STX60" s="169"/>
      <c r="STY60" s="169"/>
      <c r="STZ60" s="169"/>
      <c r="SUA60" s="169"/>
      <c r="SUB60" s="169"/>
      <c r="SUC60" s="169"/>
      <c r="SUD60" s="169"/>
      <c r="SUE60" s="169"/>
      <c r="SUF60" s="169"/>
      <c r="SUG60" s="169"/>
      <c r="SUH60" s="169"/>
      <c r="SUI60" s="169"/>
      <c r="SUJ60" s="169"/>
      <c r="SUK60" s="169"/>
      <c r="SUL60" s="169"/>
      <c r="SUM60" s="169"/>
      <c r="SUN60" s="169"/>
      <c r="SUO60" s="169"/>
      <c r="SUP60" s="169"/>
      <c r="SUQ60" s="169"/>
      <c r="SUR60" s="169"/>
      <c r="SUS60" s="169"/>
      <c r="SUT60" s="169"/>
      <c r="SUU60" s="169"/>
      <c r="SUV60" s="169"/>
      <c r="SUW60" s="169"/>
      <c r="SUX60" s="169"/>
      <c r="SUY60" s="169"/>
      <c r="SUZ60" s="169"/>
      <c r="SVA60" s="169"/>
      <c r="SVB60" s="169"/>
      <c r="SVC60" s="169"/>
      <c r="SVD60" s="169"/>
      <c r="SVE60" s="169"/>
      <c r="SVF60" s="169"/>
      <c r="SVG60" s="169"/>
      <c r="SVH60" s="169"/>
      <c r="SVI60" s="169"/>
      <c r="SVJ60" s="169"/>
      <c r="SVK60" s="169"/>
      <c r="SVL60" s="169"/>
      <c r="SVM60" s="169"/>
      <c r="SVN60" s="169"/>
      <c r="SVO60" s="169"/>
      <c r="SVP60" s="169"/>
      <c r="SVQ60" s="169"/>
      <c r="SVR60" s="169"/>
      <c r="SVS60" s="169"/>
      <c r="SVT60" s="169"/>
      <c r="SVU60" s="169"/>
      <c r="SVV60" s="169"/>
      <c r="SVW60" s="169"/>
      <c r="SVX60" s="169"/>
      <c r="SVY60" s="169"/>
      <c r="SVZ60" s="169"/>
      <c r="SWA60" s="169"/>
      <c r="SWB60" s="169"/>
      <c r="SWC60" s="169"/>
      <c r="SWD60" s="169"/>
      <c r="SWE60" s="169"/>
      <c r="SWF60" s="169"/>
      <c r="SWG60" s="169"/>
      <c r="SWH60" s="169"/>
      <c r="SWI60" s="169"/>
      <c r="SWJ60" s="169"/>
      <c r="SWK60" s="169"/>
      <c r="SWL60" s="169"/>
      <c r="SWM60" s="169"/>
      <c r="SWN60" s="169"/>
      <c r="SWO60" s="169"/>
      <c r="SWP60" s="169"/>
      <c r="SWQ60" s="169"/>
      <c r="SWR60" s="169"/>
      <c r="SWS60" s="169"/>
      <c r="SWT60" s="169"/>
      <c r="SWU60" s="169"/>
      <c r="SWV60" s="169"/>
      <c r="SWW60" s="169"/>
      <c r="SWX60" s="169"/>
      <c r="SWY60" s="169"/>
      <c r="SWZ60" s="169"/>
      <c r="SXA60" s="169"/>
      <c r="SXB60" s="169"/>
      <c r="SXC60" s="169"/>
      <c r="SXD60" s="169"/>
      <c r="SXE60" s="169"/>
      <c r="SXF60" s="169"/>
      <c r="SXG60" s="169"/>
      <c r="SXH60" s="169"/>
      <c r="SXI60" s="169"/>
      <c r="SXJ60" s="169"/>
      <c r="SXK60" s="169"/>
      <c r="SXL60" s="169"/>
      <c r="SXM60" s="169"/>
      <c r="SXN60" s="169"/>
      <c r="SXO60" s="169"/>
      <c r="SXP60" s="169"/>
      <c r="SXQ60" s="169"/>
      <c r="SXR60" s="169"/>
      <c r="SXS60" s="169"/>
      <c r="SXT60" s="169"/>
      <c r="SXU60" s="169"/>
      <c r="SXV60" s="169"/>
      <c r="SXW60" s="169"/>
      <c r="SXX60" s="169"/>
      <c r="SXY60" s="169"/>
      <c r="SXZ60" s="169"/>
      <c r="SYA60" s="169"/>
      <c r="SYB60" s="169"/>
      <c r="SYC60" s="169"/>
      <c r="SYD60" s="169"/>
      <c r="SYE60" s="169"/>
      <c r="SYF60" s="169"/>
      <c r="SYG60" s="169"/>
      <c r="SYH60" s="169"/>
      <c r="SYI60" s="169"/>
      <c r="SYJ60" s="169"/>
      <c r="SYK60" s="169"/>
      <c r="SYL60" s="169"/>
      <c r="SYM60" s="169"/>
      <c r="SYN60" s="169"/>
      <c r="SYO60" s="169"/>
      <c r="SYP60" s="169"/>
      <c r="SYQ60" s="169"/>
      <c r="SYR60" s="169"/>
      <c r="SYS60" s="169"/>
      <c r="SYT60" s="169"/>
      <c r="SYU60" s="169"/>
      <c r="SYV60" s="169"/>
      <c r="SYW60" s="169"/>
      <c r="SYX60" s="169"/>
      <c r="SYY60" s="169"/>
      <c r="SYZ60" s="169"/>
      <c r="SZA60" s="169"/>
      <c r="SZB60" s="169"/>
      <c r="SZC60" s="169"/>
      <c r="SZD60" s="169"/>
      <c r="SZE60" s="169"/>
      <c r="SZF60" s="169"/>
      <c r="SZG60" s="169"/>
      <c r="SZH60" s="169"/>
      <c r="SZI60" s="169"/>
      <c r="SZJ60" s="169"/>
      <c r="SZK60" s="169"/>
      <c r="SZL60" s="169"/>
      <c r="SZM60" s="169"/>
      <c r="SZN60" s="169"/>
      <c r="SZO60" s="169"/>
      <c r="SZP60" s="169"/>
      <c r="SZQ60" s="169"/>
      <c r="SZR60" s="169"/>
      <c r="SZS60" s="169"/>
      <c r="SZT60" s="169"/>
      <c r="SZU60" s="169"/>
      <c r="SZV60" s="169"/>
      <c r="SZW60" s="169"/>
      <c r="SZX60" s="169"/>
      <c r="SZY60" s="169"/>
      <c r="SZZ60" s="169"/>
      <c r="TAA60" s="169"/>
      <c r="TAB60" s="169"/>
      <c r="TAC60" s="169"/>
      <c r="TAD60" s="169"/>
      <c r="TAE60" s="169"/>
      <c r="TAF60" s="169"/>
      <c r="TAG60" s="169"/>
      <c r="TAH60" s="169"/>
      <c r="TAI60" s="169"/>
      <c r="TAJ60" s="169"/>
      <c r="TAK60" s="169"/>
      <c r="TAL60" s="169"/>
      <c r="TAM60" s="169"/>
      <c r="TAN60" s="169"/>
      <c r="TAO60" s="169"/>
      <c r="TAP60" s="169"/>
      <c r="TAQ60" s="169"/>
      <c r="TAR60" s="169"/>
      <c r="TAS60" s="169"/>
      <c r="TAT60" s="169"/>
      <c r="TAU60" s="169"/>
      <c r="TAV60" s="169"/>
      <c r="TAW60" s="169"/>
      <c r="TAX60" s="169"/>
      <c r="TAY60" s="169"/>
      <c r="TAZ60" s="169"/>
      <c r="TBA60" s="169"/>
      <c r="TBB60" s="169"/>
      <c r="TBC60" s="169"/>
      <c r="TBD60" s="169"/>
      <c r="TBE60" s="169"/>
      <c r="TBF60" s="169"/>
      <c r="TBG60" s="169"/>
      <c r="TBH60" s="169"/>
      <c r="TBI60" s="169"/>
      <c r="TBJ60" s="169"/>
      <c r="TBK60" s="169"/>
      <c r="TBL60" s="169"/>
      <c r="TBM60" s="169"/>
      <c r="TBN60" s="169"/>
      <c r="TBO60" s="169"/>
      <c r="TBP60" s="169"/>
      <c r="TBQ60" s="169"/>
      <c r="TBR60" s="169"/>
      <c r="TBS60" s="169"/>
      <c r="TBT60" s="169"/>
      <c r="TBU60" s="169"/>
      <c r="TBV60" s="169"/>
      <c r="TBW60" s="169"/>
      <c r="TBX60" s="169"/>
      <c r="TBY60" s="169"/>
      <c r="TBZ60" s="169"/>
      <c r="TCA60" s="169"/>
      <c r="TCB60" s="169"/>
      <c r="TCC60" s="169"/>
      <c r="TCD60" s="169"/>
      <c r="TCE60" s="169"/>
      <c r="TCF60" s="169"/>
      <c r="TCG60" s="169"/>
      <c r="TCH60" s="169"/>
      <c r="TCI60" s="169"/>
      <c r="TCJ60" s="169"/>
      <c r="TCK60" s="169"/>
      <c r="TCL60" s="169"/>
      <c r="TCM60" s="169"/>
      <c r="TCN60" s="169"/>
      <c r="TCO60" s="169"/>
      <c r="TCP60" s="169"/>
      <c r="TCQ60" s="169"/>
      <c r="TCR60" s="169"/>
      <c r="TCS60" s="169"/>
      <c r="TCT60" s="169"/>
      <c r="TCU60" s="169"/>
      <c r="TCV60" s="169"/>
      <c r="TCW60" s="169"/>
      <c r="TCX60" s="169"/>
      <c r="TCY60" s="169"/>
      <c r="TCZ60" s="169"/>
      <c r="TDA60" s="169"/>
      <c r="TDB60" s="169"/>
      <c r="TDC60" s="169"/>
      <c r="TDD60" s="169"/>
      <c r="TDE60" s="169"/>
      <c r="TDF60" s="169"/>
      <c r="TDG60" s="169"/>
      <c r="TDH60" s="169"/>
      <c r="TDI60" s="169"/>
      <c r="TDJ60" s="169"/>
      <c r="TDK60" s="169"/>
      <c r="TDL60" s="169"/>
      <c r="TDM60" s="169"/>
      <c r="TDN60" s="169"/>
      <c r="TDO60" s="169"/>
      <c r="TDP60" s="169"/>
      <c r="TDQ60" s="169"/>
      <c r="TDR60" s="169"/>
      <c r="TDS60" s="169"/>
      <c r="TDT60" s="169"/>
      <c r="TDU60" s="169"/>
      <c r="TDV60" s="169"/>
      <c r="TDW60" s="169"/>
      <c r="TDX60" s="169"/>
      <c r="TDY60" s="169"/>
      <c r="TDZ60" s="169"/>
      <c r="TEA60" s="169"/>
      <c r="TEB60" s="169"/>
      <c r="TEC60" s="169"/>
      <c r="TED60" s="169"/>
      <c r="TEE60" s="169"/>
      <c r="TEF60" s="169"/>
      <c r="TEG60" s="169"/>
      <c r="TEH60" s="169"/>
      <c r="TEI60" s="169"/>
      <c r="TEJ60" s="169"/>
      <c r="TEK60" s="169"/>
      <c r="TEL60" s="169"/>
      <c r="TEM60" s="169"/>
      <c r="TEN60" s="169"/>
      <c r="TEO60" s="169"/>
      <c r="TEP60" s="169"/>
      <c r="TEQ60" s="169"/>
      <c r="TER60" s="169"/>
      <c r="TES60" s="169"/>
      <c r="TET60" s="169"/>
      <c r="TEU60" s="169"/>
      <c r="TEV60" s="169"/>
      <c r="TEW60" s="169"/>
      <c r="TEX60" s="169"/>
      <c r="TEY60" s="169"/>
      <c r="TEZ60" s="169"/>
      <c r="TFA60" s="169"/>
      <c r="TFB60" s="169"/>
      <c r="TFC60" s="169"/>
      <c r="TFD60" s="169"/>
      <c r="TFE60" s="169"/>
      <c r="TFF60" s="169"/>
      <c r="TFG60" s="169"/>
      <c r="TFH60" s="169"/>
      <c r="TFI60" s="169"/>
      <c r="TFJ60" s="169"/>
      <c r="TFK60" s="169"/>
      <c r="TFL60" s="169"/>
      <c r="TFM60" s="169"/>
      <c r="TFN60" s="169"/>
      <c r="TFO60" s="169"/>
      <c r="TFP60" s="169"/>
      <c r="TFQ60" s="169"/>
      <c r="TFR60" s="169"/>
      <c r="TFS60" s="169"/>
      <c r="TFT60" s="169"/>
      <c r="TFU60" s="169"/>
      <c r="TFV60" s="169"/>
      <c r="TFW60" s="169"/>
      <c r="TFX60" s="169"/>
      <c r="TFY60" s="169"/>
      <c r="TFZ60" s="169"/>
      <c r="TGA60" s="169"/>
      <c r="TGB60" s="169"/>
      <c r="TGC60" s="169"/>
      <c r="TGD60" s="169"/>
      <c r="TGE60" s="169"/>
      <c r="TGF60" s="169"/>
      <c r="TGG60" s="169"/>
      <c r="TGH60" s="169"/>
      <c r="TGI60" s="169"/>
      <c r="TGJ60" s="169"/>
      <c r="TGK60" s="169"/>
      <c r="TGL60" s="169"/>
      <c r="TGM60" s="169"/>
      <c r="TGN60" s="169"/>
      <c r="TGO60" s="169"/>
      <c r="TGP60" s="169"/>
      <c r="TGQ60" s="169"/>
      <c r="TGR60" s="169"/>
      <c r="TGS60" s="169"/>
      <c r="TGT60" s="169"/>
      <c r="TGU60" s="169"/>
      <c r="TGV60" s="169"/>
      <c r="TGW60" s="169"/>
      <c r="TGX60" s="169"/>
      <c r="TGY60" s="169"/>
      <c r="TGZ60" s="169"/>
      <c r="THA60" s="169"/>
      <c r="THB60" s="169"/>
      <c r="THC60" s="169"/>
      <c r="THD60" s="169"/>
      <c r="THE60" s="169"/>
      <c r="THF60" s="169"/>
      <c r="THG60" s="169"/>
      <c r="THH60" s="169"/>
      <c r="THI60" s="169"/>
      <c r="THJ60" s="169"/>
      <c r="THK60" s="169"/>
      <c r="THL60" s="169"/>
      <c r="THM60" s="169"/>
      <c r="THN60" s="169"/>
      <c r="THO60" s="169"/>
      <c r="THP60" s="169"/>
      <c r="THQ60" s="169"/>
      <c r="THR60" s="169"/>
      <c r="THS60" s="169"/>
      <c r="THT60" s="169"/>
      <c r="THU60" s="169"/>
      <c r="THV60" s="169"/>
      <c r="THW60" s="169"/>
      <c r="THX60" s="169"/>
      <c r="THY60" s="169"/>
      <c r="THZ60" s="169"/>
      <c r="TIA60" s="169"/>
      <c r="TIB60" s="169"/>
      <c r="TIC60" s="169"/>
      <c r="TID60" s="169"/>
      <c r="TIE60" s="169"/>
      <c r="TIF60" s="169"/>
      <c r="TIG60" s="169"/>
      <c r="TIH60" s="169"/>
      <c r="TII60" s="169"/>
      <c r="TIJ60" s="169"/>
      <c r="TIK60" s="169"/>
      <c r="TIL60" s="169"/>
      <c r="TIM60" s="169"/>
      <c r="TIN60" s="169"/>
      <c r="TIO60" s="169"/>
      <c r="TIP60" s="169"/>
      <c r="TIQ60" s="169"/>
      <c r="TIR60" s="169"/>
      <c r="TIS60" s="169"/>
      <c r="TIT60" s="169"/>
      <c r="TIU60" s="169"/>
      <c r="TIV60" s="169"/>
      <c r="TIW60" s="169"/>
      <c r="TIX60" s="169"/>
      <c r="TIY60" s="169"/>
      <c r="TIZ60" s="169"/>
      <c r="TJA60" s="169"/>
      <c r="TJB60" s="169"/>
      <c r="TJC60" s="169"/>
      <c r="TJD60" s="169"/>
      <c r="TJE60" s="169"/>
      <c r="TJF60" s="169"/>
      <c r="TJG60" s="169"/>
      <c r="TJH60" s="169"/>
      <c r="TJI60" s="169"/>
      <c r="TJJ60" s="169"/>
      <c r="TJK60" s="169"/>
      <c r="TJL60" s="169"/>
      <c r="TJM60" s="169"/>
      <c r="TJN60" s="169"/>
      <c r="TJO60" s="169"/>
      <c r="TJP60" s="169"/>
      <c r="TJQ60" s="169"/>
      <c r="TJR60" s="169"/>
      <c r="TJS60" s="169"/>
      <c r="TJT60" s="169"/>
      <c r="TJU60" s="169"/>
      <c r="TJV60" s="169"/>
      <c r="TJW60" s="169"/>
      <c r="TJX60" s="169"/>
      <c r="TJY60" s="169"/>
      <c r="TJZ60" s="169"/>
      <c r="TKA60" s="169"/>
      <c r="TKB60" s="169"/>
      <c r="TKC60" s="169"/>
      <c r="TKD60" s="169"/>
      <c r="TKE60" s="169"/>
      <c r="TKF60" s="169"/>
      <c r="TKG60" s="169"/>
      <c r="TKH60" s="169"/>
      <c r="TKI60" s="169"/>
      <c r="TKJ60" s="169"/>
      <c r="TKK60" s="169"/>
      <c r="TKL60" s="169"/>
      <c r="TKM60" s="169"/>
      <c r="TKN60" s="169"/>
      <c r="TKO60" s="169"/>
      <c r="TKP60" s="169"/>
      <c r="TKQ60" s="169"/>
      <c r="TKR60" s="169"/>
      <c r="TKS60" s="169"/>
      <c r="TKT60" s="169"/>
      <c r="TKU60" s="169"/>
      <c r="TKV60" s="169"/>
      <c r="TKW60" s="169"/>
      <c r="TKX60" s="169"/>
      <c r="TKY60" s="169"/>
      <c r="TKZ60" s="169"/>
      <c r="TLA60" s="169"/>
      <c r="TLB60" s="169"/>
      <c r="TLC60" s="169"/>
      <c r="TLD60" s="169"/>
      <c r="TLE60" s="169"/>
      <c r="TLF60" s="169"/>
      <c r="TLG60" s="169"/>
      <c r="TLH60" s="169"/>
      <c r="TLI60" s="169"/>
      <c r="TLJ60" s="169"/>
      <c r="TLK60" s="169"/>
      <c r="TLL60" s="169"/>
      <c r="TLM60" s="169"/>
      <c r="TLN60" s="169"/>
      <c r="TLO60" s="169"/>
      <c r="TLP60" s="169"/>
      <c r="TLQ60" s="169"/>
      <c r="TLR60" s="169"/>
      <c r="TLS60" s="169"/>
      <c r="TLT60" s="169"/>
      <c r="TLU60" s="169"/>
      <c r="TLV60" s="169"/>
      <c r="TLW60" s="169"/>
      <c r="TLX60" s="169"/>
      <c r="TLY60" s="169"/>
      <c r="TLZ60" s="169"/>
      <c r="TMA60" s="169"/>
      <c r="TMB60" s="169"/>
      <c r="TMC60" s="169"/>
      <c r="TMD60" s="169"/>
      <c r="TME60" s="169"/>
      <c r="TMF60" s="169"/>
      <c r="TMG60" s="169"/>
      <c r="TMH60" s="169"/>
      <c r="TMI60" s="169"/>
      <c r="TMJ60" s="169"/>
      <c r="TMK60" s="169"/>
      <c r="TML60" s="169"/>
      <c r="TMM60" s="169"/>
      <c r="TMN60" s="169"/>
      <c r="TMO60" s="169"/>
      <c r="TMP60" s="169"/>
      <c r="TMQ60" s="169"/>
      <c r="TMR60" s="169"/>
      <c r="TMS60" s="169"/>
      <c r="TMT60" s="169"/>
      <c r="TMU60" s="169"/>
      <c r="TMV60" s="169"/>
      <c r="TMW60" s="169"/>
      <c r="TMX60" s="169"/>
      <c r="TMY60" s="169"/>
      <c r="TMZ60" s="169"/>
      <c r="TNA60" s="169"/>
      <c r="TNB60" s="169"/>
      <c r="TNC60" s="169"/>
      <c r="TND60" s="169"/>
      <c r="TNE60" s="169"/>
      <c r="TNF60" s="169"/>
      <c r="TNG60" s="169"/>
      <c r="TNH60" s="169"/>
      <c r="TNI60" s="169"/>
      <c r="TNJ60" s="169"/>
      <c r="TNK60" s="169"/>
      <c r="TNL60" s="169"/>
      <c r="TNM60" s="169"/>
      <c r="TNN60" s="169"/>
      <c r="TNO60" s="169"/>
      <c r="TNP60" s="169"/>
      <c r="TNQ60" s="169"/>
      <c r="TNR60" s="169"/>
      <c r="TNS60" s="169"/>
      <c r="TNT60" s="169"/>
      <c r="TNU60" s="169"/>
      <c r="TNV60" s="169"/>
      <c r="TNW60" s="169"/>
      <c r="TNX60" s="169"/>
      <c r="TNY60" s="169"/>
      <c r="TNZ60" s="169"/>
      <c r="TOA60" s="169"/>
      <c r="TOB60" s="169"/>
      <c r="TOC60" s="169"/>
      <c r="TOD60" s="169"/>
      <c r="TOE60" s="169"/>
      <c r="TOF60" s="169"/>
      <c r="TOG60" s="169"/>
      <c r="TOH60" s="169"/>
      <c r="TOI60" s="169"/>
      <c r="TOJ60" s="169"/>
      <c r="TOK60" s="169"/>
      <c r="TOL60" s="169"/>
      <c r="TOM60" s="169"/>
      <c r="TON60" s="169"/>
      <c r="TOO60" s="169"/>
      <c r="TOP60" s="169"/>
      <c r="TOQ60" s="169"/>
      <c r="TOR60" s="169"/>
      <c r="TOS60" s="169"/>
      <c r="TOT60" s="169"/>
      <c r="TOU60" s="169"/>
      <c r="TOV60" s="169"/>
      <c r="TOW60" s="169"/>
      <c r="TOX60" s="169"/>
      <c r="TOY60" s="169"/>
      <c r="TOZ60" s="169"/>
      <c r="TPA60" s="169"/>
      <c r="TPB60" s="169"/>
      <c r="TPC60" s="169"/>
      <c r="TPD60" s="169"/>
      <c r="TPE60" s="169"/>
      <c r="TPF60" s="169"/>
      <c r="TPG60" s="169"/>
      <c r="TPH60" s="169"/>
      <c r="TPI60" s="169"/>
      <c r="TPJ60" s="169"/>
      <c r="TPK60" s="169"/>
      <c r="TPL60" s="169"/>
      <c r="TPM60" s="169"/>
      <c r="TPN60" s="169"/>
      <c r="TPO60" s="169"/>
      <c r="TPP60" s="169"/>
      <c r="TPQ60" s="169"/>
      <c r="TPR60" s="169"/>
      <c r="TPS60" s="169"/>
      <c r="TPT60" s="169"/>
      <c r="TPU60" s="169"/>
      <c r="TPV60" s="169"/>
      <c r="TPW60" s="169"/>
      <c r="TPX60" s="169"/>
      <c r="TPY60" s="169"/>
      <c r="TPZ60" s="169"/>
      <c r="TQA60" s="169"/>
      <c r="TQB60" s="169"/>
      <c r="TQC60" s="169"/>
      <c r="TQD60" s="169"/>
      <c r="TQE60" s="169"/>
      <c r="TQF60" s="169"/>
      <c r="TQG60" s="169"/>
      <c r="TQH60" s="169"/>
      <c r="TQI60" s="169"/>
      <c r="TQJ60" s="169"/>
      <c r="TQK60" s="169"/>
      <c r="TQL60" s="169"/>
      <c r="TQM60" s="169"/>
      <c r="TQN60" s="169"/>
      <c r="TQO60" s="169"/>
      <c r="TQP60" s="169"/>
      <c r="TQQ60" s="169"/>
      <c r="TQR60" s="169"/>
      <c r="TQS60" s="169"/>
      <c r="TQT60" s="169"/>
      <c r="TQU60" s="169"/>
      <c r="TQV60" s="169"/>
      <c r="TQW60" s="169"/>
      <c r="TQX60" s="169"/>
      <c r="TQY60" s="169"/>
      <c r="TQZ60" s="169"/>
      <c r="TRA60" s="169"/>
      <c r="TRB60" s="169"/>
      <c r="TRC60" s="169"/>
      <c r="TRD60" s="169"/>
      <c r="TRE60" s="169"/>
      <c r="TRF60" s="169"/>
      <c r="TRG60" s="169"/>
      <c r="TRH60" s="169"/>
      <c r="TRI60" s="169"/>
      <c r="TRJ60" s="169"/>
      <c r="TRK60" s="169"/>
      <c r="TRL60" s="169"/>
      <c r="TRM60" s="169"/>
      <c r="TRN60" s="169"/>
      <c r="TRO60" s="169"/>
      <c r="TRP60" s="169"/>
      <c r="TRQ60" s="169"/>
      <c r="TRR60" s="169"/>
      <c r="TRS60" s="169"/>
      <c r="TRT60" s="169"/>
      <c r="TRU60" s="169"/>
      <c r="TRV60" s="169"/>
      <c r="TRW60" s="169"/>
      <c r="TRX60" s="169"/>
      <c r="TRY60" s="169"/>
      <c r="TRZ60" s="169"/>
      <c r="TSA60" s="169"/>
      <c r="TSB60" s="169"/>
      <c r="TSC60" s="169"/>
      <c r="TSD60" s="169"/>
      <c r="TSE60" s="169"/>
      <c r="TSF60" s="169"/>
      <c r="TSG60" s="169"/>
      <c r="TSH60" s="169"/>
      <c r="TSI60" s="169"/>
      <c r="TSJ60" s="169"/>
      <c r="TSK60" s="169"/>
      <c r="TSL60" s="169"/>
      <c r="TSM60" s="169"/>
      <c r="TSN60" s="169"/>
      <c r="TSO60" s="169"/>
      <c r="TSP60" s="169"/>
      <c r="TSQ60" s="169"/>
      <c r="TSR60" s="169"/>
      <c r="TSS60" s="169"/>
      <c r="TST60" s="169"/>
      <c r="TSU60" s="169"/>
      <c r="TSV60" s="169"/>
      <c r="TSW60" s="169"/>
      <c r="TSX60" s="169"/>
      <c r="TSY60" s="169"/>
      <c r="TSZ60" s="169"/>
      <c r="TTA60" s="169"/>
      <c r="TTB60" s="169"/>
      <c r="TTC60" s="169"/>
      <c r="TTD60" s="169"/>
      <c r="TTE60" s="169"/>
      <c r="TTF60" s="169"/>
      <c r="TTG60" s="169"/>
      <c r="TTH60" s="169"/>
      <c r="TTI60" s="169"/>
      <c r="TTJ60" s="169"/>
      <c r="TTK60" s="169"/>
      <c r="TTL60" s="169"/>
      <c r="TTM60" s="169"/>
      <c r="TTN60" s="169"/>
      <c r="TTO60" s="169"/>
      <c r="TTP60" s="169"/>
      <c r="TTQ60" s="169"/>
      <c r="TTR60" s="169"/>
      <c r="TTS60" s="169"/>
      <c r="TTT60" s="169"/>
      <c r="TTU60" s="169"/>
      <c r="TTV60" s="169"/>
      <c r="TTW60" s="169"/>
      <c r="TTX60" s="169"/>
      <c r="TTY60" s="169"/>
      <c r="TTZ60" s="169"/>
      <c r="TUA60" s="169"/>
      <c r="TUB60" s="169"/>
      <c r="TUC60" s="169"/>
      <c r="TUD60" s="169"/>
      <c r="TUE60" s="169"/>
      <c r="TUF60" s="169"/>
      <c r="TUG60" s="169"/>
      <c r="TUH60" s="169"/>
      <c r="TUI60" s="169"/>
      <c r="TUJ60" s="169"/>
      <c r="TUK60" s="169"/>
      <c r="TUL60" s="169"/>
      <c r="TUM60" s="169"/>
      <c r="TUN60" s="169"/>
      <c r="TUO60" s="169"/>
      <c r="TUP60" s="169"/>
      <c r="TUQ60" s="169"/>
      <c r="TUR60" s="169"/>
      <c r="TUS60" s="169"/>
      <c r="TUT60" s="169"/>
      <c r="TUU60" s="169"/>
      <c r="TUV60" s="169"/>
      <c r="TUW60" s="169"/>
      <c r="TUX60" s="169"/>
      <c r="TUY60" s="169"/>
      <c r="TUZ60" s="169"/>
      <c r="TVA60" s="169"/>
      <c r="TVB60" s="169"/>
      <c r="TVC60" s="169"/>
      <c r="TVD60" s="169"/>
      <c r="TVE60" s="169"/>
      <c r="TVF60" s="169"/>
      <c r="TVG60" s="169"/>
      <c r="TVH60" s="169"/>
      <c r="TVI60" s="169"/>
      <c r="TVJ60" s="169"/>
      <c r="TVK60" s="169"/>
      <c r="TVL60" s="169"/>
      <c r="TVM60" s="169"/>
      <c r="TVN60" s="169"/>
      <c r="TVO60" s="169"/>
      <c r="TVP60" s="169"/>
      <c r="TVQ60" s="169"/>
      <c r="TVR60" s="169"/>
      <c r="TVS60" s="169"/>
      <c r="TVT60" s="169"/>
      <c r="TVU60" s="169"/>
      <c r="TVV60" s="169"/>
      <c r="TVW60" s="169"/>
      <c r="TVX60" s="169"/>
      <c r="TVY60" s="169"/>
      <c r="TVZ60" s="169"/>
      <c r="TWA60" s="169"/>
      <c r="TWB60" s="169"/>
      <c r="TWC60" s="169"/>
      <c r="TWD60" s="169"/>
      <c r="TWE60" s="169"/>
      <c r="TWF60" s="169"/>
      <c r="TWG60" s="169"/>
      <c r="TWH60" s="169"/>
      <c r="TWI60" s="169"/>
      <c r="TWJ60" s="169"/>
      <c r="TWK60" s="169"/>
      <c r="TWL60" s="169"/>
      <c r="TWM60" s="169"/>
      <c r="TWN60" s="169"/>
      <c r="TWO60" s="169"/>
      <c r="TWP60" s="169"/>
      <c r="TWQ60" s="169"/>
      <c r="TWR60" s="169"/>
      <c r="TWS60" s="169"/>
      <c r="TWT60" s="169"/>
      <c r="TWU60" s="169"/>
      <c r="TWV60" s="169"/>
      <c r="TWW60" s="169"/>
      <c r="TWX60" s="169"/>
      <c r="TWY60" s="169"/>
      <c r="TWZ60" s="169"/>
      <c r="TXA60" s="169"/>
      <c r="TXB60" s="169"/>
      <c r="TXC60" s="169"/>
      <c r="TXD60" s="169"/>
      <c r="TXE60" s="169"/>
      <c r="TXF60" s="169"/>
      <c r="TXG60" s="169"/>
      <c r="TXH60" s="169"/>
      <c r="TXI60" s="169"/>
      <c r="TXJ60" s="169"/>
      <c r="TXK60" s="169"/>
      <c r="TXL60" s="169"/>
      <c r="TXM60" s="169"/>
      <c r="TXN60" s="169"/>
      <c r="TXO60" s="169"/>
      <c r="TXP60" s="169"/>
      <c r="TXQ60" s="169"/>
      <c r="TXR60" s="169"/>
      <c r="TXS60" s="169"/>
      <c r="TXT60" s="169"/>
      <c r="TXU60" s="169"/>
      <c r="TXV60" s="169"/>
      <c r="TXW60" s="169"/>
      <c r="TXX60" s="169"/>
      <c r="TXY60" s="169"/>
      <c r="TXZ60" s="169"/>
      <c r="TYA60" s="169"/>
      <c r="TYB60" s="169"/>
      <c r="TYC60" s="169"/>
      <c r="TYD60" s="169"/>
      <c r="TYE60" s="169"/>
      <c r="TYF60" s="169"/>
      <c r="TYG60" s="169"/>
      <c r="TYH60" s="169"/>
      <c r="TYI60" s="169"/>
      <c r="TYJ60" s="169"/>
      <c r="TYK60" s="169"/>
      <c r="TYL60" s="169"/>
      <c r="TYM60" s="169"/>
      <c r="TYN60" s="169"/>
      <c r="TYO60" s="169"/>
      <c r="TYP60" s="169"/>
      <c r="TYQ60" s="169"/>
      <c r="TYR60" s="169"/>
      <c r="TYS60" s="169"/>
      <c r="TYT60" s="169"/>
      <c r="TYU60" s="169"/>
      <c r="TYV60" s="169"/>
      <c r="TYW60" s="169"/>
      <c r="TYX60" s="169"/>
      <c r="TYY60" s="169"/>
      <c r="TYZ60" s="169"/>
      <c r="TZA60" s="169"/>
      <c r="TZB60" s="169"/>
      <c r="TZC60" s="169"/>
      <c r="TZD60" s="169"/>
      <c r="TZE60" s="169"/>
      <c r="TZF60" s="169"/>
      <c r="TZG60" s="169"/>
      <c r="TZH60" s="169"/>
      <c r="TZI60" s="169"/>
      <c r="TZJ60" s="169"/>
      <c r="TZK60" s="169"/>
      <c r="TZL60" s="169"/>
      <c r="TZM60" s="169"/>
      <c r="TZN60" s="169"/>
      <c r="TZO60" s="169"/>
      <c r="TZP60" s="169"/>
      <c r="TZQ60" s="169"/>
      <c r="TZR60" s="169"/>
      <c r="TZS60" s="169"/>
      <c r="TZT60" s="169"/>
      <c r="TZU60" s="169"/>
      <c r="TZV60" s="169"/>
      <c r="TZW60" s="169"/>
      <c r="TZX60" s="169"/>
      <c r="TZY60" s="169"/>
      <c r="TZZ60" s="169"/>
      <c r="UAA60" s="169"/>
      <c r="UAB60" s="169"/>
      <c r="UAC60" s="169"/>
      <c r="UAD60" s="169"/>
      <c r="UAE60" s="169"/>
      <c r="UAF60" s="169"/>
      <c r="UAG60" s="169"/>
      <c r="UAH60" s="169"/>
      <c r="UAI60" s="169"/>
      <c r="UAJ60" s="169"/>
      <c r="UAK60" s="169"/>
      <c r="UAL60" s="169"/>
      <c r="UAM60" s="169"/>
      <c r="UAN60" s="169"/>
      <c r="UAO60" s="169"/>
      <c r="UAP60" s="169"/>
      <c r="UAQ60" s="169"/>
      <c r="UAR60" s="169"/>
      <c r="UAS60" s="169"/>
      <c r="UAT60" s="169"/>
      <c r="UAU60" s="169"/>
      <c r="UAV60" s="169"/>
      <c r="UAW60" s="169"/>
      <c r="UAX60" s="169"/>
      <c r="UAY60" s="169"/>
      <c r="UAZ60" s="169"/>
      <c r="UBA60" s="169"/>
      <c r="UBB60" s="169"/>
      <c r="UBC60" s="169"/>
      <c r="UBD60" s="169"/>
      <c r="UBE60" s="169"/>
      <c r="UBF60" s="169"/>
      <c r="UBG60" s="169"/>
      <c r="UBH60" s="169"/>
      <c r="UBI60" s="169"/>
      <c r="UBJ60" s="169"/>
      <c r="UBK60" s="169"/>
      <c r="UBL60" s="169"/>
      <c r="UBM60" s="169"/>
      <c r="UBN60" s="169"/>
      <c r="UBO60" s="169"/>
      <c r="UBP60" s="169"/>
      <c r="UBQ60" s="169"/>
      <c r="UBR60" s="169"/>
      <c r="UBS60" s="169"/>
      <c r="UBT60" s="169"/>
      <c r="UBU60" s="169"/>
      <c r="UBV60" s="169"/>
      <c r="UBW60" s="169"/>
      <c r="UBX60" s="169"/>
      <c r="UBY60" s="169"/>
      <c r="UBZ60" s="169"/>
      <c r="UCA60" s="169"/>
      <c r="UCB60" s="169"/>
      <c r="UCC60" s="169"/>
      <c r="UCD60" s="169"/>
      <c r="UCE60" s="169"/>
      <c r="UCF60" s="169"/>
      <c r="UCG60" s="169"/>
      <c r="UCH60" s="169"/>
      <c r="UCI60" s="169"/>
      <c r="UCJ60" s="169"/>
      <c r="UCK60" s="169"/>
      <c r="UCL60" s="169"/>
      <c r="UCM60" s="169"/>
      <c r="UCN60" s="169"/>
      <c r="UCO60" s="169"/>
      <c r="UCP60" s="169"/>
      <c r="UCQ60" s="169"/>
      <c r="UCR60" s="169"/>
      <c r="UCS60" s="169"/>
      <c r="UCT60" s="169"/>
      <c r="UCU60" s="169"/>
      <c r="UCV60" s="169"/>
      <c r="UCW60" s="169"/>
      <c r="UCX60" s="169"/>
      <c r="UCY60" s="169"/>
      <c r="UCZ60" s="169"/>
      <c r="UDA60" s="169"/>
      <c r="UDB60" s="169"/>
      <c r="UDC60" s="169"/>
      <c r="UDD60" s="169"/>
      <c r="UDE60" s="169"/>
      <c r="UDF60" s="169"/>
      <c r="UDG60" s="169"/>
      <c r="UDH60" s="169"/>
      <c r="UDI60" s="169"/>
      <c r="UDJ60" s="169"/>
      <c r="UDK60" s="169"/>
      <c r="UDL60" s="169"/>
      <c r="UDM60" s="169"/>
      <c r="UDN60" s="169"/>
      <c r="UDO60" s="169"/>
      <c r="UDP60" s="169"/>
      <c r="UDQ60" s="169"/>
      <c r="UDR60" s="169"/>
      <c r="UDS60" s="169"/>
      <c r="UDT60" s="169"/>
      <c r="UDU60" s="169"/>
      <c r="UDV60" s="169"/>
      <c r="UDW60" s="169"/>
      <c r="UDX60" s="169"/>
      <c r="UDY60" s="169"/>
      <c r="UDZ60" s="169"/>
      <c r="UEA60" s="169"/>
      <c r="UEB60" s="169"/>
      <c r="UEC60" s="169"/>
      <c r="UED60" s="169"/>
      <c r="UEE60" s="169"/>
      <c r="UEF60" s="169"/>
      <c r="UEG60" s="169"/>
      <c r="UEH60" s="169"/>
      <c r="UEI60" s="169"/>
      <c r="UEJ60" s="169"/>
      <c r="UEK60" s="169"/>
      <c r="UEL60" s="169"/>
      <c r="UEM60" s="169"/>
      <c r="UEN60" s="169"/>
      <c r="UEO60" s="169"/>
      <c r="UEP60" s="169"/>
      <c r="UEQ60" s="169"/>
      <c r="UER60" s="169"/>
      <c r="UES60" s="169"/>
      <c r="UET60" s="169"/>
      <c r="UEU60" s="169"/>
      <c r="UEV60" s="169"/>
      <c r="UEW60" s="169"/>
      <c r="UEX60" s="169"/>
      <c r="UEY60" s="169"/>
      <c r="UEZ60" s="169"/>
      <c r="UFA60" s="169"/>
      <c r="UFB60" s="169"/>
      <c r="UFC60" s="169"/>
      <c r="UFD60" s="169"/>
      <c r="UFE60" s="169"/>
      <c r="UFF60" s="169"/>
      <c r="UFG60" s="169"/>
      <c r="UFH60" s="169"/>
      <c r="UFI60" s="169"/>
      <c r="UFJ60" s="169"/>
      <c r="UFK60" s="169"/>
      <c r="UFL60" s="169"/>
      <c r="UFM60" s="169"/>
      <c r="UFN60" s="169"/>
      <c r="UFO60" s="169"/>
      <c r="UFP60" s="169"/>
      <c r="UFQ60" s="169"/>
      <c r="UFR60" s="169"/>
      <c r="UFS60" s="169"/>
      <c r="UFT60" s="169"/>
      <c r="UFU60" s="169"/>
      <c r="UFV60" s="169"/>
      <c r="UFW60" s="169"/>
      <c r="UFX60" s="169"/>
      <c r="UFY60" s="169"/>
      <c r="UFZ60" s="169"/>
      <c r="UGA60" s="169"/>
      <c r="UGB60" s="169"/>
      <c r="UGC60" s="169"/>
      <c r="UGD60" s="169"/>
      <c r="UGE60" s="169"/>
      <c r="UGF60" s="169"/>
      <c r="UGG60" s="169"/>
      <c r="UGH60" s="169"/>
      <c r="UGI60" s="169"/>
      <c r="UGJ60" s="169"/>
      <c r="UGK60" s="169"/>
      <c r="UGL60" s="169"/>
      <c r="UGM60" s="169"/>
      <c r="UGN60" s="169"/>
      <c r="UGO60" s="169"/>
      <c r="UGP60" s="169"/>
      <c r="UGQ60" s="169"/>
      <c r="UGR60" s="169"/>
      <c r="UGS60" s="169"/>
      <c r="UGT60" s="169"/>
      <c r="UGU60" s="169"/>
      <c r="UGV60" s="169"/>
      <c r="UGW60" s="169"/>
      <c r="UGX60" s="169"/>
      <c r="UGY60" s="169"/>
      <c r="UGZ60" s="169"/>
      <c r="UHA60" s="169"/>
      <c r="UHB60" s="169"/>
      <c r="UHC60" s="169"/>
      <c r="UHD60" s="169"/>
      <c r="UHE60" s="169"/>
      <c r="UHF60" s="169"/>
      <c r="UHG60" s="169"/>
      <c r="UHH60" s="169"/>
      <c r="UHI60" s="169"/>
      <c r="UHJ60" s="169"/>
      <c r="UHK60" s="169"/>
      <c r="UHL60" s="169"/>
      <c r="UHM60" s="169"/>
      <c r="UHN60" s="169"/>
      <c r="UHO60" s="169"/>
      <c r="UHP60" s="169"/>
      <c r="UHQ60" s="169"/>
      <c r="UHR60" s="169"/>
      <c r="UHS60" s="169"/>
      <c r="UHT60" s="169"/>
      <c r="UHU60" s="169"/>
      <c r="UHV60" s="169"/>
      <c r="UHW60" s="169"/>
      <c r="UHX60" s="169"/>
      <c r="UHY60" s="169"/>
      <c r="UHZ60" s="169"/>
      <c r="UIA60" s="169"/>
      <c r="UIB60" s="169"/>
      <c r="UIC60" s="169"/>
      <c r="UID60" s="169"/>
      <c r="UIE60" s="169"/>
      <c r="UIF60" s="169"/>
      <c r="UIG60" s="169"/>
      <c r="UIH60" s="169"/>
      <c r="UII60" s="169"/>
      <c r="UIJ60" s="169"/>
      <c r="UIK60" s="169"/>
      <c r="UIL60" s="169"/>
      <c r="UIM60" s="169"/>
      <c r="UIN60" s="169"/>
      <c r="UIO60" s="169"/>
      <c r="UIP60" s="169"/>
      <c r="UIQ60" s="169"/>
      <c r="UIR60" s="169"/>
      <c r="UIS60" s="169"/>
      <c r="UIT60" s="169"/>
      <c r="UIU60" s="169"/>
      <c r="UIV60" s="169"/>
      <c r="UIW60" s="169"/>
      <c r="UIX60" s="169"/>
      <c r="UIY60" s="169"/>
      <c r="UIZ60" s="169"/>
      <c r="UJA60" s="169"/>
      <c r="UJB60" s="169"/>
      <c r="UJC60" s="169"/>
      <c r="UJD60" s="169"/>
      <c r="UJE60" s="169"/>
      <c r="UJF60" s="169"/>
      <c r="UJG60" s="169"/>
      <c r="UJH60" s="169"/>
      <c r="UJI60" s="169"/>
      <c r="UJJ60" s="169"/>
      <c r="UJK60" s="169"/>
      <c r="UJL60" s="169"/>
      <c r="UJM60" s="169"/>
      <c r="UJN60" s="169"/>
      <c r="UJO60" s="169"/>
      <c r="UJP60" s="169"/>
      <c r="UJQ60" s="169"/>
      <c r="UJR60" s="169"/>
      <c r="UJS60" s="169"/>
      <c r="UJT60" s="169"/>
      <c r="UJU60" s="169"/>
      <c r="UJV60" s="169"/>
      <c r="UJW60" s="169"/>
      <c r="UJX60" s="169"/>
      <c r="UJY60" s="169"/>
      <c r="UJZ60" s="169"/>
      <c r="UKA60" s="169"/>
      <c r="UKB60" s="169"/>
      <c r="UKC60" s="169"/>
      <c r="UKD60" s="169"/>
      <c r="UKE60" s="169"/>
      <c r="UKF60" s="169"/>
      <c r="UKG60" s="169"/>
      <c r="UKH60" s="169"/>
      <c r="UKI60" s="169"/>
      <c r="UKJ60" s="169"/>
      <c r="UKK60" s="169"/>
      <c r="UKL60" s="169"/>
      <c r="UKM60" s="169"/>
      <c r="UKN60" s="169"/>
      <c r="UKO60" s="169"/>
      <c r="UKP60" s="169"/>
      <c r="UKQ60" s="169"/>
      <c r="UKR60" s="169"/>
      <c r="UKS60" s="169"/>
      <c r="UKT60" s="169"/>
      <c r="UKU60" s="169"/>
      <c r="UKV60" s="169"/>
      <c r="UKW60" s="169"/>
      <c r="UKX60" s="169"/>
      <c r="UKY60" s="169"/>
      <c r="UKZ60" s="169"/>
      <c r="ULA60" s="169"/>
      <c r="ULB60" s="169"/>
      <c r="ULC60" s="169"/>
      <c r="ULD60" s="169"/>
      <c r="ULE60" s="169"/>
      <c r="ULF60" s="169"/>
      <c r="ULG60" s="169"/>
      <c r="ULH60" s="169"/>
      <c r="ULI60" s="169"/>
      <c r="ULJ60" s="169"/>
      <c r="ULK60" s="169"/>
      <c r="ULL60" s="169"/>
      <c r="ULM60" s="169"/>
      <c r="ULN60" s="169"/>
      <c r="ULO60" s="169"/>
      <c r="ULP60" s="169"/>
      <c r="ULQ60" s="169"/>
      <c r="ULR60" s="169"/>
      <c r="ULS60" s="169"/>
      <c r="ULT60" s="169"/>
      <c r="ULU60" s="169"/>
      <c r="ULV60" s="169"/>
      <c r="ULW60" s="169"/>
      <c r="ULX60" s="169"/>
      <c r="ULY60" s="169"/>
      <c r="ULZ60" s="169"/>
      <c r="UMA60" s="169"/>
      <c r="UMB60" s="169"/>
      <c r="UMC60" s="169"/>
      <c r="UMD60" s="169"/>
      <c r="UME60" s="169"/>
      <c r="UMF60" s="169"/>
      <c r="UMG60" s="169"/>
      <c r="UMH60" s="169"/>
      <c r="UMI60" s="169"/>
      <c r="UMJ60" s="169"/>
      <c r="UMK60" s="169"/>
      <c r="UML60" s="169"/>
      <c r="UMM60" s="169"/>
      <c r="UMN60" s="169"/>
      <c r="UMO60" s="169"/>
      <c r="UMP60" s="169"/>
      <c r="UMQ60" s="169"/>
      <c r="UMR60" s="169"/>
      <c r="UMS60" s="169"/>
      <c r="UMT60" s="169"/>
      <c r="UMU60" s="169"/>
      <c r="UMV60" s="169"/>
      <c r="UMW60" s="169"/>
      <c r="UMX60" s="169"/>
      <c r="UMY60" s="169"/>
      <c r="UMZ60" s="169"/>
      <c r="UNA60" s="169"/>
      <c r="UNB60" s="169"/>
      <c r="UNC60" s="169"/>
      <c r="UND60" s="169"/>
      <c r="UNE60" s="169"/>
      <c r="UNF60" s="169"/>
      <c r="UNG60" s="169"/>
      <c r="UNH60" s="169"/>
      <c r="UNI60" s="169"/>
      <c r="UNJ60" s="169"/>
      <c r="UNK60" s="169"/>
      <c r="UNL60" s="169"/>
      <c r="UNM60" s="169"/>
      <c r="UNN60" s="169"/>
      <c r="UNO60" s="169"/>
      <c r="UNP60" s="169"/>
      <c r="UNQ60" s="169"/>
      <c r="UNR60" s="169"/>
      <c r="UNS60" s="169"/>
      <c r="UNT60" s="169"/>
      <c r="UNU60" s="169"/>
      <c r="UNV60" s="169"/>
      <c r="UNW60" s="169"/>
      <c r="UNX60" s="169"/>
      <c r="UNY60" s="169"/>
      <c r="UNZ60" s="169"/>
      <c r="UOA60" s="169"/>
      <c r="UOB60" s="169"/>
      <c r="UOC60" s="169"/>
      <c r="UOD60" s="169"/>
      <c r="UOE60" s="169"/>
      <c r="UOF60" s="169"/>
      <c r="UOG60" s="169"/>
      <c r="UOH60" s="169"/>
      <c r="UOI60" s="169"/>
      <c r="UOJ60" s="169"/>
      <c r="UOK60" s="169"/>
      <c r="UOL60" s="169"/>
      <c r="UOM60" s="169"/>
      <c r="UON60" s="169"/>
      <c r="UOO60" s="169"/>
      <c r="UOP60" s="169"/>
      <c r="UOQ60" s="169"/>
      <c r="UOR60" s="169"/>
      <c r="UOS60" s="169"/>
      <c r="UOT60" s="169"/>
      <c r="UOU60" s="169"/>
      <c r="UOV60" s="169"/>
      <c r="UOW60" s="169"/>
      <c r="UOX60" s="169"/>
      <c r="UOY60" s="169"/>
      <c r="UOZ60" s="169"/>
      <c r="UPA60" s="169"/>
      <c r="UPB60" s="169"/>
      <c r="UPC60" s="169"/>
      <c r="UPD60" s="169"/>
      <c r="UPE60" s="169"/>
      <c r="UPF60" s="169"/>
      <c r="UPG60" s="169"/>
      <c r="UPH60" s="169"/>
      <c r="UPI60" s="169"/>
      <c r="UPJ60" s="169"/>
      <c r="UPK60" s="169"/>
      <c r="UPL60" s="169"/>
      <c r="UPM60" s="169"/>
      <c r="UPN60" s="169"/>
      <c r="UPO60" s="169"/>
      <c r="UPP60" s="169"/>
      <c r="UPQ60" s="169"/>
      <c r="UPR60" s="169"/>
      <c r="UPS60" s="169"/>
      <c r="UPT60" s="169"/>
      <c r="UPU60" s="169"/>
      <c r="UPV60" s="169"/>
      <c r="UPW60" s="169"/>
      <c r="UPX60" s="169"/>
      <c r="UPY60" s="169"/>
      <c r="UPZ60" s="169"/>
      <c r="UQA60" s="169"/>
      <c r="UQB60" s="169"/>
      <c r="UQC60" s="169"/>
      <c r="UQD60" s="169"/>
      <c r="UQE60" s="169"/>
      <c r="UQF60" s="169"/>
      <c r="UQG60" s="169"/>
      <c r="UQH60" s="169"/>
      <c r="UQI60" s="169"/>
      <c r="UQJ60" s="169"/>
      <c r="UQK60" s="169"/>
      <c r="UQL60" s="169"/>
      <c r="UQM60" s="169"/>
      <c r="UQN60" s="169"/>
      <c r="UQO60" s="169"/>
      <c r="UQP60" s="169"/>
      <c r="UQQ60" s="169"/>
      <c r="UQR60" s="169"/>
      <c r="UQS60" s="169"/>
      <c r="UQT60" s="169"/>
      <c r="UQU60" s="169"/>
      <c r="UQV60" s="169"/>
      <c r="UQW60" s="169"/>
      <c r="UQX60" s="169"/>
      <c r="UQY60" s="169"/>
      <c r="UQZ60" s="169"/>
      <c r="URA60" s="169"/>
      <c r="URB60" s="169"/>
      <c r="URC60" s="169"/>
      <c r="URD60" s="169"/>
      <c r="URE60" s="169"/>
      <c r="URF60" s="169"/>
      <c r="URG60" s="169"/>
      <c r="URH60" s="169"/>
      <c r="URI60" s="169"/>
      <c r="URJ60" s="169"/>
      <c r="URK60" s="169"/>
      <c r="URL60" s="169"/>
      <c r="URM60" s="169"/>
      <c r="URN60" s="169"/>
      <c r="URO60" s="169"/>
      <c r="URP60" s="169"/>
      <c r="URQ60" s="169"/>
      <c r="URR60" s="169"/>
      <c r="URS60" s="169"/>
      <c r="URT60" s="169"/>
      <c r="URU60" s="169"/>
      <c r="URV60" s="169"/>
      <c r="URW60" s="169"/>
      <c r="URX60" s="169"/>
      <c r="URY60" s="169"/>
      <c r="URZ60" s="169"/>
      <c r="USA60" s="169"/>
      <c r="USB60" s="169"/>
      <c r="USC60" s="169"/>
      <c r="USD60" s="169"/>
      <c r="USE60" s="169"/>
      <c r="USF60" s="169"/>
      <c r="USG60" s="169"/>
      <c r="USH60" s="169"/>
      <c r="USI60" s="169"/>
      <c r="USJ60" s="169"/>
      <c r="USK60" s="169"/>
      <c r="USL60" s="169"/>
      <c r="USM60" s="169"/>
      <c r="USN60" s="169"/>
      <c r="USO60" s="169"/>
      <c r="USP60" s="169"/>
      <c r="USQ60" s="169"/>
      <c r="USR60" s="169"/>
      <c r="USS60" s="169"/>
      <c r="UST60" s="169"/>
      <c r="USU60" s="169"/>
      <c r="USV60" s="169"/>
      <c r="USW60" s="169"/>
      <c r="USX60" s="169"/>
      <c r="USY60" s="169"/>
      <c r="USZ60" s="169"/>
      <c r="UTA60" s="169"/>
      <c r="UTB60" s="169"/>
      <c r="UTC60" s="169"/>
      <c r="UTD60" s="169"/>
      <c r="UTE60" s="169"/>
      <c r="UTF60" s="169"/>
      <c r="UTG60" s="169"/>
      <c r="UTH60" s="169"/>
      <c r="UTI60" s="169"/>
      <c r="UTJ60" s="169"/>
      <c r="UTK60" s="169"/>
      <c r="UTL60" s="169"/>
      <c r="UTM60" s="169"/>
      <c r="UTN60" s="169"/>
      <c r="UTO60" s="169"/>
      <c r="UTP60" s="169"/>
      <c r="UTQ60" s="169"/>
      <c r="UTR60" s="169"/>
      <c r="UTS60" s="169"/>
      <c r="UTT60" s="169"/>
      <c r="UTU60" s="169"/>
      <c r="UTV60" s="169"/>
      <c r="UTW60" s="169"/>
      <c r="UTX60" s="169"/>
      <c r="UTY60" s="169"/>
      <c r="UTZ60" s="169"/>
      <c r="UUA60" s="169"/>
      <c r="UUB60" s="169"/>
      <c r="UUC60" s="169"/>
      <c r="UUD60" s="169"/>
      <c r="UUE60" s="169"/>
      <c r="UUF60" s="169"/>
      <c r="UUG60" s="169"/>
      <c r="UUH60" s="169"/>
      <c r="UUI60" s="169"/>
      <c r="UUJ60" s="169"/>
      <c r="UUK60" s="169"/>
      <c r="UUL60" s="169"/>
      <c r="UUM60" s="169"/>
      <c r="UUN60" s="169"/>
      <c r="UUO60" s="169"/>
      <c r="UUP60" s="169"/>
      <c r="UUQ60" s="169"/>
      <c r="UUR60" s="169"/>
      <c r="UUS60" s="169"/>
      <c r="UUT60" s="169"/>
      <c r="UUU60" s="169"/>
      <c r="UUV60" s="169"/>
      <c r="UUW60" s="169"/>
      <c r="UUX60" s="169"/>
      <c r="UUY60" s="169"/>
      <c r="UUZ60" s="169"/>
      <c r="UVA60" s="169"/>
      <c r="UVB60" s="169"/>
      <c r="UVC60" s="169"/>
      <c r="UVD60" s="169"/>
      <c r="UVE60" s="169"/>
      <c r="UVF60" s="169"/>
      <c r="UVG60" s="169"/>
      <c r="UVH60" s="169"/>
      <c r="UVI60" s="169"/>
      <c r="UVJ60" s="169"/>
      <c r="UVK60" s="169"/>
      <c r="UVL60" s="169"/>
      <c r="UVM60" s="169"/>
      <c r="UVN60" s="169"/>
      <c r="UVO60" s="169"/>
      <c r="UVP60" s="169"/>
      <c r="UVQ60" s="169"/>
      <c r="UVR60" s="169"/>
      <c r="UVS60" s="169"/>
      <c r="UVT60" s="169"/>
      <c r="UVU60" s="169"/>
      <c r="UVV60" s="169"/>
      <c r="UVW60" s="169"/>
      <c r="UVX60" s="169"/>
      <c r="UVY60" s="169"/>
      <c r="UVZ60" s="169"/>
      <c r="UWA60" s="169"/>
      <c r="UWB60" s="169"/>
      <c r="UWC60" s="169"/>
      <c r="UWD60" s="169"/>
      <c r="UWE60" s="169"/>
      <c r="UWF60" s="169"/>
      <c r="UWG60" s="169"/>
      <c r="UWH60" s="169"/>
      <c r="UWI60" s="169"/>
      <c r="UWJ60" s="169"/>
      <c r="UWK60" s="169"/>
      <c r="UWL60" s="169"/>
      <c r="UWM60" s="169"/>
      <c r="UWN60" s="169"/>
      <c r="UWO60" s="169"/>
      <c r="UWP60" s="169"/>
      <c r="UWQ60" s="169"/>
      <c r="UWR60" s="169"/>
      <c r="UWS60" s="169"/>
      <c r="UWT60" s="169"/>
      <c r="UWU60" s="169"/>
      <c r="UWV60" s="169"/>
      <c r="UWW60" s="169"/>
      <c r="UWX60" s="169"/>
      <c r="UWY60" s="169"/>
      <c r="UWZ60" s="169"/>
      <c r="UXA60" s="169"/>
      <c r="UXB60" s="169"/>
      <c r="UXC60" s="169"/>
      <c r="UXD60" s="169"/>
      <c r="UXE60" s="169"/>
      <c r="UXF60" s="169"/>
      <c r="UXG60" s="169"/>
      <c r="UXH60" s="169"/>
      <c r="UXI60" s="169"/>
      <c r="UXJ60" s="169"/>
      <c r="UXK60" s="169"/>
      <c r="UXL60" s="169"/>
      <c r="UXM60" s="169"/>
      <c r="UXN60" s="169"/>
      <c r="UXO60" s="169"/>
      <c r="UXP60" s="169"/>
      <c r="UXQ60" s="169"/>
      <c r="UXR60" s="169"/>
      <c r="UXS60" s="169"/>
      <c r="UXT60" s="169"/>
      <c r="UXU60" s="169"/>
      <c r="UXV60" s="169"/>
      <c r="UXW60" s="169"/>
      <c r="UXX60" s="169"/>
      <c r="UXY60" s="169"/>
      <c r="UXZ60" s="169"/>
      <c r="UYA60" s="169"/>
      <c r="UYB60" s="169"/>
      <c r="UYC60" s="169"/>
      <c r="UYD60" s="169"/>
      <c r="UYE60" s="169"/>
      <c r="UYF60" s="169"/>
      <c r="UYG60" s="169"/>
      <c r="UYH60" s="169"/>
      <c r="UYI60" s="169"/>
      <c r="UYJ60" s="169"/>
      <c r="UYK60" s="169"/>
      <c r="UYL60" s="169"/>
      <c r="UYM60" s="169"/>
      <c r="UYN60" s="169"/>
      <c r="UYO60" s="169"/>
      <c r="UYP60" s="169"/>
      <c r="UYQ60" s="169"/>
      <c r="UYR60" s="169"/>
      <c r="UYS60" s="169"/>
      <c r="UYT60" s="169"/>
      <c r="UYU60" s="169"/>
      <c r="UYV60" s="169"/>
      <c r="UYW60" s="169"/>
      <c r="UYX60" s="169"/>
      <c r="UYY60" s="169"/>
      <c r="UYZ60" s="169"/>
      <c r="UZA60" s="169"/>
      <c r="UZB60" s="169"/>
      <c r="UZC60" s="169"/>
      <c r="UZD60" s="169"/>
      <c r="UZE60" s="169"/>
      <c r="UZF60" s="169"/>
      <c r="UZG60" s="169"/>
      <c r="UZH60" s="169"/>
      <c r="UZI60" s="169"/>
      <c r="UZJ60" s="169"/>
      <c r="UZK60" s="169"/>
      <c r="UZL60" s="169"/>
      <c r="UZM60" s="169"/>
      <c r="UZN60" s="169"/>
      <c r="UZO60" s="169"/>
      <c r="UZP60" s="169"/>
      <c r="UZQ60" s="169"/>
      <c r="UZR60" s="169"/>
      <c r="UZS60" s="169"/>
      <c r="UZT60" s="169"/>
      <c r="UZU60" s="169"/>
      <c r="UZV60" s="169"/>
      <c r="UZW60" s="169"/>
      <c r="UZX60" s="169"/>
      <c r="UZY60" s="169"/>
      <c r="UZZ60" s="169"/>
      <c r="VAA60" s="169"/>
      <c r="VAB60" s="169"/>
      <c r="VAC60" s="169"/>
      <c r="VAD60" s="169"/>
      <c r="VAE60" s="169"/>
      <c r="VAF60" s="169"/>
      <c r="VAG60" s="169"/>
      <c r="VAH60" s="169"/>
      <c r="VAI60" s="169"/>
      <c r="VAJ60" s="169"/>
      <c r="VAK60" s="169"/>
      <c r="VAL60" s="169"/>
      <c r="VAM60" s="169"/>
      <c r="VAN60" s="169"/>
      <c r="VAO60" s="169"/>
      <c r="VAP60" s="169"/>
      <c r="VAQ60" s="169"/>
      <c r="VAR60" s="169"/>
      <c r="VAS60" s="169"/>
      <c r="VAT60" s="169"/>
      <c r="VAU60" s="169"/>
      <c r="VAV60" s="169"/>
      <c r="VAW60" s="169"/>
      <c r="VAX60" s="169"/>
      <c r="VAY60" s="169"/>
      <c r="VAZ60" s="169"/>
      <c r="VBA60" s="169"/>
      <c r="VBB60" s="169"/>
      <c r="VBC60" s="169"/>
      <c r="VBD60" s="169"/>
      <c r="VBE60" s="169"/>
      <c r="VBF60" s="169"/>
      <c r="VBG60" s="169"/>
      <c r="VBH60" s="169"/>
      <c r="VBI60" s="169"/>
      <c r="VBJ60" s="169"/>
      <c r="VBK60" s="169"/>
      <c r="VBL60" s="169"/>
      <c r="VBM60" s="169"/>
      <c r="VBN60" s="169"/>
      <c r="VBO60" s="169"/>
      <c r="VBP60" s="169"/>
      <c r="VBQ60" s="169"/>
      <c r="VBR60" s="169"/>
      <c r="VBS60" s="169"/>
      <c r="VBT60" s="169"/>
      <c r="VBU60" s="169"/>
      <c r="VBV60" s="169"/>
      <c r="VBW60" s="169"/>
      <c r="VBX60" s="169"/>
      <c r="VBY60" s="169"/>
      <c r="VBZ60" s="169"/>
      <c r="VCA60" s="169"/>
      <c r="VCB60" s="169"/>
      <c r="VCC60" s="169"/>
      <c r="VCD60" s="169"/>
      <c r="VCE60" s="169"/>
      <c r="VCF60" s="169"/>
      <c r="VCG60" s="169"/>
      <c r="VCH60" s="169"/>
      <c r="VCI60" s="169"/>
      <c r="VCJ60" s="169"/>
      <c r="VCK60" s="169"/>
      <c r="VCL60" s="169"/>
      <c r="VCM60" s="169"/>
      <c r="VCN60" s="169"/>
      <c r="VCO60" s="169"/>
      <c r="VCP60" s="169"/>
      <c r="VCQ60" s="169"/>
      <c r="VCR60" s="169"/>
      <c r="VCS60" s="169"/>
      <c r="VCT60" s="169"/>
      <c r="VCU60" s="169"/>
      <c r="VCV60" s="169"/>
      <c r="VCW60" s="169"/>
      <c r="VCX60" s="169"/>
      <c r="VCY60" s="169"/>
      <c r="VCZ60" s="169"/>
      <c r="VDA60" s="169"/>
      <c r="VDB60" s="169"/>
      <c r="VDC60" s="169"/>
      <c r="VDD60" s="169"/>
      <c r="VDE60" s="169"/>
      <c r="VDF60" s="169"/>
      <c r="VDG60" s="169"/>
      <c r="VDH60" s="169"/>
      <c r="VDI60" s="169"/>
      <c r="VDJ60" s="169"/>
      <c r="VDK60" s="169"/>
      <c r="VDL60" s="169"/>
      <c r="VDM60" s="169"/>
      <c r="VDN60" s="169"/>
      <c r="VDO60" s="169"/>
      <c r="VDP60" s="169"/>
      <c r="VDQ60" s="169"/>
      <c r="VDR60" s="169"/>
      <c r="VDS60" s="169"/>
      <c r="VDT60" s="169"/>
      <c r="VDU60" s="169"/>
      <c r="VDV60" s="169"/>
      <c r="VDW60" s="169"/>
      <c r="VDX60" s="169"/>
      <c r="VDY60" s="169"/>
      <c r="VDZ60" s="169"/>
      <c r="VEA60" s="169"/>
      <c r="VEB60" s="169"/>
      <c r="VEC60" s="169"/>
      <c r="VED60" s="169"/>
      <c r="VEE60" s="169"/>
      <c r="VEF60" s="169"/>
      <c r="VEG60" s="169"/>
      <c r="VEH60" s="169"/>
      <c r="VEI60" s="169"/>
      <c r="VEJ60" s="169"/>
      <c r="VEK60" s="169"/>
      <c r="VEL60" s="169"/>
      <c r="VEM60" s="169"/>
      <c r="VEN60" s="169"/>
      <c r="VEO60" s="169"/>
      <c r="VEP60" s="169"/>
      <c r="VEQ60" s="169"/>
      <c r="VER60" s="169"/>
      <c r="VES60" s="169"/>
      <c r="VET60" s="169"/>
      <c r="VEU60" s="169"/>
      <c r="VEV60" s="169"/>
      <c r="VEW60" s="169"/>
      <c r="VEX60" s="169"/>
      <c r="VEY60" s="169"/>
      <c r="VEZ60" s="169"/>
      <c r="VFA60" s="169"/>
      <c r="VFB60" s="169"/>
      <c r="VFC60" s="169"/>
      <c r="VFD60" s="169"/>
      <c r="VFE60" s="169"/>
      <c r="VFF60" s="169"/>
      <c r="VFG60" s="169"/>
      <c r="VFH60" s="169"/>
      <c r="VFI60" s="169"/>
      <c r="VFJ60" s="169"/>
      <c r="VFK60" s="169"/>
      <c r="VFL60" s="169"/>
      <c r="VFM60" s="169"/>
      <c r="VFN60" s="169"/>
      <c r="VFO60" s="169"/>
      <c r="VFP60" s="169"/>
      <c r="VFQ60" s="169"/>
      <c r="VFR60" s="169"/>
      <c r="VFS60" s="169"/>
      <c r="VFT60" s="169"/>
      <c r="VFU60" s="169"/>
      <c r="VFV60" s="169"/>
      <c r="VFW60" s="169"/>
      <c r="VFX60" s="169"/>
      <c r="VFY60" s="169"/>
      <c r="VFZ60" s="169"/>
      <c r="VGA60" s="169"/>
      <c r="VGB60" s="169"/>
      <c r="VGC60" s="169"/>
      <c r="VGD60" s="169"/>
      <c r="VGE60" s="169"/>
      <c r="VGF60" s="169"/>
      <c r="VGG60" s="169"/>
      <c r="VGH60" s="169"/>
      <c r="VGI60" s="169"/>
      <c r="VGJ60" s="169"/>
      <c r="VGK60" s="169"/>
      <c r="VGL60" s="169"/>
      <c r="VGM60" s="169"/>
      <c r="VGN60" s="169"/>
      <c r="VGO60" s="169"/>
      <c r="VGP60" s="169"/>
      <c r="VGQ60" s="169"/>
      <c r="VGR60" s="169"/>
      <c r="VGS60" s="169"/>
      <c r="VGT60" s="169"/>
      <c r="VGU60" s="169"/>
      <c r="VGV60" s="169"/>
      <c r="VGW60" s="169"/>
      <c r="VGX60" s="169"/>
      <c r="VGY60" s="169"/>
      <c r="VGZ60" s="169"/>
      <c r="VHA60" s="169"/>
      <c r="VHB60" s="169"/>
      <c r="VHC60" s="169"/>
      <c r="VHD60" s="169"/>
      <c r="VHE60" s="169"/>
      <c r="VHF60" s="169"/>
      <c r="VHG60" s="169"/>
      <c r="VHH60" s="169"/>
      <c r="VHI60" s="169"/>
      <c r="VHJ60" s="169"/>
      <c r="VHK60" s="169"/>
      <c r="VHL60" s="169"/>
      <c r="VHM60" s="169"/>
      <c r="VHN60" s="169"/>
      <c r="VHO60" s="169"/>
      <c r="VHP60" s="169"/>
      <c r="VHQ60" s="169"/>
      <c r="VHR60" s="169"/>
      <c r="VHS60" s="169"/>
      <c r="VHT60" s="169"/>
      <c r="VHU60" s="169"/>
      <c r="VHV60" s="169"/>
      <c r="VHW60" s="169"/>
      <c r="VHX60" s="169"/>
      <c r="VHY60" s="169"/>
      <c r="VHZ60" s="169"/>
      <c r="VIA60" s="169"/>
      <c r="VIB60" s="169"/>
      <c r="VIC60" s="169"/>
      <c r="VID60" s="169"/>
      <c r="VIE60" s="169"/>
      <c r="VIF60" s="169"/>
      <c r="VIG60" s="169"/>
      <c r="VIH60" s="169"/>
      <c r="VII60" s="169"/>
      <c r="VIJ60" s="169"/>
      <c r="VIK60" s="169"/>
      <c r="VIL60" s="169"/>
      <c r="VIM60" s="169"/>
      <c r="VIN60" s="169"/>
      <c r="VIO60" s="169"/>
      <c r="VIP60" s="169"/>
      <c r="VIQ60" s="169"/>
      <c r="VIR60" s="169"/>
      <c r="VIS60" s="169"/>
      <c r="VIT60" s="169"/>
      <c r="VIU60" s="169"/>
      <c r="VIV60" s="169"/>
      <c r="VIW60" s="169"/>
      <c r="VIX60" s="169"/>
      <c r="VIY60" s="169"/>
      <c r="VIZ60" s="169"/>
      <c r="VJA60" s="169"/>
      <c r="VJB60" s="169"/>
      <c r="VJC60" s="169"/>
      <c r="VJD60" s="169"/>
      <c r="VJE60" s="169"/>
      <c r="VJF60" s="169"/>
      <c r="VJG60" s="169"/>
      <c r="VJH60" s="169"/>
      <c r="VJI60" s="169"/>
      <c r="VJJ60" s="169"/>
      <c r="VJK60" s="169"/>
      <c r="VJL60" s="169"/>
      <c r="VJM60" s="169"/>
      <c r="VJN60" s="169"/>
      <c r="VJO60" s="169"/>
      <c r="VJP60" s="169"/>
      <c r="VJQ60" s="169"/>
      <c r="VJR60" s="169"/>
      <c r="VJS60" s="169"/>
      <c r="VJT60" s="169"/>
      <c r="VJU60" s="169"/>
      <c r="VJV60" s="169"/>
      <c r="VJW60" s="169"/>
      <c r="VJX60" s="169"/>
      <c r="VJY60" s="169"/>
      <c r="VJZ60" s="169"/>
      <c r="VKA60" s="169"/>
      <c r="VKB60" s="169"/>
      <c r="VKC60" s="169"/>
      <c r="VKD60" s="169"/>
      <c r="VKE60" s="169"/>
      <c r="VKF60" s="169"/>
      <c r="VKG60" s="169"/>
      <c r="VKH60" s="169"/>
      <c r="VKI60" s="169"/>
      <c r="VKJ60" s="169"/>
      <c r="VKK60" s="169"/>
      <c r="VKL60" s="169"/>
      <c r="VKM60" s="169"/>
      <c r="VKN60" s="169"/>
      <c r="VKO60" s="169"/>
      <c r="VKP60" s="169"/>
      <c r="VKQ60" s="169"/>
      <c r="VKR60" s="169"/>
      <c r="VKS60" s="169"/>
      <c r="VKT60" s="169"/>
      <c r="VKU60" s="169"/>
      <c r="VKV60" s="169"/>
      <c r="VKW60" s="169"/>
      <c r="VKX60" s="169"/>
      <c r="VKY60" s="169"/>
      <c r="VKZ60" s="169"/>
      <c r="VLA60" s="169"/>
      <c r="VLB60" s="169"/>
      <c r="VLC60" s="169"/>
      <c r="VLD60" s="169"/>
      <c r="VLE60" s="169"/>
      <c r="VLF60" s="169"/>
      <c r="VLG60" s="169"/>
      <c r="VLH60" s="169"/>
      <c r="VLI60" s="169"/>
      <c r="VLJ60" s="169"/>
      <c r="VLK60" s="169"/>
      <c r="VLL60" s="169"/>
      <c r="VLM60" s="169"/>
      <c r="VLN60" s="169"/>
      <c r="VLO60" s="169"/>
      <c r="VLP60" s="169"/>
      <c r="VLQ60" s="169"/>
      <c r="VLR60" s="169"/>
      <c r="VLS60" s="169"/>
      <c r="VLT60" s="169"/>
      <c r="VLU60" s="169"/>
      <c r="VLV60" s="169"/>
      <c r="VLW60" s="169"/>
      <c r="VLX60" s="169"/>
      <c r="VLY60" s="169"/>
      <c r="VLZ60" s="169"/>
      <c r="VMA60" s="169"/>
      <c r="VMB60" s="169"/>
      <c r="VMC60" s="169"/>
      <c r="VMD60" s="169"/>
      <c r="VME60" s="169"/>
      <c r="VMF60" s="169"/>
      <c r="VMG60" s="169"/>
      <c r="VMH60" s="169"/>
      <c r="VMI60" s="169"/>
      <c r="VMJ60" s="169"/>
      <c r="VMK60" s="169"/>
      <c r="VML60" s="169"/>
      <c r="VMM60" s="169"/>
      <c r="VMN60" s="169"/>
      <c r="VMO60" s="169"/>
      <c r="VMP60" s="169"/>
      <c r="VMQ60" s="169"/>
      <c r="VMR60" s="169"/>
      <c r="VMS60" s="169"/>
      <c r="VMT60" s="169"/>
      <c r="VMU60" s="169"/>
      <c r="VMV60" s="169"/>
      <c r="VMW60" s="169"/>
      <c r="VMX60" s="169"/>
      <c r="VMY60" s="169"/>
      <c r="VMZ60" s="169"/>
      <c r="VNA60" s="169"/>
      <c r="VNB60" s="169"/>
      <c r="VNC60" s="169"/>
      <c r="VND60" s="169"/>
      <c r="VNE60" s="169"/>
      <c r="VNF60" s="169"/>
      <c r="VNG60" s="169"/>
      <c r="VNH60" s="169"/>
      <c r="VNI60" s="169"/>
      <c r="VNJ60" s="169"/>
      <c r="VNK60" s="169"/>
      <c r="VNL60" s="169"/>
      <c r="VNM60" s="169"/>
      <c r="VNN60" s="169"/>
      <c r="VNO60" s="169"/>
      <c r="VNP60" s="169"/>
      <c r="VNQ60" s="169"/>
      <c r="VNR60" s="169"/>
      <c r="VNS60" s="169"/>
      <c r="VNT60" s="169"/>
      <c r="VNU60" s="169"/>
      <c r="VNV60" s="169"/>
      <c r="VNW60" s="169"/>
      <c r="VNX60" s="169"/>
      <c r="VNY60" s="169"/>
      <c r="VNZ60" s="169"/>
      <c r="VOA60" s="169"/>
      <c r="VOB60" s="169"/>
      <c r="VOC60" s="169"/>
      <c r="VOD60" s="169"/>
      <c r="VOE60" s="169"/>
      <c r="VOF60" s="169"/>
      <c r="VOG60" s="169"/>
      <c r="VOH60" s="169"/>
      <c r="VOI60" s="169"/>
      <c r="VOJ60" s="169"/>
      <c r="VOK60" s="169"/>
      <c r="VOL60" s="169"/>
      <c r="VOM60" s="169"/>
      <c r="VON60" s="169"/>
      <c r="VOO60" s="169"/>
      <c r="VOP60" s="169"/>
      <c r="VOQ60" s="169"/>
      <c r="VOR60" s="169"/>
      <c r="VOS60" s="169"/>
      <c r="VOT60" s="169"/>
      <c r="VOU60" s="169"/>
      <c r="VOV60" s="169"/>
      <c r="VOW60" s="169"/>
      <c r="VOX60" s="169"/>
      <c r="VOY60" s="169"/>
      <c r="VOZ60" s="169"/>
      <c r="VPA60" s="169"/>
      <c r="VPB60" s="169"/>
      <c r="VPC60" s="169"/>
      <c r="VPD60" s="169"/>
      <c r="VPE60" s="169"/>
      <c r="VPF60" s="169"/>
      <c r="VPG60" s="169"/>
      <c r="VPH60" s="169"/>
      <c r="VPI60" s="169"/>
      <c r="VPJ60" s="169"/>
      <c r="VPK60" s="169"/>
      <c r="VPL60" s="169"/>
      <c r="VPM60" s="169"/>
      <c r="VPN60" s="169"/>
      <c r="VPO60" s="169"/>
      <c r="VPP60" s="169"/>
      <c r="VPQ60" s="169"/>
      <c r="VPR60" s="169"/>
      <c r="VPS60" s="169"/>
      <c r="VPT60" s="169"/>
      <c r="VPU60" s="169"/>
      <c r="VPV60" s="169"/>
      <c r="VPW60" s="169"/>
      <c r="VPX60" s="169"/>
      <c r="VPY60" s="169"/>
      <c r="VPZ60" s="169"/>
      <c r="VQA60" s="169"/>
      <c r="VQB60" s="169"/>
      <c r="VQC60" s="169"/>
      <c r="VQD60" s="169"/>
      <c r="VQE60" s="169"/>
      <c r="VQF60" s="169"/>
      <c r="VQG60" s="169"/>
      <c r="VQH60" s="169"/>
      <c r="VQI60" s="169"/>
      <c r="VQJ60" s="169"/>
      <c r="VQK60" s="169"/>
      <c r="VQL60" s="169"/>
      <c r="VQM60" s="169"/>
      <c r="VQN60" s="169"/>
      <c r="VQO60" s="169"/>
      <c r="VQP60" s="169"/>
      <c r="VQQ60" s="169"/>
      <c r="VQR60" s="169"/>
      <c r="VQS60" s="169"/>
      <c r="VQT60" s="169"/>
      <c r="VQU60" s="169"/>
      <c r="VQV60" s="169"/>
      <c r="VQW60" s="169"/>
      <c r="VQX60" s="169"/>
      <c r="VQY60" s="169"/>
      <c r="VQZ60" s="169"/>
      <c r="VRA60" s="169"/>
      <c r="VRB60" s="169"/>
      <c r="VRC60" s="169"/>
      <c r="VRD60" s="169"/>
      <c r="VRE60" s="169"/>
      <c r="VRF60" s="169"/>
      <c r="VRG60" s="169"/>
      <c r="VRH60" s="169"/>
      <c r="VRI60" s="169"/>
      <c r="VRJ60" s="169"/>
      <c r="VRK60" s="169"/>
      <c r="VRL60" s="169"/>
      <c r="VRM60" s="169"/>
      <c r="VRN60" s="169"/>
      <c r="VRO60" s="169"/>
      <c r="VRP60" s="169"/>
      <c r="VRQ60" s="169"/>
      <c r="VRR60" s="169"/>
      <c r="VRS60" s="169"/>
      <c r="VRT60" s="169"/>
      <c r="VRU60" s="169"/>
      <c r="VRV60" s="169"/>
      <c r="VRW60" s="169"/>
      <c r="VRX60" s="169"/>
      <c r="VRY60" s="169"/>
      <c r="VRZ60" s="169"/>
      <c r="VSA60" s="169"/>
      <c r="VSB60" s="169"/>
      <c r="VSC60" s="169"/>
      <c r="VSD60" s="169"/>
      <c r="VSE60" s="169"/>
      <c r="VSF60" s="169"/>
      <c r="VSG60" s="169"/>
      <c r="VSH60" s="169"/>
      <c r="VSI60" s="169"/>
      <c r="VSJ60" s="169"/>
      <c r="VSK60" s="169"/>
      <c r="VSL60" s="169"/>
      <c r="VSM60" s="169"/>
      <c r="VSN60" s="169"/>
      <c r="VSO60" s="169"/>
      <c r="VSP60" s="169"/>
      <c r="VSQ60" s="169"/>
      <c r="VSR60" s="169"/>
      <c r="VSS60" s="169"/>
      <c r="VST60" s="169"/>
      <c r="VSU60" s="169"/>
      <c r="VSV60" s="169"/>
      <c r="VSW60" s="169"/>
      <c r="VSX60" s="169"/>
      <c r="VSY60" s="169"/>
      <c r="VSZ60" s="169"/>
      <c r="VTA60" s="169"/>
      <c r="VTB60" s="169"/>
      <c r="VTC60" s="169"/>
      <c r="VTD60" s="169"/>
      <c r="VTE60" s="169"/>
      <c r="VTF60" s="169"/>
      <c r="VTG60" s="169"/>
      <c r="VTH60" s="169"/>
      <c r="VTI60" s="169"/>
      <c r="VTJ60" s="169"/>
      <c r="VTK60" s="169"/>
      <c r="VTL60" s="169"/>
      <c r="VTM60" s="169"/>
      <c r="VTN60" s="169"/>
      <c r="VTO60" s="169"/>
      <c r="VTP60" s="169"/>
      <c r="VTQ60" s="169"/>
      <c r="VTR60" s="169"/>
      <c r="VTS60" s="169"/>
      <c r="VTT60" s="169"/>
      <c r="VTU60" s="169"/>
      <c r="VTV60" s="169"/>
      <c r="VTW60" s="169"/>
      <c r="VTX60" s="169"/>
      <c r="VTY60" s="169"/>
      <c r="VTZ60" s="169"/>
      <c r="VUA60" s="169"/>
      <c r="VUB60" s="169"/>
      <c r="VUC60" s="169"/>
      <c r="VUD60" s="169"/>
      <c r="VUE60" s="169"/>
      <c r="VUF60" s="169"/>
      <c r="VUG60" s="169"/>
      <c r="VUH60" s="169"/>
      <c r="VUI60" s="169"/>
      <c r="VUJ60" s="169"/>
      <c r="VUK60" s="169"/>
      <c r="VUL60" s="169"/>
      <c r="VUM60" s="169"/>
      <c r="VUN60" s="169"/>
      <c r="VUO60" s="169"/>
      <c r="VUP60" s="169"/>
      <c r="VUQ60" s="169"/>
      <c r="VUR60" s="169"/>
      <c r="VUS60" s="169"/>
      <c r="VUT60" s="169"/>
      <c r="VUU60" s="169"/>
      <c r="VUV60" s="169"/>
      <c r="VUW60" s="169"/>
      <c r="VUX60" s="169"/>
      <c r="VUY60" s="169"/>
      <c r="VUZ60" s="169"/>
      <c r="VVA60" s="169"/>
      <c r="VVB60" s="169"/>
      <c r="VVC60" s="169"/>
      <c r="VVD60" s="169"/>
      <c r="VVE60" s="169"/>
      <c r="VVF60" s="169"/>
      <c r="VVG60" s="169"/>
      <c r="VVH60" s="169"/>
      <c r="VVI60" s="169"/>
      <c r="VVJ60" s="169"/>
      <c r="VVK60" s="169"/>
      <c r="VVL60" s="169"/>
      <c r="VVM60" s="169"/>
      <c r="VVN60" s="169"/>
      <c r="VVO60" s="169"/>
      <c r="VVP60" s="169"/>
      <c r="VVQ60" s="169"/>
      <c r="VVR60" s="169"/>
      <c r="VVS60" s="169"/>
      <c r="VVT60" s="169"/>
      <c r="VVU60" s="169"/>
      <c r="VVV60" s="169"/>
      <c r="VVW60" s="169"/>
      <c r="VVX60" s="169"/>
      <c r="VVY60" s="169"/>
      <c r="VVZ60" s="169"/>
      <c r="VWA60" s="169"/>
      <c r="VWB60" s="169"/>
      <c r="VWC60" s="169"/>
      <c r="VWD60" s="169"/>
      <c r="VWE60" s="169"/>
      <c r="VWF60" s="169"/>
      <c r="VWG60" s="169"/>
      <c r="VWH60" s="169"/>
      <c r="VWI60" s="169"/>
      <c r="VWJ60" s="169"/>
      <c r="VWK60" s="169"/>
      <c r="VWL60" s="169"/>
      <c r="VWM60" s="169"/>
      <c r="VWN60" s="169"/>
      <c r="VWO60" s="169"/>
      <c r="VWP60" s="169"/>
      <c r="VWQ60" s="169"/>
      <c r="VWR60" s="169"/>
      <c r="VWS60" s="169"/>
      <c r="VWT60" s="169"/>
      <c r="VWU60" s="169"/>
      <c r="VWV60" s="169"/>
      <c r="VWW60" s="169"/>
      <c r="VWX60" s="169"/>
      <c r="VWY60" s="169"/>
      <c r="VWZ60" s="169"/>
      <c r="VXA60" s="169"/>
      <c r="VXB60" s="169"/>
      <c r="VXC60" s="169"/>
      <c r="VXD60" s="169"/>
      <c r="VXE60" s="169"/>
      <c r="VXF60" s="169"/>
      <c r="VXG60" s="169"/>
      <c r="VXH60" s="169"/>
      <c r="VXI60" s="169"/>
      <c r="VXJ60" s="169"/>
      <c r="VXK60" s="169"/>
      <c r="VXL60" s="169"/>
      <c r="VXM60" s="169"/>
      <c r="VXN60" s="169"/>
      <c r="VXO60" s="169"/>
      <c r="VXP60" s="169"/>
      <c r="VXQ60" s="169"/>
      <c r="VXR60" s="169"/>
      <c r="VXS60" s="169"/>
      <c r="VXT60" s="169"/>
      <c r="VXU60" s="169"/>
      <c r="VXV60" s="169"/>
      <c r="VXW60" s="169"/>
      <c r="VXX60" s="169"/>
      <c r="VXY60" s="169"/>
      <c r="VXZ60" s="169"/>
      <c r="VYA60" s="169"/>
      <c r="VYB60" s="169"/>
      <c r="VYC60" s="169"/>
      <c r="VYD60" s="169"/>
      <c r="VYE60" s="169"/>
      <c r="VYF60" s="169"/>
      <c r="VYG60" s="169"/>
      <c r="VYH60" s="169"/>
      <c r="VYI60" s="169"/>
      <c r="VYJ60" s="169"/>
      <c r="VYK60" s="169"/>
      <c r="VYL60" s="169"/>
      <c r="VYM60" s="169"/>
      <c r="VYN60" s="169"/>
      <c r="VYO60" s="169"/>
      <c r="VYP60" s="169"/>
      <c r="VYQ60" s="169"/>
      <c r="VYR60" s="169"/>
      <c r="VYS60" s="169"/>
      <c r="VYT60" s="169"/>
      <c r="VYU60" s="169"/>
      <c r="VYV60" s="169"/>
      <c r="VYW60" s="169"/>
      <c r="VYX60" s="169"/>
      <c r="VYY60" s="169"/>
      <c r="VYZ60" s="169"/>
      <c r="VZA60" s="169"/>
      <c r="VZB60" s="169"/>
      <c r="VZC60" s="169"/>
      <c r="VZD60" s="169"/>
      <c r="VZE60" s="169"/>
      <c r="VZF60" s="169"/>
      <c r="VZG60" s="169"/>
      <c r="VZH60" s="169"/>
      <c r="VZI60" s="169"/>
      <c r="VZJ60" s="169"/>
      <c r="VZK60" s="169"/>
      <c r="VZL60" s="169"/>
      <c r="VZM60" s="169"/>
      <c r="VZN60" s="169"/>
      <c r="VZO60" s="169"/>
      <c r="VZP60" s="169"/>
      <c r="VZQ60" s="169"/>
      <c r="VZR60" s="169"/>
      <c r="VZS60" s="169"/>
      <c r="VZT60" s="169"/>
      <c r="VZU60" s="169"/>
      <c r="VZV60" s="169"/>
      <c r="VZW60" s="169"/>
      <c r="VZX60" s="169"/>
      <c r="VZY60" s="169"/>
      <c r="VZZ60" s="169"/>
      <c r="WAA60" s="169"/>
      <c r="WAB60" s="169"/>
      <c r="WAC60" s="169"/>
      <c r="WAD60" s="169"/>
      <c r="WAE60" s="169"/>
      <c r="WAF60" s="169"/>
      <c r="WAG60" s="169"/>
      <c r="WAH60" s="169"/>
      <c r="WAI60" s="169"/>
      <c r="WAJ60" s="169"/>
      <c r="WAK60" s="169"/>
      <c r="WAL60" s="169"/>
      <c r="WAM60" s="169"/>
      <c r="WAN60" s="169"/>
      <c r="WAO60" s="169"/>
      <c r="WAP60" s="169"/>
      <c r="WAQ60" s="169"/>
      <c r="WAR60" s="169"/>
      <c r="WAS60" s="169"/>
      <c r="WAT60" s="169"/>
      <c r="WAU60" s="169"/>
      <c r="WAV60" s="169"/>
      <c r="WAW60" s="169"/>
      <c r="WAX60" s="169"/>
      <c r="WAY60" s="169"/>
      <c r="WAZ60" s="169"/>
      <c r="WBA60" s="169"/>
      <c r="WBB60" s="169"/>
      <c r="WBC60" s="169"/>
      <c r="WBD60" s="169"/>
      <c r="WBE60" s="169"/>
      <c r="WBF60" s="169"/>
      <c r="WBG60" s="169"/>
      <c r="WBH60" s="169"/>
      <c r="WBI60" s="169"/>
      <c r="WBJ60" s="169"/>
      <c r="WBK60" s="169"/>
      <c r="WBL60" s="169"/>
      <c r="WBM60" s="169"/>
      <c r="WBN60" s="169"/>
      <c r="WBO60" s="169"/>
      <c r="WBP60" s="169"/>
      <c r="WBQ60" s="169"/>
      <c r="WBR60" s="169"/>
      <c r="WBS60" s="169"/>
      <c r="WBT60" s="169"/>
      <c r="WBU60" s="169"/>
      <c r="WBV60" s="169"/>
      <c r="WBW60" s="169"/>
      <c r="WBX60" s="169"/>
      <c r="WBY60" s="169"/>
      <c r="WBZ60" s="169"/>
      <c r="WCA60" s="169"/>
      <c r="WCB60" s="169"/>
      <c r="WCC60" s="169"/>
      <c r="WCD60" s="169"/>
      <c r="WCE60" s="169"/>
      <c r="WCF60" s="169"/>
      <c r="WCG60" s="169"/>
      <c r="WCH60" s="169"/>
      <c r="WCI60" s="169"/>
      <c r="WCJ60" s="169"/>
      <c r="WCK60" s="169"/>
      <c r="WCL60" s="169"/>
      <c r="WCM60" s="169"/>
      <c r="WCN60" s="169"/>
      <c r="WCO60" s="169"/>
      <c r="WCP60" s="169"/>
      <c r="WCQ60" s="169"/>
      <c r="WCR60" s="169"/>
      <c r="WCS60" s="169"/>
      <c r="WCT60" s="169"/>
      <c r="WCU60" s="169"/>
      <c r="WCV60" s="169"/>
      <c r="WCW60" s="169"/>
      <c r="WCX60" s="169"/>
      <c r="WCY60" s="169"/>
      <c r="WCZ60" s="169"/>
      <c r="WDA60" s="169"/>
      <c r="WDB60" s="169"/>
      <c r="WDC60" s="169"/>
      <c r="WDD60" s="169"/>
      <c r="WDE60" s="169"/>
      <c r="WDF60" s="169"/>
      <c r="WDG60" s="169"/>
      <c r="WDH60" s="169"/>
      <c r="WDI60" s="169"/>
      <c r="WDJ60" s="169"/>
      <c r="WDK60" s="169"/>
      <c r="WDL60" s="169"/>
      <c r="WDM60" s="169"/>
      <c r="WDN60" s="169"/>
      <c r="WDO60" s="169"/>
      <c r="WDP60" s="169"/>
      <c r="WDQ60" s="169"/>
      <c r="WDR60" s="169"/>
      <c r="WDS60" s="169"/>
      <c r="WDT60" s="169"/>
      <c r="WDU60" s="169"/>
      <c r="WDV60" s="169"/>
      <c r="WDW60" s="169"/>
      <c r="WDX60" s="169"/>
      <c r="WDY60" s="169"/>
      <c r="WDZ60" s="169"/>
      <c r="WEA60" s="169"/>
      <c r="WEB60" s="169"/>
      <c r="WEC60" s="169"/>
      <c r="WED60" s="169"/>
      <c r="WEE60" s="169"/>
      <c r="WEF60" s="169"/>
      <c r="WEG60" s="169"/>
      <c r="WEH60" s="169"/>
      <c r="WEI60" s="169"/>
      <c r="WEJ60" s="169"/>
      <c r="WEK60" s="169"/>
      <c r="WEL60" s="169"/>
      <c r="WEM60" s="169"/>
      <c r="WEN60" s="169"/>
      <c r="WEO60" s="169"/>
      <c r="WEP60" s="169"/>
      <c r="WEQ60" s="169"/>
      <c r="WER60" s="169"/>
      <c r="WES60" s="169"/>
      <c r="WET60" s="169"/>
      <c r="WEU60" s="169"/>
      <c r="WEV60" s="169"/>
      <c r="WEW60" s="169"/>
      <c r="WEX60" s="169"/>
      <c r="WEY60" s="169"/>
      <c r="WEZ60" s="169"/>
      <c r="WFA60" s="169"/>
      <c r="WFB60" s="169"/>
      <c r="WFC60" s="169"/>
      <c r="WFD60" s="169"/>
      <c r="WFE60" s="169"/>
      <c r="WFF60" s="169"/>
      <c r="WFG60" s="169"/>
      <c r="WFH60" s="169"/>
      <c r="WFI60" s="169"/>
      <c r="WFJ60" s="169"/>
      <c r="WFK60" s="169"/>
      <c r="WFL60" s="169"/>
      <c r="WFM60" s="169"/>
      <c r="WFN60" s="169"/>
      <c r="WFO60" s="169"/>
      <c r="WFP60" s="169"/>
      <c r="WFQ60" s="169"/>
      <c r="WFR60" s="169"/>
      <c r="WFS60" s="169"/>
      <c r="WFT60" s="169"/>
      <c r="WFU60" s="169"/>
      <c r="WFV60" s="169"/>
      <c r="WFW60" s="169"/>
      <c r="WFX60" s="169"/>
      <c r="WFY60" s="169"/>
      <c r="WFZ60" s="169"/>
      <c r="WGA60" s="169"/>
      <c r="WGB60" s="169"/>
      <c r="WGC60" s="169"/>
      <c r="WGD60" s="169"/>
      <c r="WGE60" s="169"/>
      <c r="WGF60" s="169"/>
      <c r="WGG60" s="169"/>
      <c r="WGH60" s="169"/>
      <c r="WGI60" s="169"/>
      <c r="WGJ60" s="169"/>
      <c r="WGK60" s="169"/>
      <c r="WGL60" s="169"/>
      <c r="WGM60" s="169"/>
      <c r="WGN60" s="169"/>
      <c r="WGO60" s="169"/>
      <c r="WGP60" s="169"/>
      <c r="WGQ60" s="169"/>
      <c r="WGR60" s="169"/>
      <c r="WGS60" s="169"/>
      <c r="WGT60" s="169"/>
      <c r="WGU60" s="169"/>
      <c r="WGV60" s="169"/>
      <c r="WGW60" s="169"/>
      <c r="WGX60" s="169"/>
      <c r="WGY60" s="169"/>
      <c r="WGZ60" s="169"/>
      <c r="WHA60" s="169"/>
      <c r="WHB60" s="169"/>
      <c r="WHC60" s="169"/>
      <c r="WHD60" s="169"/>
      <c r="WHE60" s="169"/>
      <c r="WHF60" s="169"/>
      <c r="WHG60" s="169"/>
      <c r="WHH60" s="169"/>
      <c r="WHI60" s="169"/>
      <c r="WHJ60" s="169"/>
      <c r="WHK60" s="169"/>
      <c r="WHL60" s="169"/>
      <c r="WHM60" s="169"/>
      <c r="WHN60" s="169"/>
      <c r="WHO60" s="169"/>
      <c r="WHP60" s="169"/>
      <c r="WHQ60" s="169"/>
      <c r="WHR60" s="169"/>
      <c r="WHS60" s="169"/>
      <c r="WHT60" s="169"/>
      <c r="WHU60" s="169"/>
      <c r="WHV60" s="169"/>
      <c r="WHW60" s="169"/>
      <c r="WHX60" s="169"/>
      <c r="WHY60" s="169"/>
      <c r="WHZ60" s="169"/>
      <c r="WIA60" s="169"/>
      <c r="WIB60" s="169"/>
      <c r="WIC60" s="169"/>
      <c r="WID60" s="169"/>
      <c r="WIE60" s="169"/>
      <c r="WIF60" s="169"/>
      <c r="WIG60" s="169"/>
      <c r="WIH60" s="169"/>
      <c r="WII60" s="169"/>
      <c r="WIJ60" s="169"/>
      <c r="WIK60" s="169"/>
      <c r="WIL60" s="169"/>
      <c r="WIM60" s="169"/>
      <c r="WIN60" s="169"/>
      <c r="WIO60" s="169"/>
      <c r="WIP60" s="169"/>
      <c r="WIQ60" s="169"/>
      <c r="WIR60" s="169"/>
      <c r="WIS60" s="169"/>
      <c r="WIT60" s="169"/>
      <c r="WIU60" s="169"/>
      <c r="WIV60" s="169"/>
      <c r="WIW60" s="169"/>
      <c r="WIX60" s="169"/>
      <c r="WIY60" s="169"/>
      <c r="WIZ60" s="169"/>
      <c r="WJA60" s="169"/>
      <c r="WJB60" s="169"/>
      <c r="WJC60" s="169"/>
      <c r="WJD60" s="169"/>
      <c r="WJE60" s="169"/>
      <c r="WJF60" s="169"/>
      <c r="WJG60" s="169"/>
      <c r="WJH60" s="169"/>
      <c r="WJI60" s="169"/>
      <c r="WJJ60" s="169"/>
      <c r="WJK60" s="169"/>
      <c r="WJL60" s="169"/>
      <c r="WJM60" s="169"/>
      <c r="WJN60" s="169"/>
      <c r="WJO60" s="169"/>
      <c r="WJP60" s="169"/>
      <c r="WJQ60" s="169"/>
      <c r="WJR60" s="169"/>
      <c r="WJS60" s="169"/>
      <c r="WJT60" s="169"/>
      <c r="WJU60" s="169"/>
      <c r="WJV60" s="169"/>
      <c r="WJW60" s="169"/>
      <c r="WJX60" s="169"/>
      <c r="WJY60" s="169"/>
      <c r="WJZ60" s="169"/>
      <c r="WKA60" s="169"/>
      <c r="WKB60" s="169"/>
      <c r="WKC60" s="169"/>
      <c r="WKD60" s="169"/>
      <c r="WKE60" s="169"/>
      <c r="WKF60" s="169"/>
      <c r="WKG60" s="169"/>
      <c r="WKH60" s="169"/>
      <c r="WKI60" s="169"/>
      <c r="WKJ60" s="169"/>
      <c r="WKK60" s="169"/>
      <c r="WKL60" s="169"/>
      <c r="WKM60" s="169"/>
      <c r="WKN60" s="169"/>
      <c r="WKO60" s="169"/>
      <c r="WKP60" s="169"/>
      <c r="WKQ60" s="169"/>
      <c r="WKR60" s="169"/>
      <c r="WKS60" s="169"/>
      <c r="WKT60" s="169"/>
      <c r="WKU60" s="169"/>
      <c r="WKV60" s="169"/>
      <c r="WKW60" s="169"/>
      <c r="WKX60" s="169"/>
      <c r="WKY60" s="169"/>
      <c r="WKZ60" s="169"/>
      <c r="WLA60" s="169"/>
      <c r="WLB60" s="169"/>
      <c r="WLC60" s="169"/>
      <c r="WLD60" s="169"/>
      <c r="WLE60" s="169"/>
      <c r="WLF60" s="169"/>
      <c r="WLG60" s="169"/>
      <c r="WLH60" s="169"/>
      <c r="WLI60" s="169"/>
      <c r="WLJ60" s="169"/>
      <c r="WLK60" s="169"/>
      <c r="WLL60" s="169"/>
      <c r="WLM60" s="169"/>
      <c r="WLN60" s="169"/>
      <c r="WLO60" s="169"/>
      <c r="WLP60" s="169"/>
      <c r="WLQ60" s="169"/>
      <c r="WLR60" s="169"/>
      <c r="WLS60" s="169"/>
      <c r="WLT60" s="169"/>
      <c r="WLU60" s="169"/>
      <c r="WLV60" s="169"/>
      <c r="WLW60" s="169"/>
      <c r="WLX60" s="169"/>
      <c r="WLY60" s="169"/>
      <c r="WLZ60" s="169"/>
      <c r="WMA60" s="169"/>
      <c r="WMB60" s="169"/>
      <c r="WMC60" s="169"/>
      <c r="WMD60" s="169"/>
      <c r="WME60" s="169"/>
      <c r="WMF60" s="169"/>
      <c r="WMG60" s="169"/>
      <c r="WMH60" s="169"/>
      <c r="WMI60" s="169"/>
      <c r="WMJ60" s="169"/>
      <c r="WMK60" s="169"/>
      <c r="WML60" s="169"/>
      <c r="WMM60" s="169"/>
      <c r="WMN60" s="169"/>
      <c r="WMO60" s="169"/>
      <c r="WMP60" s="169"/>
      <c r="WMQ60" s="169"/>
      <c r="WMR60" s="169"/>
      <c r="WMS60" s="169"/>
      <c r="WMT60" s="169"/>
      <c r="WMU60" s="169"/>
      <c r="WMV60" s="169"/>
      <c r="WMW60" s="169"/>
      <c r="WMX60" s="169"/>
      <c r="WMY60" s="169"/>
      <c r="WMZ60" s="169"/>
      <c r="WNA60" s="169"/>
      <c r="WNB60" s="169"/>
      <c r="WNC60" s="169"/>
      <c r="WND60" s="169"/>
      <c r="WNE60" s="169"/>
      <c r="WNF60" s="169"/>
      <c r="WNG60" s="169"/>
      <c r="WNH60" s="169"/>
      <c r="WNI60" s="169"/>
      <c r="WNJ60" s="169"/>
      <c r="WNK60" s="169"/>
      <c r="WNL60" s="169"/>
      <c r="WNM60" s="169"/>
      <c r="WNN60" s="169"/>
      <c r="WNO60" s="169"/>
      <c r="WNP60" s="169"/>
      <c r="WNQ60" s="169"/>
      <c r="WNR60" s="169"/>
      <c r="WNS60" s="169"/>
      <c r="WNT60" s="169"/>
      <c r="WNU60" s="169"/>
      <c r="WNV60" s="169"/>
      <c r="WNW60" s="169"/>
      <c r="WNX60" s="169"/>
      <c r="WNY60" s="169"/>
      <c r="WNZ60" s="169"/>
      <c r="WOA60" s="169"/>
      <c r="WOB60" s="169"/>
      <c r="WOC60" s="169"/>
      <c r="WOD60" s="169"/>
      <c r="WOE60" s="169"/>
      <c r="WOF60" s="169"/>
      <c r="WOG60" s="169"/>
      <c r="WOH60" s="169"/>
      <c r="WOI60" s="169"/>
      <c r="WOJ60" s="169"/>
      <c r="WOK60" s="169"/>
      <c r="WOL60" s="169"/>
      <c r="WOM60" s="169"/>
      <c r="WON60" s="169"/>
      <c r="WOO60" s="169"/>
      <c r="WOP60" s="169"/>
      <c r="WOQ60" s="169"/>
      <c r="WOR60" s="169"/>
      <c r="WOS60" s="169"/>
      <c r="WOT60" s="169"/>
      <c r="WOU60" s="169"/>
      <c r="WOV60" s="169"/>
      <c r="WOW60" s="169"/>
      <c r="WOX60" s="169"/>
      <c r="WOY60" s="169"/>
      <c r="WOZ60" s="169"/>
      <c r="WPA60" s="169"/>
      <c r="WPB60" s="169"/>
      <c r="WPC60" s="169"/>
      <c r="WPD60" s="169"/>
      <c r="WPE60" s="169"/>
      <c r="WPF60" s="169"/>
      <c r="WPG60" s="169"/>
      <c r="WPH60" s="169"/>
      <c r="WPI60" s="169"/>
      <c r="WPJ60" s="169"/>
      <c r="WPK60" s="169"/>
      <c r="WPL60" s="169"/>
      <c r="WPM60" s="169"/>
      <c r="WPN60" s="169"/>
      <c r="WPO60" s="169"/>
      <c r="WPP60" s="169"/>
      <c r="WPQ60" s="169"/>
      <c r="WPR60" s="169"/>
      <c r="WPS60" s="169"/>
      <c r="WPT60" s="169"/>
      <c r="WPU60" s="169"/>
      <c r="WPV60" s="169"/>
      <c r="WPW60" s="169"/>
      <c r="WPX60" s="169"/>
      <c r="WPY60" s="169"/>
      <c r="WPZ60" s="169"/>
      <c r="WQA60" s="169"/>
      <c r="WQB60" s="169"/>
      <c r="WQC60" s="169"/>
      <c r="WQD60" s="169"/>
      <c r="WQE60" s="169"/>
      <c r="WQF60" s="169"/>
      <c r="WQG60" s="169"/>
      <c r="WQH60" s="169"/>
      <c r="WQI60" s="169"/>
      <c r="WQJ60" s="169"/>
      <c r="WQK60" s="169"/>
      <c r="WQL60" s="169"/>
      <c r="WQM60" s="169"/>
      <c r="WQN60" s="169"/>
      <c r="WQO60" s="169"/>
      <c r="WQP60" s="169"/>
      <c r="WQQ60" s="169"/>
      <c r="WQR60" s="169"/>
      <c r="WQS60" s="169"/>
      <c r="WQT60" s="169"/>
      <c r="WQU60" s="169"/>
      <c r="WQV60" s="169"/>
      <c r="WQW60" s="169"/>
      <c r="WQX60" s="169"/>
      <c r="WQY60" s="169"/>
      <c r="WQZ60" s="169"/>
      <c r="WRA60" s="169"/>
      <c r="WRB60" s="169"/>
      <c r="WRC60" s="169"/>
      <c r="WRD60" s="169"/>
      <c r="WRE60" s="169"/>
      <c r="WRF60" s="169"/>
      <c r="WRG60" s="169"/>
      <c r="WRH60" s="169"/>
      <c r="WRI60" s="169"/>
      <c r="WRJ60" s="169"/>
      <c r="WRK60" s="169"/>
      <c r="WRL60" s="169"/>
      <c r="WRM60" s="169"/>
      <c r="WRN60" s="169"/>
      <c r="WRO60" s="169"/>
      <c r="WRP60" s="169"/>
      <c r="WRQ60" s="169"/>
      <c r="WRR60" s="169"/>
      <c r="WRS60" s="169"/>
      <c r="WRT60" s="169"/>
      <c r="WRU60" s="169"/>
      <c r="WRV60" s="169"/>
      <c r="WRW60" s="169"/>
      <c r="WRX60" s="169"/>
      <c r="WRY60" s="169"/>
      <c r="WRZ60" s="169"/>
      <c r="WSA60" s="169"/>
      <c r="WSB60" s="169"/>
      <c r="WSC60" s="169"/>
      <c r="WSD60" s="169"/>
      <c r="WSE60" s="169"/>
      <c r="WSF60" s="169"/>
      <c r="WSG60" s="169"/>
      <c r="WSH60" s="169"/>
      <c r="WSI60" s="169"/>
      <c r="WSJ60" s="169"/>
      <c r="WSK60" s="169"/>
      <c r="WSL60" s="169"/>
      <c r="WSM60" s="169"/>
      <c r="WSN60" s="169"/>
      <c r="WSO60" s="169"/>
      <c r="WSP60" s="169"/>
      <c r="WSQ60" s="169"/>
      <c r="WSR60" s="169"/>
      <c r="WSS60" s="169"/>
      <c r="WST60" s="169"/>
      <c r="WSU60" s="169"/>
      <c r="WSV60" s="169"/>
      <c r="WSW60" s="169"/>
      <c r="WSX60" s="169"/>
      <c r="WSY60" s="169"/>
      <c r="WSZ60" s="169"/>
      <c r="WTA60" s="169"/>
      <c r="WTB60" s="169"/>
      <c r="WTC60" s="169"/>
      <c r="WTD60" s="169"/>
      <c r="WTE60" s="169"/>
      <c r="WTF60" s="169"/>
      <c r="WTG60" s="169"/>
      <c r="WTH60" s="169"/>
      <c r="WTI60" s="169"/>
      <c r="WTJ60" s="169"/>
      <c r="WTK60" s="169"/>
      <c r="WTL60" s="169"/>
      <c r="WTM60" s="169"/>
      <c r="WTN60" s="169"/>
      <c r="WTO60" s="169"/>
      <c r="WTP60" s="169"/>
      <c r="WTQ60" s="169"/>
      <c r="WTR60" s="169"/>
      <c r="WTS60" s="169"/>
      <c r="WTT60" s="169"/>
      <c r="WTU60" s="169"/>
      <c r="WTV60" s="169"/>
      <c r="WTW60" s="169"/>
      <c r="WTX60" s="169"/>
      <c r="WTY60" s="169"/>
      <c r="WTZ60" s="169"/>
      <c r="WUA60" s="169"/>
      <c r="WUB60" s="169"/>
      <c r="WUC60" s="169"/>
      <c r="WUD60" s="169"/>
      <c r="WUE60" s="169"/>
      <c r="WUF60" s="169"/>
      <c r="WUG60" s="169"/>
      <c r="WUH60" s="169"/>
      <c r="WUI60" s="169"/>
      <c r="WUJ60" s="169"/>
      <c r="WUK60" s="169"/>
      <c r="WUL60" s="169"/>
      <c r="WUM60" s="169"/>
      <c r="WUN60" s="169"/>
      <c r="WUO60" s="169"/>
      <c r="WUP60" s="169"/>
      <c r="WUQ60" s="169"/>
      <c r="WUR60" s="169"/>
      <c r="WUS60" s="169"/>
      <c r="WUT60" s="169"/>
      <c r="WUU60" s="169"/>
      <c r="WUV60" s="169"/>
      <c r="WUW60" s="169"/>
      <c r="WUX60" s="169"/>
      <c r="WUY60" s="169"/>
      <c r="WUZ60" s="169"/>
      <c r="WVA60" s="169"/>
      <c r="WVB60" s="169"/>
      <c r="WVC60" s="169"/>
      <c r="WVD60" s="169"/>
      <c r="WVE60" s="169"/>
      <c r="WVF60" s="169"/>
      <c r="WVG60" s="169"/>
      <c r="WVH60" s="169"/>
      <c r="WVI60" s="169"/>
      <c r="WVJ60" s="169"/>
      <c r="WVK60" s="169"/>
      <c r="WVL60" s="169"/>
      <c r="WVM60" s="169"/>
      <c r="WVN60" s="169"/>
      <c r="WVO60" s="169"/>
      <c r="WVP60" s="169"/>
      <c r="WVQ60" s="169"/>
      <c r="WVR60" s="169"/>
      <c r="WVS60" s="169"/>
      <c r="WVT60" s="169"/>
      <c r="WVU60" s="169"/>
      <c r="WVV60" s="169"/>
      <c r="WVW60" s="169"/>
      <c r="WVX60" s="169"/>
      <c r="WVY60" s="169"/>
      <c r="WVZ60" s="169"/>
      <c r="WWA60" s="169"/>
      <c r="WWB60" s="169"/>
      <c r="WWC60" s="169"/>
      <c r="WWD60" s="169"/>
      <c r="WWE60" s="169"/>
      <c r="WWF60" s="169"/>
      <c r="WWG60" s="169"/>
      <c r="WWH60" s="169"/>
      <c r="WWI60" s="169"/>
      <c r="WWJ60" s="169"/>
      <c r="WWK60" s="169"/>
      <c r="WWL60" s="169"/>
      <c r="WWM60" s="169"/>
      <c r="WWN60" s="169"/>
      <c r="WWO60" s="169"/>
      <c r="WWP60" s="169"/>
      <c r="WWQ60" s="169"/>
      <c r="WWR60" s="169"/>
      <c r="WWS60" s="169"/>
      <c r="WWT60" s="169"/>
      <c r="WWU60" s="169"/>
      <c r="WWV60" s="169"/>
      <c r="WWW60" s="169"/>
      <c r="WWX60" s="169"/>
      <c r="WWY60" s="169"/>
      <c r="WWZ60" s="169"/>
      <c r="WXA60" s="169"/>
      <c r="WXB60" s="169"/>
      <c r="WXC60" s="169"/>
      <c r="WXD60" s="169"/>
      <c r="WXE60" s="169"/>
      <c r="WXF60" s="169"/>
      <c r="WXG60" s="169"/>
      <c r="WXH60" s="169"/>
      <c r="WXI60" s="169"/>
      <c r="WXJ60" s="169"/>
      <c r="WXK60" s="169"/>
      <c r="WXL60" s="169"/>
      <c r="WXM60" s="169"/>
      <c r="WXN60" s="169"/>
      <c r="WXO60" s="169"/>
      <c r="WXP60" s="169"/>
      <c r="WXQ60" s="169"/>
      <c r="WXR60" s="169"/>
      <c r="WXS60" s="169"/>
      <c r="WXT60" s="169"/>
      <c r="WXU60" s="169"/>
      <c r="WXV60" s="169"/>
      <c r="WXW60" s="169"/>
      <c r="WXX60" s="169"/>
      <c r="WXY60" s="169"/>
      <c r="WXZ60" s="169"/>
      <c r="WYA60" s="169"/>
      <c r="WYB60" s="169"/>
      <c r="WYC60" s="169"/>
      <c r="WYD60" s="169"/>
      <c r="WYE60" s="169"/>
      <c r="WYF60" s="169"/>
      <c r="WYG60" s="169"/>
      <c r="WYH60" s="169"/>
      <c r="WYI60" s="169"/>
      <c r="WYJ60" s="169"/>
      <c r="WYK60" s="169"/>
      <c r="WYL60" s="169"/>
      <c r="WYM60" s="169"/>
      <c r="WYN60" s="169"/>
      <c r="WYO60" s="169"/>
      <c r="WYP60" s="169"/>
      <c r="WYQ60" s="169"/>
      <c r="WYR60" s="169"/>
      <c r="WYS60" s="169"/>
      <c r="WYT60" s="169"/>
      <c r="WYU60" s="169"/>
      <c r="WYV60" s="169"/>
      <c r="WYW60" s="169"/>
      <c r="WYX60" s="169"/>
      <c r="WYY60" s="169"/>
      <c r="WYZ60" s="169"/>
      <c r="WZA60" s="169"/>
      <c r="WZB60" s="169"/>
      <c r="WZC60" s="169"/>
      <c r="WZD60" s="169"/>
      <c r="WZE60" s="169"/>
      <c r="WZF60" s="169"/>
      <c r="WZG60" s="169"/>
      <c r="WZH60" s="169"/>
      <c r="WZI60" s="169"/>
      <c r="WZJ60" s="169"/>
      <c r="WZK60" s="169"/>
      <c r="WZL60" s="169"/>
      <c r="WZM60" s="169"/>
      <c r="WZN60" s="169"/>
      <c r="WZO60" s="169"/>
      <c r="WZP60" s="169"/>
      <c r="WZQ60" s="169"/>
      <c r="WZR60" s="169"/>
      <c r="WZS60" s="169"/>
      <c r="WZT60" s="169"/>
      <c r="WZU60" s="169"/>
      <c r="WZV60" s="169"/>
      <c r="WZW60" s="169"/>
      <c r="WZX60" s="169"/>
      <c r="WZY60" s="169"/>
      <c r="WZZ60" s="169"/>
      <c r="XAA60" s="169"/>
      <c r="XAB60" s="169"/>
      <c r="XAC60" s="169"/>
      <c r="XAD60" s="169"/>
      <c r="XAE60" s="169"/>
      <c r="XAF60" s="169"/>
      <c r="XAG60" s="169"/>
      <c r="XAH60" s="169"/>
      <c r="XAI60" s="169"/>
      <c r="XAJ60" s="169"/>
      <c r="XAK60" s="169"/>
      <c r="XAL60" s="169"/>
      <c r="XAM60" s="169"/>
      <c r="XAN60" s="169"/>
      <c r="XAO60" s="169"/>
      <c r="XAP60" s="169"/>
      <c r="XAQ60" s="169"/>
      <c r="XAR60" s="169"/>
      <c r="XAS60" s="169"/>
      <c r="XAT60" s="169"/>
      <c r="XAU60" s="169"/>
      <c r="XAV60" s="169"/>
      <c r="XAW60" s="169"/>
      <c r="XAX60" s="169"/>
      <c r="XAY60" s="169"/>
      <c r="XAZ60" s="169"/>
      <c r="XBA60" s="169"/>
      <c r="XBB60" s="169"/>
      <c r="XBC60" s="169"/>
      <c r="XBD60" s="169"/>
      <c r="XBE60" s="169"/>
      <c r="XBF60" s="169"/>
      <c r="XBG60" s="169"/>
      <c r="XBH60" s="169"/>
      <c r="XBI60" s="169"/>
      <c r="XBJ60" s="169"/>
      <c r="XBK60" s="169"/>
      <c r="XBL60" s="169"/>
      <c r="XBM60" s="169"/>
      <c r="XBN60" s="169"/>
      <c r="XBO60" s="169"/>
      <c r="XBP60" s="169"/>
      <c r="XBQ60" s="169"/>
      <c r="XBR60" s="169"/>
      <c r="XBS60" s="169"/>
      <c r="XBT60" s="169"/>
      <c r="XBU60" s="169"/>
      <c r="XBV60" s="169"/>
      <c r="XBW60" s="169"/>
      <c r="XBX60" s="169"/>
      <c r="XBY60" s="169"/>
      <c r="XBZ60" s="169"/>
      <c r="XCA60" s="169"/>
      <c r="XCB60" s="169"/>
      <c r="XCC60" s="169"/>
      <c r="XCD60" s="169"/>
      <c r="XCE60" s="169"/>
      <c r="XCF60" s="169"/>
      <c r="XCG60" s="169"/>
      <c r="XCH60" s="169"/>
      <c r="XCI60" s="169"/>
      <c r="XCJ60" s="169"/>
      <c r="XCK60" s="169"/>
      <c r="XCL60" s="169"/>
      <c r="XCM60" s="169"/>
      <c r="XCN60" s="169"/>
      <c r="XCO60" s="169"/>
      <c r="XCP60" s="169"/>
      <c r="XCQ60" s="169"/>
      <c r="XCR60" s="169"/>
      <c r="XCS60" s="169"/>
      <c r="XCT60" s="169"/>
      <c r="XCU60" s="169"/>
      <c r="XCV60" s="169"/>
      <c r="XCW60" s="169"/>
      <c r="XCX60" s="169"/>
      <c r="XCY60" s="169"/>
      <c r="XCZ60" s="169"/>
      <c r="XDA60" s="169"/>
      <c r="XDB60" s="169"/>
      <c r="XDC60" s="169"/>
      <c r="XDD60" s="169"/>
      <c r="XDE60" s="169"/>
      <c r="XDF60" s="169"/>
      <c r="XDG60" s="169"/>
      <c r="XDH60" s="169"/>
      <c r="XDI60" s="169"/>
      <c r="XDJ60" s="169"/>
      <c r="XDK60" s="169"/>
      <c r="XDL60" s="169"/>
      <c r="XDM60" s="169"/>
      <c r="XDN60" s="169"/>
      <c r="XDO60" s="169"/>
      <c r="XDP60" s="169"/>
      <c r="XDQ60" s="169"/>
      <c r="XDR60" s="169"/>
      <c r="XDS60" s="169"/>
      <c r="XDT60" s="169"/>
      <c r="XDU60" s="169"/>
      <c r="XDV60" s="169"/>
      <c r="XDW60" s="169"/>
      <c r="XDX60" s="169"/>
      <c r="XDY60" s="169"/>
      <c r="XDZ60" s="169"/>
      <c r="XEA60" s="169"/>
      <c r="XEB60" s="169"/>
      <c r="XEC60" s="169"/>
      <c r="XED60" s="169"/>
      <c r="XEE60" s="169"/>
      <c r="XEF60" s="169"/>
      <c r="XEG60" s="169"/>
      <c r="XEH60" s="169"/>
      <c r="XEI60" s="169"/>
      <c r="XEJ60" s="169"/>
      <c r="XEK60" s="169"/>
      <c r="XEL60" s="169"/>
      <c r="XEM60" s="169"/>
      <c r="XEN60" s="169"/>
    </row>
    <row r="61" spans="1:16368" ht="16.5" x14ac:dyDescent="0.25">
      <c r="A61" s="170" t="s">
        <v>276</v>
      </c>
      <c r="B61" s="158">
        <f t="shared" ref="B61:BL61" si="16">1-B60</f>
        <v>0.88600062814248082</v>
      </c>
      <c r="C61" s="158">
        <f t="shared" si="16"/>
        <v>0.85479846742449206</v>
      </c>
      <c r="D61" s="158">
        <f t="shared" si="16"/>
        <v>0.7913169768687055</v>
      </c>
      <c r="E61" s="158">
        <f t="shared" si="16"/>
        <v>0.7179228559654196</v>
      </c>
      <c r="F61" s="158">
        <f t="shared" si="16"/>
        <v>0.61351123508798722</v>
      </c>
      <c r="G61" s="158">
        <f t="shared" si="16"/>
        <v>0.51318404325019285</v>
      </c>
      <c r="H61" s="158">
        <f t="shared" si="16"/>
        <v>0.43404917347998417</v>
      </c>
      <c r="I61" s="158">
        <f t="shared" si="16"/>
        <v>0.35831899744419382</v>
      </c>
      <c r="J61" s="158">
        <f t="shared" si="16"/>
        <v>0.3325878246709798</v>
      </c>
      <c r="K61" s="158">
        <f t="shared" si="16"/>
        <v>0.30339945828241721</v>
      </c>
      <c r="L61" s="158">
        <f t="shared" si="16"/>
        <v>0.3036390140970896</v>
      </c>
      <c r="M61" s="158">
        <f t="shared" si="16"/>
        <v>0.25493823790059755</v>
      </c>
      <c r="N61" s="158">
        <f t="shared" si="16"/>
        <v>0.16393898215148772</v>
      </c>
      <c r="O61" s="158">
        <f t="shared" si="16"/>
        <v>0.15368273692988044</v>
      </c>
      <c r="P61" s="158">
        <f t="shared" si="16"/>
        <v>0.28099662397450209</v>
      </c>
      <c r="Q61" s="158">
        <f t="shared" si="16"/>
        <v>0.27300106134533986</v>
      </c>
      <c r="R61" s="158">
        <f t="shared" si="16"/>
        <v>0.23103095680121277</v>
      </c>
      <c r="S61" s="158">
        <f t="shared" si="16"/>
        <v>0.29649343810531714</v>
      </c>
      <c r="T61" s="158">
        <f t="shared" si="16"/>
        <v>0.20235414780695904</v>
      </c>
      <c r="U61" s="158">
        <f t="shared" si="16"/>
        <v>0.22415851630424022</v>
      </c>
      <c r="V61" s="158">
        <f t="shared" si="16"/>
        <v>0.20641945445465137</v>
      </c>
      <c r="W61" s="158">
        <f t="shared" si="16"/>
        <v>0.1716532776557993</v>
      </c>
      <c r="X61" s="158">
        <f t="shared" si="16"/>
        <v>0.2171380520658186</v>
      </c>
      <c r="Y61" s="158">
        <f t="shared" si="16"/>
        <v>0.27114665254680115</v>
      </c>
      <c r="Z61" s="158">
        <f t="shared" si="16"/>
        <v>0.35010603132262619</v>
      </c>
      <c r="AA61" s="158">
        <f t="shared" si="16"/>
        <v>0.32002432243167289</v>
      </c>
      <c r="AB61" s="158">
        <f t="shared" si="16"/>
        <v>0.33599973672302108</v>
      </c>
      <c r="AC61" s="158">
        <f t="shared" si="16"/>
        <v>0.32987799979958599</v>
      </c>
      <c r="AD61" s="158">
        <f t="shared" si="16"/>
        <v>0.28303467132947657</v>
      </c>
      <c r="AE61" s="158">
        <f t="shared" si="16"/>
        <v>0.40102060246334881</v>
      </c>
      <c r="AF61" s="158">
        <f t="shared" si="16"/>
        <v>0.34951568242111464</v>
      </c>
      <c r="AG61" s="158">
        <f t="shared" si="16"/>
        <v>0.27843208212777493</v>
      </c>
      <c r="AH61" s="158">
        <f t="shared" si="16"/>
        <v>0.26935853598812831</v>
      </c>
      <c r="AI61" s="158">
        <f t="shared" si="16"/>
        <v>0.27383750088561454</v>
      </c>
      <c r="AJ61" s="158">
        <f t="shared" si="16"/>
        <v>0.2744823323484229</v>
      </c>
      <c r="AK61" s="158">
        <f t="shared" si="16"/>
        <v>0.26151170294431725</v>
      </c>
      <c r="AL61" s="158">
        <f t="shared" si="16"/>
        <v>0.27076693535223029</v>
      </c>
      <c r="AM61" s="158">
        <f t="shared" si="16"/>
        <v>0.27739491889085022</v>
      </c>
      <c r="AN61" s="158">
        <f t="shared" si="16"/>
        <v>0.28215405581392605</v>
      </c>
      <c r="AO61" s="159">
        <f t="shared" si="16"/>
        <v>0.31488897611798394</v>
      </c>
      <c r="AP61" s="159">
        <f t="shared" si="16"/>
        <v>0.34663115602110817</v>
      </c>
      <c r="AQ61" s="159">
        <f t="shared" si="16"/>
        <v>0.4560118876053818</v>
      </c>
      <c r="AR61" s="159">
        <f t="shared" si="16"/>
        <v>0.39841482856117094</v>
      </c>
      <c r="AS61" s="159">
        <f t="shared" si="16"/>
        <v>0.40095830942285138</v>
      </c>
      <c r="AT61" s="159">
        <f t="shared" si="16"/>
        <v>0.39277748862300932</v>
      </c>
      <c r="AU61" s="159">
        <f t="shared" si="16"/>
        <v>0.42959962449369504</v>
      </c>
      <c r="AV61" s="159">
        <f t="shared" si="16"/>
        <v>0.40333123860507991</v>
      </c>
      <c r="AW61" s="159">
        <f t="shared" si="16"/>
        <v>0.3888507476924008</v>
      </c>
      <c r="AX61" s="159">
        <f t="shared" si="16"/>
        <v>0.41498980873006286</v>
      </c>
      <c r="AY61" s="159">
        <f t="shared" si="16"/>
        <v>0.39777095453114764</v>
      </c>
      <c r="AZ61" s="159">
        <f t="shared" si="16"/>
        <v>0.42481949323305723</v>
      </c>
      <c r="BA61" s="159">
        <f t="shared" si="16"/>
        <v>0.46990570023325939</v>
      </c>
      <c r="BB61" s="159">
        <f t="shared" si="16"/>
        <v>0.56425412515454698</v>
      </c>
      <c r="BC61" s="159">
        <f t="shared" si="16"/>
        <v>0.55390039118414747</v>
      </c>
      <c r="BD61" s="159">
        <f t="shared" si="16"/>
        <v>0.44529335059249764</v>
      </c>
      <c r="BE61" s="159">
        <f t="shared" si="16"/>
        <v>0.43216617766597121</v>
      </c>
      <c r="BF61" s="159">
        <f t="shared" si="16"/>
        <v>0.45957839024859126</v>
      </c>
      <c r="BG61" s="159">
        <f>1-BG60</f>
        <v>0.45661008902496658</v>
      </c>
      <c r="BH61" s="159">
        <f t="shared" si="16"/>
        <v>0.37972760260449379</v>
      </c>
      <c r="BI61" s="159">
        <f t="shared" si="16"/>
        <v>0.36787836654583961</v>
      </c>
      <c r="BJ61" s="159">
        <f t="shared" si="16"/>
        <v>0.38368619936484127</v>
      </c>
      <c r="BK61" s="159">
        <f>1-BK60</f>
        <v>0.41194243975336875</v>
      </c>
      <c r="BL61" s="159">
        <f t="shared" si="16"/>
        <v>0.3281726370860315</v>
      </c>
      <c r="BM61" s="169"/>
      <c r="BN61" s="169"/>
      <c r="BO61" s="217">
        <f>BL61-BK61</f>
        <v>-8.3769802667337245E-2</v>
      </c>
      <c r="BP61" s="208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  <c r="IP61" s="169"/>
      <c r="IQ61" s="169"/>
      <c r="IR61" s="169"/>
      <c r="IS61" s="169"/>
      <c r="IT61" s="169"/>
      <c r="IU61" s="169"/>
      <c r="IV61" s="169"/>
      <c r="IW61" s="169"/>
      <c r="IX61" s="169"/>
      <c r="IY61" s="169"/>
      <c r="IZ61" s="169"/>
      <c r="JA61" s="169"/>
      <c r="JB61" s="169"/>
      <c r="JC61" s="169"/>
      <c r="JD61" s="169"/>
      <c r="JE61" s="169"/>
      <c r="JF61" s="169"/>
      <c r="JG61" s="169"/>
      <c r="JH61" s="169"/>
      <c r="JI61" s="169"/>
      <c r="JJ61" s="169"/>
      <c r="JK61" s="169"/>
      <c r="JL61" s="169"/>
      <c r="JM61" s="169"/>
      <c r="JN61" s="169"/>
      <c r="JO61" s="169"/>
      <c r="JP61" s="169"/>
      <c r="JQ61" s="169"/>
      <c r="JR61" s="169"/>
      <c r="JS61" s="169"/>
      <c r="JT61" s="169"/>
      <c r="JU61" s="169"/>
      <c r="JV61" s="169"/>
      <c r="JW61" s="169"/>
      <c r="JX61" s="169"/>
      <c r="JY61" s="169"/>
      <c r="JZ61" s="169"/>
      <c r="KA61" s="169"/>
      <c r="KB61" s="169"/>
      <c r="KC61" s="169"/>
      <c r="KD61" s="169"/>
      <c r="KE61" s="169"/>
      <c r="KF61" s="169"/>
      <c r="KG61" s="169"/>
      <c r="KH61" s="169"/>
      <c r="KI61" s="169"/>
      <c r="KJ61" s="169"/>
      <c r="KK61" s="169"/>
      <c r="KL61" s="169"/>
      <c r="KM61" s="169"/>
      <c r="KN61" s="169"/>
      <c r="KO61" s="169"/>
      <c r="KP61" s="169"/>
      <c r="KQ61" s="169"/>
      <c r="KR61" s="169"/>
      <c r="KS61" s="169"/>
      <c r="KT61" s="169"/>
      <c r="KU61" s="169"/>
      <c r="KV61" s="169"/>
      <c r="KW61" s="169"/>
      <c r="KX61" s="169"/>
      <c r="KY61" s="169"/>
      <c r="KZ61" s="169"/>
      <c r="LA61" s="169"/>
      <c r="LB61" s="169"/>
      <c r="LC61" s="169"/>
      <c r="LD61" s="169"/>
      <c r="LE61" s="169"/>
      <c r="LF61" s="169"/>
      <c r="LG61" s="169"/>
      <c r="LH61" s="169"/>
      <c r="LI61" s="169"/>
      <c r="LJ61" s="169"/>
      <c r="LK61" s="169"/>
      <c r="LL61" s="169"/>
      <c r="LM61" s="169"/>
      <c r="LN61" s="169"/>
      <c r="LO61" s="169"/>
      <c r="LP61" s="169"/>
      <c r="LQ61" s="169"/>
      <c r="LR61" s="169"/>
      <c r="LS61" s="169"/>
      <c r="LT61" s="169"/>
      <c r="LU61" s="169"/>
      <c r="LV61" s="169"/>
      <c r="LW61" s="169"/>
      <c r="LX61" s="169"/>
      <c r="LY61" s="169"/>
      <c r="LZ61" s="169"/>
      <c r="MA61" s="169"/>
      <c r="MB61" s="169"/>
      <c r="MC61" s="169"/>
      <c r="MD61" s="169"/>
      <c r="ME61" s="169"/>
      <c r="MF61" s="169"/>
      <c r="MG61" s="169"/>
      <c r="MH61" s="169"/>
      <c r="MI61" s="169"/>
      <c r="MJ61" s="169"/>
      <c r="MK61" s="169"/>
      <c r="ML61" s="169"/>
      <c r="MM61" s="169"/>
      <c r="MN61" s="169"/>
      <c r="MO61" s="169"/>
      <c r="MP61" s="169"/>
      <c r="MQ61" s="169"/>
      <c r="MR61" s="169"/>
      <c r="MS61" s="169"/>
      <c r="MT61" s="169"/>
      <c r="MU61" s="169"/>
      <c r="MV61" s="169"/>
      <c r="MW61" s="169"/>
      <c r="MX61" s="169"/>
      <c r="MY61" s="169"/>
      <c r="MZ61" s="169"/>
      <c r="NA61" s="169"/>
      <c r="NB61" s="169"/>
      <c r="NC61" s="169"/>
      <c r="ND61" s="169"/>
      <c r="NE61" s="169"/>
      <c r="NF61" s="169"/>
      <c r="NG61" s="169"/>
      <c r="NH61" s="169"/>
      <c r="NI61" s="169"/>
      <c r="NJ61" s="169"/>
      <c r="NK61" s="169"/>
      <c r="NL61" s="169"/>
      <c r="NM61" s="169"/>
      <c r="NN61" s="169"/>
      <c r="NO61" s="169"/>
      <c r="NP61" s="169"/>
      <c r="NQ61" s="169"/>
      <c r="NR61" s="169"/>
      <c r="NS61" s="169"/>
      <c r="NT61" s="169"/>
      <c r="NU61" s="169"/>
      <c r="NV61" s="169"/>
      <c r="NW61" s="169"/>
      <c r="NX61" s="169"/>
      <c r="NY61" s="169"/>
      <c r="NZ61" s="169"/>
      <c r="OA61" s="169"/>
      <c r="OB61" s="169"/>
      <c r="OC61" s="169"/>
      <c r="OD61" s="169"/>
      <c r="OE61" s="169"/>
      <c r="OF61" s="169"/>
      <c r="OG61" s="169"/>
      <c r="OH61" s="169"/>
      <c r="OI61" s="169"/>
      <c r="OJ61" s="169"/>
      <c r="OK61" s="169"/>
      <c r="OL61" s="169"/>
      <c r="OM61" s="169"/>
      <c r="ON61" s="169"/>
      <c r="OO61" s="169"/>
      <c r="OP61" s="169"/>
      <c r="OQ61" s="169"/>
      <c r="OR61" s="169"/>
      <c r="OS61" s="169"/>
      <c r="OT61" s="169"/>
      <c r="OU61" s="169"/>
      <c r="OV61" s="169"/>
      <c r="OW61" s="169"/>
      <c r="OX61" s="169"/>
      <c r="OY61" s="169"/>
      <c r="OZ61" s="169"/>
      <c r="PA61" s="169"/>
      <c r="PB61" s="169"/>
      <c r="PC61" s="169"/>
      <c r="PD61" s="169"/>
      <c r="PE61" s="169"/>
      <c r="PF61" s="169"/>
      <c r="PG61" s="169"/>
      <c r="PH61" s="169"/>
      <c r="PI61" s="169"/>
      <c r="PJ61" s="169"/>
      <c r="PK61" s="169"/>
      <c r="PL61" s="169"/>
      <c r="PM61" s="169"/>
      <c r="PN61" s="169"/>
      <c r="PO61" s="169"/>
      <c r="PP61" s="169"/>
      <c r="PQ61" s="169"/>
      <c r="PR61" s="169"/>
      <c r="PS61" s="169"/>
      <c r="PT61" s="169"/>
      <c r="PU61" s="169"/>
      <c r="PV61" s="169"/>
      <c r="PW61" s="169"/>
      <c r="PX61" s="169"/>
      <c r="PY61" s="169"/>
      <c r="PZ61" s="169"/>
      <c r="QA61" s="169"/>
      <c r="QB61" s="169"/>
      <c r="QC61" s="169"/>
      <c r="QD61" s="169"/>
      <c r="QE61" s="169"/>
      <c r="QF61" s="169"/>
      <c r="QG61" s="169"/>
      <c r="QH61" s="169"/>
      <c r="QI61" s="169"/>
      <c r="QJ61" s="169"/>
      <c r="QK61" s="169"/>
      <c r="QL61" s="169"/>
      <c r="QM61" s="169"/>
      <c r="QN61" s="169"/>
      <c r="QO61" s="169"/>
      <c r="QP61" s="169"/>
      <c r="QQ61" s="169"/>
      <c r="QR61" s="169"/>
      <c r="QS61" s="169"/>
      <c r="QT61" s="169"/>
      <c r="QU61" s="169"/>
      <c r="QV61" s="169"/>
      <c r="QW61" s="169"/>
      <c r="QX61" s="169"/>
      <c r="QY61" s="169"/>
      <c r="QZ61" s="169"/>
      <c r="RA61" s="169"/>
      <c r="RB61" s="169"/>
      <c r="RC61" s="169"/>
      <c r="RD61" s="169"/>
      <c r="RE61" s="169"/>
      <c r="RF61" s="169"/>
      <c r="RG61" s="169"/>
      <c r="RH61" s="169"/>
      <c r="RI61" s="169"/>
      <c r="RJ61" s="169"/>
      <c r="RK61" s="169"/>
      <c r="RL61" s="169"/>
      <c r="RM61" s="169"/>
      <c r="RN61" s="169"/>
      <c r="RO61" s="169"/>
      <c r="RP61" s="169"/>
      <c r="RQ61" s="169"/>
      <c r="RR61" s="169"/>
      <c r="RS61" s="169"/>
      <c r="RT61" s="169"/>
      <c r="RU61" s="169"/>
      <c r="RV61" s="169"/>
      <c r="RW61" s="169"/>
      <c r="RX61" s="169"/>
      <c r="RY61" s="169"/>
      <c r="RZ61" s="169"/>
      <c r="SA61" s="169"/>
      <c r="SB61" s="169"/>
      <c r="SC61" s="169"/>
      <c r="SD61" s="169"/>
      <c r="SE61" s="169"/>
      <c r="SF61" s="169"/>
      <c r="SG61" s="169"/>
      <c r="SH61" s="169"/>
      <c r="SI61" s="169"/>
      <c r="SJ61" s="169"/>
      <c r="SK61" s="169"/>
      <c r="SL61" s="169"/>
      <c r="SM61" s="169"/>
      <c r="SN61" s="169"/>
      <c r="SO61" s="169"/>
      <c r="SP61" s="169"/>
      <c r="SQ61" s="169"/>
      <c r="SR61" s="169"/>
      <c r="SS61" s="169"/>
      <c r="ST61" s="169"/>
      <c r="SU61" s="169"/>
      <c r="SV61" s="169"/>
      <c r="SW61" s="169"/>
      <c r="SX61" s="169"/>
      <c r="SY61" s="169"/>
      <c r="SZ61" s="169"/>
      <c r="TA61" s="169"/>
      <c r="TB61" s="169"/>
      <c r="TC61" s="169"/>
      <c r="TD61" s="169"/>
      <c r="TE61" s="169"/>
      <c r="TF61" s="169"/>
      <c r="TG61" s="169"/>
      <c r="TH61" s="169"/>
      <c r="TI61" s="169"/>
      <c r="TJ61" s="169"/>
      <c r="TK61" s="169"/>
      <c r="TL61" s="169"/>
      <c r="TM61" s="169"/>
      <c r="TN61" s="169"/>
      <c r="TO61" s="169"/>
      <c r="TP61" s="169"/>
      <c r="TQ61" s="169"/>
      <c r="TR61" s="169"/>
      <c r="TS61" s="169"/>
      <c r="TT61" s="169"/>
      <c r="TU61" s="169"/>
      <c r="TV61" s="169"/>
      <c r="TW61" s="169"/>
      <c r="TX61" s="169"/>
      <c r="TY61" s="169"/>
      <c r="TZ61" s="169"/>
      <c r="UA61" s="169"/>
      <c r="UB61" s="169"/>
      <c r="UC61" s="169"/>
      <c r="UD61" s="169"/>
      <c r="UE61" s="169"/>
      <c r="UF61" s="169"/>
      <c r="UG61" s="169"/>
      <c r="UH61" s="169"/>
      <c r="UI61" s="169"/>
      <c r="UJ61" s="169"/>
      <c r="UK61" s="169"/>
      <c r="UL61" s="169"/>
      <c r="UM61" s="169"/>
      <c r="UN61" s="169"/>
      <c r="UO61" s="169"/>
      <c r="UP61" s="169"/>
      <c r="UQ61" s="169"/>
      <c r="UR61" s="169"/>
      <c r="US61" s="169"/>
      <c r="UT61" s="169"/>
      <c r="UU61" s="169"/>
      <c r="UV61" s="169"/>
      <c r="UW61" s="169"/>
      <c r="UX61" s="169"/>
      <c r="UY61" s="169"/>
      <c r="UZ61" s="169"/>
      <c r="VA61" s="169"/>
      <c r="VB61" s="169"/>
      <c r="VC61" s="169"/>
      <c r="VD61" s="169"/>
      <c r="VE61" s="169"/>
      <c r="VF61" s="169"/>
      <c r="VG61" s="169"/>
      <c r="VH61" s="169"/>
      <c r="VI61" s="169"/>
      <c r="VJ61" s="169"/>
      <c r="VK61" s="169"/>
      <c r="VL61" s="169"/>
      <c r="VM61" s="169"/>
      <c r="VN61" s="169"/>
      <c r="VO61" s="169"/>
      <c r="VP61" s="169"/>
      <c r="VQ61" s="169"/>
      <c r="VR61" s="169"/>
      <c r="VS61" s="169"/>
      <c r="VT61" s="169"/>
      <c r="VU61" s="169"/>
      <c r="VV61" s="169"/>
      <c r="VW61" s="169"/>
      <c r="VX61" s="169"/>
      <c r="VY61" s="169"/>
      <c r="VZ61" s="169"/>
      <c r="WA61" s="169"/>
      <c r="WB61" s="169"/>
      <c r="WC61" s="169"/>
      <c r="WD61" s="169"/>
      <c r="WE61" s="169"/>
      <c r="WF61" s="169"/>
      <c r="WG61" s="169"/>
      <c r="WH61" s="169"/>
      <c r="WI61" s="169"/>
      <c r="WJ61" s="169"/>
      <c r="WK61" s="169"/>
      <c r="WL61" s="169"/>
      <c r="WM61" s="169"/>
      <c r="WN61" s="169"/>
      <c r="WO61" s="169"/>
      <c r="WP61" s="169"/>
      <c r="WQ61" s="169"/>
      <c r="WR61" s="169"/>
      <c r="WS61" s="169"/>
      <c r="WT61" s="169"/>
      <c r="WU61" s="169"/>
      <c r="WV61" s="169"/>
      <c r="WW61" s="169"/>
      <c r="WX61" s="169"/>
      <c r="WY61" s="169"/>
      <c r="WZ61" s="169"/>
      <c r="XA61" s="169"/>
      <c r="XB61" s="169"/>
      <c r="XC61" s="169"/>
      <c r="XD61" s="169"/>
      <c r="XE61" s="169"/>
      <c r="XF61" s="169"/>
      <c r="XG61" s="169"/>
      <c r="XH61" s="169"/>
      <c r="XI61" s="169"/>
      <c r="XJ61" s="169"/>
      <c r="XK61" s="169"/>
      <c r="XL61" s="169"/>
      <c r="XM61" s="169"/>
      <c r="XN61" s="169"/>
      <c r="XO61" s="169"/>
      <c r="XP61" s="169"/>
      <c r="XQ61" s="169"/>
      <c r="XR61" s="169"/>
      <c r="XS61" s="169"/>
      <c r="XT61" s="169"/>
      <c r="XU61" s="169"/>
      <c r="XV61" s="169"/>
      <c r="XW61" s="169"/>
      <c r="XX61" s="169"/>
      <c r="XY61" s="169"/>
      <c r="XZ61" s="169"/>
      <c r="YA61" s="169"/>
      <c r="YB61" s="169"/>
      <c r="YC61" s="169"/>
      <c r="YD61" s="169"/>
      <c r="YE61" s="169"/>
      <c r="YF61" s="169"/>
      <c r="YG61" s="169"/>
      <c r="YH61" s="169"/>
      <c r="YI61" s="169"/>
      <c r="YJ61" s="169"/>
      <c r="YK61" s="169"/>
      <c r="YL61" s="169"/>
      <c r="YM61" s="169"/>
      <c r="YN61" s="169"/>
      <c r="YO61" s="169"/>
      <c r="YP61" s="169"/>
      <c r="YQ61" s="169"/>
      <c r="YR61" s="169"/>
      <c r="YS61" s="169"/>
      <c r="YT61" s="169"/>
      <c r="YU61" s="169"/>
      <c r="YV61" s="169"/>
      <c r="YW61" s="169"/>
      <c r="YX61" s="169"/>
      <c r="YY61" s="169"/>
      <c r="YZ61" s="169"/>
      <c r="ZA61" s="169"/>
      <c r="ZB61" s="169"/>
      <c r="ZC61" s="169"/>
      <c r="ZD61" s="169"/>
      <c r="ZE61" s="169"/>
      <c r="ZF61" s="169"/>
      <c r="ZG61" s="169"/>
      <c r="ZH61" s="169"/>
      <c r="ZI61" s="169"/>
      <c r="ZJ61" s="169"/>
      <c r="ZK61" s="169"/>
      <c r="ZL61" s="169"/>
      <c r="ZM61" s="169"/>
      <c r="ZN61" s="169"/>
      <c r="ZO61" s="169"/>
      <c r="ZP61" s="169"/>
      <c r="ZQ61" s="169"/>
      <c r="ZR61" s="169"/>
      <c r="ZS61" s="169"/>
      <c r="ZT61" s="169"/>
      <c r="ZU61" s="169"/>
      <c r="ZV61" s="169"/>
      <c r="ZW61" s="169"/>
      <c r="ZX61" s="169"/>
      <c r="ZY61" s="169"/>
      <c r="ZZ61" s="169"/>
      <c r="AAA61" s="169"/>
      <c r="AAB61" s="169"/>
      <c r="AAC61" s="169"/>
      <c r="AAD61" s="169"/>
      <c r="AAE61" s="169"/>
      <c r="AAF61" s="169"/>
      <c r="AAG61" s="169"/>
      <c r="AAH61" s="169"/>
      <c r="AAI61" s="169"/>
      <c r="AAJ61" s="169"/>
      <c r="AAK61" s="169"/>
      <c r="AAL61" s="169"/>
      <c r="AAM61" s="169"/>
      <c r="AAN61" s="169"/>
      <c r="AAO61" s="169"/>
      <c r="AAP61" s="169"/>
      <c r="AAQ61" s="169"/>
      <c r="AAR61" s="169"/>
      <c r="AAS61" s="169"/>
      <c r="AAT61" s="169"/>
      <c r="AAU61" s="169"/>
      <c r="AAV61" s="169"/>
      <c r="AAW61" s="169"/>
      <c r="AAX61" s="169"/>
      <c r="AAY61" s="169"/>
      <c r="AAZ61" s="169"/>
      <c r="ABA61" s="169"/>
      <c r="ABB61" s="169"/>
      <c r="ABC61" s="169"/>
      <c r="ABD61" s="169"/>
      <c r="ABE61" s="169"/>
      <c r="ABF61" s="169"/>
      <c r="ABG61" s="169"/>
      <c r="ABH61" s="169"/>
      <c r="ABI61" s="169"/>
      <c r="ABJ61" s="169"/>
      <c r="ABK61" s="169"/>
      <c r="ABL61" s="169"/>
      <c r="ABM61" s="169"/>
      <c r="ABN61" s="169"/>
      <c r="ABO61" s="169"/>
      <c r="ABP61" s="169"/>
      <c r="ABQ61" s="169"/>
      <c r="ABR61" s="169"/>
      <c r="ABS61" s="169"/>
      <c r="ABT61" s="169"/>
      <c r="ABU61" s="169"/>
      <c r="ABV61" s="169"/>
      <c r="ABW61" s="169"/>
      <c r="ABX61" s="169"/>
      <c r="ABY61" s="169"/>
      <c r="ABZ61" s="169"/>
      <c r="ACA61" s="169"/>
      <c r="ACB61" s="169"/>
      <c r="ACC61" s="169"/>
      <c r="ACD61" s="169"/>
      <c r="ACE61" s="169"/>
      <c r="ACF61" s="169"/>
      <c r="ACG61" s="169"/>
      <c r="ACH61" s="169"/>
      <c r="ACI61" s="169"/>
      <c r="ACJ61" s="169"/>
      <c r="ACK61" s="169"/>
      <c r="ACL61" s="169"/>
      <c r="ACM61" s="169"/>
      <c r="ACN61" s="169"/>
      <c r="ACO61" s="169"/>
      <c r="ACP61" s="169"/>
      <c r="ACQ61" s="169"/>
      <c r="ACR61" s="169"/>
      <c r="ACS61" s="169"/>
      <c r="ACT61" s="169"/>
      <c r="ACU61" s="169"/>
      <c r="ACV61" s="169"/>
      <c r="ACW61" s="169"/>
      <c r="ACX61" s="169"/>
      <c r="ACY61" s="169"/>
      <c r="ACZ61" s="169"/>
      <c r="ADA61" s="169"/>
      <c r="ADB61" s="169"/>
      <c r="ADC61" s="169"/>
      <c r="ADD61" s="169"/>
      <c r="ADE61" s="169"/>
      <c r="ADF61" s="169"/>
      <c r="ADG61" s="169"/>
      <c r="ADH61" s="169"/>
      <c r="ADI61" s="169"/>
      <c r="ADJ61" s="169"/>
      <c r="ADK61" s="169"/>
      <c r="ADL61" s="169"/>
      <c r="ADM61" s="169"/>
      <c r="ADN61" s="169"/>
      <c r="ADO61" s="169"/>
      <c r="ADP61" s="169"/>
      <c r="ADQ61" s="169"/>
      <c r="ADR61" s="169"/>
      <c r="ADS61" s="169"/>
      <c r="ADT61" s="169"/>
      <c r="ADU61" s="169"/>
      <c r="ADV61" s="169"/>
      <c r="ADW61" s="169"/>
      <c r="ADX61" s="169"/>
      <c r="ADY61" s="169"/>
      <c r="ADZ61" s="169"/>
      <c r="AEA61" s="169"/>
      <c r="AEB61" s="169"/>
      <c r="AEC61" s="169"/>
      <c r="AED61" s="169"/>
      <c r="AEE61" s="169"/>
      <c r="AEF61" s="169"/>
      <c r="AEG61" s="169"/>
      <c r="AEH61" s="169"/>
      <c r="AEI61" s="169"/>
      <c r="AEJ61" s="169"/>
      <c r="AEK61" s="169"/>
      <c r="AEL61" s="169"/>
      <c r="AEM61" s="169"/>
      <c r="AEN61" s="169"/>
      <c r="AEO61" s="169"/>
      <c r="AEP61" s="169"/>
      <c r="AEQ61" s="169"/>
      <c r="AER61" s="169"/>
      <c r="AES61" s="169"/>
      <c r="AET61" s="169"/>
      <c r="AEU61" s="169"/>
      <c r="AEV61" s="169"/>
      <c r="AEW61" s="169"/>
      <c r="AEX61" s="169"/>
      <c r="AEY61" s="169"/>
      <c r="AEZ61" s="169"/>
      <c r="AFA61" s="169"/>
      <c r="AFB61" s="169"/>
      <c r="AFC61" s="169"/>
      <c r="AFD61" s="169"/>
      <c r="AFE61" s="169"/>
      <c r="AFF61" s="169"/>
      <c r="AFG61" s="169"/>
      <c r="AFH61" s="169"/>
      <c r="AFI61" s="169"/>
      <c r="AFJ61" s="169"/>
      <c r="AFK61" s="169"/>
      <c r="AFL61" s="169"/>
      <c r="AFM61" s="169"/>
      <c r="AFN61" s="169"/>
      <c r="AFO61" s="169"/>
      <c r="AFP61" s="169"/>
      <c r="AFQ61" s="169"/>
      <c r="AFR61" s="169"/>
      <c r="AFS61" s="169"/>
      <c r="AFT61" s="169"/>
      <c r="AFU61" s="169"/>
      <c r="AFV61" s="169"/>
      <c r="AFW61" s="169"/>
      <c r="AFX61" s="169"/>
      <c r="AFY61" s="169"/>
      <c r="AFZ61" s="169"/>
      <c r="AGA61" s="169"/>
      <c r="AGB61" s="169"/>
      <c r="AGC61" s="169"/>
      <c r="AGD61" s="169"/>
      <c r="AGE61" s="169"/>
      <c r="AGF61" s="169"/>
      <c r="AGG61" s="169"/>
      <c r="AGH61" s="169"/>
      <c r="AGI61" s="169"/>
      <c r="AGJ61" s="169"/>
      <c r="AGK61" s="169"/>
      <c r="AGL61" s="169"/>
      <c r="AGM61" s="169"/>
      <c r="AGN61" s="169"/>
      <c r="AGO61" s="169"/>
      <c r="AGP61" s="169"/>
      <c r="AGQ61" s="169"/>
      <c r="AGR61" s="169"/>
      <c r="AGS61" s="169"/>
      <c r="AGT61" s="169"/>
      <c r="AGU61" s="169"/>
      <c r="AGV61" s="169"/>
      <c r="AGW61" s="169"/>
      <c r="AGX61" s="169"/>
      <c r="AGY61" s="169"/>
      <c r="AGZ61" s="169"/>
      <c r="AHA61" s="169"/>
      <c r="AHB61" s="169"/>
      <c r="AHC61" s="169"/>
      <c r="AHD61" s="169"/>
      <c r="AHE61" s="169"/>
      <c r="AHF61" s="169"/>
      <c r="AHG61" s="169"/>
      <c r="AHH61" s="169"/>
      <c r="AHI61" s="169"/>
      <c r="AHJ61" s="169"/>
      <c r="AHK61" s="169"/>
      <c r="AHL61" s="169"/>
      <c r="AHM61" s="169"/>
      <c r="AHN61" s="169"/>
      <c r="AHO61" s="169"/>
      <c r="AHP61" s="169"/>
      <c r="AHQ61" s="169"/>
      <c r="AHR61" s="169"/>
      <c r="AHS61" s="169"/>
      <c r="AHT61" s="169"/>
      <c r="AHU61" s="169"/>
      <c r="AHV61" s="169"/>
      <c r="AHW61" s="169"/>
      <c r="AHX61" s="169"/>
      <c r="AHY61" s="169"/>
      <c r="AHZ61" s="169"/>
      <c r="AIA61" s="169"/>
      <c r="AIB61" s="169"/>
      <c r="AIC61" s="169"/>
      <c r="AID61" s="169"/>
      <c r="AIE61" s="169"/>
      <c r="AIF61" s="169"/>
      <c r="AIG61" s="169"/>
      <c r="AIH61" s="169"/>
      <c r="AII61" s="169"/>
      <c r="AIJ61" s="169"/>
      <c r="AIK61" s="169"/>
      <c r="AIL61" s="169"/>
      <c r="AIM61" s="169"/>
      <c r="AIN61" s="169"/>
      <c r="AIO61" s="169"/>
      <c r="AIP61" s="169"/>
      <c r="AIQ61" s="169"/>
      <c r="AIR61" s="169"/>
      <c r="AIS61" s="169"/>
      <c r="AIT61" s="169"/>
      <c r="AIU61" s="169"/>
      <c r="AIV61" s="169"/>
      <c r="AIW61" s="169"/>
      <c r="AIX61" s="169"/>
      <c r="AIY61" s="169"/>
      <c r="AIZ61" s="169"/>
      <c r="AJA61" s="169"/>
      <c r="AJB61" s="169"/>
      <c r="AJC61" s="169"/>
      <c r="AJD61" s="169"/>
      <c r="AJE61" s="169"/>
      <c r="AJF61" s="169"/>
      <c r="AJG61" s="169"/>
      <c r="AJH61" s="169"/>
      <c r="AJI61" s="169"/>
      <c r="AJJ61" s="169"/>
      <c r="AJK61" s="169"/>
      <c r="AJL61" s="169"/>
      <c r="AJM61" s="169"/>
      <c r="AJN61" s="169"/>
      <c r="AJO61" s="169"/>
      <c r="AJP61" s="169"/>
      <c r="AJQ61" s="169"/>
      <c r="AJR61" s="169"/>
      <c r="AJS61" s="169"/>
      <c r="AJT61" s="169"/>
      <c r="AJU61" s="169"/>
      <c r="AJV61" s="169"/>
      <c r="AJW61" s="169"/>
      <c r="AJX61" s="169"/>
      <c r="AJY61" s="169"/>
      <c r="AJZ61" s="169"/>
      <c r="AKA61" s="169"/>
      <c r="AKB61" s="169"/>
      <c r="AKC61" s="169"/>
      <c r="AKD61" s="169"/>
      <c r="AKE61" s="169"/>
      <c r="AKF61" s="169"/>
      <c r="AKG61" s="169"/>
      <c r="AKH61" s="169"/>
      <c r="AKI61" s="169"/>
      <c r="AKJ61" s="169"/>
      <c r="AKK61" s="169"/>
      <c r="AKL61" s="169"/>
      <c r="AKM61" s="169"/>
      <c r="AKN61" s="169"/>
      <c r="AKO61" s="169"/>
      <c r="AKP61" s="169"/>
      <c r="AKQ61" s="169"/>
      <c r="AKR61" s="169"/>
      <c r="AKS61" s="169"/>
      <c r="AKT61" s="169"/>
      <c r="AKU61" s="169"/>
      <c r="AKV61" s="169"/>
      <c r="AKW61" s="169"/>
      <c r="AKX61" s="169"/>
      <c r="AKY61" s="169"/>
      <c r="AKZ61" s="169"/>
      <c r="ALA61" s="169"/>
      <c r="ALB61" s="169"/>
      <c r="ALC61" s="169"/>
      <c r="ALD61" s="169"/>
      <c r="ALE61" s="169"/>
      <c r="ALF61" s="169"/>
      <c r="ALG61" s="169"/>
      <c r="ALH61" s="169"/>
      <c r="ALI61" s="169"/>
      <c r="ALJ61" s="169"/>
      <c r="ALK61" s="169"/>
      <c r="ALL61" s="169"/>
      <c r="ALM61" s="169"/>
      <c r="ALN61" s="169"/>
      <c r="ALO61" s="169"/>
      <c r="ALP61" s="169"/>
      <c r="ALQ61" s="169"/>
      <c r="ALR61" s="169"/>
      <c r="ALS61" s="169"/>
      <c r="ALT61" s="169"/>
      <c r="ALU61" s="169"/>
      <c r="ALV61" s="169"/>
      <c r="ALW61" s="169"/>
      <c r="ALX61" s="169"/>
      <c r="ALY61" s="169"/>
      <c r="ALZ61" s="169"/>
      <c r="AMA61" s="169"/>
      <c r="AMB61" s="169"/>
      <c r="AMC61" s="169"/>
      <c r="AMD61" s="169"/>
      <c r="AME61" s="169"/>
      <c r="AMF61" s="169"/>
      <c r="AMG61" s="169"/>
      <c r="AMH61" s="169"/>
      <c r="AMI61" s="169"/>
      <c r="AMJ61" s="169"/>
      <c r="AMK61" s="169"/>
      <c r="AML61" s="169"/>
      <c r="AMM61" s="169"/>
      <c r="AMN61" s="169"/>
      <c r="AMO61" s="169"/>
      <c r="AMP61" s="169"/>
      <c r="AMQ61" s="169"/>
      <c r="AMR61" s="169"/>
      <c r="AMS61" s="169"/>
      <c r="AMT61" s="169"/>
      <c r="AMU61" s="169"/>
      <c r="AMV61" s="169"/>
      <c r="AMW61" s="169"/>
      <c r="AMX61" s="169"/>
      <c r="AMY61" s="169"/>
      <c r="AMZ61" s="169"/>
      <c r="ANA61" s="169"/>
      <c r="ANB61" s="169"/>
      <c r="ANC61" s="169"/>
      <c r="AND61" s="169"/>
      <c r="ANE61" s="169"/>
      <c r="ANF61" s="169"/>
      <c r="ANG61" s="169"/>
      <c r="ANH61" s="169"/>
      <c r="ANI61" s="169"/>
      <c r="ANJ61" s="169"/>
      <c r="ANK61" s="169"/>
      <c r="ANL61" s="169"/>
      <c r="ANM61" s="169"/>
      <c r="ANN61" s="169"/>
      <c r="ANO61" s="169"/>
      <c r="ANP61" s="169"/>
      <c r="ANQ61" s="169"/>
      <c r="ANR61" s="169"/>
      <c r="ANS61" s="169"/>
      <c r="ANT61" s="169"/>
      <c r="ANU61" s="169"/>
      <c r="ANV61" s="169"/>
      <c r="ANW61" s="169"/>
      <c r="ANX61" s="169"/>
      <c r="ANY61" s="169"/>
      <c r="ANZ61" s="169"/>
      <c r="AOA61" s="169"/>
      <c r="AOB61" s="169"/>
      <c r="AOC61" s="169"/>
      <c r="AOD61" s="169"/>
      <c r="AOE61" s="169"/>
      <c r="AOF61" s="169"/>
      <c r="AOG61" s="169"/>
      <c r="AOH61" s="169"/>
      <c r="AOI61" s="169"/>
      <c r="AOJ61" s="169"/>
      <c r="AOK61" s="169"/>
      <c r="AOL61" s="169"/>
      <c r="AOM61" s="169"/>
      <c r="AON61" s="169"/>
      <c r="AOO61" s="169"/>
      <c r="AOP61" s="169"/>
      <c r="AOQ61" s="169"/>
      <c r="AOR61" s="169"/>
      <c r="AOS61" s="169"/>
      <c r="AOT61" s="169"/>
      <c r="AOU61" s="169"/>
      <c r="AOV61" s="169"/>
      <c r="AOW61" s="169"/>
      <c r="AOX61" s="169"/>
      <c r="AOY61" s="169"/>
      <c r="AOZ61" s="169"/>
      <c r="APA61" s="169"/>
      <c r="APB61" s="169"/>
      <c r="APC61" s="169"/>
      <c r="APD61" s="169"/>
      <c r="APE61" s="169"/>
      <c r="APF61" s="169"/>
      <c r="APG61" s="169"/>
      <c r="APH61" s="169"/>
      <c r="API61" s="169"/>
      <c r="APJ61" s="169"/>
      <c r="APK61" s="169"/>
      <c r="APL61" s="169"/>
      <c r="APM61" s="169"/>
      <c r="APN61" s="169"/>
      <c r="APO61" s="169"/>
      <c r="APP61" s="169"/>
      <c r="APQ61" s="169"/>
      <c r="APR61" s="169"/>
      <c r="APS61" s="169"/>
      <c r="APT61" s="169"/>
      <c r="APU61" s="169"/>
      <c r="APV61" s="169"/>
      <c r="APW61" s="169"/>
      <c r="APX61" s="169"/>
      <c r="APY61" s="169"/>
      <c r="APZ61" s="169"/>
      <c r="AQA61" s="169"/>
      <c r="AQB61" s="169"/>
      <c r="AQC61" s="169"/>
      <c r="AQD61" s="169"/>
      <c r="AQE61" s="169"/>
      <c r="AQF61" s="169"/>
      <c r="AQG61" s="169"/>
      <c r="AQH61" s="169"/>
      <c r="AQI61" s="169"/>
      <c r="AQJ61" s="169"/>
      <c r="AQK61" s="169"/>
      <c r="AQL61" s="169"/>
      <c r="AQM61" s="169"/>
      <c r="AQN61" s="169"/>
      <c r="AQO61" s="169"/>
      <c r="AQP61" s="169"/>
      <c r="AQQ61" s="169"/>
      <c r="AQR61" s="169"/>
      <c r="AQS61" s="169"/>
      <c r="AQT61" s="169"/>
      <c r="AQU61" s="169"/>
      <c r="AQV61" s="169"/>
      <c r="AQW61" s="169"/>
      <c r="AQX61" s="169"/>
      <c r="AQY61" s="169"/>
      <c r="AQZ61" s="169"/>
      <c r="ARA61" s="169"/>
      <c r="ARB61" s="169"/>
      <c r="ARC61" s="169"/>
      <c r="ARD61" s="169"/>
      <c r="ARE61" s="169"/>
      <c r="ARF61" s="169"/>
      <c r="ARG61" s="169"/>
      <c r="ARH61" s="169"/>
      <c r="ARI61" s="169"/>
      <c r="ARJ61" s="169"/>
      <c r="ARK61" s="169"/>
      <c r="ARL61" s="169"/>
      <c r="ARM61" s="169"/>
      <c r="ARN61" s="169"/>
      <c r="ARO61" s="169"/>
      <c r="ARP61" s="169"/>
      <c r="ARQ61" s="169"/>
      <c r="ARR61" s="169"/>
      <c r="ARS61" s="169"/>
      <c r="ART61" s="169"/>
      <c r="ARU61" s="169"/>
      <c r="ARV61" s="169"/>
      <c r="ARW61" s="169"/>
      <c r="ARX61" s="169"/>
      <c r="ARY61" s="169"/>
      <c r="ARZ61" s="169"/>
      <c r="ASA61" s="169"/>
      <c r="ASB61" s="169"/>
      <c r="ASC61" s="169"/>
      <c r="ASD61" s="169"/>
      <c r="ASE61" s="169"/>
      <c r="ASF61" s="169"/>
      <c r="ASG61" s="169"/>
      <c r="ASH61" s="169"/>
      <c r="ASI61" s="169"/>
      <c r="ASJ61" s="169"/>
      <c r="ASK61" s="169"/>
      <c r="ASL61" s="169"/>
      <c r="ASM61" s="169"/>
      <c r="ASN61" s="169"/>
      <c r="ASO61" s="169"/>
      <c r="ASP61" s="169"/>
      <c r="ASQ61" s="169"/>
      <c r="ASR61" s="169"/>
      <c r="ASS61" s="169"/>
      <c r="AST61" s="169"/>
      <c r="ASU61" s="169"/>
      <c r="ASV61" s="169"/>
      <c r="ASW61" s="169"/>
      <c r="ASX61" s="169"/>
      <c r="ASY61" s="169"/>
      <c r="ASZ61" s="169"/>
      <c r="ATA61" s="169"/>
      <c r="ATB61" s="169"/>
      <c r="ATC61" s="169"/>
      <c r="ATD61" s="169"/>
      <c r="ATE61" s="169"/>
      <c r="ATF61" s="169"/>
      <c r="ATG61" s="169"/>
      <c r="ATH61" s="169"/>
      <c r="ATI61" s="169"/>
      <c r="ATJ61" s="169"/>
      <c r="ATK61" s="169"/>
      <c r="ATL61" s="169"/>
      <c r="ATM61" s="169"/>
      <c r="ATN61" s="169"/>
      <c r="ATO61" s="169"/>
      <c r="ATP61" s="169"/>
      <c r="ATQ61" s="169"/>
      <c r="ATR61" s="169"/>
      <c r="ATS61" s="169"/>
      <c r="ATT61" s="169"/>
      <c r="ATU61" s="169"/>
      <c r="ATV61" s="169"/>
      <c r="ATW61" s="169"/>
      <c r="ATX61" s="169"/>
      <c r="ATY61" s="169"/>
      <c r="ATZ61" s="169"/>
      <c r="AUA61" s="169"/>
      <c r="AUB61" s="169"/>
      <c r="AUC61" s="169"/>
      <c r="AUD61" s="169"/>
      <c r="AUE61" s="169"/>
      <c r="AUF61" s="169"/>
      <c r="AUG61" s="169"/>
      <c r="AUH61" s="169"/>
      <c r="AUI61" s="169"/>
      <c r="AUJ61" s="169"/>
      <c r="AUK61" s="169"/>
      <c r="AUL61" s="169"/>
      <c r="AUM61" s="169"/>
      <c r="AUN61" s="169"/>
      <c r="AUO61" s="169"/>
      <c r="AUP61" s="169"/>
      <c r="AUQ61" s="169"/>
      <c r="AUR61" s="169"/>
      <c r="AUS61" s="169"/>
      <c r="AUT61" s="169"/>
      <c r="AUU61" s="169"/>
      <c r="AUV61" s="169"/>
      <c r="AUW61" s="169"/>
      <c r="AUX61" s="169"/>
      <c r="AUY61" s="169"/>
      <c r="AUZ61" s="169"/>
      <c r="AVA61" s="169"/>
      <c r="AVB61" s="169"/>
      <c r="AVC61" s="169"/>
      <c r="AVD61" s="169"/>
      <c r="AVE61" s="169"/>
      <c r="AVF61" s="169"/>
      <c r="AVG61" s="169"/>
      <c r="AVH61" s="169"/>
      <c r="AVI61" s="169"/>
      <c r="AVJ61" s="169"/>
      <c r="AVK61" s="169"/>
      <c r="AVL61" s="169"/>
      <c r="AVM61" s="169"/>
      <c r="AVN61" s="169"/>
      <c r="AVO61" s="169"/>
      <c r="AVP61" s="169"/>
      <c r="AVQ61" s="169"/>
      <c r="AVR61" s="169"/>
      <c r="AVS61" s="169"/>
      <c r="AVT61" s="169"/>
      <c r="AVU61" s="169"/>
      <c r="AVV61" s="169"/>
      <c r="AVW61" s="169"/>
      <c r="AVX61" s="169"/>
      <c r="AVY61" s="169"/>
      <c r="AVZ61" s="169"/>
      <c r="AWA61" s="169"/>
      <c r="AWB61" s="169"/>
      <c r="AWC61" s="169"/>
      <c r="AWD61" s="169"/>
      <c r="AWE61" s="169"/>
      <c r="AWF61" s="169"/>
      <c r="AWG61" s="169"/>
      <c r="AWH61" s="169"/>
      <c r="AWI61" s="169"/>
      <c r="AWJ61" s="169"/>
      <c r="AWK61" s="169"/>
      <c r="AWL61" s="169"/>
      <c r="AWM61" s="169"/>
      <c r="AWN61" s="169"/>
      <c r="AWO61" s="169"/>
      <c r="AWP61" s="169"/>
      <c r="AWQ61" s="169"/>
      <c r="AWR61" s="169"/>
      <c r="AWS61" s="169"/>
      <c r="AWT61" s="169"/>
      <c r="AWU61" s="169"/>
      <c r="AWV61" s="169"/>
      <c r="AWW61" s="169"/>
      <c r="AWX61" s="169"/>
      <c r="AWY61" s="169"/>
      <c r="AWZ61" s="169"/>
      <c r="AXA61" s="169"/>
      <c r="AXB61" s="169"/>
      <c r="AXC61" s="169"/>
      <c r="AXD61" s="169"/>
      <c r="AXE61" s="169"/>
      <c r="AXF61" s="169"/>
      <c r="AXG61" s="169"/>
      <c r="AXH61" s="169"/>
      <c r="AXI61" s="169"/>
      <c r="AXJ61" s="169"/>
      <c r="AXK61" s="169"/>
      <c r="AXL61" s="169"/>
      <c r="AXM61" s="169"/>
      <c r="AXN61" s="169"/>
      <c r="AXO61" s="169"/>
      <c r="AXP61" s="169"/>
      <c r="AXQ61" s="169"/>
      <c r="AXR61" s="169"/>
      <c r="AXS61" s="169"/>
      <c r="AXT61" s="169"/>
      <c r="AXU61" s="169"/>
      <c r="AXV61" s="169"/>
      <c r="AXW61" s="169"/>
      <c r="AXX61" s="169"/>
      <c r="AXY61" s="169"/>
      <c r="AXZ61" s="169"/>
      <c r="AYA61" s="169"/>
      <c r="AYB61" s="169"/>
      <c r="AYC61" s="169"/>
      <c r="AYD61" s="169"/>
      <c r="AYE61" s="169"/>
      <c r="AYF61" s="169"/>
      <c r="AYG61" s="169"/>
      <c r="AYH61" s="169"/>
      <c r="AYI61" s="169"/>
      <c r="AYJ61" s="169"/>
      <c r="AYK61" s="169"/>
      <c r="AYL61" s="169"/>
      <c r="AYM61" s="169"/>
      <c r="AYN61" s="169"/>
      <c r="AYO61" s="169"/>
      <c r="AYP61" s="169"/>
      <c r="AYQ61" s="169"/>
      <c r="AYR61" s="169"/>
      <c r="AYS61" s="169"/>
      <c r="AYT61" s="169"/>
      <c r="AYU61" s="169"/>
      <c r="AYV61" s="169"/>
      <c r="AYW61" s="169"/>
      <c r="AYX61" s="169"/>
      <c r="AYY61" s="169"/>
      <c r="AYZ61" s="169"/>
      <c r="AZA61" s="169"/>
      <c r="AZB61" s="169"/>
      <c r="AZC61" s="169"/>
      <c r="AZD61" s="169"/>
      <c r="AZE61" s="169"/>
      <c r="AZF61" s="169"/>
      <c r="AZG61" s="169"/>
      <c r="AZH61" s="169"/>
      <c r="AZI61" s="169"/>
      <c r="AZJ61" s="169"/>
      <c r="AZK61" s="169"/>
      <c r="AZL61" s="169"/>
      <c r="AZM61" s="169"/>
      <c r="AZN61" s="169"/>
      <c r="AZO61" s="169"/>
      <c r="AZP61" s="169"/>
      <c r="AZQ61" s="169"/>
      <c r="AZR61" s="169"/>
      <c r="AZS61" s="169"/>
      <c r="AZT61" s="169"/>
      <c r="AZU61" s="169"/>
      <c r="AZV61" s="169"/>
      <c r="AZW61" s="169"/>
      <c r="AZX61" s="169"/>
      <c r="AZY61" s="169"/>
      <c r="AZZ61" s="169"/>
      <c r="BAA61" s="169"/>
      <c r="BAB61" s="169"/>
      <c r="BAC61" s="169"/>
      <c r="BAD61" s="169"/>
      <c r="BAE61" s="169"/>
      <c r="BAF61" s="169"/>
      <c r="BAG61" s="169"/>
      <c r="BAH61" s="169"/>
      <c r="BAI61" s="169"/>
      <c r="BAJ61" s="169"/>
      <c r="BAK61" s="169"/>
      <c r="BAL61" s="169"/>
      <c r="BAM61" s="169"/>
      <c r="BAN61" s="169"/>
      <c r="BAO61" s="169"/>
      <c r="BAP61" s="169"/>
      <c r="BAQ61" s="169"/>
      <c r="BAR61" s="169"/>
      <c r="BAS61" s="169"/>
      <c r="BAT61" s="169"/>
      <c r="BAU61" s="169"/>
      <c r="BAV61" s="169"/>
      <c r="BAW61" s="169"/>
      <c r="BAX61" s="169"/>
      <c r="BAY61" s="169"/>
      <c r="BAZ61" s="169"/>
      <c r="BBA61" s="169"/>
      <c r="BBB61" s="169"/>
      <c r="BBC61" s="169"/>
      <c r="BBD61" s="169"/>
      <c r="BBE61" s="169"/>
      <c r="BBF61" s="169"/>
      <c r="BBG61" s="169"/>
      <c r="BBH61" s="169"/>
      <c r="BBI61" s="169"/>
      <c r="BBJ61" s="169"/>
      <c r="BBK61" s="169"/>
      <c r="BBL61" s="169"/>
      <c r="BBM61" s="169"/>
      <c r="BBN61" s="169"/>
      <c r="BBO61" s="169"/>
      <c r="BBP61" s="169"/>
      <c r="BBQ61" s="169"/>
      <c r="BBR61" s="169"/>
      <c r="BBS61" s="169"/>
      <c r="BBT61" s="169"/>
      <c r="BBU61" s="169"/>
      <c r="BBV61" s="169"/>
      <c r="BBW61" s="169"/>
      <c r="BBX61" s="169"/>
      <c r="BBY61" s="169"/>
      <c r="BBZ61" s="169"/>
      <c r="BCA61" s="169"/>
      <c r="BCB61" s="169"/>
      <c r="BCC61" s="169"/>
      <c r="BCD61" s="169"/>
      <c r="BCE61" s="169"/>
      <c r="BCF61" s="169"/>
      <c r="BCG61" s="169"/>
      <c r="BCH61" s="169"/>
      <c r="BCI61" s="169"/>
      <c r="BCJ61" s="169"/>
      <c r="BCK61" s="169"/>
      <c r="BCL61" s="169"/>
      <c r="BCM61" s="169"/>
      <c r="BCN61" s="169"/>
      <c r="BCO61" s="169"/>
      <c r="BCP61" s="169"/>
      <c r="BCQ61" s="169"/>
      <c r="BCR61" s="169"/>
      <c r="BCS61" s="169"/>
      <c r="BCT61" s="169"/>
      <c r="BCU61" s="169"/>
      <c r="BCV61" s="169"/>
      <c r="BCW61" s="169"/>
      <c r="BCX61" s="169"/>
      <c r="BCY61" s="169"/>
      <c r="BCZ61" s="169"/>
      <c r="BDA61" s="169"/>
      <c r="BDB61" s="169"/>
      <c r="BDC61" s="169"/>
      <c r="BDD61" s="169"/>
      <c r="BDE61" s="169"/>
      <c r="BDF61" s="169"/>
      <c r="BDG61" s="169"/>
      <c r="BDH61" s="169"/>
      <c r="BDI61" s="169"/>
      <c r="BDJ61" s="169"/>
      <c r="BDK61" s="169"/>
      <c r="BDL61" s="169"/>
      <c r="BDM61" s="169"/>
      <c r="BDN61" s="169"/>
      <c r="BDO61" s="169"/>
      <c r="BDP61" s="169"/>
      <c r="BDQ61" s="169"/>
      <c r="BDR61" s="169"/>
      <c r="BDS61" s="169"/>
      <c r="BDT61" s="169"/>
      <c r="BDU61" s="169"/>
      <c r="BDV61" s="169"/>
      <c r="BDW61" s="169"/>
      <c r="BDX61" s="169"/>
      <c r="BDY61" s="169"/>
      <c r="BDZ61" s="169"/>
      <c r="BEA61" s="169"/>
      <c r="BEB61" s="169"/>
      <c r="BEC61" s="169"/>
      <c r="BED61" s="169"/>
      <c r="BEE61" s="169"/>
      <c r="BEF61" s="169"/>
      <c r="BEG61" s="169"/>
      <c r="BEH61" s="169"/>
      <c r="BEI61" s="169"/>
      <c r="BEJ61" s="169"/>
      <c r="BEK61" s="169"/>
      <c r="BEL61" s="169"/>
      <c r="BEM61" s="169"/>
      <c r="BEN61" s="169"/>
      <c r="BEO61" s="169"/>
      <c r="BEP61" s="169"/>
      <c r="BEQ61" s="169"/>
      <c r="BER61" s="169"/>
      <c r="BES61" s="169"/>
      <c r="BET61" s="169"/>
      <c r="BEU61" s="169"/>
      <c r="BEV61" s="169"/>
      <c r="BEW61" s="169"/>
      <c r="BEX61" s="169"/>
      <c r="BEY61" s="169"/>
      <c r="BEZ61" s="169"/>
      <c r="BFA61" s="169"/>
      <c r="BFB61" s="169"/>
      <c r="BFC61" s="169"/>
      <c r="BFD61" s="169"/>
      <c r="BFE61" s="169"/>
      <c r="BFF61" s="169"/>
      <c r="BFG61" s="169"/>
      <c r="BFH61" s="169"/>
      <c r="BFI61" s="169"/>
      <c r="BFJ61" s="169"/>
      <c r="BFK61" s="169"/>
      <c r="BFL61" s="169"/>
      <c r="BFM61" s="169"/>
      <c r="BFN61" s="169"/>
      <c r="BFO61" s="169"/>
      <c r="BFP61" s="169"/>
      <c r="BFQ61" s="169"/>
      <c r="BFR61" s="169"/>
      <c r="BFS61" s="169"/>
      <c r="BFT61" s="169"/>
      <c r="BFU61" s="169"/>
      <c r="BFV61" s="169"/>
      <c r="BFW61" s="169"/>
      <c r="BFX61" s="169"/>
      <c r="BFY61" s="169"/>
      <c r="BFZ61" s="169"/>
      <c r="BGA61" s="169"/>
      <c r="BGB61" s="169"/>
      <c r="BGC61" s="169"/>
      <c r="BGD61" s="169"/>
      <c r="BGE61" s="169"/>
      <c r="BGF61" s="169"/>
      <c r="BGG61" s="169"/>
      <c r="BGH61" s="169"/>
      <c r="BGI61" s="169"/>
      <c r="BGJ61" s="169"/>
      <c r="BGK61" s="169"/>
      <c r="BGL61" s="169"/>
      <c r="BGM61" s="169"/>
      <c r="BGN61" s="169"/>
      <c r="BGO61" s="169"/>
      <c r="BGP61" s="169"/>
      <c r="BGQ61" s="169"/>
      <c r="BGR61" s="169"/>
      <c r="BGS61" s="169"/>
      <c r="BGT61" s="169"/>
      <c r="BGU61" s="169"/>
      <c r="BGV61" s="169"/>
      <c r="BGW61" s="169"/>
      <c r="BGX61" s="169"/>
      <c r="BGY61" s="169"/>
      <c r="BGZ61" s="169"/>
      <c r="BHA61" s="169"/>
      <c r="BHB61" s="169"/>
      <c r="BHC61" s="169"/>
      <c r="BHD61" s="169"/>
      <c r="BHE61" s="169"/>
      <c r="BHF61" s="169"/>
      <c r="BHG61" s="169"/>
      <c r="BHH61" s="169"/>
      <c r="BHI61" s="169"/>
      <c r="BHJ61" s="169"/>
      <c r="BHK61" s="169"/>
      <c r="BHL61" s="169"/>
      <c r="BHM61" s="169"/>
      <c r="BHN61" s="169"/>
      <c r="BHO61" s="169"/>
      <c r="BHP61" s="169"/>
      <c r="BHQ61" s="169"/>
      <c r="BHR61" s="169"/>
      <c r="BHS61" s="169"/>
      <c r="BHT61" s="169"/>
      <c r="BHU61" s="169"/>
      <c r="BHV61" s="169"/>
      <c r="BHW61" s="169"/>
      <c r="BHX61" s="169"/>
      <c r="BHY61" s="169"/>
      <c r="BHZ61" s="169"/>
      <c r="BIA61" s="169"/>
      <c r="BIB61" s="169"/>
      <c r="BIC61" s="169"/>
      <c r="BID61" s="169"/>
      <c r="BIE61" s="169"/>
      <c r="BIF61" s="169"/>
      <c r="BIG61" s="169"/>
      <c r="BIH61" s="169"/>
      <c r="BII61" s="169"/>
      <c r="BIJ61" s="169"/>
      <c r="BIK61" s="169"/>
      <c r="BIL61" s="169"/>
      <c r="BIM61" s="169"/>
      <c r="BIN61" s="169"/>
      <c r="BIO61" s="169"/>
      <c r="BIP61" s="169"/>
      <c r="BIQ61" s="169"/>
      <c r="BIR61" s="169"/>
      <c r="BIS61" s="169"/>
      <c r="BIT61" s="169"/>
      <c r="BIU61" s="169"/>
      <c r="BIV61" s="169"/>
      <c r="BIW61" s="169"/>
      <c r="BIX61" s="169"/>
      <c r="BIY61" s="169"/>
      <c r="BIZ61" s="169"/>
      <c r="BJA61" s="169"/>
      <c r="BJB61" s="169"/>
      <c r="BJC61" s="169"/>
      <c r="BJD61" s="169"/>
      <c r="BJE61" s="169"/>
      <c r="BJF61" s="169"/>
      <c r="BJG61" s="169"/>
      <c r="BJH61" s="169"/>
      <c r="BJI61" s="169"/>
      <c r="BJJ61" s="169"/>
      <c r="BJK61" s="169"/>
      <c r="BJL61" s="169"/>
      <c r="BJM61" s="169"/>
      <c r="BJN61" s="169"/>
      <c r="BJO61" s="169"/>
      <c r="BJP61" s="169"/>
      <c r="BJQ61" s="169"/>
      <c r="BJR61" s="169"/>
      <c r="BJS61" s="169"/>
      <c r="BJT61" s="169"/>
      <c r="BJU61" s="169"/>
      <c r="BJV61" s="169"/>
      <c r="BJW61" s="169"/>
      <c r="BJX61" s="169"/>
      <c r="BJY61" s="169"/>
      <c r="BJZ61" s="169"/>
      <c r="BKA61" s="169"/>
      <c r="BKB61" s="169"/>
      <c r="BKC61" s="169"/>
      <c r="BKD61" s="169"/>
      <c r="BKE61" s="169"/>
      <c r="BKF61" s="169"/>
      <c r="BKG61" s="169"/>
      <c r="BKH61" s="169"/>
      <c r="BKI61" s="169"/>
      <c r="BKJ61" s="169"/>
      <c r="BKK61" s="169"/>
      <c r="BKL61" s="169"/>
      <c r="BKM61" s="169"/>
      <c r="BKN61" s="169"/>
      <c r="BKO61" s="169"/>
      <c r="BKP61" s="169"/>
      <c r="BKQ61" s="169"/>
      <c r="BKR61" s="169"/>
      <c r="BKS61" s="169"/>
      <c r="BKT61" s="169"/>
      <c r="BKU61" s="169"/>
      <c r="BKV61" s="169"/>
      <c r="BKW61" s="169"/>
      <c r="BKX61" s="169"/>
      <c r="BKY61" s="169"/>
      <c r="BKZ61" s="169"/>
      <c r="BLA61" s="169"/>
      <c r="BLB61" s="169"/>
      <c r="BLC61" s="169"/>
      <c r="BLD61" s="169"/>
      <c r="BLE61" s="169"/>
      <c r="BLF61" s="169"/>
      <c r="BLG61" s="169"/>
      <c r="BLH61" s="169"/>
      <c r="BLI61" s="169"/>
      <c r="BLJ61" s="169"/>
      <c r="BLK61" s="169"/>
      <c r="BLL61" s="169"/>
      <c r="BLM61" s="169"/>
      <c r="BLN61" s="169"/>
      <c r="BLO61" s="169"/>
      <c r="BLP61" s="169"/>
      <c r="BLQ61" s="169"/>
      <c r="BLR61" s="169"/>
      <c r="BLS61" s="169"/>
      <c r="BLT61" s="169"/>
      <c r="BLU61" s="169"/>
      <c r="BLV61" s="169"/>
      <c r="BLW61" s="169"/>
      <c r="BLX61" s="169"/>
      <c r="BLY61" s="169"/>
      <c r="BLZ61" s="169"/>
      <c r="BMA61" s="169"/>
      <c r="BMB61" s="169"/>
      <c r="BMC61" s="169"/>
      <c r="BMD61" s="169"/>
      <c r="BME61" s="169"/>
      <c r="BMF61" s="169"/>
      <c r="BMG61" s="169"/>
      <c r="BMH61" s="169"/>
      <c r="BMI61" s="169"/>
      <c r="BMJ61" s="169"/>
      <c r="BMK61" s="169"/>
      <c r="BML61" s="169"/>
      <c r="BMM61" s="169"/>
      <c r="BMN61" s="169"/>
      <c r="BMO61" s="169"/>
      <c r="BMP61" s="169"/>
      <c r="BMQ61" s="169"/>
      <c r="BMR61" s="169"/>
      <c r="BMS61" s="169"/>
      <c r="BMT61" s="169"/>
      <c r="BMU61" s="169"/>
      <c r="BMV61" s="169"/>
      <c r="BMW61" s="169"/>
      <c r="BMX61" s="169"/>
      <c r="BMY61" s="169"/>
      <c r="BMZ61" s="169"/>
      <c r="BNA61" s="169"/>
      <c r="BNB61" s="169"/>
      <c r="BNC61" s="169"/>
      <c r="BND61" s="169"/>
      <c r="BNE61" s="169"/>
      <c r="BNF61" s="169"/>
      <c r="BNG61" s="169"/>
      <c r="BNH61" s="169"/>
      <c r="BNI61" s="169"/>
      <c r="BNJ61" s="169"/>
      <c r="BNK61" s="169"/>
      <c r="BNL61" s="169"/>
      <c r="BNM61" s="169"/>
      <c r="BNN61" s="169"/>
      <c r="BNO61" s="169"/>
      <c r="BNP61" s="169"/>
      <c r="BNQ61" s="169"/>
      <c r="BNR61" s="169"/>
      <c r="BNS61" s="169"/>
      <c r="BNT61" s="169"/>
      <c r="BNU61" s="169"/>
      <c r="BNV61" s="169"/>
      <c r="BNW61" s="169"/>
      <c r="BNX61" s="169"/>
      <c r="BNY61" s="169"/>
      <c r="BNZ61" s="169"/>
      <c r="BOA61" s="169"/>
      <c r="BOB61" s="169"/>
      <c r="BOC61" s="169"/>
      <c r="BOD61" s="169"/>
      <c r="BOE61" s="169"/>
      <c r="BOF61" s="169"/>
      <c r="BOG61" s="169"/>
      <c r="BOH61" s="169"/>
      <c r="BOI61" s="169"/>
      <c r="BOJ61" s="169"/>
      <c r="BOK61" s="169"/>
      <c r="BOL61" s="169"/>
      <c r="BOM61" s="169"/>
      <c r="BON61" s="169"/>
      <c r="BOO61" s="169"/>
      <c r="BOP61" s="169"/>
      <c r="BOQ61" s="169"/>
      <c r="BOR61" s="169"/>
      <c r="BOS61" s="169"/>
      <c r="BOT61" s="169"/>
      <c r="BOU61" s="169"/>
      <c r="BOV61" s="169"/>
      <c r="BOW61" s="169"/>
      <c r="BOX61" s="169"/>
      <c r="BOY61" s="169"/>
      <c r="BOZ61" s="169"/>
      <c r="BPA61" s="169"/>
      <c r="BPB61" s="169"/>
      <c r="BPC61" s="169"/>
      <c r="BPD61" s="169"/>
      <c r="BPE61" s="169"/>
      <c r="BPF61" s="169"/>
      <c r="BPG61" s="169"/>
      <c r="BPH61" s="169"/>
      <c r="BPI61" s="169"/>
      <c r="BPJ61" s="169"/>
      <c r="BPK61" s="169"/>
      <c r="BPL61" s="169"/>
      <c r="BPM61" s="169"/>
      <c r="BPN61" s="169"/>
      <c r="BPO61" s="169"/>
      <c r="BPP61" s="169"/>
      <c r="BPQ61" s="169"/>
      <c r="BPR61" s="169"/>
      <c r="BPS61" s="169"/>
      <c r="BPT61" s="169"/>
      <c r="BPU61" s="169"/>
      <c r="BPV61" s="169"/>
      <c r="BPW61" s="169"/>
      <c r="BPX61" s="169"/>
      <c r="BPY61" s="169"/>
      <c r="BPZ61" s="169"/>
      <c r="BQA61" s="169"/>
      <c r="BQB61" s="169"/>
      <c r="BQC61" s="169"/>
      <c r="BQD61" s="169"/>
      <c r="BQE61" s="169"/>
      <c r="BQF61" s="169"/>
      <c r="BQG61" s="169"/>
      <c r="BQH61" s="169"/>
      <c r="BQI61" s="169"/>
      <c r="BQJ61" s="169"/>
      <c r="BQK61" s="169"/>
      <c r="BQL61" s="169"/>
      <c r="BQM61" s="169"/>
      <c r="BQN61" s="169"/>
      <c r="BQO61" s="169"/>
      <c r="BQP61" s="169"/>
      <c r="BQQ61" s="169"/>
      <c r="BQR61" s="169"/>
      <c r="BQS61" s="169"/>
      <c r="BQT61" s="169"/>
      <c r="BQU61" s="169"/>
      <c r="BQV61" s="169"/>
      <c r="BQW61" s="169"/>
      <c r="BQX61" s="169"/>
      <c r="BQY61" s="169"/>
      <c r="BQZ61" s="169"/>
      <c r="BRA61" s="169"/>
      <c r="BRB61" s="169"/>
      <c r="BRC61" s="169"/>
      <c r="BRD61" s="169"/>
      <c r="BRE61" s="169"/>
      <c r="BRF61" s="169"/>
      <c r="BRG61" s="169"/>
      <c r="BRH61" s="169"/>
      <c r="BRI61" s="169"/>
      <c r="BRJ61" s="169"/>
      <c r="BRK61" s="169"/>
      <c r="BRL61" s="169"/>
      <c r="BRM61" s="169"/>
      <c r="BRN61" s="169"/>
      <c r="BRO61" s="169"/>
      <c r="BRP61" s="169"/>
      <c r="BRQ61" s="169"/>
      <c r="BRR61" s="169"/>
      <c r="BRS61" s="169"/>
      <c r="BRT61" s="169"/>
      <c r="BRU61" s="169"/>
      <c r="BRV61" s="169"/>
      <c r="BRW61" s="169"/>
      <c r="BRX61" s="169"/>
      <c r="BRY61" s="169"/>
      <c r="BRZ61" s="169"/>
      <c r="BSA61" s="169"/>
      <c r="BSB61" s="169"/>
      <c r="BSC61" s="169"/>
      <c r="BSD61" s="169"/>
      <c r="BSE61" s="169"/>
      <c r="BSF61" s="169"/>
      <c r="BSG61" s="169"/>
      <c r="BSH61" s="169"/>
      <c r="BSI61" s="169"/>
      <c r="BSJ61" s="169"/>
      <c r="BSK61" s="169"/>
      <c r="BSL61" s="169"/>
      <c r="BSM61" s="169"/>
      <c r="BSN61" s="169"/>
      <c r="BSO61" s="169"/>
      <c r="BSP61" s="169"/>
      <c r="BSQ61" s="169"/>
      <c r="BSR61" s="169"/>
      <c r="BSS61" s="169"/>
      <c r="BST61" s="169"/>
      <c r="BSU61" s="169"/>
      <c r="BSV61" s="169"/>
      <c r="BSW61" s="169"/>
      <c r="BSX61" s="169"/>
      <c r="BSY61" s="169"/>
      <c r="BSZ61" s="169"/>
      <c r="BTA61" s="169"/>
      <c r="BTB61" s="169"/>
      <c r="BTC61" s="169"/>
      <c r="BTD61" s="169"/>
      <c r="BTE61" s="169"/>
      <c r="BTF61" s="169"/>
      <c r="BTG61" s="169"/>
      <c r="BTH61" s="169"/>
      <c r="BTI61" s="169"/>
      <c r="BTJ61" s="169"/>
      <c r="BTK61" s="169"/>
      <c r="BTL61" s="169"/>
      <c r="BTM61" s="169"/>
      <c r="BTN61" s="169"/>
      <c r="BTO61" s="169"/>
      <c r="BTP61" s="169"/>
      <c r="BTQ61" s="169"/>
      <c r="BTR61" s="169"/>
      <c r="BTS61" s="169"/>
      <c r="BTT61" s="169"/>
      <c r="BTU61" s="169"/>
      <c r="BTV61" s="169"/>
      <c r="BTW61" s="169"/>
      <c r="BTX61" s="169"/>
      <c r="BTY61" s="169"/>
      <c r="BTZ61" s="169"/>
      <c r="BUA61" s="169"/>
      <c r="BUB61" s="169"/>
      <c r="BUC61" s="169"/>
      <c r="BUD61" s="169"/>
      <c r="BUE61" s="169"/>
      <c r="BUF61" s="169"/>
      <c r="BUG61" s="169"/>
      <c r="BUH61" s="169"/>
      <c r="BUI61" s="169"/>
      <c r="BUJ61" s="169"/>
      <c r="BUK61" s="169"/>
      <c r="BUL61" s="169"/>
      <c r="BUM61" s="169"/>
      <c r="BUN61" s="169"/>
      <c r="BUO61" s="169"/>
      <c r="BUP61" s="169"/>
      <c r="BUQ61" s="169"/>
      <c r="BUR61" s="169"/>
      <c r="BUS61" s="169"/>
      <c r="BUT61" s="169"/>
      <c r="BUU61" s="169"/>
      <c r="BUV61" s="169"/>
      <c r="BUW61" s="169"/>
      <c r="BUX61" s="169"/>
      <c r="BUY61" s="169"/>
      <c r="BUZ61" s="169"/>
      <c r="BVA61" s="169"/>
      <c r="BVB61" s="169"/>
      <c r="BVC61" s="169"/>
      <c r="BVD61" s="169"/>
      <c r="BVE61" s="169"/>
      <c r="BVF61" s="169"/>
      <c r="BVG61" s="169"/>
      <c r="BVH61" s="169"/>
      <c r="BVI61" s="169"/>
      <c r="BVJ61" s="169"/>
      <c r="BVK61" s="169"/>
      <c r="BVL61" s="169"/>
      <c r="BVM61" s="169"/>
      <c r="BVN61" s="169"/>
      <c r="BVO61" s="169"/>
      <c r="BVP61" s="169"/>
      <c r="BVQ61" s="169"/>
      <c r="BVR61" s="169"/>
      <c r="BVS61" s="169"/>
      <c r="BVT61" s="169"/>
      <c r="BVU61" s="169"/>
      <c r="BVV61" s="169"/>
      <c r="BVW61" s="169"/>
      <c r="BVX61" s="169"/>
      <c r="BVY61" s="169"/>
      <c r="BVZ61" s="169"/>
      <c r="BWA61" s="169"/>
      <c r="BWB61" s="169"/>
      <c r="BWC61" s="169"/>
      <c r="BWD61" s="169"/>
      <c r="BWE61" s="169"/>
      <c r="BWF61" s="169"/>
      <c r="BWG61" s="169"/>
      <c r="BWH61" s="169"/>
      <c r="BWI61" s="169"/>
      <c r="BWJ61" s="169"/>
      <c r="BWK61" s="169"/>
      <c r="BWL61" s="169"/>
      <c r="BWM61" s="169"/>
      <c r="BWN61" s="169"/>
      <c r="BWO61" s="169"/>
      <c r="BWP61" s="169"/>
      <c r="BWQ61" s="169"/>
      <c r="BWR61" s="169"/>
      <c r="BWS61" s="169"/>
      <c r="BWT61" s="169"/>
      <c r="BWU61" s="169"/>
      <c r="BWV61" s="169"/>
      <c r="BWW61" s="169"/>
      <c r="BWX61" s="169"/>
      <c r="BWY61" s="169"/>
      <c r="BWZ61" s="169"/>
      <c r="BXA61" s="169"/>
      <c r="BXB61" s="169"/>
      <c r="BXC61" s="169"/>
      <c r="BXD61" s="169"/>
      <c r="BXE61" s="169"/>
      <c r="BXF61" s="169"/>
      <c r="BXG61" s="169"/>
      <c r="BXH61" s="169"/>
      <c r="BXI61" s="169"/>
      <c r="BXJ61" s="169"/>
      <c r="BXK61" s="169"/>
      <c r="BXL61" s="169"/>
      <c r="BXM61" s="169"/>
      <c r="BXN61" s="169"/>
      <c r="BXO61" s="169"/>
      <c r="BXP61" s="169"/>
      <c r="BXQ61" s="169"/>
      <c r="BXR61" s="169"/>
      <c r="BXS61" s="169"/>
      <c r="BXT61" s="169"/>
      <c r="BXU61" s="169"/>
      <c r="BXV61" s="169"/>
      <c r="BXW61" s="169"/>
      <c r="BXX61" s="169"/>
      <c r="BXY61" s="169"/>
      <c r="BXZ61" s="169"/>
      <c r="BYA61" s="169"/>
      <c r="BYB61" s="169"/>
      <c r="BYC61" s="169"/>
      <c r="BYD61" s="169"/>
      <c r="BYE61" s="169"/>
      <c r="BYF61" s="169"/>
      <c r="BYG61" s="169"/>
      <c r="BYH61" s="169"/>
      <c r="BYI61" s="169"/>
      <c r="BYJ61" s="169"/>
      <c r="BYK61" s="169"/>
      <c r="BYL61" s="169"/>
      <c r="BYM61" s="169"/>
      <c r="BYN61" s="169"/>
      <c r="BYO61" s="169"/>
      <c r="BYP61" s="169"/>
      <c r="BYQ61" s="169"/>
      <c r="BYR61" s="169"/>
      <c r="BYS61" s="169"/>
      <c r="BYT61" s="169"/>
      <c r="BYU61" s="169"/>
      <c r="BYV61" s="169"/>
      <c r="BYW61" s="169"/>
      <c r="BYX61" s="169"/>
      <c r="BYY61" s="169"/>
      <c r="BYZ61" s="169"/>
      <c r="BZA61" s="169"/>
      <c r="BZB61" s="169"/>
      <c r="BZC61" s="169"/>
      <c r="BZD61" s="169"/>
      <c r="BZE61" s="169"/>
      <c r="BZF61" s="169"/>
      <c r="BZG61" s="169"/>
      <c r="BZH61" s="169"/>
      <c r="BZI61" s="169"/>
      <c r="BZJ61" s="169"/>
      <c r="BZK61" s="169"/>
      <c r="BZL61" s="169"/>
      <c r="BZM61" s="169"/>
      <c r="BZN61" s="169"/>
      <c r="BZO61" s="169"/>
      <c r="BZP61" s="169"/>
      <c r="BZQ61" s="169"/>
      <c r="BZR61" s="169"/>
      <c r="BZS61" s="169"/>
      <c r="BZT61" s="169"/>
      <c r="BZU61" s="169"/>
      <c r="BZV61" s="169"/>
      <c r="BZW61" s="169"/>
      <c r="BZX61" s="169"/>
      <c r="BZY61" s="169"/>
      <c r="BZZ61" s="169"/>
      <c r="CAA61" s="169"/>
      <c r="CAB61" s="169"/>
      <c r="CAC61" s="169"/>
      <c r="CAD61" s="169"/>
      <c r="CAE61" s="169"/>
      <c r="CAF61" s="169"/>
      <c r="CAG61" s="169"/>
      <c r="CAH61" s="169"/>
      <c r="CAI61" s="169"/>
      <c r="CAJ61" s="169"/>
      <c r="CAK61" s="169"/>
      <c r="CAL61" s="169"/>
      <c r="CAM61" s="169"/>
      <c r="CAN61" s="169"/>
      <c r="CAO61" s="169"/>
      <c r="CAP61" s="169"/>
      <c r="CAQ61" s="169"/>
      <c r="CAR61" s="169"/>
      <c r="CAS61" s="169"/>
      <c r="CAT61" s="169"/>
      <c r="CAU61" s="169"/>
      <c r="CAV61" s="169"/>
      <c r="CAW61" s="169"/>
      <c r="CAX61" s="169"/>
      <c r="CAY61" s="169"/>
      <c r="CAZ61" s="169"/>
      <c r="CBA61" s="169"/>
      <c r="CBB61" s="169"/>
      <c r="CBC61" s="169"/>
      <c r="CBD61" s="169"/>
      <c r="CBE61" s="169"/>
      <c r="CBF61" s="169"/>
      <c r="CBG61" s="169"/>
      <c r="CBH61" s="169"/>
      <c r="CBI61" s="169"/>
      <c r="CBJ61" s="169"/>
      <c r="CBK61" s="169"/>
      <c r="CBL61" s="169"/>
      <c r="CBM61" s="169"/>
      <c r="CBN61" s="169"/>
      <c r="CBO61" s="169"/>
      <c r="CBP61" s="169"/>
      <c r="CBQ61" s="169"/>
      <c r="CBR61" s="169"/>
      <c r="CBS61" s="169"/>
      <c r="CBT61" s="169"/>
      <c r="CBU61" s="169"/>
      <c r="CBV61" s="169"/>
      <c r="CBW61" s="169"/>
      <c r="CBX61" s="169"/>
      <c r="CBY61" s="169"/>
      <c r="CBZ61" s="169"/>
      <c r="CCA61" s="169"/>
      <c r="CCB61" s="169"/>
      <c r="CCC61" s="169"/>
      <c r="CCD61" s="169"/>
      <c r="CCE61" s="169"/>
      <c r="CCF61" s="169"/>
      <c r="CCG61" s="169"/>
      <c r="CCH61" s="169"/>
      <c r="CCI61" s="169"/>
      <c r="CCJ61" s="169"/>
      <c r="CCK61" s="169"/>
      <c r="CCL61" s="169"/>
      <c r="CCM61" s="169"/>
      <c r="CCN61" s="169"/>
      <c r="CCO61" s="169"/>
      <c r="CCP61" s="169"/>
      <c r="CCQ61" s="169"/>
      <c r="CCR61" s="169"/>
      <c r="CCS61" s="169"/>
      <c r="CCT61" s="169"/>
      <c r="CCU61" s="169"/>
      <c r="CCV61" s="169"/>
      <c r="CCW61" s="169"/>
      <c r="CCX61" s="169"/>
      <c r="CCY61" s="169"/>
      <c r="CCZ61" s="169"/>
      <c r="CDA61" s="169"/>
      <c r="CDB61" s="169"/>
      <c r="CDC61" s="169"/>
      <c r="CDD61" s="169"/>
      <c r="CDE61" s="169"/>
      <c r="CDF61" s="169"/>
      <c r="CDG61" s="169"/>
      <c r="CDH61" s="169"/>
      <c r="CDI61" s="169"/>
      <c r="CDJ61" s="169"/>
      <c r="CDK61" s="169"/>
      <c r="CDL61" s="169"/>
      <c r="CDM61" s="169"/>
      <c r="CDN61" s="169"/>
      <c r="CDO61" s="169"/>
      <c r="CDP61" s="169"/>
      <c r="CDQ61" s="169"/>
      <c r="CDR61" s="169"/>
      <c r="CDS61" s="169"/>
      <c r="CDT61" s="169"/>
      <c r="CDU61" s="169"/>
      <c r="CDV61" s="169"/>
      <c r="CDW61" s="169"/>
      <c r="CDX61" s="169"/>
      <c r="CDY61" s="169"/>
      <c r="CDZ61" s="169"/>
      <c r="CEA61" s="169"/>
      <c r="CEB61" s="169"/>
      <c r="CEC61" s="169"/>
      <c r="CED61" s="169"/>
      <c r="CEE61" s="169"/>
      <c r="CEF61" s="169"/>
      <c r="CEG61" s="169"/>
      <c r="CEH61" s="169"/>
      <c r="CEI61" s="169"/>
      <c r="CEJ61" s="169"/>
      <c r="CEK61" s="169"/>
      <c r="CEL61" s="169"/>
      <c r="CEM61" s="169"/>
      <c r="CEN61" s="169"/>
      <c r="CEO61" s="169"/>
      <c r="CEP61" s="169"/>
      <c r="CEQ61" s="169"/>
      <c r="CER61" s="169"/>
      <c r="CES61" s="169"/>
      <c r="CET61" s="169"/>
      <c r="CEU61" s="169"/>
      <c r="CEV61" s="169"/>
      <c r="CEW61" s="169"/>
      <c r="CEX61" s="169"/>
      <c r="CEY61" s="169"/>
      <c r="CEZ61" s="169"/>
      <c r="CFA61" s="169"/>
      <c r="CFB61" s="169"/>
      <c r="CFC61" s="169"/>
      <c r="CFD61" s="169"/>
      <c r="CFE61" s="169"/>
      <c r="CFF61" s="169"/>
      <c r="CFG61" s="169"/>
      <c r="CFH61" s="169"/>
      <c r="CFI61" s="169"/>
      <c r="CFJ61" s="169"/>
      <c r="CFK61" s="169"/>
      <c r="CFL61" s="169"/>
      <c r="CFM61" s="169"/>
      <c r="CFN61" s="169"/>
      <c r="CFO61" s="169"/>
      <c r="CFP61" s="169"/>
      <c r="CFQ61" s="169"/>
      <c r="CFR61" s="169"/>
      <c r="CFS61" s="169"/>
      <c r="CFT61" s="169"/>
      <c r="CFU61" s="169"/>
      <c r="CFV61" s="169"/>
      <c r="CFW61" s="169"/>
      <c r="CFX61" s="169"/>
      <c r="CFY61" s="169"/>
      <c r="CFZ61" s="169"/>
      <c r="CGA61" s="169"/>
      <c r="CGB61" s="169"/>
      <c r="CGC61" s="169"/>
      <c r="CGD61" s="169"/>
      <c r="CGE61" s="169"/>
      <c r="CGF61" s="169"/>
      <c r="CGG61" s="169"/>
      <c r="CGH61" s="169"/>
      <c r="CGI61" s="169"/>
      <c r="CGJ61" s="169"/>
      <c r="CGK61" s="169"/>
      <c r="CGL61" s="169"/>
      <c r="CGM61" s="169"/>
      <c r="CGN61" s="169"/>
      <c r="CGO61" s="169"/>
      <c r="CGP61" s="169"/>
      <c r="CGQ61" s="169"/>
      <c r="CGR61" s="169"/>
      <c r="CGS61" s="169"/>
      <c r="CGT61" s="169"/>
      <c r="CGU61" s="169"/>
      <c r="CGV61" s="169"/>
      <c r="CGW61" s="169"/>
      <c r="CGX61" s="169"/>
      <c r="CGY61" s="169"/>
      <c r="CGZ61" s="169"/>
      <c r="CHA61" s="169"/>
      <c r="CHB61" s="169"/>
      <c r="CHC61" s="169"/>
      <c r="CHD61" s="169"/>
      <c r="CHE61" s="169"/>
      <c r="CHF61" s="169"/>
      <c r="CHG61" s="169"/>
      <c r="CHH61" s="169"/>
      <c r="CHI61" s="169"/>
      <c r="CHJ61" s="169"/>
      <c r="CHK61" s="169"/>
      <c r="CHL61" s="169"/>
      <c r="CHM61" s="169"/>
      <c r="CHN61" s="169"/>
      <c r="CHO61" s="169"/>
      <c r="CHP61" s="169"/>
      <c r="CHQ61" s="169"/>
      <c r="CHR61" s="169"/>
      <c r="CHS61" s="169"/>
      <c r="CHT61" s="169"/>
      <c r="CHU61" s="169"/>
      <c r="CHV61" s="169"/>
      <c r="CHW61" s="169"/>
      <c r="CHX61" s="169"/>
      <c r="CHY61" s="169"/>
      <c r="CHZ61" s="169"/>
      <c r="CIA61" s="169"/>
      <c r="CIB61" s="169"/>
      <c r="CIC61" s="169"/>
      <c r="CID61" s="169"/>
      <c r="CIE61" s="169"/>
      <c r="CIF61" s="169"/>
      <c r="CIG61" s="169"/>
      <c r="CIH61" s="169"/>
      <c r="CII61" s="169"/>
      <c r="CIJ61" s="169"/>
      <c r="CIK61" s="169"/>
      <c r="CIL61" s="169"/>
      <c r="CIM61" s="169"/>
      <c r="CIN61" s="169"/>
      <c r="CIO61" s="169"/>
      <c r="CIP61" s="169"/>
      <c r="CIQ61" s="169"/>
      <c r="CIR61" s="169"/>
      <c r="CIS61" s="169"/>
      <c r="CIT61" s="169"/>
      <c r="CIU61" s="169"/>
      <c r="CIV61" s="169"/>
      <c r="CIW61" s="169"/>
      <c r="CIX61" s="169"/>
      <c r="CIY61" s="169"/>
      <c r="CIZ61" s="169"/>
      <c r="CJA61" s="169"/>
      <c r="CJB61" s="169"/>
      <c r="CJC61" s="169"/>
      <c r="CJD61" s="169"/>
      <c r="CJE61" s="169"/>
      <c r="CJF61" s="169"/>
      <c r="CJG61" s="169"/>
      <c r="CJH61" s="169"/>
      <c r="CJI61" s="169"/>
      <c r="CJJ61" s="169"/>
      <c r="CJK61" s="169"/>
      <c r="CJL61" s="169"/>
      <c r="CJM61" s="169"/>
      <c r="CJN61" s="169"/>
      <c r="CJO61" s="169"/>
      <c r="CJP61" s="169"/>
      <c r="CJQ61" s="169"/>
      <c r="CJR61" s="169"/>
      <c r="CJS61" s="169"/>
      <c r="CJT61" s="169"/>
      <c r="CJU61" s="169"/>
      <c r="CJV61" s="169"/>
      <c r="CJW61" s="169"/>
      <c r="CJX61" s="169"/>
      <c r="CJY61" s="169"/>
      <c r="CJZ61" s="169"/>
      <c r="CKA61" s="169"/>
      <c r="CKB61" s="169"/>
      <c r="CKC61" s="169"/>
      <c r="CKD61" s="169"/>
      <c r="CKE61" s="169"/>
      <c r="CKF61" s="169"/>
      <c r="CKG61" s="169"/>
      <c r="CKH61" s="169"/>
      <c r="CKI61" s="169"/>
      <c r="CKJ61" s="169"/>
      <c r="CKK61" s="169"/>
      <c r="CKL61" s="169"/>
      <c r="CKM61" s="169"/>
      <c r="CKN61" s="169"/>
      <c r="CKO61" s="169"/>
      <c r="CKP61" s="169"/>
      <c r="CKQ61" s="169"/>
      <c r="CKR61" s="169"/>
      <c r="CKS61" s="169"/>
      <c r="CKT61" s="169"/>
      <c r="CKU61" s="169"/>
      <c r="CKV61" s="169"/>
      <c r="CKW61" s="169"/>
      <c r="CKX61" s="169"/>
      <c r="CKY61" s="169"/>
      <c r="CKZ61" s="169"/>
      <c r="CLA61" s="169"/>
      <c r="CLB61" s="169"/>
      <c r="CLC61" s="169"/>
      <c r="CLD61" s="169"/>
      <c r="CLE61" s="169"/>
      <c r="CLF61" s="169"/>
      <c r="CLG61" s="169"/>
      <c r="CLH61" s="169"/>
      <c r="CLI61" s="169"/>
      <c r="CLJ61" s="169"/>
      <c r="CLK61" s="169"/>
      <c r="CLL61" s="169"/>
      <c r="CLM61" s="169"/>
      <c r="CLN61" s="169"/>
      <c r="CLO61" s="169"/>
      <c r="CLP61" s="169"/>
      <c r="CLQ61" s="169"/>
      <c r="CLR61" s="169"/>
      <c r="CLS61" s="169"/>
      <c r="CLT61" s="169"/>
      <c r="CLU61" s="169"/>
      <c r="CLV61" s="169"/>
      <c r="CLW61" s="169"/>
      <c r="CLX61" s="169"/>
      <c r="CLY61" s="169"/>
      <c r="CLZ61" s="169"/>
      <c r="CMA61" s="169"/>
      <c r="CMB61" s="169"/>
      <c r="CMC61" s="169"/>
      <c r="CMD61" s="169"/>
      <c r="CME61" s="169"/>
      <c r="CMF61" s="169"/>
      <c r="CMG61" s="169"/>
      <c r="CMH61" s="169"/>
      <c r="CMI61" s="169"/>
      <c r="CMJ61" s="169"/>
      <c r="CMK61" s="169"/>
      <c r="CML61" s="169"/>
      <c r="CMM61" s="169"/>
      <c r="CMN61" s="169"/>
      <c r="CMO61" s="169"/>
      <c r="CMP61" s="169"/>
      <c r="CMQ61" s="169"/>
      <c r="CMR61" s="169"/>
      <c r="CMS61" s="169"/>
      <c r="CMT61" s="169"/>
      <c r="CMU61" s="169"/>
      <c r="CMV61" s="169"/>
      <c r="CMW61" s="169"/>
      <c r="CMX61" s="169"/>
      <c r="CMY61" s="169"/>
      <c r="CMZ61" s="169"/>
      <c r="CNA61" s="169"/>
      <c r="CNB61" s="169"/>
      <c r="CNC61" s="169"/>
      <c r="CND61" s="169"/>
      <c r="CNE61" s="169"/>
      <c r="CNF61" s="169"/>
      <c r="CNG61" s="169"/>
      <c r="CNH61" s="169"/>
      <c r="CNI61" s="169"/>
      <c r="CNJ61" s="169"/>
      <c r="CNK61" s="169"/>
      <c r="CNL61" s="169"/>
      <c r="CNM61" s="169"/>
      <c r="CNN61" s="169"/>
      <c r="CNO61" s="169"/>
      <c r="CNP61" s="169"/>
      <c r="CNQ61" s="169"/>
      <c r="CNR61" s="169"/>
      <c r="CNS61" s="169"/>
      <c r="CNT61" s="169"/>
      <c r="CNU61" s="169"/>
      <c r="CNV61" s="169"/>
      <c r="CNW61" s="169"/>
      <c r="CNX61" s="169"/>
      <c r="CNY61" s="169"/>
      <c r="CNZ61" s="169"/>
      <c r="COA61" s="169"/>
      <c r="COB61" s="169"/>
      <c r="COC61" s="169"/>
      <c r="COD61" s="169"/>
      <c r="COE61" s="169"/>
      <c r="COF61" s="169"/>
      <c r="COG61" s="169"/>
      <c r="COH61" s="169"/>
      <c r="COI61" s="169"/>
      <c r="COJ61" s="169"/>
      <c r="COK61" s="169"/>
      <c r="COL61" s="169"/>
      <c r="COM61" s="169"/>
      <c r="CON61" s="169"/>
      <c r="COO61" s="169"/>
      <c r="COP61" s="169"/>
      <c r="COQ61" s="169"/>
      <c r="COR61" s="169"/>
      <c r="COS61" s="169"/>
      <c r="COT61" s="169"/>
      <c r="COU61" s="169"/>
      <c r="COV61" s="169"/>
      <c r="COW61" s="169"/>
      <c r="COX61" s="169"/>
      <c r="COY61" s="169"/>
      <c r="COZ61" s="169"/>
      <c r="CPA61" s="169"/>
      <c r="CPB61" s="169"/>
      <c r="CPC61" s="169"/>
      <c r="CPD61" s="169"/>
      <c r="CPE61" s="169"/>
      <c r="CPF61" s="169"/>
      <c r="CPG61" s="169"/>
      <c r="CPH61" s="169"/>
      <c r="CPI61" s="169"/>
      <c r="CPJ61" s="169"/>
      <c r="CPK61" s="169"/>
      <c r="CPL61" s="169"/>
      <c r="CPM61" s="169"/>
      <c r="CPN61" s="169"/>
      <c r="CPO61" s="169"/>
      <c r="CPP61" s="169"/>
      <c r="CPQ61" s="169"/>
      <c r="CPR61" s="169"/>
      <c r="CPS61" s="169"/>
      <c r="CPT61" s="169"/>
      <c r="CPU61" s="169"/>
      <c r="CPV61" s="169"/>
      <c r="CPW61" s="169"/>
      <c r="CPX61" s="169"/>
      <c r="CPY61" s="169"/>
      <c r="CPZ61" s="169"/>
      <c r="CQA61" s="169"/>
      <c r="CQB61" s="169"/>
      <c r="CQC61" s="169"/>
      <c r="CQD61" s="169"/>
      <c r="CQE61" s="169"/>
      <c r="CQF61" s="169"/>
      <c r="CQG61" s="169"/>
      <c r="CQH61" s="169"/>
      <c r="CQI61" s="169"/>
      <c r="CQJ61" s="169"/>
      <c r="CQK61" s="169"/>
      <c r="CQL61" s="169"/>
      <c r="CQM61" s="169"/>
      <c r="CQN61" s="169"/>
      <c r="CQO61" s="169"/>
      <c r="CQP61" s="169"/>
      <c r="CQQ61" s="169"/>
      <c r="CQR61" s="169"/>
      <c r="CQS61" s="169"/>
      <c r="CQT61" s="169"/>
      <c r="CQU61" s="169"/>
      <c r="CQV61" s="169"/>
      <c r="CQW61" s="169"/>
      <c r="CQX61" s="169"/>
      <c r="CQY61" s="169"/>
      <c r="CQZ61" s="169"/>
      <c r="CRA61" s="169"/>
      <c r="CRB61" s="169"/>
      <c r="CRC61" s="169"/>
      <c r="CRD61" s="169"/>
      <c r="CRE61" s="169"/>
      <c r="CRF61" s="169"/>
      <c r="CRG61" s="169"/>
      <c r="CRH61" s="169"/>
      <c r="CRI61" s="169"/>
      <c r="CRJ61" s="169"/>
      <c r="CRK61" s="169"/>
      <c r="CRL61" s="169"/>
      <c r="CRM61" s="169"/>
      <c r="CRN61" s="169"/>
      <c r="CRO61" s="169"/>
      <c r="CRP61" s="169"/>
      <c r="CRQ61" s="169"/>
      <c r="CRR61" s="169"/>
      <c r="CRS61" s="169"/>
      <c r="CRT61" s="169"/>
      <c r="CRU61" s="169"/>
      <c r="CRV61" s="169"/>
      <c r="CRW61" s="169"/>
      <c r="CRX61" s="169"/>
      <c r="CRY61" s="169"/>
      <c r="CRZ61" s="169"/>
      <c r="CSA61" s="169"/>
      <c r="CSB61" s="169"/>
      <c r="CSC61" s="169"/>
      <c r="CSD61" s="169"/>
      <c r="CSE61" s="169"/>
      <c r="CSF61" s="169"/>
      <c r="CSG61" s="169"/>
      <c r="CSH61" s="169"/>
      <c r="CSI61" s="169"/>
      <c r="CSJ61" s="169"/>
      <c r="CSK61" s="169"/>
      <c r="CSL61" s="169"/>
      <c r="CSM61" s="169"/>
      <c r="CSN61" s="169"/>
      <c r="CSO61" s="169"/>
      <c r="CSP61" s="169"/>
      <c r="CSQ61" s="169"/>
      <c r="CSR61" s="169"/>
      <c r="CSS61" s="169"/>
      <c r="CST61" s="169"/>
      <c r="CSU61" s="169"/>
      <c r="CSV61" s="169"/>
      <c r="CSW61" s="169"/>
      <c r="CSX61" s="169"/>
      <c r="CSY61" s="169"/>
      <c r="CSZ61" s="169"/>
      <c r="CTA61" s="169"/>
      <c r="CTB61" s="169"/>
      <c r="CTC61" s="169"/>
      <c r="CTD61" s="169"/>
      <c r="CTE61" s="169"/>
      <c r="CTF61" s="169"/>
      <c r="CTG61" s="169"/>
      <c r="CTH61" s="169"/>
      <c r="CTI61" s="169"/>
      <c r="CTJ61" s="169"/>
      <c r="CTK61" s="169"/>
      <c r="CTL61" s="169"/>
      <c r="CTM61" s="169"/>
      <c r="CTN61" s="169"/>
      <c r="CTO61" s="169"/>
      <c r="CTP61" s="169"/>
      <c r="CTQ61" s="169"/>
      <c r="CTR61" s="169"/>
      <c r="CTS61" s="169"/>
      <c r="CTT61" s="169"/>
      <c r="CTU61" s="169"/>
      <c r="CTV61" s="169"/>
      <c r="CTW61" s="169"/>
      <c r="CTX61" s="169"/>
      <c r="CTY61" s="169"/>
      <c r="CTZ61" s="169"/>
      <c r="CUA61" s="169"/>
      <c r="CUB61" s="169"/>
      <c r="CUC61" s="169"/>
      <c r="CUD61" s="169"/>
      <c r="CUE61" s="169"/>
      <c r="CUF61" s="169"/>
      <c r="CUG61" s="169"/>
      <c r="CUH61" s="169"/>
      <c r="CUI61" s="169"/>
      <c r="CUJ61" s="169"/>
      <c r="CUK61" s="169"/>
      <c r="CUL61" s="169"/>
      <c r="CUM61" s="169"/>
      <c r="CUN61" s="169"/>
      <c r="CUO61" s="169"/>
      <c r="CUP61" s="169"/>
      <c r="CUQ61" s="169"/>
      <c r="CUR61" s="169"/>
      <c r="CUS61" s="169"/>
      <c r="CUT61" s="169"/>
      <c r="CUU61" s="169"/>
      <c r="CUV61" s="169"/>
      <c r="CUW61" s="169"/>
      <c r="CUX61" s="169"/>
      <c r="CUY61" s="169"/>
      <c r="CUZ61" s="169"/>
      <c r="CVA61" s="169"/>
      <c r="CVB61" s="169"/>
      <c r="CVC61" s="169"/>
      <c r="CVD61" s="169"/>
      <c r="CVE61" s="169"/>
      <c r="CVF61" s="169"/>
      <c r="CVG61" s="169"/>
      <c r="CVH61" s="169"/>
      <c r="CVI61" s="169"/>
      <c r="CVJ61" s="169"/>
      <c r="CVK61" s="169"/>
      <c r="CVL61" s="169"/>
      <c r="CVM61" s="169"/>
      <c r="CVN61" s="169"/>
      <c r="CVO61" s="169"/>
      <c r="CVP61" s="169"/>
      <c r="CVQ61" s="169"/>
      <c r="CVR61" s="169"/>
      <c r="CVS61" s="169"/>
      <c r="CVT61" s="169"/>
      <c r="CVU61" s="169"/>
      <c r="CVV61" s="169"/>
      <c r="CVW61" s="169"/>
      <c r="CVX61" s="169"/>
      <c r="CVY61" s="169"/>
      <c r="CVZ61" s="169"/>
      <c r="CWA61" s="169"/>
      <c r="CWB61" s="169"/>
      <c r="CWC61" s="169"/>
      <c r="CWD61" s="169"/>
      <c r="CWE61" s="169"/>
      <c r="CWF61" s="169"/>
      <c r="CWG61" s="169"/>
      <c r="CWH61" s="169"/>
      <c r="CWI61" s="169"/>
      <c r="CWJ61" s="169"/>
      <c r="CWK61" s="169"/>
      <c r="CWL61" s="169"/>
      <c r="CWM61" s="169"/>
      <c r="CWN61" s="169"/>
      <c r="CWO61" s="169"/>
      <c r="CWP61" s="169"/>
      <c r="CWQ61" s="169"/>
      <c r="CWR61" s="169"/>
      <c r="CWS61" s="169"/>
      <c r="CWT61" s="169"/>
      <c r="CWU61" s="169"/>
      <c r="CWV61" s="169"/>
      <c r="CWW61" s="169"/>
      <c r="CWX61" s="169"/>
      <c r="CWY61" s="169"/>
      <c r="CWZ61" s="169"/>
      <c r="CXA61" s="169"/>
      <c r="CXB61" s="169"/>
      <c r="CXC61" s="169"/>
      <c r="CXD61" s="169"/>
      <c r="CXE61" s="169"/>
      <c r="CXF61" s="169"/>
      <c r="CXG61" s="169"/>
      <c r="CXH61" s="169"/>
      <c r="CXI61" s="169"/>
      <c r="CXJ61" s="169"/>
      <c r="CXK61" s="169"/>
      <c r="CXL61" s="169"/>
      <c r="CXM61" s="169"/>
      <c r="CXN61" s="169"/>
      <c r="CXO61" s="169"/>
      <c r="CXP61" s="169"/>
      <c r="CXQ61" s="169"/>
      <c r="CXR61" s="169"/>
      <c r="CXS61" s="169"/>
      <c r="CXT61" s="169"/>
      <c r="CXU61" s="169"/>
      <c r="CXV61" s="169"/>
      <c r="CXW61" s="169"/>
      <c r="CXX61" s="169"/>
      <c r="CXY61" s="169"/>
      <c r="CXZ61" s="169"/>
      <c r="CYA61" s="169"/>
      <c r="CYB61" s="169"/>
      <c r="CYC61" s="169"/>
      <c r="CYD61" s="169"/>
      <c r="CYE61" s="169"/>
      <c r="CYF61" s="169"/>
      <c r="CYG61" s="169"/>
      <c r="CYH61" s="169"/>
      <c r="CYI61" s="169"/>
      <c r="CYJ61" s="169"/>
      <c r="CYK61" s="169"/>
      <c r="CYL61" s="169"/>
      <c r="CYM61" s="169"/>
      <c r="CYN61" s="169"/>
      <c r="CYO61" s="169"/>
      <c r="CYP61" s="169"/>
      <c r="CYQ61" s="169"/>
      <c r="CYR61" s="169"/>
      <c r="CYS61" s="169"/>
      <c r="CYT61" s="169"/>
      <c r="CYU61" s="169"/>
      <c r="CYV61" s="169"/>
      <c r="CYW61" s="169"/>
      <c r="CYX61" s="169"/>
      <c r="CYY61" s="169"/>
      <c r="CYZ61" s="169"/>
      <c r="CZA61" s="169"/>
      <c r="CZB61" s="169"/>
      <c r="CZC61" s="169"/>
      <c r="CZD61" s="169"/>
      <c r="CZE61" s="169"/>
      <c r="CZF61" s="169"/>
      <c r="CZG61" s="169"/>
      <c r="CZH61" s="169"/>
      <c r="CZI61" s="169"/>
      <c r="CZJ61" s="169"/>
      <c r="CZK61" s="169"/>
      <c r="CZL61" s="169"/>
      <c r="CZM61" s="169"/>
      <c r="CZN61" s="169"/>
      <c r="CZO61" s="169"/>
      <c r="CZP61" s="169"/>
      <c r="CZQ61" s="169"/>
      <c r="CZR61" s="169"/>
      <c r="CZS61" s="169"/>
      <c r="CZT61" s="169"/>
      <c r="CZU61" s="169"/>
      <c r="CZV61" s="169"/>
      <c r="CZW61" s="169"/>
      <c r="CZX61" s="169"/>
      <c r="CZY61" s="169"/>
      <c r="CZZ61" s="169"/>
      <c r="DAA61" s="169"/>
      <c r="DAB61" s="169"/>
      <c r="DAC61" s="169"/>
      <c r="DAD61" s="169"/>
      <c r="DAE61" s="169"/>
      <c r="DAF61" s="169"/>
      <c r="DAG61" s="169"/>
      <c r="DAH61" s="169"/>
      <c r="DAI61" s="169"/>
      <c r="DAJ61" s="169"/>
      <c r="DAK61" s="169"/>
      <c r="DAL61" s="169"/>
      <c r="DAM61" s="169"/>
      <c r="DAN61" s="169"/>
      <c r="DAO61" s="169"/>
      <c r="DAP61" s="169"/>
      <c r="DAQ61" s="169"/>
      <c r="DAR61" s="169"/>
      <c r="DAS61" s="169"/>
      <c r="DAT61" s="169"/>
      <c r="DAU61" s="169"/>
      <c r="DAV61" s="169"/>
      <c r="DAW61" s="169"/>
      <c r="DAX61" s="169"/>
      <c r="DAY61" s="169"/>
      <c r="DAZ61" s="169"/>
      <c r="DBA61" s="169"/>
      <c r="DBB61" s="169"/>
      <c r="DBC61" s="169"/>
      <c r="DBD61" s="169"/>
      <c r="DBE61" s="169"/>
      <c r="DBF61" s="169"/>
      <c r="DBG61" s="169"/>
      <c r="DBH61" s="169"/>
      <c r="DBI61" s="169"/>
      <c r="DBJ61" s="169"/>
      <c r="DBK61" s="169"/>
      <c r="DBL61" s="169"/>
      <c r="DBM61" s="169"/>
      <c r="DBN61" s="169"/>
      <c r="DBO61" s="169"/>
      <c r="DBP61" s="169"/>
      <c r="DBQ61" s="169"/>
      <c r="DBR61" s="169"/>
      <c r="DBS61" s="169"/>
      <c r="DBT61" s="169"/>
      <c r="DBU61" s="169"/>
      <c r="DBV61" s="169"/>
      <c r="DBW61" s="169"/>
      <c r="DBX61" s="169"/>
      <c r="DBY61" s="169"/>
      <c r="DBZ61" s="169"/>
      <c r="DCA61" s="169"/>
      <c r="DCB61" s="169"/>
      <c r="DCC61" s="169"/>
      <c r="DCD61" s="169"/>
      <c r="DCE61" s="169"/>
      <c r="DCF61" s="169"/>
      <c r="DCG61" s="169"/>
      <c r="DCH61" s="169"/>
      <c r="DCI61" s="169"/>
      <c r="DCJ61" s="169"/>
      <c r="DCK61" s="169"/>
      <c r="DCL61" s="169"/>
      <c r="DCM61" s="169"/>
      <c r="DCN61" s="169"/>
      <c r="DCO61" s="169"/>
      <c r="DCP61" s="169"/>
      <c r="DCQ61" s="169"/>
      <c r="DCR61" s="169"/>
      <c r="DCS61" s="169"/>
      <c r="DCT61" s="169"/>
      <c r="DCU61" s="169"/>
      <c r="DCV61" s="169"/>
      <c r="DCW61" s="169"/>
      <c r="DCX61" s="169"/>
      <c r="DCY61" s="169"/>
      <c r="DCZ61" s="169"/>
      <c r="DDA61" s="169"/>
      <c r="DDB61" s="169"/>
      <c r="DDC61" s="169"/>
      <c r="DDD61" s="169"/>
      <c r="DDE61" s="169"/>
      <c r="DDF61" s="169"/>
      <c r="DDG61" s="169"/>
      <c r="DDH61" s="169"/>
      <c r="DDI61" s="169"/>
      <c r="DDJ61" s="169"/>
      <c r="DDK61" s="169"/>
      <c r="DDL61" s="169"/>
      <c r="DDM61" s="169"/>
      <c r="DDN61" s="169"/>
      <c r="DDO61" s="169"/>
      <c r="DDP61" s="169"/>
      <c r="DDQ61" s="169"/>
      <c r="DDR61" s="169"/>
      <c r="DDS61" s="169"/>
      <c r="DDT61" s="169"/>
      <c r="DDU61" s="169"/>
      <c r="DDV61" s="169"/>
      <c r="DDW61" s="169"/>
      <c r="DDX61" s="169"/>
      <c r="DDY61" s="169"/>
      <c r="DDZ61" s="169"/>
      <c r="DEA61" s="169"/>
      <c r="DEB61" s="169"/>
      <c r="DEC61" s="169"/>
      <c r="DED61" s="169"/>
      <c r="DEE61" s="169"/>
      <c r="DEF61" s="169"/>
      <c r="DEG61" s="169"/>
      <c r="DEH61" s="169"/>
      <c r="DEI61" s="169"/>
      <c r="DEJ61" s="169"/>
      <c r="DEK61" s="169"/>
      <c r="DEL61" s="169"/>
      <c r="DEM61" s="169"/>
      <c r="DEN61" s="169"/>
      <c r="DEO61" s="169"/>
      <c r="DEP61" s="169"/>
      <c r="DEQ61" s="169"/>
      <c r="DER61" s="169"/>
      <c r="DES61" s="169"/>
      <c r="DET61" s="169"/>
      <c r="DEU61" s="169"/>
      <c r="DEV61" s="169"/>
      <c r="DEW61" s="169"/>
      <c r="DEX61" s="169"/>
      <c r="DEY61" s="169"/>
      <c r="DEZ61" s="169"/>
      <c r="DFA61" s="169"/>
      <c r="DFB61" s="169"/>
      <c r="DFC61" s="169"/>
      <c r="DFD61" s="169"/>
      <c r="DFE61" s="169"/>
      <c r="DFF61" s="169"/>
      <c r="DFG61" s="169"/>
      <c r="DFH61" s="169"/>
      <c r="DFI61" s="169"/>
      <c r="DFJ61" s="169"/>
      <c r="DFK61" s="169"/>
      <c r="DFL61" s="169"/>
      <c r="DFM61" s="169"/>
      <c r="DFN61" s="169"/>
      <c r="DFO61" s="169"/>
      <c r="DFP61" s="169"/>
      <c r="DFQ61" s="169"/>
      <c r="DFR61" s="169"/>
      <c r="DFS61" s="169"/>
      <c r="DFT61" s="169"/>
      <c r="DFU61" s="169"/>
      <c r="DFV61" s="169"/>
      <c r="DFW61" s="169"/>
      <c r="DFX61" s="169"/>
      <c r="DFY61" s="169"/>
      <c r="DFZ61" s="169"/>
      <c r="DGA61" s="169"/>
      <c r="DGB61" s="169"/>
      <c r="DGC61" s="169"/>
      <c r="DGD61" s="169"/>
      <c r="DGE61" s="169"/>
      <c r="DGF61" s="169"/>
      <c r="DGG61" s="169"/>
      <c r="DGH61" s="169"/>
      <c r="DGI61" s="169"/>
      <c r="DGJ61" s="169"/>
      <c r="DGK61" s="169"/>
      <c r="DGL61" s="169"/>
      <c r="DGM61" s="169"/>
      <c r="DGN61" s="169"/>
      <c r="DGO61" s="169"/>
      <c r="DGP61" s="169"/>
      <c r="DGQ61" s="169"/>
      <c r="DGR61" s="169"/>
      <c r="DGS61" s="169"/>
      <c r="DGT61" s="169"/>
      <c r="DGU61" s="169"/>
      <c r="DGV61" s="169"/>
      <c r="DGW61" s="169"/>
      <c r="DGX61" s="169"/>
      <c r="DGY61" s="169"/>
      <c r="DGZ61" s="169"/>
      <c r="DHA61" s="169"/>
      <c r="DHB61" s="169"/>
      <c r="DHC61" s="169"/>
      <c r="DHD61" s="169"/>
      <c r="DHE61" s="169"/>
      <c r="DHF61" s="169"/>
      <c r="DHG61" s="169"/>
      <c r="DHH61" s="169"/>
      <c r="DHI61" s="169"/>
      <c r="DHJ61" s="169"/>
      <c r="DHK61" s="169"/>
      <c r="DHL61" s="169"/>
      <c r="DHM61" s="169"/>
      <c r="DHN61" s="169"/>
      <c r="DHO61" s="169"/>
      <c r="DHP61" s="169"/>
      <c r="DHQ61" s="169"/>
      <c r="DHR61" s="169"/>
      <c r="DHS61" s="169"/>
      <c r="DHT61" s="169"/>
      <c r="DHU61" s="169"/>
      <c r="DHV61" s="169"/>
      <c r="DHW61" s="169"/>
      <c r="DHX61" s="169"/>
      <c r="DHY61" s="169"/>
      <c r="DHZ61" s="169"/>
      <c r="DIA61" s="169"/>
      <c r="DIB61" s="169"/>
      <c r="DIC61" s="169"/>
      <c r="DID61" s="169"/>
      <c r="DIE61" s="169"/>
      <c r="DIF61" s="169"/>
      <c r="DIG61" s="169"/>
      <c r="DIH61" s="169"/>
      <c r="DII61" s="169"/>
      <c r="DIJ61" s="169"/>
      <c r="DIK61" s="169"/>
      <c r="DIL61" s="169"/>
      <c r="DIM61" s="169"/>
      <c r="DIN61" s="169"/>
      <c r="DIO61" s="169"/>
      <c r="DIP61" s="169"/>
      <c r="DIQ61" s="169"/>
      <c r="DIR61" s="169"/>
      <c r="DIS61" s="169"/>
      <c r="DIT61" s="169"/>
      <c r="DIU61" s="169"/>
      <c r="DIV61" s="169"/>
      <c r="DIW61" s="169"/>
      <c r="DIX61" s="169"/>
      <c r="DIY61" s="169"/>
      <c r="DIZ61" s="169"/>
      <c r="DJA61" s="169"/>
      <c r="DJB61" s="169"/>
      <c r="DJC61" s="169"/>
      <c r="DJD61" s="169"/>
      <c r="DJE61" s="169"/>
      <c r="DJF61" s="169"/>
      <c r="DJG61" s="169"/>
      <c r="DJH61" s="169"/>
      <c r="DJI61" s="169"/>
      <c r="DJJ61" s="169"/>
      <c r="DJK61" s="169"/>
      <c r="DJL61" s="169"/>
      <c r="DJM61" s="169"/>
      <c r="DJN61" s="169"/>
      <c r="DJO61" s="169"/>
      <c r="DJP61" s="169"/>
      <c r="DJQ61" s="169"/>
      <c r="DJR61" s="169"/>
      <c r="DJS61" s="169"/>
      <c r="DJT61" s="169"/>
      <c r="DJU61" s="169"/>
      <c r="DJV61" s="169"/>
      <c r="DJW61" s="169"/>
      <c r="DJX61" s="169"/>
      <c r="DJY61" s="169"/>
      <c r="DJZ61" s="169"/>
      <c r="DKA61" s="169"/>
      <c r="DKB61" s="169"/>
      <c r="DKC61" s="169"/>
      <c r="DKD61" s="169"/>
      <c r="DKE61" s="169"/>
      <c r="DKF61" s="169"/>
      <c r="DKG61" s="169"/>
      <c r="DKH61" s="169"/>
      <c r="DKI61" s="169"/>
      <c r="DKJ61" s="169"/>
      <c r="DKK61" s="169"/>
      <c r="DKL61" s="169"/>
      <c r="DKM61" s="169"/>
      <c r="DKN61" s="169"/>
      <c r="DKO61" s="169"/>
      <c r="DKP61" s="169"/>
      <c r="DKQ61" s="169"/>
      <c r="DKR61" s="169"/>
      <c r="DKS61" s="169"/>
      <c r="DKT61" s="169"/>
      <c r="DKU61" s="169"/>
      <c r="DKV61" s="169"/>
      <c r="DKW61" s="169"/>
      <c r="DKX61" s="169"/>
      <c r="DKY61" s="169"/>
      <c r="DKZ61" s="169"/>
      <c r="DLA61" s="169"/>
      <c r="DLB61" s="169"/>
      <c r="DLC61" s="169"/>
      <c r="DLD61" s="169"/>
      <c r="DLE61" s="169"/>
      <c r="DLF61" s="169"/>
      <c r="DLG61" s="169"/>
      <c r="DLH61" s="169"/>
      <c r="DLI61" s="169"/>
      <c r="DLJ61" s="169"/>
      <c r="DLK61" s="169"/>
      <c r="DLL61" s="169"/>
      <c r="DLM61" s="169"/>
      <c r="DLN61" s="169"/>
      <c r="DLO61" s="169"/>
      <c r="DLP61" s="169"/>
      <c r="DLQ61" s="169"/>
      <c r="DLR61" s="169"/>
      <c r="DLS61" s="169"/>
      <c r="DLT61" s="169"/>
      <c r="DLU61" s="169"/>
      <c r="DLV61" s="169"/>
      <c r="DLW61" s="169"/>
      <c r="DLX61" s="169"/>
      <c r="DLY61" s="169"/>
      <c r="DLZ61" s="169"/>
      <c r="DMA61" s="169"/>
      <c r="DMB61" s="169"/>
      <c r="DMC61" s="169"/>
      <c r="DMD61" s="169"/>
      <c r="DME61" s="169"/>
      <c r="DMF61" s="169"/>
      <c r="DMG61" s="169"/>
      <c r="DMH61" s="169"/>
      <c r="DMI61" s="169"/>
      <c r="DMJ61" s="169"/>
      <c r="DMK61" s="169"/>
      <c r="DML61" s="169"/>
      <c r="DMM61" s="169"/>
      <c r="DMN61" s="169"/>
      <c r="DMO61" s="169"/>
      <c r="DMP61" s="169"/>
      <c r="DMQ61" s="169"/>
      <c r="DMR61" s="169"/>
      <c r="DMS61" s="169"/>
      <c r="DMT61" s="169"/>
      <c r="DMU61" s="169"/>
      <c r="DMV61" s="169"/>
      <c r="DMW61" s="169"/>
      <c r="DMX61" s="169"/>
      <c r="DMY61" s="169"/>
      <c r="DMZ61" s="169"/>
      <c r="DNA61" s="169"/>
      <c r="DNB61" s="169"/>
      <c r="DNC61" s="169"/>
      <c r="DND61" s="169"/>
      <c r="DNE61" s="169"/>
      <c r="DNF61" s="169"/>
      <c r="DNG61" s="169"/>
      <c r="DNH61" s="169"/>
      <c r="DNI61" s="169"/>
      <c r="DNJ61" s="169"/>
      <c r="DNK61" s="169"/>
      <c r="DNL61" s="169"/>
      <c r="DNM61" s="169"/>
      <c r="DNN61" s="169"/>
      <c r="DNO61" s="169"/>
      <c r="DNP61" s="169"/>
      <c r="DNQ61" s="169"/>
      <c r="DNR61" s="169"/>
      <c r="DNS61" s="169"/>
      <c r="DNT61" s="169"/>
      <c r="DNU61" s="169"/>
      <c r="DNV61" s="169"/>
      <c r="DNW61" s="169"/>
      <c r="DNX61" s="169"/>
      <c r="DNY61" s="169"/>
      <c r="DNZ61" s="169"/>
      <c r="DOA61" s="169"/>
      <c r="DOB61" s="169"/>
      <c r="DOC61" s="169"/>
      <c r="DOD61" s="169"/>
      <c r="DOE61" s="169"/>
      <c r="DOF61" s="169"/>
      <c r="DOG61" s="169"/>
      <c r="DOH61" s="169"/>
      <c r="DOI61" s="169"/>
      <c r="DOJ61" s="169"/>
      <c r="DOK61" s="169"/>
      <c r="DOL61" s="169"/>
      <c r="DOM61" s="169"/>
      <c r="DON61" s="169"/>
      <c r="DOO61" s="169"/>
      <c r="DOP61" s="169"/>
      <c r="DOQ61" s="169"/>
      <c r="DOR61" s="169"/>
      <c r="DOS61" s="169"/>
      <c r="DOT61" s="169"/>
      <c r="DOU61" s="169"/>
      <c r="DOV61" s="169"/>
      <c r="DOW61" s="169"/>
      <c r="DOX61" s="169"/>
      <c r="DOY61" s="169"/>
      <c r="DOZ61" s="169"/>
      <c r="DPA61" s="169"/>
      <c r="DPB61" s="169"/>
      <c r="DPC61" s="169"/>
      <c r="DPD61" s="169"/>
      <c r="DPE61" s="169"/>
      <c r="DPF61" s="169"/>
      <c r="DPG61" s="169"/>
      <c r="DPH61" s="169"/>
      <c r="DPI61" s="169"/>
      <c r="DPJ61" s="169"/>
      <c r="DPK61" s="169"/>
      <c r="DPL61" s="169"/>
      <c r="DPM61" s="169"/>
      <c r="DPN61" s="169"/>
      <c r="DPO61" s="169"/>
      <c r="DPP61" s="169"/>
      <c r="DPQ61" s="169"/>
      <c r="DPR61" s="169"/>
      <c r="DPS61" s="169"/>
      <c r="DPT61" s="169"/>
      <c r="DPU61" s="169"/>
      <c r="DPV61" s="169"/>
      <c r="DPW61" s="169"/>
      <c r="DPX61" s="169"/>
      <c r="DPY61" s="169"/>
      <c r="DPZ61" s="169"/>
      <c r="DQA61" s="169"/>
      <c r="DQB61" s="169"/>
      <c r="DQC61" s="169"/>
      <c r="DQD61" s="169"/>
      <c r="DQE61" s="169"/>
      <c r="DQF61" s="169"/>
      <c r="DQG61" s="169"/>
      <c r="DQH61" s="169"/>
      <c r="DQI61" s="169"/>
      <c r="DQJ61" s="169"/>
      <c r="DQK61" s="169"/>
      <c r="DQL61" s="169"/>
      <c r="DQM61" s="169"/>
      <c r="DQN61" s="169"/>
      <c r="DQO61" s="169"/>
      <c r="DQP61" s="169"/>
      <c r="DQQ61" s="169"/>
      <c r="DQR61" s="169"/>
      <c r="DQS61" s="169"/>
      <c r="DQT61" s="169"/>
      <c r="DQU61" s="169"/>
      <c r="DQV61" s="169"/>
      <c r="DQW61" s="169"/>
      <c r="DQX61" s="169"/>
      <c r="DQY61" s="169"/>
      <c r="DQZ61" s="169"/>
      <c r="DRA61" s="169"/>
      <c r="DRB61" s="169"/>
      <c r="DRC61" s="169"/>
      <c r="DRD61" s="169"/>
      <c r="DRE61" s="169"/>
      <c r="DRF61" s="169"/>
      <c r="DRG61" s="169"/>
      <c r="DRH61" s="169"/>
      <c r="DRI61" s="169"/>
      <c r="DRJ61" s="169"/>
      <c r="DRK61" s="169"/>
      <c r="DRL61" s="169"/>
      <c r="DRM61" s="169"/>
      <c r="DRN61" s="169"/>
      <c r="DRO61" s="169"/>
      <c r="DRP61" s="169"/>
      <c r="DRQ61" s="169"/>
      <c r="DRR61" s="169"/>
      <c r="DRS61" s="169"/>
      <c r="DRT61" s="169"/>
      <c r="DRU61" s="169"/>
      <c r="DRV61" s="169"/>
      <c r="DRW61" s="169"/>
      <c r="DRX61" s="169"/>
      <c r="DRY61" s="169"/>
      <c r="DRZ61" s="169"/>
      <c r="DSA61" s="169"/>
      <c r="DSB61" s="169"/>
      <c r="DSC61" s="169"/>
      <c r="DSD61" s="169"/>
      <c r="DSE61" s="169"/>
      <c r="DSF61" s="169"/>
      <c r="DSG61" s="169"/>
      <c r="DSH61" s="169"/>
      <c r="DSI61" s="169"/>
      <c r="DSJ61" s="169"/>
      <c r="DSK61" s="169"/>
      <c r="DSL61" s="169"/>
      <c r="DSM61" s="169"/>
      <c r="DSN61" s="169"/>
      <c r="DSO61" s="169"/>
      <c r="DSP61" s="169"/>
      <c r="DSQ61" s="169"/>
      <c r="DSR61" s="169"/>
      <c r="DSS61" s="169"/>
      <c r="DST61" s="169"/>
      <c r="DSU61" s="169"/>
      <c r="DSV61" s="169"/>
      <c r="DSW61" s="169"/>
      <c r="DSX61" s="169"/>
      <c r="DSY61" s="169"/>
      <c r="DSZ61" s="169"/>
      <c r="DTA61" s="169"/>
      <c r="DTB61" s="169"/>
      <c r="DTC61" s="169"/>
      <c r="DTD61" s="169"/>
      <c r="DTE61" s="169"/>
      <c r="DTF61" s="169"/>
      <c r="DTG61" s="169"/>
      <c r="DTH61" s="169"/>
      <c r="DTI61" s="169"/>
      <c r="DTJ61" s="169"/>
      <c r="DTK61" s="169"/>
      <c r="DTL61" s="169"/>
      <c r="DTM61" s="169"/>
      <c r="DTN61" s="169"/>
      <c r="DTO61" s="169"/>
      <c r="DTP61" s="169"/>
      <c r="DTQ61" s="169"/>
      <c r="DTR61" s="169"/>
      <c r="DTS61" s="169"/>
      <c r="DTT61" s="169"/>
      <c r="DTU61" s="169"/>
      <c r="DTV61" s="169"/>
      <c r="DTW61" s="169"/>
      <c r="DTX61" s="169"/>
      <c r="DTY61" s="169"/>
      <c r="DTZ61" s="169"/>
      <c r="DUA61" s="169"/>
      <c r="DUB61" s="169"/>
      <c r="DUC61" s="169"/>
      <c r="DUD61" s="169"/>
      <c r="DUE61" s="169"/>
      <c r="DUF61" s="169"/>
      <c r="DUG61" s="169"/>
      <c r="DUH61" s="169"/>
      <c r="DUI61" s="169"/>
      <c r="DUJ61" s="169"/>
      <c r="DUK61" s="169"/>
      <c r="DUL61" s="169"/>
      <c r="DUM61" s="169"/>
      <c r="DUN61" s="169"/>
      <c r="DUO61" s="169"/>
      <c r="DUP61" s="169"/>
      <c r="DUQ61" s="169"/>
      <c r="DUR61" s="169"/>
      <c r="DUS61" s="169"/>
      <c r="DUT61" s="169"/>
      <c r="DUU61" s="169"/>
      <c r="DUV61" s="169"/>
      <c r="DUW61" s="169"/>
      <c r="DUX61" s="169"/>
      <c r="DUY61" s="169"/>
      <c r="DUZ61" s="169"/>
      <c r="DVA61" s="169"/>
      <c r="DVB61" s="169"/>
      <c r="DVC61" s="169"/>
      <c r="DVD61" s="169"/>
      <c r="DVE61" s="169"/>
      <c r="DVF61" s="169"/>
      <c r="DVG61" s="169"/>
      <c r="DVH61" s="169"/>
      <c r="DVI61" s="169"/>
      <c r="DVJ61" s="169"/>
      <c r="DVK61" s="169"/>
      <c r="DVL61" s="169"/>
      <c r="DVM61" s="169"/>
      <c r="DVN61" s="169"/>
      <c r="DVO61" s="169"/>
      <c r="DVP61" s="169"/>
      <c r="DVQ61" s="169"/>
      <c r="DVR61" s="169"/>
      <c r="DVS61" s="169"/>
      <c r="DVT61" s="169"/>
      <c r="DVU61" s="169"/>
      <c r="DVV61" s="169"/>
      <c r="DVW61" s="169"/>
      <c r="DVX61" s="169"/>
      <c r="DVY61" s="169"/>
      <c r="DVZ61" s="169"/>
      <c r="DWA61" s="169"/>
      <c r="DWB61" s="169"/>
      <c r="DWC61" s="169"/>
      <c r="DWD61" s="169"/>
      <c r="DWE61" s="169"/>
      <c r="DWF61" s="169"/>
      <c r="DWG61" s="169"/>
      <c r="DWH61" s="169"/>
      <c r="DWI61" s="169"/>
      <c r="DWJ61" s="169"/>
      <c r="DWK61" s="169"/>
      <c r="DWL61" s="169"/>
      <c r="DWM61" s="169"/>
      <c r="DWN61" s="169"/>
      <c r="DWO61" s="169"/>
      <c r="DWP61" s="169"/>
      <c r="DWQ61" s="169"/>
      <c r="DWR61" s="169"/>
      <c r="DWS61" s="169"/>
      <c r="DWT61" s="169"/>
      <c r="DWU61" s="169"/>
      <c r="DWV61" s="169"/>
      <c r="DWW61" s="169"/>
      <c r="DWX61" s="169"/>
      <c r="DWY61" s="169"/>
      <c r="DWZ61" s="169"/>
      <c r="DXA61" s="169"/>
      <c r="DXB61" s="169"/>
      <c r="DXC61" s="169"/>
      <c r="DXD61" s="169"/>
      <c r="DXE61" s="169"/>
      <c r="DXF61" s="169"/>
      <c r="DXG61" s="169"/>
      <c r="DXH61" s="169"/>
      <c r="DXI61" s="169"/>
      <c r="DXJ61" s="169"/>
      <c r="DXK61" s="169"/>
      <c r="DXL61" s="169"/>
      <c r="DXM61" s="169"/>
      <c r="DXN61" s="169"/>
      <c r="DXO61" s="169"/>
      <c r="DXP61" s="169"/>
      <c r="DXQ61" s="169"/>
      <c r="DXR61" s="169"/>
      <c r="DXS61" s="169"/>
      <c r="DXT61" s="169"/>
      <c r="DXU61" s="169"/>
      <c r="DXV61" s="169"/>
      <c r="DXW61" s="169"/>
      <c r="DXX61" s="169"/>
      <c r="DXY61" s="169"/>
      <c r="DXZ61" s="169"/>
      <c r="DYA61" s="169"/>
      <c r="DYB61" s="169"/>
      <c r="DYC61" s="169"/>
      <c r="DYD61" s="169"/>
      <c r="DYE61" s="169"/>
      <c r="DYF61" s="169"/>
      <c r="DYG61" s="169"/>
      <c r="DYH61" s="169"/>
      <c r="DYI61" s="169"/>
      <c r="DYJ61" s="169"/>
      <c r="DYK61" s="169"/>
      <c r="DYL61" s="169"/>
      <c r="DYM61" s="169"/>
      <c r="DYN61" s="169"/>
      <c r="DYO61" s="169"/>
      <c r="DYP61" s="169"/>
      <c r="DYQ61" s="169"/>
      <c r="DYR61" s="169"/>
      <c r="DYS61" s="169"/>
      <c r="DYT61" s="169"/>
      <c r="DYU61" s="169"/>
      <c r="DYV61" s="169"/>
      <c r="DYW61" s="169"/>
      <c r="DYX61" s="169"/>
      <c r="DYY61" s="169"/>
      <c r="DYZ61" s="169"/>
      <c r="DZA61" s="169"/>
      <c r="DZB61" s="169"/>
      <c r="DZC61" s="169"/>
      <c r="DZD61" s="169"/>
      <c r="DZE61" s="169"/>
      <c r="DZF61" s="169"/>
      <c r="DZG61" s="169"/>
      <c r="DZH61" s="169"/>
      <c r="DZI61" s="169"/>
      <c r="DZJ61" s="169"/>
      <c r="DZK61" s="169"/>
      <c r="DZL61" s="169"/>
      <c r="DZM61" s="169"/>
      <c r="DZN61" s="169"/>
      <c r="DZO61" s="169"/>
      <c r="DZP61" s="169"/>
      <c r="DZQ61" s="169"/>
      <c r="DZR61" s="169"/>
      <c r="DZS61" s="169"/>
      <c r="DZT61" s="169"/>
      <c r="DZU61" s="169"/>
      <c r="DZV61" s="169"/>
      <c r="DZW61" s="169"/>
      <c r="DZX61" s="169"/>
      <c r="DZY61" s="169"/>
      <c r="DZZ61" s="169"/>
      <c r="EAA61" s="169"/>
      <c r="EAB61" s="169"/>
      <c r="EAC61" s="169"/>
      <c r="EAD61" s="169"/>
      <c r="EAE61" s="169"/>
      <c r="EAF61" s="169"/>
      <c r="EAG61" s="169"/>
      <c r="EAH61" s="169"/>
      <c r="EAI61" s="169"/>
      <c r="EAJ61" s="169"/>
      <c r="EAK61" s="169"/>
      <c r="EAL61" s="169"/>
      <c r="EAM61" s="169"/>
      <c r="EAN61" s="169"/>
      <c r="EAO61" s="169"/>
      <c r="EAP61" s="169"/>
      <c r="EAQ61" s="169"/>
      <c r="EAR61" s="169"/>
      <c r="EAS61" s="169"/>
      <c r="EAT61" s="169"/>
      <c r="EAU61" s="169"/>
      <c r="EAV61" s="169"/>
      <c r="EAW61" s="169"/>
      <c r="EAX61" s="169"/>
      <c r="EAY61" s="169"/>
      <c r="EAZ61" s="169"/>
      <c r="EBA61" s="169"/>
      <c r="EBB61" s="169"/>
      <c r="EBC61" s="169"/>
      <c r="EBD61" s="169"/>
      <c r="EBE61" s="169"/>
      <c r="EBF61" s="169"/>
      <c r="EBG61" s="169"/>
      <c r="EBH61" s="169"/>
      <c r="EBI61" s="169"/>
      <c r="EBJ61" s="169"/>
      <c r="EBK61" s="169"/>
      <c r="EBL61" s="169"/>
      <c r="EBM61" s="169"/>
      <c r="EBN61" s="169"/>
      <c r="EBO61" s="169"/>
      <c r="EBP61" s="169"/>
      <c r="EBQ61" s="169"/>
      <c r="EBR61" s="169"/>
      <c r="EBS61" s="169"/>
      <c r="EBT61" s="169"/>
      <c r="EBU61" s="169"/>
      <c r="EBV61" s="169"/>
      <c r="EBW61" s="169"/>
      <c r="EBX61" s="169"/>
      <c r="EBY61" s="169"/>
      <c r="EBZ61" s="169"/>
      <c r="ECA61" s="169"/>
      <c r="ECB61" s="169"/>
      <c r="ECC61" s="169"/>
      <c r="ECD61" s="169"/>
      <c r="ECE61" s="169"/>
      <c r="ECF61" s="169"/>
      <c r="ECG61" s="169"/>
      <c r="ECH61" s="169"/>
      <c r="ECI61" s="169"/>
      <c r="ECJ61" s="169"/>
      <c r="ECK61" s="169"/>
      <c r="ECL61" s="169"/>
      <c r="ECM61" s="169"/>
      <c r="ECN61" s="169"/>
      <c r="ECO61" s="169"/>
      <c r="ECP61" s="169"/>
      <c r="ECQ61" s="169"/>
      <c r="ECR61" s="169"/>
      <c r="ECS61" s="169"/>
      <c r="ECT61" s="169"/>
      <c r="ECU61" s="169"/>
      <c r="ECV61" s="169"/>
      <c r="ECW61" s="169"/>
      <c r="ECX61" s="169"/>
      <c r="ECY61" s="169"/>
      <c r="ECZ61" s="169"/>
      <c r="EDA61" s="169"/>
      <c r="EDB61" s="169"/>
      <c r="EDC61" s="169"/>
      <c r="EDD61" s="169"/>
      <c r="EDE61" s="169"/>
      <c r="EDF61" s="169"/>
      <c r="EDG61" s="169"/>
      <c r="EDH61" s="169"/>
      <c r="EDI61" s="169"/>
      <c r="EDJ61" s="169"/>
      <c r="EDK61" s="169"/>
      <c r="EDL61" s="169"/>
      <c r="EDM61" s="169"/>
      <c r="EDN61" s="169"/>
      <c r="EDO61" s="169"/>
      <c r="EDP61" s="169"/>
      <c r="EDQ61" s="169"/>
      <c r="EDR61" s="169"/>
      <c r="EDS61" s="169"/>
      <c r="EDT61" s="169"/>
      <c r="EDU61" s="169"/>
      <c r="EDV61" s="169"/>
      <c r="EDW61" s="169"/>
      <c r="EDX61" s="169"/>
      <c r="EDY61" s="169"/>
      <c r="EDZ61" s="169"/>
      <c r="EEA61" s="169"/>
      <c r="EEB61" s="169"/>
      <c r="EEC61" s="169"/>
      <c r="EED61" s="169"/>
      <c r="EEE61" s="169"/>
      <c r="EEF61" s="169"/>
      <c r="EEG61" s="169"/>
      <c r="EEH61" s="169"/>
      <c r="EEI61" s="169"/>
      <c r="EEJ61" s="169"/>
      <c r="EEK61" s="169"/>
      <c r="EEL61" s="169"/>
      <c r="EEM61" s="169"/>
      <c r="EEN61" s="169"/>
      <c r="EEO61" s="169"/>
      <c r="EEP61" s="169"/>
      <c r="EEQ61" s="169"/>
      <c r="EER61" s="169"/>
      <c r="EES61" s="169"/>
      <c r="EET61" s="169"/>
      <c r="EEU61" s="169"/>
      <c r="EEV61" s="169"/>
      <c r="EEW61" s="169"/>
      <c r="EEX61" s="169"/>
      <c r="EEY61" s="169"/>
      <c r="EEZ61" s="169"/>
      <c r="EFA61" s="169"/>
      <c r="EFB61" s="169"/>
      <c r="EFC61" s="169"/>
      <c r="EFD61" s="169"/>
      <c r="EFE61" s="169"/>
      <c r="EFF61" s="169"/>
      <c r="EFG61" s="169"/>
      <c r="EFH61" s="169"/>
      <c r="EFI61" s="169"/>
      <c r="EFJ61" s="169"/>
      <c r="EFK61" s="169"/>
      <c r="EFL61" s="169"/>
      <c r="EFM61" s="169"/>
      <c r="EFN61" s="169"/>
      <c r="EFO61" s="169"/>
      <c r="EFP61" s="169"/>
      <c r="EFQ61" s="169"/>
      <c r="EFR61" s="169"/>
      <c r="EFS61" s="169"/>
      <c r="EFT61" s="169"/>
      <c r="EFU61" s="169"/>
      <c r="EFV61" s="169"/>
      <c r="EFW61" s="169"/>
      <c r="EFX61" s="169"/>
      <c r="EFY61" s="169"/>
      <c r="EFZ61" s="169"/>
      <c r="EGA61" s="169"/>
      <c r="EGB61" s="169"/>
      <c r="EGC61" s="169"/>
      <c r="EGD61" s="169"/>
      <c r="EGE61" s="169"/>
      <c r="EGF61" s="169"/>
      <c r="EGG61" s="169"/>
      <c r="EGH61" s="169"/>
      <c r="EGI61" s="169"/>
      <c r="EGJ61" s="169"/>
      <c r="EGK61" s="169"/>
      <c r="EGL61" s="169"/>
      <c r="EGM61" s="169"/>
      <c r="EGN61" s="169"/>
      <c r="EGO61" s="169"/>
      <c r="EGP61" s="169"/>
      <c r="EGQ61" s="169"/>
      <c r="EGR61" s="169"/>
      <c r="EGS61" s="169"/>
      <c r="EGT61" s="169"/>
      <c r="EGU61" s="169"/>
      <c r="EGV61" s="169"/>
      <c r="EGW61" s="169"/>
      <c r="EGX61" s="169"/>
      <c r="EGY61" s="169"/>
      <c r="EGZ61" s="169"/>
      <c r="EHA61" s="169"/>
      <c r="EHB61" s="169"/>
      <c r="EHC61" s="169"/>
      <c r="EHD61" s="169"/>
      <c r="EHE61" s="169"/>
      <c r="EHF61" s="169"/>
      <c r="EHG61" s="169"/>
      <c r="EHH61" s="169"/>
      <c r="EHI61" s="169"/>
      <c r="EHJ61" s="169"/>
      <c r="EHK61" s="169"/>
      <c r="EHL61" s="169"/>
      <c r="EHM61" s="169"/>
      <c r="EHN61" s="169"/>
      <c r="EHO61" s="169"/>
      <c r="EHP61" s="169"/>
      <c r="EHQ61" s="169"/>
      <c r="EHR61" s="169"/>
      <c r="EHS61" s="169"/>
      <c r="EHT61" s="169"/>
      <c r="EHU61" s="169"/>
      <c r="EHV61" s="169"/>
      <c r="EHW61" s="169"/>
      <c r="EHX61" s="169"/>
      <c r="EHY61" s="169"/>
      <c r="EHZ61" s="169"/>
      <c r="EIA61" s="169"/>
      <c r="EIB61" s="169"/>
      <c r="EIC61" s="169"/>
      <c r="EID61" s="169"/>
      <c r="EIE61" s="169"/>
      <c r="EIF61" s="169"/>
      <c r="EIG61" s="169"/>
      <c r="EIH61" s="169"/>
      <c r="EII61" s="169"/>
      <c r="EIJ61" s="169"/>
      <c r="EIK61" s="169"/>
      <c r="EIL61" s="169"/>
      <c r="EIM61" s="169"/>
      <c r="EIN61" s="169"/>
      <c r="EIO61" s="169"/>
      <c r="EIP61" s="169"/>
      <c r="EIQ61" s="169"/>
      <c r="EIR61" s="169"/>
      <c r="EIS61" s="169"/>
      <c r="EIT61" s="169"/>
      <c r="EIU61" s="169"/>
      <c r="EIV61" s="169"/>
      <c r="EIW61" s="169"/>
      <c r="EIX61" s="169"/>
      <c r="EIY61" s="169"/>
      <c r="EIZ61" s="169"/>
      <c r="EJA61" s="169"/>
      <c r="EJB61" s="169"/>
      <c r="EJC61" s="169"/>
      <c r="EJD61" s="169"/>
      <c r="EJE61" s="169"/>
      <c r="EJF61" s="169"/>
      <c r="EJG61" s="169"/>
      <c r="EJH61" s="169"/>
      <c r="EJI61" s="169"/>
      <c r="EJJ61" s="169"/>
      <c r="EJK61" s="169"/>
      <c r="EJL61" s="169"/>
      <c r="EJM61" s="169"/>
      <c r="EJN61" s="169"/>
      <c r="EJO61" s="169"/>
      <c r="EJP61" s="169"/>
      <c r="EJQ61" s="169"/>
      <c r="EJR61" s="169"/>
      <c r="EJS61" s="169"/>
      <c r="EJT61" s="169"/>
      <c r="EJU61" s="169"/>
      <c r="EJV61" s="169"/>
      <c r="EJW61" s="169"/>
      <c r="EJX61" s="169"/>
      <c r="EJY61" s="169"/>
      <c r="EJZ61" s="169"/>
      <c r="EKA61" s="169"/>
      <c r="EKB61" s="169"/>
      <c r="EKC61" s="169"/>
      <c r="EKD61" s="169"/>
      <c r="EKE61" s="169"/>
      <c r="EKF61" s="169"/>
      <c r="EKG61" s="169"/>
      <c r="EKH61" s="169"/>
      <c r="EKI61" s="169"/>
      <c r="EKJ61" s="169"/>
      <c r="EKK61" s="169"/>
      <c r="EKL61" s="169"/>
      <c r="EKM61" s="169"/>
      <c r="EKN61" s="169"/>
      <c r="EKO61" s="169"/>
      <c r="EKP61" s="169"/>
      <c r="EKQ61" s="169"/>
      <c r="EKR61" s="169"/>
      <c r="EKS61" s="169"/>
      <c r="EKT61" s="169"/>
      <c r="EKU61" s="169"/>
      <c r="EKV61" s="169"/>
      <c r="EKW61" s="169"/>
      <c r="EKX61" s="169"/>
      <c r="EKY61" s="169"/>
      <c r="EKZ61" s="169"/>
      <c r="ELA61" s="169"/>
      <c r="ELB61" s="169"/>
      <c r="ELC61" s="169"/>
      <c r="ELD61" s="169"/>
      <c r="ELE61" s="169"/>
      <c r="ELF61" s="169"/>
      <c r="ELG61" s="169"/>
      <c r="ELH61" s="169"/>
      <c r="ELI61" s="169"/>
      <c r="ELJ61" s="169"/>
      <c r="ELK61" s="169"/>
      <c r="ELL61" s="169"/>
      <c r="ELM61" s="169"/>
      <c r="ELN61" s="169"/>
      <c r="ELO61" s="169"/>
      <c r="ELP61" s="169"/>
      <c r="ELQ61" s="169"/>
      <c r="ELR61" s="169"/>
      <c r="ELS61" s="169"/>
      <c r="ELT61" s="169"/>
      <c r="ELU61" s="169"/>
      <c r="ELV61" s="169"/>
      <c r="ELW61" s="169"/>
      <c r="ELX61" s="169"/>
      <c r="ELY61" s="169"/>
      <c r="ELZ61" s="169"/>
      <c r="EMA61" s="169"/>
      <c r="EMB61" s="169"/>
      <c r="EMC61" s="169"/>
      <c r="EMD61" s="169"/>
      <c r="EME61" s="169"/>
      <c r="EMF61" s="169"/>
      <c r="EMG61" s="169"/>
      <c r="EMH61" s="169"/>
      <c r="EMI61" s="169"/>
      <c r="EMJ61" s="169"/>
      <c r="EMK61" s="169"/>
      <c r="EML61" s="169"/>
      <c r="EMM61" s="169"/>
      <c r="EMN61" s="169"/>
      <c r="EMO61" s="169"/>
      <c r="EMP61" s="169"/>
      <c r="EMQ61" s="169"/>
      <c r="EMR61" s="169"/>
      <c r="EMS61" s="169"/>
      <c r="EMT61" s="169"/>
      <c r="EMU61" s="169"/>
      <c r="EMV61" s="169"/>
      <c r="EMW61" s="169"/>
      <c r="EMX61" s="169"/>
      <c r="EMY61" s="169"/>
      <c r="EMZ61" s="169"/>
      <c r="ENA61" s="169"/>
      <c r="ENB61" s="169"/>
      <c r="ENC61" s="169"/>
      <c r="END61" s="169"/>
      <c r="ENE61" s="169"/>
      <c r="ENF61" s="169"/>
      <c r="ENG61" s="169"/>
      <c r="ENH61" s="169"/>
      <c r="ENI61" s="169"/>
      <c r="ENJ61" s="169"/>
      <c r="ENK61" s="169"/>
      <c r="ENL61" s="169"/>
      <c r="ENM61" s="169"/>
      <c r="ENN61" s="169"/>
      <c r="ENO61" s="169"/>
      <c r="ENP61" s="169"/>
      <c r="ENQ61" s="169"/>
      <c r="ENR61" s="169"/>
      <c r="ENS61" s="169"/>
      <c r="ENT61" s="169"/>
      <c r="ENU61" s="169"/>
      <c r="ENV61" s="169"/>
      <c r="ENW61" s="169"/>
      <c r="ENX61" s="169"/>
      <c r="ENY61" s="169"/>
      <c r="ENZ61" s="169"/>
      <c r="EOA61" s="169"/>
      <c r="EOB61" s="169"/>
      <c r="EOC61" s="169"/>
      <c r="EOD61" s="169"/>
      <c r="EOE61" s="169"/>
      <c r="EOF61" s="169"/>
      <c r="EOG61" s="169"/>
      <c r="EOH61" s="169"/>
      <c r="EOI61" s="169"/>
      <c r="EOJ61" s="169"/>
      <c r="EOK61" s="169"/>
      <c r="EOL61" s="169"/>
      <c r="EOM61" s="169"/>
      <c r="EON61" s="169"/>
      <c r="EOO61" s="169"/>
      <c r="EOP61" s="169"/>
      <c r="EOQ61" s="169"/>
      <c r="EOR61" s="169"/>
      <c r="EOS61" s="169"/>
      <c r="EOT61" s="169"/>
      <c r="EOU61" s="169"/>
      <c r="EOV61" s="169"/>
      <c r="EOW61" s="169"/>
      <c r="EOX61" s="169"/>
      <c r="EOY61" s="169"/>
      <c r="EOZ61" s="169"/>
      <c r="EPA61" s="169"/>
      <c r="EPB61" s="169"/>
      <c r="EPC61" s="169"/>
      <c r="EPD61" s="169"/>
      <c r="EPE61" s="169"/>
      <c r="EPF61" s="169"/>
      <c r="EPG61" s="169"/>
      <c r="EPH61" s="169"/>
      <c r="EPI61" s="169"/>
      <c r="EPJ61" s="169"/>
      <c r="EPK61" s="169"/>
      <c r="EPL61" s="169"/>
      <c r="EPM61" s="169"/>
      <c r="EPN61" s="169"/>
      <c r="EPO61" s="169"/>
      <c r="EPP61" s="169"/>
      <c r="EPQ61" s="169"/>
      <c r="EPR61" s="169"/>
      <c r="EPS61" s="169"/>
      <c r="EPT61" s="169"/>
      <c r="EPU61" s="169"/>
      <c r="EPV61" s="169"/>
      <c r="EPW61" s="169"/>
      <c r="EPX61" s="169"/>
      <c r="EPY61" s="169"/>
      <c r="EPZ61" s="169"/>
      <c r="EQA61" s="169"/>
      <c r="EQB61" s="169"/>
      <c r="EQC61" s="169"/>
      <c r="EQD61" s="169"/>
      <c r="EQE61" s="169"/>
      <c r="EQF61" s="169"/>
      <c r="EQG61" s="169"/>
      <c r="EQH61" s="169"/>
      <c r="EQI61" s="169"/>
      <c r="EQJ61" s="169"/>
      <c r="EQK61" s="169"/>
      <c r="EQL61" s="169"/>
      <c r="EQM61" s="169"/>
      <c r="EQN61" s="169"/>
      <c r="EQO61" s="169"/>
      <c r="EQP61" s="169"/>
      <c r="EQQ61" s="169"/>
      <c r="EQR61" s="169"/>
      <c r="EQS61" s="169"/>
      <c r="EQT61" s="169"/>
      <c r="EQU61" s="169"/>
      <c r="EQV61" s="169"/>
      <c r="EQW61" s="169"/>
      <c r="EQX61" s="169"/>
      <c r="EQY61" s="169"/>
      <c r="EQZ61" s="169"/>
      <c r="ERA61" s="169"/>
      <c r="ERB61" s="169"/>
      <c r="ERC61" s="169"/>
      <c r="ERD61" s="169"/>
      <c r="ERE61" s="169"/>
      <c r="ERF61" s="169"/>
      <c r="ERG61" s="169"/>
      <c r="ERH61" s="169"/>
      <c r="ERI61" s="169"/>
      <c r="ERJ61" s="169"/>
      <c r="ERK61" s="169"/>
      <c r="ERL61" s="169"/>
      <c r="ERM61" s="169"/>
      <c r="ERN61" s="169"/>
      <c r="ERO61" s="169"/>
      <c r="ERP61" s="169"/>
      <c r="ERQ61" s="169"/>
      <c r="ERR61" s="169"/>
      <c r="ERS61" s="169"/>
      <c r="ERT61" s="169"/>
      <c r="ERU61" s="169"/>
      <c r="ERV61" s="169"/>
      <c r="ERW61" s="169"/>
      <c r="ERX61" s="169"/>
      <c r="ERY61" s="169"/>
      <c r="ERZ61" s="169"/>
      <c r="ESA61" s="169"/>
      <c r="ESB61" s="169"/>
      <c r="ESC61" s="169"/>
      <c r="ESD61" s="169"/>
      <c r="ESE61" s="169"/>
      <c r="ESF61" s="169"/>
      <c r="ESG61" s="169"/>
      <c r="ESH61" s="169"/>
      <c r="ESI61" s="169"/>
      <c r="ESJ61" s="169"/>
      <c r="ESK61" s="169"/>
      <c r="ESL61" s="169"/>
      <c r="ESM61" s="169"/>
      <c r="ESN61" s="169"/>
      <c r="ESO61" s="169"/>
      <c r="ESP61" s="169"/>
      <c r="ESQ61" s="169"/>
      <c r="ESR61" s="169"/>
      <c r="ESS61" s="169"/>
      <c r="EST61" s="169"/>
      <c r="ESU61" s="169"/>
      <c r="ESV61" s="169"/>
      <c r="ESW61" s="169"/>
      <c r="ESX61" s="169"/>
      <c r="ESY61" s="169"/>
      <c r="ESZ61" s="169"/>
      <c r="ETA61" s="169"/>
      <c r="ETB61" s="169"/>
      <c r="ETC61" s="169"/>
      <c r="ETD61" s="169"/>
      <c r="ETE61" s="169"/>
      <c r="ETF61" s="169"/>
      <c r="ETG61" s="169"/>
      <c r="ETH61" s="169"/>
      <c r="ETI61" s="169"/>
      <c r="ETJ61" s="169"/>
      <c r="ETK61" s="169"/>
      <c r="ETL61" s="169"/>
      <c r="ETM61" s="169"/>
      <c r="ETN61" s="169"/>
      <c r="ETO61" s="169"/>
      <c r="ETP61" s="169"/>
      <c r="ETQ61" s="169"/>
      <c r="ETR61" s="169"/>
      <c r="ETS61" s="169"/>
      <c r="ETT61" s="169"/>
      <c r="ETU61" s="169"/>
      <c r="ETV61" s="169"/>
      <c r="ETW61" s="169"/>
      <c r="ETX61" s="169"/>
      <c r="ETY61" s="169"/>
      <c r="ETZ61" s="169"/>
      <c r="EUA61" s="169"/>
      <c r="EUB61" s="169"/>
      <c r="EUC61" s="169"/>
      <c r="EUD61" s="169"/>
      <c r="EUE61" s="169"/>
      <c r="EUF61" s="169"/>
      <c r="EUG61" s="169"/>
      <c r="EUH61" s="169"/>
      <c r="EUI61" s="169"/>
      <c r="EUJ61" s="169"/>
      <c r="EUK61" s="169"/>
      <c r="EUL61" s="169"/>
      <c r="EUM61" s="169"/>
      <c r="EUN61" s="169"/>
      <c r="EUO61" s="169"/>
      <c r="EUP61" s="169"/>
      <c r="EUQ61" s="169"/>
      <c r="EUR61" s="169"/>
      <c r="EUS61" s="169"/>
      <c r="EUT61" s="169"/>
      <c r="EUU61" s="169"/>
      <c r="EUV61" s="169"/>
      <c r="EUW61" s="169"/>
      <c r="EUX61" s="169"/>
      <c r="EUY61" s="169"/>
      <c r="EUZ61" s="169"/>
      <c r="EVA61" s="169"/>
      <c r="EVB61" s="169"/>
      <c r="EVC61" s="169"/>
      <c r="EVD61" s="169"/>
      <c r="EVE61" s="169"/>
      <c r="EVF61" s="169"/>
      <c r="EVG61" s="169"/>
      <c r="EVH61" s="169"/>
      <c r="EVI61" s="169"/>
      <c r="EVJ61" s="169"/>
      <c r="EVK61" s="169"/>
      <c r="EVL61" s="169"/>
      <c r="EVM61" s="169"/>
      <c r="EVN61" s="169"/>
      <c r="EVO61" s="169"/>
      <c r="EVP61" s="169"/>
      <c r="EVQ61" s="169"/>
      <c r="EVR61" s="169"/>
      <c r="EVS61" s="169"/>
      <c r="EVT61" s="169"/>
      <c r="EVU61" s="169"/>
      <c r="EVV61" s="169"/>
      <c r="EVW61" s="169"/>
      <c r="EVX61" s="169"/>
      <c r="EVY61" s="169"/>
      <c r="EVZ61" s="169"/>
      <c r="EWA61" s="169"/>
      <c r="EWB61" s="169"/>
      <c r="EWC61" s="169"/>
      <c r="EWD61" s="169"/>
      <c r="EWE61" s="169"/>
      <c r="EWF61" s="169"/>
      <c r="EWG61" s="169"/>
      <c r="EWH61" s="169"/>
      <c r="EWI61" s="169"/>
      <c r="EWJ61" s="169"/>
      <c r="EWK61" s="169"/>
      <c r="EWL61" s="169"/>
      <c r="EWM61" s="169"/>
      <c r="EWN61" s="169"/>
      <c r="EWO61" s="169"/>
      <c r="EWP61" s="169"/>
      <c r="EWQ61" s="169"/>
      <c r="EWR61" s="169"/>
      <c r="EWS61" s="169"/>
      <c r="EWT61" s="169"/>
      <c r="EWU61" s="169"/>
      <c r="EWV61" s="169"/>
      <c r="EWW61" s="169"/>
      <c r="EWX61" s="169"/>
      <c r="EWY61" s="169"/>
      <c r="EWZ61" s="169"/>
      <c r="EXA61" s="169"/>
      <c r="EXB61" s="169"/>
      <c r="EXC61" s="169"/>
      <c r="EXD61" s="169"/>
      <c r="EXE61" s="169"/>
      <c r="EXF61" s="169"/>
      <c r="EXG61" s="169"/>
      <c r="EXH61" s="169"/>
      <c r="EXI61" s="169"/>
      <c r="EXJ61" s="169"/>
      <c r="EXK61" s="169"/>
      <c r="EXL61" s="169"/>
      <c r="EXM61" s="169"/>
      <c r="EXN61" s="169"/>
      <c r="EXO61" s="169"/>
      <c r="EXP61" s="169"/>
      <c r="EXQ61" s="169"/>
      <c r="EXR61" s="169"/>
      <c r="EXS61" s="169"/>
      <c r="EXT61" s="169"/>
      <c r="EXU61" s="169"/>
      <c r="EXV61" s="169"/>
      <c r="EXW61" s="169"/>
      <c r="EXX61" s="169"/>
      <c r="EXY61" s="169"/>
      <c r="EXZ61" s="169"/>
      <c r="EYA61" s="169"/>
      <c r="EYB61" s="169"/>
      <c r="EYC61" s="169"/>
      <c r="EYD61" s="169"/>
      <c r="EYE61" s="169"/>
      <c r="EYF61" s="169"/>
      <c r="EYG61" s="169"/>
      <c r="EYH61" s="169"/>
      <c r="EYI61" s="169"/>
      <c r="EYJ61" s="169"/>
      <c r="EYK61" s="169"/>
      <c r="EYL61" s="169"/>
      <c r="EYM61" s="169"/>
      <c r="EYN61" s="169"/>
      <c r="EYO61" s="169"/>
      <c r="EYP61" s="169"/>
      <c r="EYQ61" s="169"/>
      <c r="EYR61" s="169"/>
      <c r="EYS61" s="169"/>
      <c r="EYT61" s="169"/>
      <c r="EYU61" s="169"/>
      <c r="EYV61" s="169"/>
      <c r="EYW61" s="169"/>
      <c r="EYX61" s="169"/>
      <c r="EYY61" s="169"/>
      <c r="EYZ61" s="169"/>
      <c r="EZA61" s="169"/>
      <c r="EZB61" s="169"/>
      <c r="EZC61" s="169"/>
      <c r="EZD61" s="169"/>
      <c r="EZE61" s="169"/>
      <c r="EZF61" s="169"/>
      <c r="EZG61" s="169"/>
      <c r="EZH61" s="169"/>
      <c r="EZI61" s="169"/>
      <c r="EZJ61" s="169"/>
      <c r="EZK61" s="169"/>
      <c r="EZL61" s="169"/>
      <c r="EZM61" s="169"/>
      <c r="EZN61" s="169"/>
      <c r="EZO61" s="169"/>
      <c r="EZP61" s="169"/>
      <c r="EZQ61" s="169"/>
      <c r="EZR61" s="169"/>
      <c r="EZS61" s="169"/>
      <c r="EZT61" s="169"/>
      <c r="EZU61" s="169"/>
      <c r="EZV61" s="169"/>
      <c r="EZW61" s="169"/>
      <c r="EZX61" s="169"/>
      <c r="EZY61" s="169"/>
      <c r="EZZ61" s="169"/>
      <c r="FAA61" s="169"/>
      <c r="FAB61" s="169"/>
      <c r="FAC61" s="169"/>
      <c r="FAD61" s="169"/>
      <c r="FAE61" s="169"/>
      <c r="FAF61" s="169"/>
      <c r="FAG61" s="169"/>
      <c r="FAH61" s="169"/>
      <c r="FAI61" s="169"/>
      <c r="FAJ61" s="169"/>
      <c r="FAK61" s="169"/>
      <c r="FAL61" s="169"/>
      <c r="FAM61" s="169"/>
      <c r="FAN61" s="169"/>
      <c r="FAO61" s="169"/>
      <c r="FAP61" s="169"/>
      <c r="FAQ61" s="169"/>
      <c r="FAR61" s="169"/>
      <c r="FAS61" s="169"/>
      <c r="FAT61" s="169"/>
      <c r="FAU61" s="169"/>
      <c r="FAV61" s="169"/>
      <c r="FAW61" s="169"/>
      <c r="FAX61" s="169"/>
      <c r="FAY61" s="169"/>
      <c r="FAZ61" s="169"/>
      <c r="FBA61" s="169"/>
      <c r="FBB61" s="169"/>
      <c r="FBC61" s="169"/>
      <c r="FBD61" s="169"/>
      <c r="FBE61" s="169"/>
      <c r="FBF61" s="169"/>
      <c r="FBG61" s="169"/>
      <c r="FBH61" s="169"/>
      <c r="FBI61" s="169"/>
      <c r="FBJ61" s="169"/>
      <c r="FBK61" s="169"/>
      <c r="FBL61" s="169"/>
      <c r="FBM61" s="169"/>
      <c r="FBN61" s="169"/>
      <c r="FBO61" s="169"/>
      <c r="FBP61" s="169"/>
      <c r="FBQ61" s="169"/>
      <c r="FBR61" s="169"/>
      <c r="FBS61" s="169"/>
      <c r="FBT61" s="169"/>
      <c r="FBU61" s="169"/>
      <c r="FBV61" s="169"/>
      <c r="FBW61" s="169"/>
      <c r="FBX61" s="169"/>
      <c r="FBY61" s="169"/>
      <c r="FBZ61" s="169"/>
      <c r="FCA61" s="169"/>
      <c r="FCB61" s="169"/>
      <c r="FCC61" s="169"/>
      <c r="FCD61" s="169"/>
      <c r="FCE61" s="169"/>
      <c r="FCF61" s="169"/>
      <c r="FCG61" s="169"/>
      <c r="FCH61" s="169"/>
      <c r="FCI61" s="169"/>
      <c r="FCJ61" s="169"/>
      <c r="FCK61" s="169"/>
      <c r="FCL61" s="169"/>
      <c r="FCM61" s="169"/>
      <c r="FCN61" s="169"/>
      <c r="FCO61" s="169"/>
      <c r="FCP61" s="169"/>
      <c r="FCQ61" s="169"/>
      <c r="FCR61" s="169"/>
      <c r="FCS61" s="169"/>
      <c r="FCT61" s="169"/>
      <c r="FCU61" s="169"/>
      <c r="FCV61" s="169"/>
      <c r="FCW61" s="169"/>
      <c r="FCX61" s="169"/>
      <c r="FCY61" s="169"/>
      <c r="FCZ61" s="169"/>
      <c r="FDA61" s="169"/>
      <c r="FDB61" s="169"/>
      <c r="FDC61" s="169"/>
      <c r="FDD61" s="169"/>
      <c r="FDE61" s="169"/>
      <c r="FDF61" s="169"/>
      <c r="FDG61" s="169"/>
      <c r="FDH61" s="169"/>
      <c r="FDI61" s="169"/>
      <c r="FDJ61" s="169"/>
      <c r="FDK61" s="169"/>
      <c r="FDL61" s="169"/>
      <c r="FDM61" s="169"/>
      <c r="FDN61" s="169"/>
      <c r="FDO61" s="169"/>
      <c r="FDP61" s="169"/>
      <c r="FDQ61" s="169"/>
      <c r="FDR61" s="169"/>
      <c r="FDS61" s="169"/>
      <c r="FDT61" s="169"/>
      <c r="FDU61" s="169"/>
      <c r="FDV61" s="169"/>
      <c r="FDW61" s="169"/>
      <c r="FDX61" s="169"/>
      <c r="FDY61" s="169"/>
      <c r="FDZ61" s="169"/>
      <c r="FEA61" s="169"/>
      <c r="FEB61" s="169"/>
      <c r="FEC61" s="169"/>
      <c r="FED61" s="169"/>
      <c r="FEE61" s="169"/>
      <c r="FEF61" s="169"/>
      <c r="FEG61" s="169"/>
      <c r="FEH61" s="169"/>
      <c r="FEI61" s="169"/>
      <c r="FEJ61" s="169"/>
      <c r="FEK61" s="169"/>
      <c r="FEL61" s="169"/>
      <c r="FEM61" s="169"/>
      <c r="FEN61" s="169"/>
      <c r="FEO61" s="169"/>
      <c r="FEP61" s="169"/>
      <c r="FEQ61" s="169"/>
      <c r="FER61" s="169"/>
      <c r="FES61" s="169"/>
      <c r="FET61" s="169"/>
      <c r="FEU61" s="169"/>
      <c r="FEV61" s="169"/>
      <c r="FEW61" s="169"/>
      <c r="FEX61" s="169"/>
      <c r="FEY61" s="169"/>
      <c r="FEZ61" s="169"/>
      <c r="FFA61" s="169"/>
      <c r="FFB61" s="169"/>
      <c r="FFC61" s="169"/>
      <c r="FFD61" s="169"/>
      <c r="FFE61" s="169"/>
      <c r="FFF61" s="169"/>
      <c r="FFG61" s="169"/>
      <c r="FFH61" s="169"/>
      <c r="FFI61" s="169"/>
      <c r="FFJ61" s="169"/>
      <c r="FFK61" s="169"/>
      <c r="FFL61" s="169"/>
      <c r="FFM61" s="169"/>
      <c r="FFN61" s="169"/>
      <c r="FFO61" s="169"/>
      <c r="FFP61" s="169"/>
      <c r="FFQ61" s="169"/>
      <c r="FFR61" s="169"/>
      <c r="FFS61" s="169"/>
      <c r="FFT61" s="169"/>
      <c r="FFU61" s="169"/>
      <c r="FFV61" s="169"/>
      <c r="FFW61" s="169"/>
      <c r="FFX61" s="169"/>
      <c r="FFY61" s="169"/>
      <c r="FFZ61" s="169"/>
      <c r="FGA61" s="169"/>
      <c r="FGB61" s="169"/>
      <c r="FGC61" s="169"/>
      <c r="FGD61" s="169"/>
      <c r="FGE61" s="169"/>
      <c r="FGF61" s="169"/>
      <c r="FGG61" s="169"/>
      <c r="FGH61" s="169"/>
      <c r="FGI61" s="169"/>
      <c r="FGJ61" s="169"/>
      <c r="FGK61" s="169"/>
      <c r="FGL61" s="169"/>
      <c r="FGM61" s="169"/>
      <c r="FGN61" s="169"/>
      <c r="FGO61" s="169"/>
      <c r="FGP61" s="169"/>
      <c r="FGQ61" s="169"/>
      <c r="FGR61" s="169"/>
      <c r="FGS61" s="169"/>
      <c r="FGT61" s="169"/>
      <c r="FGU61" s="169"/>
      <c r="FGV61" s="169"/>
      <c r="FGW61" s="169"/>
      <c r="FGX61" s="169"/>
      <c r="FGY61" s="169"/>
      <c r="FGZ61" s="169"/>
      <c r="FHA61" s="169"/>
      <c r="FHB61" s="169"/>
      <c r="FHC61" s="169"/>
      <c r="FHD61" s="169"/>
      <c r="FHE61" s="169"/>
      <c r="FHF61" s="169"/>
      <c r="FHG61" s="169"/>
      <c r="FHH61" s="169"/>
      <c r="FHI61" s="169"/>
      <c r="FHJ61" s="169"/>
      <c r="FHK61" s="169"/>
      <c r="FHL61" s="169"/>
      <c r="FHM61" s="169"/>
      <c r="FHN61" s="169"/>
      <c r="FHO61" s="169"/>
      <c r="FHP61" s="169"/>
      <c r="FHQ61" s="169"/>
      <c r="FHR61" s="169"/>
      <c r="FHS61" s="169"/>
      <c r="FHT61" s="169"/>
      <c r="FHU61" s="169"/>
      <c r="FHV61" s="169"/>
      <c r="FHW61" s="169"/>
      <c r="FHX61" s="169"/>
      <c r="FHY61" s="169"/>
      <c r="FHZ61" s="169"/>
      <c r="FIA61" s="169"/>
      <c r="FIB61" s="169"/>
      <c r="FIC61" s="169"/>
      <c r="FID61" s="169"/>
      <c r="FIE61" s="169"/>
      <c r="FIF61" s="169"/>
      <c r="FIG61" s="169"/>
      <c r="FIH61" s="169"/>
      <c r="FII61" s="169"/>
      <c r="FIJ61" s="169"/>
      <c r="FIK61" s="169"/>
      <c r="FIL61" s="169"/>
      <c r="FIM61" s="169"/>
      <c r="FIN61" s="169"/>
      <c r="FIO61" s="169"/>
      <c r="FIP61" s="169"/>
      <c r="FIQ61" s="169"/>
      <c r="FIR61" s="169"/>
      <c r="FIS61" s="169"/>
      <c r="FIT61" s="169"/>
      <c r="FIU61" s="169"/>
      <c r="FIV61" s="169"/>
      <c r="FIW61" s="169"/>
      <c r="FIX61" s="169"/>
      <c r="FIY61" s="169"/>
      <c r="FIZ61" s="169"/>
      <c r="FJA61" s="169"/>
      <c r="FJB61" s="169"/>
      <c r="FJC61" s="169"/>
      <c r="FJD61" s="169"/>
      <c r="FJE61" s="169"/>
      <c r="FJF61" s="169"/>
      <c r="FJG61" s="169"/>
      <c r="FJH61" s="169"/>
      <c r="FJI61" s="169"/>
      <c r="FJJ61" s="169"/>
      <c r="FJK61" s="169"/>
      <c r="FJL61" s="169"/>
      <c r="FJM61" s="169"/>
      <c r="FJN61" s="169"/>
      <c r="FJO61" s="169"/>
      <c r="FJP61" s="169"/>
      <c r="FJQ61" s="169"/>
      <c r="FJR61" s="169"/>
      <c r="FJS61" s="169"/>
      <c r="FJT61" s="169"/>
      <c r="FJU61" s="169"/>
      <c r="FJV61" s="169"/>
      <c r="FJW61" s="169"/>
      <c r="FJX61" s="169"/>
      <c r="FJY61" s="169"/>
      <c r="FJZ61" s="169"/>
      <c r="FKA61" s="169"/>
      <c r="FKB61" s="169"/>
      <c r="FKC61" s="169"/>
      <c r="FKD61" s="169"/>
      <c r="FKE61" s="169"/>
      <c r="FKF61" s="169"/>
      <c r="FKG61" s="169"/>
      <c r="FKH61" s="169"/>
      <c r="FKI61" s="169"/>
      <c r="FKJ61" s="169"/>
      <c r="FKK61" s="169"/>
      <c r="FKL61" s="169"/>
      <c r="FKM61" s="169"/>
      <c r="FKN61" s="169"/>
      <c r="FKO61" s="169"/>
      <c r="FKP61" s="169"/>
      <c r="FKQ61" s="169"/>
      <c r="FKR61" s="169"/>
      <c r="FKS61" s="169"/>
      <c r="FKT61" s="169"/>
      <c r="FKU61" s="169"/>
      <c r="FKV61" s="169"/>
      <c r="FKW61" s="169"/>
      <c r="FKX61" s="169"/>
      <c r="FKY61" s="169"/>
      <c r="FKZ61" s="169"/>
      <c r="FLA61" s="169"/>
      <c r="FLB61" s="169"/>
      <c r="FLC61" s="169"/>
      <c r="FLD61" s="169"/>
      <c r="FLE61" s="169"/>
      <c r="FLF61" s="169"/>
      <c r="FLG61" s="169"/>
      <c r="FLH61" s="169"/>
      <c r="FLI61" s="169"/>
      <c r="FLJ61" s="169"/>
      <c r="FLK61" s="169"/>
      <c r="FLL61" s="169"/>
      <c r="FLM61" s="169"/>
      <c r="FLN61" s="169"/>
      <c r="FLO61" s="169"/>
      <c r="FLP61" s="169"/>
      <c r="FLQ61" s="169"/>
      <c r="FLR61" s="169"/>
      <c r="FLS61" s="169"/>
      <c r="FLT61" s="169"/>
      <c r="FLU61" s="169"/>
      <c r="FLV61" s="169"/>
      <c r="FLW61" s="169"/>
      <c r="FLX61" s="169"/>
      <c r="FLY61" s="169"/>
      <c r="FLZ61" s="169"/>
      <c r="FMA61" s="169"/>
      <c r="FMB61" s="169"/>
      <c r="FMC61" s="169"/>
      <c r="FMD61" s="169"/>
      <c r="FME61" s="169"/>
      <c r="FMF61" s="169"/>
      <c r="FMG61" s="169"/>
      <c r="FMH61" s="169"/>
      <c r="FMI61" s="169"/>
      <c r="FMJ61" s="169"/>
      <c r="FMK61" s="169"/>
      <c r="FML61" s="169"/>
      <c r="FMM61" s="169"/>
      <c r="FMN61" s="169"/>
      <c r="FMO61" s="169"/>
      <c r="FMP61" s="169"/>
      <c r="FMQ61" s="169"/>
      <c r="FMR61" s="169"/>
      <c r="FMS61" s="169"/>
      <c r="FMT61" s="169"/>
      <c r="FMU61" s="169"/>
      <c r="FMV61" s="169"/>
      <c r="FMW61" s="169"/>
      <c r="FMX61" s="169"/>
      <c r="FMY61" s="169"/>
      <c r="FMZ61" s="169"/>
      <c r="FNA61" s="169"/>
      <c r="FNB61" s="169"/>
      <c r="FNC61" s="169"/>
      <c r="FND61" s="169"/>
      <c r="FNE61" s="169"/>
      <c r="FNF61" s="169"/>
      <c r="FNG61" s="169"/>
      <c r="FNH61" s="169"/>
      <c r="FNI61" s="169"/>
      <c r="FNJ61" s="169"/>
      <c r="FNK61" s="169"/>
      <c r="FNL61" s="169"/>
      <c r="FNM61" s="169"/>
      <c r="FNN61" s="169"/>
      <c r="FNO61" s="169"/>
      <c r="FNP61" s="169"/>
      <c r="FNQ61" s="169"/>
      <c r="FNR61" s="169"/>
      <c r="FNS61" s="169"/>
      <c r="FNT61" s="169"/>
      <c r="FNU61" s="169"/>
      <c r="FNV61" s="169"/>
      <c r="FNW61" s="169"/>
      <c r="FNX61" s="169"/>
      <c r="FNY61" s="169"/>
      <c r="FNZ61" s="169"/>
      <c r="FOA61" s="169"/>
      <c r="FOB61" s="169"/>
      <c r="FOC61" s="169"/>
      <c r="FOD61" s="169"/>
      <c r="FOE61" s="169"/>
      <c r="FOF61" s="169"/>
      <c r="FOG61" s="169"/>
      <c r="FOH61" s="169"/>
      <c r="FOI61" s="169"/>
      <c r="FOJ61" s="169"/>
      <c r="FOK61" s="169"/>
      <c r="FOL61" s="169"/>
      <c r="FOM61" s="169"/>
      <c r="FON61" s="169"/>
      <c r="FOO61" s="169"/>
      <c r="FOP61" s="169"/>
      <c r="FOQ61" s="169"/>
      <c r="FOR61" s="169"/>
      <c r="FOS61" s="169"/>
      <c r="FOT61" s="169"/>
      <c r="FOU61" s="169"/>
      <c r="FOV61" s="169"/>
      <c r="FOW61" s="169"/>
      <c r="FOX61" s="169"/>
      <c r="FOY61" s="169"/>
      <c r="FOZ61" s="169"/>
      <c r="FPA61" s="169"/>
      <c r="FPB61" s="169"/>
      <c r="FPC61" s="169"/>
      <c r="FPD61" s="169"/>
      <c r="FPE61" s="169"/>
      <c r="FPF61" s="169"/>
      <c r="FPG61" s="169"/>
      <c r="FPH61" s="169"/>
      <c r="FPI61" s="169"/>
      <c r="FPJ61" s="169"/>
      <c r="FPK61" s="169"/>
      <c r="FPL61" s="169"/>
      <c r="FPM61" s="169"/>
      <c r="FPN61" s="169"/>
      <c r="FPO61" s="169"/>
      <c r="FPP61" s="169"/>
      <c r="FPQ61" s="169"/>
      <c r="FPR61" s="169"/>
      <c r="FPS61" s="169"/>
      <c r="FPT61" s="169"/>
      <c r="FPU61" s="169"/>
      <c r="FPV61" s="169"/>
      <c r="FPW61" s="169"/>
      <c r="FPX61" s="169"/>
      <c r="FPY61" s="169"/>
      <c r="FPZ61" s="169"/>
      <c r="FQA61" s="169"/>
      <c r="FQB61" s="169"/>
      <c r="FQC61" s="169"/>
      <c r="FQD61" s="169"/>
      <c r="FQE61" s="169"/>
      <c r="FQF61" s="169"/>
      <c r="FQG61" s="169"/>
      <c r="FQH61" s="169"/>
      <c r="FQI61" s="169"/>
      <c r="FQJ61" s="169"/>
      <c r="FQK61" s="169"/>
      <c r="FQL61" s="169"/>
      <c r="FQM61" s="169"/>
      <c r="FQN61" s="169"/>
      <c r="FQO61" s="169"/>
      <c r="FQP61" s="169"/>
      <c r="FQQ61" s="169"/>
      <c r="FQR61" s="169"/>
      <c r="FQS61" s="169"/>
      <c r="FQT61" s="169"/>
      <c r="FQU61" s="169"/>
      <c r="FQV61" s="169"/>
      <c r="FQW61" s="169"/>
      <c r="FQX61" s="169"/>
      <c r="FQY61" s="169"/>
      <c r="FQZ61" s="169"/>
      <c r="FRA61" s="169"/>
      <c r="FRB61" s="169"/>
      <c r="FRC61" s="169"/>
      <c r="FRD61" s="169"/>
      <c r="FRE61" s="169"/>
      <c r="FRF61" s="169"/>
      <c r="FRG61" s="169"/>
      <c r="FRH61" s="169"/>
      <c r="FRI61" s="169"/>
      <c r="FRJ61" s="169"/>
      <c r="FRK61" s="169"/>
      <c r="FRL61" s="169"/>
      <c r="FRM61" s="169"/>
      <c r="FRN61" s="169"/>
      <c r="FRO61" s="169"/>
      <c r="FRP61" s="169"/>
      <c r="FRQ61" s="169"/>
      <c r="FRR61" s="169"/>
      <c r="FRS61" s="169"/>
      <c r="FRT61" s="169"/>
      <c r="FRU61" s="169"/>
      <c r="FRV61" s="169"/>
      <c r="FRW61" s="169"/>
      <c r="FRX61" s="169"/>
      <c r="FRY61" s="169"/>
      <c r="FRZ61" s="169"/>
      <c r="FSA61" s="169"/>
      <c r="FSB61" s="169"/>
      <c r="FSC61" s="169"/>
      <c r="FSD61" s="169"/>
      <c r="FSE61" s="169"/>
      <c r="FSF61" s="169"/>
      <c r="FSG61" s="169"/>
      <c r="FSH61" s="169"/>
      <c r="FSI61" s="169"/>
      <c r="FSJ61" s="169"/>
      <c r="FSK61" s="169"/>
      <c r="FSL61" s="169"/>
      <c r="FSM61" s="169"/>
      <c r="FSN61" s="169"/>
      <c r="FSO61" s="169"/>
      <c r="FSP61" s="169"/>
      <c r="FSQ61" s="169"/>
      <c r="FSR61" s="169"/>
      <c r="FSS61" s="169"/>
      <c r="FST61" s="169"/>
      <c r="FSU61" s="169"/>
      <c r="FSV61" s="169"/>
      <c r="FSW61" s="169"/>
      <c r="FSX61" s="169"/>
      <c r="FSY61" s="169"/>
      <c r="FSZ61" s="169"/>
      <c r="FTA61" s="169"/>
      <c r="FTB61" s="169"/>
      <c r="FTC61" s="169"/>
      <c r="FTD61" s="169"/>
      <c r="FTE61" s="169"/>
      <c r="FTF61" s="169"/>
      <c r="FTG61" s="169"/>
      <c r="FTH61" s="169"/>
      <c r="FTI61" s="169"/>
      <c r="FTJ61" s="169"/>
      <c r="FTK61" s="169"/>
      <c r="FTL61" s="169"/>
      <c r="FTM61" s="169"/>
      <c r="FTN61" s="169"/>
      <c r="FTO61" s="169"/>
      <c r="FTP61" s="169"/>
      <c r="FTQ61" s="169"/>
      <c r="FTR61" s="169"/>
      <c r="FTS61" s="169"/>
      <c r="FTT61" s="169"/>
      <c r="FTU61" s="169"/>
      <c r="FTV61" s="169"/>
      <c r="FTW61" s="169"/>
      <c r="FTX61" s="169"/>
      <c r="FTY61" s="169"/>
      <c r="FTZ61" s="169"/>
      <c r="FUA61" s="169"/>
      <c r="FUB61" s="169"/>
      <c r="FUC61" s="169"/>
      <c r="FUD61" s="169"/>
      <c r="FUE61" s="169"/>
      <c r="FUF61" s="169"/>
      <c r="FUG61" s="169"/>
      <c r="FUH61" s="169"/>
      <c r="FUI61" s="169"/>
      <c r="FUJ61" s="169"/>
      <c r="FUK61" s="169"/>
      <c r="FUL61" s="169"/>
      <c r="FUM61" s="169"/>
      <c r="FUN61" s="169"/>
      <c r="FUO61" s="169"/>
      <c r="FUP61" s="169"/>
      <c r="FUQ61" s="169"/>
      <c r="FUR61" s="169"/>
      <c r="FUS61" s="169"/>
      <c r="FUT61" s="169"/>
      <c r="FUU61" s="169"/>
      <c r="FUV61" s="169"/>
      <c r="FUW61" s="169"/>
      <c r="FUX61" s="169"/>
      <c r="FUY61" s="169"/>
      <c r="FUZ61" s="169"/>
      <c r="FVA61" s="169"/>
      <c r="FVB61" s="169"/>
      <c r="FVC61" s="169"/>
      <c r="FVD61" s="169"/>
      <c r="FVE61" s="169"/>
      <c r="FVF61" s="169"/>
      <c r="FVG61" s="169"/>
      <c r="FVH61" s="169"/>
      <c r="FVI61" s="169"/>
      <c r="FVJ61" s="169"/>
      <c r="FVK61" s="169"/>
      <c r="FVL61" s="169"/>
      <c r="FVM61" s="169"/>
      <c r="FVN61" s="169"/>
      <c r="FVO61" s="169"/>
      <c r="FVP61" s="169"/>
      <c r="FVQ61" s="169"/>
      <c r="FVR61" s="169"/>
      <c r="FVS61" s="169"/>
      <c r="FVT61" s="169"/>
      <c r="FVU61" s="169"/>
      <c r="FVV61" s="169"/>
      <c r="FVW61" s="169"/>
      <c r="FVX61" s="169"/>
      <c r="FVY61" s="169"/>
      <c r="FVZ61" s="169"/>
      <c r="FWA61" s="169"/>
      <c r="FWB61" s="169"/>
      <c r="FWC61" s="169"/>
      <c r="FWD61" s="169"/>
      <c r="FWE61" s="169"/>
      <c r="FWF61" s="169"/>
      <c r="FWG61" s="169"/>
      <c r="FWH61" s="169"/>
      <c r="FWI61" s="169"/>
      <c r="FWJ61" s="169"/>
      <c r="FWK61" s="169"/>
      <c r="FWL61" s="169"/>
      <c r="FWM61" s="169"/>
      <c r="FWN61" s="169"/>
      <c r="FWO61" s="169"/>
      <c r="FWP61" s="169"/>
      <c r="FWQ61" s="169"/>
      <c r="FWR61" s="169"/>
      <c r="FWS61" s="169"/>
      <c r="FWT61" s="169"/>
      <c r="FWU61" s="169"/>
      <c r="FWV61" s="169"/>
      <c r="FWW61" s="169"/>
      <c r="FWX61" s="169"/>
      <c r="FWY61" s="169"/>
      <c r="FWZ61" s="169"/>
      <c r="FXA61" s="169"/>
      <c r="FXB61" s="169"/>
      <c r="FXC61" s="169"/>
      <c r="FXD61" s="169"/>
      <c r="FXE61" s="169"/>
      <c r="FXF61" s="169"/>
      <c r="FXG61" s="169"/>
      <c r="FXH61" s="169"/>
      <c r="FXI61" s="169"/>
      <c r="FXJ61" s="169"/>
      <c r="FXK61" s="169"/>
      <c r="FXL61" s="169"/>
      <c r="FXM61" s="169"/>
      <c r="FXN61" s="169"/>
      <c r="FXO61" s="169"/>
      <c r="FXP61" s="169"/>
      <c r="FXQ61" s="169"/>
      <c r="FXR61" s="169"/>
      <c r="FXS61" s="169"/>
      <c r="FXT61" s="169"/>
      <c r="FXU61" s="169"/>
      <c r="FXV61" s="169"/>
      <c r="FXW61" s="169"/>
      <c r="FXX61" s="169"/>
      <c r="FXY61" s="169"/>
      <c r="FXZ61" s="169"/>
      <c r="FYA61" s="169"/>
      <c r="FYB61" s="169"/>
      <c r="FYC61" s="169"/>
      <c r="FYD61" s="169"/>
      <c r="FYE61" s="169"/>
      <c r="FYF61" s="169"/>
      <c r="FYG61" s="169"/>
      <c r="FYH61" s="169"/>
      <c r="FYI61" s="169"/>
      <c r="FYJ61" s="169"/>
      <c r="FYK61" s="169"/>
      <c r="FYL61" s="169"/>
      <c r="FYM61" s="169"/>
      <c r="FYN61" s="169"/>
      <c r="FYO61" s="169"/>
      <c r="FYP61" s="169"/>
      <c r="FYQ61" s="169"/>
      <c r="FYR61" s="169"/>
      <c r="FYS61" s="169"/>
      <c r="FYT61" s="169"/>
      <c r="FYU61" s="169"/>
      <c r="FYV61" s="169"/>
      <c r="FYW61" s="169"/>
      <c r="FYX61" s="169"/>
      <c r="FYY61" s="169"/>
      <c r="FYZ61" s="169"/>
      <c r="FZA61" s="169"/>
      <c r="FZB61" s="169"/>
      <c r="FZC61" s="169"/>
      <c r="FZD61" s="169"/>
      <c r="FZE61" s="169"/>
      <c r="FZF61" s="169"/>
      <c r="FZG61" s="169"/>
      <c r="FZH61" s="169"/>
      <c r="FZI61" s="169"/>
      <c r="FZJ61" s="169"/>
      <c r="FZK61" s="169"/>
      <c r="FZL61" s="169"/>
      <c r="FZM61" s="169"/>
      <c r="FZN61" s="169"/>
      <c r="FZO61" s="169"/>
      <c r="FZP61" s="169"/>
      <c r="FZQ61" s="169"/>
      <c r="FZR61" s="169"/>
      <c r="FZS61" s="169"/>
      <c r="FZT61" s="169"/>
      <c r="FZU61" s="169"/>
      <c r="FZV61" s="169"/>
      <c r="FZW61" s="169"/>
      <c r="FZX61" s="169"/>
      <c r="FZY61" s="169"/>
      <c r="FZZ61" s="169"/>
      <c r="GAA61" s="169"/>
      <c r="GAB61" s="169"/>
      <c r="GAC61" s="169"/>
      <c r="GAD61" s="169"/>
      <c r="GAE61" s="169"/>
      <c r="GAF61" s="169"/>
      <c r="GAG61" s="169"/>
      <c r="GAH61" s="169"/>
      <c r="GAI61" s="169"/>
      <c r="GAJ61" s="169"/>
      <c r="GAK61" s="169"/>
      <c r="GAL61" s="169"/>
      <c r="GAM61" s="169"/>
      <c r="GAN61" s="169"/>
      <c r="GAO61" s="169"/>
      <c r="GAP61" s="169"/>
      <c r="GAQ61" s="169"/>
      <c r="GAR61" s="169"/>
      <c r="GAS61" s="169"/>
      <c r="GAT61" s="169"/>
      <c r="GAU61" s="169"/>
      <c r="GAV61" s="169"/>
      <c r="GAW61" s="169"/>
      <c r="GAX61" s="169"/>
      <c r="GAY61" s="169"/>
      <c r="GAZ61" s="169"/>
      <c r="GBA61" s="169"/>
      <c r="GBB61" s="169"/>
      <c r="GBC61" s="169"/>
      <c r="GBD61" s="169"/>
      <c r="GBE61" s="169"/>
      <c r="GBF61" s="169"/>
      <c r="GBG61" s="169"/>
      <c r="GBH61" s="169"/>
      <c r="GBI61" s="169"/>
      <c r="GBJ61" s="169"/>
      <c r="GBK61" s="169"/>
      <c r="GBL61" s="169"/>
      <c r="GBM61" s="169"/>
      <c r="GBN61" s="169"/>
      <c r="GBO61" s="169"/>
      <c r="GBP61" s="169"/>
      <c r="GBQ61" s="169"/>
      <c r="GBR61" s="169"/>
      <c r="GBS61" s="169"/>
      <c r="GBT61" s="169"/>
      <c r="GBU61" s="169"/>
      <c r="GBV61" s="169"/>
      <c r="GBW61" s="169"/>
      <c r="GBX61" s="169"/>
      <c r="GBY61" s="169"/>
      <c r="GBZ61" s="169"/>
      <c r="GCA61" s="169"/>
      <c r="GCB61" s="169"/>
      <c r="GCC61" s="169"/>
      <c r="GCD61" s="169"/>
      <c r="GCE61" s="169"/>
      <c r="GCF61" s="169"/>
      <c r="GCG61" s="169"/>
      <c r="GCH61" s="169"/>
      <c r="GCI61" s="169"/>
      <c r="GCJ61" s="169"/>
      <c r="GCK61" s="169"/>
      <c r="GCL61" s="169"/>
      <c r="GCM61" s="169"/>
      <c r="GCN61" s="169"/>
      <c r="GCO61" s="169"/>
      <c r="GCP61" s="169"/>
      <c r="GCQ61" s="169"/>
      <c r="GCR61" s="169"/>
      <c r="GCS61" s="169"/>
      <c r="GCT61" s="169"/>
      <c r="GCU61" s="169"/>
      <c r="GCV61" s="169"/>
      <c r="GCW61" s="169"/>
      <c r="GCX61" s="169"/>
      <c r="GCY61" s="169"/>
      <c r="GCZ61" s="169"/>
      <c r="GDA61" s="169"/>
      <c r="GDB61" s="169"/>
      <c r="GDC61" s="169"/>
      <c r="GDD61" s="169"/>
      <c r="GDE61" s="169"/>
      <c r="GDF61" s="169"/>
      <c r="GDG61" s="169"/>
      <c r="GDH61" s="169"/>
      <c r="GDI61" s="169"/>
      <c r="GDJ61" s="169"/>
      <c r="GDK61" s="169"/>
      <c r="GDL61" s="169"/>
      <c r="GDM61" s="169"/>
      <c r="GDN61" s="169"/>
      <c r="GDO61" s="169"/>
      <c r="GDP61" s="169"/>
      <c r="GDQ61" s="169"/>
      <c r="GDR61" s="169"/>
      <c r="GDS61" s="169"/>
      <c r="GDT61" s="169"/>
      <c r="GDU61" s="169"/>
      <c r="GDV61" s="169"/>
      <c r="GDW61" s="169"/>
      <c r="GDX61" s="169"/>
      <c r="GDY61" s="169"/>
      <c r="GDZ61" s="169"/>
      <c r="GEA61" s="169"/>
      <c r="GEB61" s="169"/>
      <c r="GEC61" s="169"/>
      <c r="GED61" s="169"/>
      <c r="GEE61" s="169"/>
      <c r="GEF61" s="169"/>
      <c r="GEG61" s="169"/>
      <c r="GEH61" s="169"/>
      <c r="GEI61" s="169"/>
      <c r="GEJ61" s="169"/>
      <c r="GEK61" s="169"/>
      <c r="GEL61" s="169"/>
      <c r="GEM61" s="169"/>
      <c r="GEN61" s="169"/>
      <c r="GEO61" s="169"/>
      <c r="GEP61" s="169"/>
      <c r="GEQ61" s="169"/>
      <c r="GER61" s="169"/>
      <c r="GES61" s="169"/>
      <c r="GET61" s="169"/>
      <c r="GEU61" s="169"/>
      <c r="GEV61" s="169"/>
      <c r="GEW61" s="169"/>
      <c r="GEX61" s="169"/>
      <c r="GEY61" s="169"/>
      <c r="GEZ61" s="169"/>
      <c r="GFA61" s="169"/>
      <c r="GFB61" s="169"/>
      <c r="GFC61" s="169"/>
      <c r="GFD61" s="169"/>
      <c r="GFE61" s="169"/>
      <c r="GFF61" s="169"/>
      <c r="GFG61" s="169"/>
      <c r="GFH61" s="169"/>
      <c r="GFI61" s="169"/>
      <c r="GFJ61" s="169"/>
      <c r="GFK61" s="169"/>
      <c r="GFL61" s="169"/>
      <c r="GFM61" s="169"/>
      <c r="GFN61" s="169"/>
      <c r="GFO61" s="169"/>
      <c r="GFP61" s="169"/>
      <c r="GFQ61" s="169"/>
      <c r="GFR61" s="169"/>
      <c r="GFS61" s="169"/>
      <c r="GFT61" s="169"/>
      <c r="GFU61" s="169"/>
      <c r="GFV61" s="169"/>
      <c r="GFW61" s="169"/>
      <c r="GFX61" s="169"/>
      <c r="GFY61" s="169"/>
      <c r="GFZ61" s="169"/>
      <c r="GGA61" s="169"/>
      <c r="GGB61" s="169"/>
      <c r="GGC61" s="169"/>
      <c r="GGD61" s="169"/>
      <c r="GGE61" s="169"/>
      <c r="GGF61" s="169"/>
      <c r="GGG61" s="169"/>
      <c r="GGH61" s="169"/>
      <c r="GGI61" s="169"/>
      <c r="GGJ61" s="169"/>
      <c r="GGK61" s="169"/>
      <c r="GGL61" s="169"/>
      <c r="GGM61" s="169"/>
      <c r="GGN61" s="169"/>
      <c r="GGO61" s="169"/>
      <c r="GGP61" s="169"/>
      <c r="GGQ61" s="169"/>
      <c r="GGR61" s="169"/>
      <c r="GGS61" s="169"/>
      <c r="GGT61" s="169"/>
      <c r="GGU61" s="169"/>
      <c r="GGV61" s="169"/>
      <c r="GGW61" s="169"/>
      <c r="GGX61" s="169"/>
      <c r="GGY61" s="169"/>
      <c r="GGZ61" s="169"/>
      <c r="GHA61" s="169"/>
      <c r="GHB61" s="169"/>
      <c r="GHC61" s="169"/>
      <c r="GHD61" s="169"/>
      <c r="GHE61" s="169"/>
      <c r="GHF61" s="169"/>
      <c r="GHG61" s="169"/>
      <c r="GHH61" s="169"/>
      <c r="GHI61" s="169"/>
      <c r="GHJ61" s="169"/>
      <c r="GHK61" s="169"/>
      <c r="GHL61" s="169"/>
      <c r="GHM61" s="169"/>
      <c r="GHN61" s="169"/>
      <c r="GHO61" s="169"/>
      <c r="GHP61" s="169"/>
      <c r="GHQ61" s="169"/>
      <c r="GHR61" s="169"/>
      <c r="GHS61" s="169"/>
      <c r="GHT61" s="169"/>
      <c r="GHU61" s="169"/>
      <c r="GHV61" s="169"/>
      <c r="GHW61" s="169"/>
      <c r="GHX61" s="169"/>
      <c r="GHY61" s="169"/>
      <c r="GHZ61" s="169"/>
      <c r="GIA61" s="169"/>
      <c r="GIB61" s="169"/>
      <c r="GIC61" s="169"/>
      <c r="GID61" s="169"/>
      <c r="GIE61" s="169"/>
      <c r="GIF61" s="169"/>
      <c r="GIG61" s="169"/>
      <c r="GIH61" s="169"/>
      <c r="GII61" s="169"/>
      <c r="GIJ61" s="169"/>
      <c r="GIK61" s="169"/>
      <c r="GIL61" s="169"/>
      <c r="GIM61" s="169"/>
      <c r="GIN61" s="169"/>
      <c r="GIO61" s="169"/>
      <c r="GIP61" s="169"/>
      <c r="GIQ61" s="169"/>
      <c r="GIR61" s="169"/>
      <c r="GIS61" s="169"/>
      <c r="GIT61" s="169"/>
      <c r="GIU61" s="169"/>
      <c r="GIV61" s="169"/>
      <c r="GIW61" s="169"/>
      <c r="GIX61" s="169"/>
      <c r="GIY61" s="169"/>
      <c r="GIZ61" s="169"/>
      <c r="GJA61" s="169"/>
      <c r="GJB61" s="169"/>
      <c r="GJC61" s="169"/>
      <c r="GJD61" s="169"/>
      <c r="GJE61" s="169"/>
      <c r="GJF61" s="169"/>
      <c r="GJG61" s="169"/>
      <c r="GJH61" s="169"/>
      <c r="GJI61" s="169"/>
      <c r="GJJ61" s="169"/>
      <c r="GJK61" s="169"/>
      <c r="GJL61" s="169"/>
      <c r="GJM61" s="169"/>
      <c r="GJN61" s="169"/>
      <c r="GJO61" s="169"/>
      <c r="GJP61" s="169"/>
      <c r="GJQ61" s="169"/>
      <c r="GJR61" s="169"/>
      <c r="GJS61" s="169"/>
      <c r="GJT61" s="169"/>
      <c r="GJU61" s="169"/>
      <c r="GJV61" s="169"/>
      <c r="GJW61" s="169"/>
      <c r="GJX61" s="169"/>
      <c r="GJY61" s="169"/>
      <c r="GJZ61" s="169"/>
      <c r="GKA61" s="169"/>
      <c r="GKB61" s="169"/>
      <c r="GKC61" s="169"/>
      <c r="GKD61" s="169"/>
      <c r="GKE61" s="169"/>
      <c r="GKF61" s="169"/>
      <c r="GKG61" s="169"/>
      <c r="GKH61" s="169"/>
      <c r="GKI61" s="169"/>
      <c r="GKJ61" s="169"/>
      <c r="GKK61" s="169"/>
      <c r="GKL61" s="169"/>
      <c r="GKM61" s="169"/>
      <c r="GKN61" s="169"/>
      <c r="GKO61" s="169"/>
      <c r="GKP61" s="169"/>
      <c r="GKQ61" s="169"/>
      <c r="GKR61" s="169"/>
      <c r="GKS61" s="169"/>
      <c r="GKT61" s="169"/>
      <c r="GKU61" s="169"/>
      <c r="GKV61" s="169"/>
      <c r="GKW61" s="169"/>
      <c r="GKX61" s="169"/>
      <c r="GKY61" s="169"/>
      <c r="GKZ61" s="169"/>
      <c r="GLA61" s="169"/>
      <c r="GLB61" s="169"/>
      <c r="GLC61" s="169"/>
      <c r="GLD61" s="169"/>
      <c r="GLE61" s="169"/>
      <c r="GLF61" s="169"/>
      <c r="GLG61" s="169"/>
      <c r="GLH61" s="169"/>
      <c r="GLI61" s="169"/>
      <c r="GLJ61" s="169"/>
      <c r="GLK61" s="169"/>
      <c r="GLL61" s="169"/>
      <c r="GLM61" s="169"/>
      <c r="GLN61" s="169"/>
      <c r="GLO61" s="169"/>
      <c r="GLP61" s="169"/>
      <c r="GLQ61" s="169"/>
      <c r="GLR61" s="169"/>
      <c r="GLS61" s="169"/>
      <c r="GLT61" s="169"/>
      <c r="GLU61" s="169"/>
      <c r="GLV61" s="169"/>
      <c r="GLW61" s="169"/>
      <c r="GLX61" s="169"/>
      <c r="GLY61" s="169"/>
      <c r="GLZ61" s="169"/>
      <c r="GMA61" s="169"/>
      <c r="GMB61" s="169"/>
      <c r="GMC61" s="169"/>
      <c r="GMD61" s="169"/>
      <c r="GME61" s="169"/>
      <c r="GMF61" s="169"/>
      <c r="GMG61" s="169"/>
      <c r="GMH61" s="169"/>
      <c r="GMI61" s="169"/>
      <c r="GMJ61" s="169"/>
      <c r="GMK61" s="169"/>
      <c r="GML61" s="169"/>
      <c r="GMM61" s="169"/>
      <c r="GMN61" s="169"/>
      <c r="GMO61" s="169"/>
      <c r="GMP61" s="169"/>
      <c r="GMQ61" s="169"/>
      <c r="GMR61" s="169"/>
      <c r="GMS61" s="169"/>
      <c r="GMT61" s="169"/>
      <c r="GMU61" s="169"/>
      <c r="GMV61" s="169"/>
      <c r="GMW61" s="169"/>
      <c r="GMX61" s="169"/>
      <c r="GMY61" s="169"/>
      <c r="GMZ61" s="169"/>
      <c r="GNA61" s="169"/>
      <c r="GNB61" s="169"/>
      <c r="GNC61" s="169"/>
      <c r="GND61" s="169"/>
      <c r="GNE61" s="169"/>
      <c r="GNF61" s="169"/>
      <c r="GNG61" s="169"/>
      <c r="GNH61" s="169"/>
      <c r="GNI61" s="169"/>
      <c r="GNJ61" s="169"/>
      <c r="GNK61" s="169"/>
      <c r="GNL61" s="169"/>
      <c r="GNM61" s="169"/>
      <c r="GNN61" s="169"/>
      <c r="GNO61" s="169"/>
      <c r="GNP61" s="169"/>
      <c r="GNQ61" s="169"/>
      <c r="GNR61" s="169"/>
      <c r="GNS61" s="169"/>
      <c r="GNT61" s="169"/>
      <c r="GNU61" s="169"/>
      <c r="GNV61" s="169"/>
      <c r="GNW61" s="169"/>
      <c r="GNX61" s="169"/>
      <c r="GNY61" s="169"/>
      <c r="GNZ61" s="169"/>
      <c r="GOA61" s="169"/>
      <c r="GOB61" s="169"/>
      <c r="GOC61" s="169"/>
      <c r="GOD61" s="169"/>
      <c r="GOE61" s="169"/>
      <c r="GOF61" s="169"/>
      <c r="GOG61" s="169"/>
      <c r="GOH61" s="169"/>
      <c r="GOI61" s="169"/>
      <c r="GOJ61" s="169"/>
      <c r="GOK61" s="169"/>
      <c r="GOL61" s="169"/>
      <c r="GOM61" s="169"/>
      <c r="GON61" s="169"/>
      <c r="GOO61" s="169"/>
      <c r="GOP61" s="169"/>
      <c r="GOQ61" s="169"/>
      <c r="GOR61" s="169"/>
      <c r="GOS61" s="169"/>
      <c r="GOT61" s="169"/>
      <c r="GOU61" s="169"/>
      <c r="GOV61" s="169"/>
      <c r="GOW61" s="169"/>
      <c r="GOX61" s="169"/>
      <c r="GOY61" s="169"/>
      <c r="GOZ61" s="169"/>
      <c r="GPA61" s="169"/>
      <c r="GPB61" s="169"/>
      <c r="GPC61" s="169"/>
      <c r="GPD61" s="169"/>
      <c r="GPE61" s="169"/>
      <c r="GPF61" s="169"/>
      <c r="GPG61" s="169"/>
      <c r="GPH61" s="169"/>
      <c r="GPI61" s="169"/>
      <c r="GPJ61" s="169"/>
      <c r="GPK61" s="169"/>
      <c r="GPL61" s="169"/>
      <c r="GPM61" s="169"/>
      <c r="GPN61" s="169"/>
      <c r="GPO61" s="169"/>
      <c r="GPP61" s="169"/>
      <c r="GPQ61" s="169"/>
      <c r="GPR61" s="169"/>
      <c r="GPS61" s="169"/>
      <c r="GPT61" s="169"/>
      <c r="GPU61" s="169"/>
      <c r="GPV61" s="169"/>
      <c r="GPW61" s="169"/>
      <c r="GPX61" s="169"/>
      <c r="GPY61" s="169"/>
      <c r="GPZ61" s="169"/>
      <c r="GQA61" s="169"/>
      <c r="GQB61" s="169"/>
      <c r="GQC61" s="169"/>
      <c r="GQD61" s="169"/>
      <c r="GQE61" s="169"/>
      <c r="GQF61" s="169"/>
      <c r="GQG61" s="169"/>
      <c r="GQH61" s="169"/>
      <c r="GQI61" s="169"/>
      <c r="GQJ61" s="169"/>
      <c r="GQK61" s="169"/>
      <c r="GQL61" s="169"/>
      <c r="GQM61" s="169"/>
      <c r="GQN61" s="169"/>
      <c r="GQO61" s="169"/>
      <c r="GQP61" s="169"/>
      <c r="GQQ61" s="169"/>
      <c r="GQR61" s="169"/>
      <c r="GQS61" s="169"/>
      <c r="GQT61" s="169"/>
      <c r="GQU61" s="169"/>
      <c r="GQV61" s="169"/>
      <c r="GQW61" s="169"/>
      <c r="GQX61" s="169"/>
      <c r="GQY61" s="169"/>
      <c r="GQZ61" s="169"/>
      <c r="GRA61" s="169"/>
      <c r="GRB61" s="169"/>
      <c r="GRC61" s="169"/>
      <c r="GRD61" s="169"/>
      <c r="GRE61" s="169"/>
      <c r="GRF61" s="169"/>
      <c r="GRG61" s="169"/>
      <c r="GRH61" s="169"/>
      <c r="GRI61" s="169"/>
      <c r="GRJ61" s="169"/>
      <c r="GRK61" s="169"/>
      <c r="GRL61" s="169"/>
      <c r="GRM61" s="169"/>
      <c r="GRN61" s="169"/>
      <c r="GRO61" s="169"/>
      <c r="GRP61" s="169"/>
      <c r="GRQ61" s="169"/>
      <c r="GRR61" s="169"/>
      <c r="GRS61" s="169"/>
      <c r="GRT61" s="169"/>
      <c r="GRU61" s="169"/>
      <c r="GRV61" s="169"/>
      <c r="GRW61" s="169"/>
      <c r="GRX61" s="169"/>
      <c r="GRY61" s="169"/>
      <c r="GRZ61" s="169"/>
      <c r="GSA61" s="169"/>
      <c r="GSB61" s="169"/>
      <c r="GSC61" s="169"/>
      <c r="GSD61" s="169"/>
      <c r="GSE61" s="169"/>
      <c r="GSF61" s="169"/>
      <c r="GSG61" s="169"/>
      <c r="GSH61" s="169"/>
      <c r="GSI61" s="169"/>
      <c r="GSJ61" s="169"/>
      <c r="GSK61" s="169"/>
      <c r="GSL61" s="169"/>
      <c r="GSM61" s="169"/>
      <c r="GSN61" s="169"/>
      <c r="GSO61" s="169"/>
      <c r="GSP61" s="169"/>
      <c r="GSQ61" s="169"/>
      <c r="GSR61" s="169"/>
      <c r="GSS61" s="169"/>
      <c r="GST61" s="169"/>
      <c r="GSU61" s="169"/>
      <c r="GSV61" s="169"/>
      <c r="GSW61" s="169"/>
      <c r="GSX61" s="169"/>
      <c r="GSY61" s="169"/>
      <c r="GSZ61" s="169"/>
      <c r="GTA61" s="169"/>
      <c r="GTB61" s="169"/>
      <c r="GTC61" s="169"/>
      <c r="GTD61" s="169"/>
      <c r="GTE61" s="169"/>
      <c r="GTF61" s="169"/>
      <c r="GTG61" s="169"/>
      <c r="GTH61" s="169"/>
      <c r="GTI61" s="169"/>
      <c r="GTJ61" s="169"/>
      <c r="GTK61" s="169"/>
      <c r="GTL61" s="169"/>
      <c r="GTM61" s="169"/>
      <c r="GTN61" s="169"/>
      <c r="GTO61" s="169"/>
      <c r="GTP61" s="169"/>
      <c r="GTQ61" s="169"/>
      <c r="GTR61" s="169"/>
      <c r="GTS61" s="169"/>
      <c r="GTT61" s="169"/>
      <c r="GTU61" s="169"/>
      <c r="GTV61" s="169"/>
      <c r="GTW61" s="169"/>
      <c r="GTX61" s="169"/>
      <c r="GTY61" s="169"/>
      <c r="GTZ61" s="169"/>
      <c r="GUA61" s="169"/>
      <c r="GUB61" s="169"/>
      <c r="GUC61" s="169"/>
      <c r="GUD61" s="169"/>
      <c r="GUE61" s="169"/>
      <c r="GUF61" s="169"/>
      <c r="GUG61" s="169"/>
      <c r="GUH61" s="169"/>
      <c r="GUI61" s="169"/>
      <c r="GUJ61" s="169"/>
      <c r="GUK61" s="169"/>
      <c r="GUL61" s="169"/>
      <c r="GUM61" s="169"/>
      <c r="GUN61" s="169"/>
      <c r="GUO61" s="169"/>
      <c r="GUP61" s="169"/>
      <c r="GUQ61" s="169"/>
      <c r="GUR61" s="169"/>
      <c r="GUS61" s="169"/>
      <c r="GUT61" s="169"/>
      <c r="GUU61" s="169"/>
      <c r="GUV61" s="169"/>
      <c r="GUW61" s="169"/>
      <c r="GUX61" s="169"/>
      <c r="GUY61" s="169"/>
      <c r="GUZ61" s="169"/>
      <c r="GVA61" s="169"/>
      <c r="GVB61" s="169"/>
      <c r="GVC61" s="169"/>
      <c r="GVD61" s="169"/>
      <c r="GVE61" s="169"/>
      <c r="GVF61" s="169"/>
      <c r="GVG61" s="169"/>
      <c r="GVH61" s="169"/>
      <c r="GVI61" s="169"/>
      <c r="GVJ61" s="169"/>
      <c r="GVK61" s="169"/>
      <c r="GVL61" s="169"/>
      <c r="GVM61" s="169"/>
      <c r="GVN61" s="169"/>
      <c r="GVO61" s="169"/>
      <c r="GVP61" s="169"/>
      <c r="GVQ61" s="169"/>
      <c r="GVR61" s="169"/>
      <c r="GVS61" s="169"/>
      <c r="GVT61" s="169"/>
      <c r="GVU61" s="169"/>
      <c r="GVV61" s="169"/>
      <c r="GVW61" s="169"/>
      <c r="GVX61" s="169"/>
      <c r="GVY61" s="169"/>
      <c r="GVZ61" s="169"/>
      <c r="GWA61" s="169"/>
      <c r="GWB61" s="169"/>
      <c r="GWC61" s="169"/>
      <c r="GWD61" s="169"/>
      <c r="GWE61" s="169"/>
      <c r="GWF61" s="169"/>
      <c r="GWG61" s="169"/>
      <c r="GWH61" s="169"/>
      <c r="GWI61" s="169"/>
      <c r="GWJ61" s="169"/>
      <c r="GWK61" s="169"/>
      <c r="GWL61" s="169"/>
      <c r="GWM61" s="169"/>
      <c r="GWN61" s="169"/>
      <c r="GWO61" s="169"/>
      <c r="GWP61" s="169"/>
      <c r="GWQ61" s="169"/>
      <c r="GWR61" s="169"/>
      <c r="GWS61" s="169"/>
      <c r="GWT61" s="169"/>
      <c r="GWU61" s="169"/>
      <c r="GWV61" s="169"/>
      <c r="GWW61" s="169"/>
      <c r="GWX61" s="169"/>
      <c r="GWY61" s="169"/>
      <c r="GWZ61" s="169"/>
      <c r="GXA61" s="169"/>
      <c r="GXB61" s="169"/>
      <c r="GXC61" s="169"/>
      <c r="GXD61" s="169"/>
      <c r="GXE61" s="169"/>
      <c r="GXF61" s="169"/>
      <c r="GXG61" s="169"/>
      <c r="GXH61" s="169"/>
      <c r="GXI61" s="169"/>
      <c r="GXJ61" s="169"/>
      <c r="GXK61" s="169"/>
      <c r="GXL61" s="169"/>
      <c r="GXM61" s="169"/>
      <c r="GXN61" s="169"/>
      <c r="GXO61" s="169"/>
      <c r="GXP61" s="169"/>
      <c r="GXQ61" s="169"/>
      <c r="GXR61" s="169"/>
      <c r="GXS61" s="169"/>
      <c r="GXT61" s="169"/>
      <c r="GXU61" s="169"/>
      <c r="GXV61" s="169"/>
      <c r="GXW61" s="169"/>
      <c r="GXX61" s="169"/>
      <c r="GXY61" s="169"/>
      <c r="GXZ61" s="169"/>
      <c r="GYA61" s="169"/>
      <c r="GYB61" s="169"/>
      <c r="GYC61" s="169"/>
      <c r="GYD61" s="169"/>
      <c r="GYE61" s="169"/>
      <c r="GYF61" s="169"/>
      <c r="GYG61" s="169"/>
      <c r="GYH61" s="169"/>
      <c r="GYI61" s="169"/>
      <c r="GYJ61" s="169"/>
      <c r="GYK61" s="169"/>
      <c r="GYL61" s="169"/>
      <c r="GYM61" s="169"/>
      <c r="GYN61" s="169"/>
      <c r="GYO61" s="169"/>
      <c r="GYP61" s="169"/>
      <c r="GYQ61" s="169"/>
      <c r="GYR61" s="169"/>
      <c r="GYS61" s="169"/>
      <c r="GYT61" s="169"/>
      <c r="GYU61" s="169"/>
      <c r="GYV61" s="169"/>
      <c r="GYW61" s="169"/>
      <c r="GYX61" s="169"/>
      <c r="GYY61" s="169"/>
      <c r="GYZ61" s="169"/>
      <c r="GZA61" s="169"/>
      <c r="GZB61" s="169"/>
      <c r="GZC61" s="169"/>
      <c r="GZD61" s="169"/>
      <c r="GZE61" s="169"/>
      <c r="GZF61" s="169"/>
      <c r="GZG61" s="169"/>
      <c r="GZH61" s="169"/>
      <c r="GZI61" s="169"/>
      <c r="GZJ61" s="169"/>
      <c r="GZK61" s="169"/>
      <c r="GZL61" s="169"/>
      <c r="GZM61" s="169"/>
      <c r="GZN61" s="169"/>
      <c r="GZO61" s="169"/>
      <c r="GZP61" s="169"/>
      <c r="GZQ61" s="169"/>
      <c r="GZR61" s="169"/>
      <c r="GZS61" s="169"/>
      <c r="GZT61" s="169"/>
      <c r="GZU61" s="169"/>
      <c r="GZV61" s="169"/>
      <c r="GZW61" s="169"/>
      <c r="GZX61" s="169"/>
      <c r="GZY61" s="169"/>
      <c r="GZZ61" s="169"/>
      <c r="HAA61" s="169"/>
      <c r="HAB61" s="169"/>
      <c r="HAC61" s="169"/>
      <c r="HAD61" s="169"/>
      <c r="HAE61" s="169"/>
      <c r="HAF61" s="169"/>
      <c r="HAG61" s="169"/>
      <c r="HAH61" s="169"/>
      <c r="HAI61" s="169"/>
      <c r="HAJ61" s="169"/>
      <c r="HAK61" s="169"/>
      <c r="HAL61" s="169"/>
      <c r="HAM61" s="169"/>
      <c r="HAN61" s="169"/>
      <c r="HAO61" s="169"/>
      <c r="HAP61" s="169"/>
      <c r="HAQ61" s="169"/>
      <c r="HAR61" s="169"/>
      <c r="HAS61" s="169"/>
      <c r="HAT61" s="169"/>
      <c r="HAU61" s="169"/>
      <c r="HAV61" s="169"/>
      <c r="HAW61" s="169"/>
      <c r="HAX61" s="169"/>
      <c r="HAY61" s="169"/>
      <c r="HAZ61" s="169"/>
      <c r="HBA61" s="169"/>
      <c r="HBB61" s="169"/>
      <c r="HBC61" s="169"/>
      <c r="HBD61" s="169"/>
      <c r="HBE61" s="169"/>
      <c r="HBF61" s="169"/>
      <c r="HBG61" s="169"/>
      <c r="HBH61" s="169"/>
      <c r="HBI61" s="169"/>
      <c r="HBJ61" s="169"/>
      <c r="HBK61" s="169"/>
      <c r="HBL61" s="169"/>
      <c r="HBM61" s="169"/>
      <c r="HBN61" s="169"/>
      <c r="HBO61" s="169"/>
      <c r="HBP61" s="169"/>
      <c r="HBQ61" s="169"/>
      <c r="HBR61" s="169"/>
      <c r="HBS61" s="169"/>
      <c r="HBT61" s="169"/>
      <c r="HBU61" s="169"/>
      <c r="HBV61" s="169"/>
      <c r="HBW61" s="169"/>
      <c r="HBX61" s="169"/>
      <c r="HBY61" s="169"/>
      <c r="HBZ61" s="169"/>
      <c r="HCA61" s="169"/>
      <c r="HCB61" s="169"/>
      <c r="HCC61" s="169"/>
      <c r="HCD61" s="169"/>
      <c r="HCE61" s="169"/>
      <c r="HCF61" s="169"/>
      <c r="HCG61" s="169"/>
      <c r="HCH61" s="169"/>
      <c r="HCI61" s="169"/>
      <c r="HCJ61" s="169"/>
      <c r="HCK61" s="169"/>
      <c r="HCL61" s="169"/>
      <c r="HCM61" s="169"/>
      <c r="HCN61" s="169"/>
      <c r="HCO61" s="169"/>
      <c r="HCP61" s="169"/>
      <c r="HCQ61" s="169"/>
      <c r="HCR61" s="169"/>
      <c r="HCS61" s="169"/>
      <c r="HCT61" s="169"/>
      <c r="HCU61" s="169"/>
      <c r="HCV61" s="169"/>
      <c r="HCW61" s="169"/>
      <c r="HCX61" s="169"/>
      <c r="HCY61" s="169"/>
      <c r="HCZ61" s="169"/>
      <c r="HDA61" s="169"/>
      <c r="HDB61" s="169"/>
      <c r="HDC61" s="169"/>
      <c r="HDD61" s="169"/>
      <c r="HDE61" s="169"/>
      <c r="HDF61" s="169"/>
      <c r="HDG61" s="169"/>
      <c r="HDH61" s="169"/>
      <c r="HDI61" s="169"/>
      <c r="HDJ61" s="169"/>
      <c r="HDK61" s="169"/>
      <c r="HDL61" s="169"/>
      <c r="HDM61" s="169"/>
      <c r="HDN61" s="169"/>
      <c r="HDO61" s="169"/>
      <c r="HDP61" s="169"/>
      <c r="HDQ61" s="169"/>
      <c r="HDR61" s="169"/>
      <c r="HDS61" s="169"/>
      <c r="HDT61" s="169"/>
      <c r="HDU61" s="169"/>
      <c r="HDV61" s="169"/>
      <c r="HDW61" s="169"/>
      <c r="HDX61" s="169"/>
      <c r="HDY61" s="169"/>
      <c r="HDZ61" s="169"/>
      <c r="HEA61" s="169"/>
      <c r="HEB61" s="169"/>
      <c r="HEC61" s="169"/>
      <c r="HED61" s="169"/>
      <c r="HEE61" s="169"/>
      <c r="HEF61" s="169"/>
      <c r="HEG61" s="169"/>
      <c r="HEH61" s="169"/>
      <c r="HEI61" s="169"/>
      <c r="HEJ61" s="169"/>
      <c r="HEK61" s="169"/>
      <c r="HEL61" s="169"/>
      <c r="HEM61" s="169"/>
      <c r="HEN61" s="169"/>
      <c r="HEO61" s="169"/>
      <c r="HEP61" s="169"/>
      <c r="HEQ61" s="169"/>
      <c r="HER61" s="169"/>
      <c r="HES61" s="169"/>
      <c r="HET61" s="169"/>
      <c r="HEU61" s="169"/>
      <c r="HEV61" s="169"/>
      <c r="HEW61" s="169"/>
      <c r="HEX61" s="169"/>
      <c r="HEY61" s="169"/>
      <c r="HEZ61" s="169"/>
      <c r="HFA61" s="169"/>
      <c r="HFB61" s="169"/>
      <c r="HFC61" s="169"/>
      <c r="HFD61" s="169"/>
      <c r="HFE61" s="169"/>
      <c r="HFF61" s="169"/>
      <c r="HFG61" s="169"/>
      <c r="HFH61" s="169"/>
      <c r="HFI61" s="169"/>
      <c r="HFJ61" s="169"/>
      <c r="HFK61" s="169"/>
      <c r="HFL61" s="169"/>
      <c r="HFM61" s="169"/>
      <c r="HFN61" s="169"/>
      <c r="HFO61" s="169"/>
      <c r="HFP61" s="169"/>
      <c r="HFQ61" s="169"/>
      <c r="HFR61" s="169"/>
      <c r="HFS61" s="169"/>
      <c r="HFT61" s="169"/>
      <c r="HFU61" s="169"/>
      <c r="HFV61" s="169"/>
      <c r="HFW61" s="169"/>
      <c r="HFX61" s="169"/>
      <c r="HFY61" s="169"/>
      <c r="HFZ61" s="169"/>
      <c r="HGA61" s="169"/>
      <c r="HGB61" s="169"/>
      <c r="HGC61" s="169"/>
      <c r="HGD61" s="169"/>
      <c r="HGE61" s="169"/>
      <c r="HGF61" s="169"/>
      <c r="HGG61" s="169"/>
      <c r="HGH61" s="169"/>
      <c r="HGI61" s="169"/>
      <c r="HGJ61" s="169"/>
      <c r="HGK61" s="169"/>
      <c r="HGL61" s="169"/>
      <c r="HGM61" s="169"/>
      <c r="HGN61" s="169"/>
      <c r="HGO61" s="169"/>
      <c r="HGP61" s="169"/>
      <c r="HGQ61" s="169"/>
      <c r="HGR61" s="169"/>
      <c r="HGS61" s="169"/>
      <c r="HGT61" s="169"/>
      <c r="HGU61" s="169"/>
      <c r="HGV61" s="169"/>
      <c r="HGW61" s="169"/>
      <c r="HGX61" s="169"/>
      <c r="HGY61" s="169"/>
      <c r="HGZ61" s="169"/>
      <c r="HHA61" s="169"/>
      <c r="HHB61" s="169"/>
      <c r="HHC61" s="169"/>
      <c r="HHD61" s="169"/>
      <c r="HHE61" s="169"/>
      <c r="HHF61" s="169"/>
      <c r="HHG61" s="169"/>
      <c r="HHH61" s="169"/>
      <c r="HHI61" s="169"/>
      <c r="HHJ61" s="169"/>
      <c r="HHK61" s="169"/>
      <c r="HHL61" s="169"/>
      <c r="HHM61" s="169"/>
      <c r="HHN61" s="169"/>
      <c r="HHO61" s="169"/>
      <c r="HHP61" s="169"/>
      <c r="HHQ61" s="169"/>
      <c r="HHR61" s="169"/>
      <c r="HHS61" s="169"/>
      <c r="HHT61" s="169"/>
      <c r="HHU61" s="169"/>
      <c r="HHV61" s="169"/>
      <c r="HHW61" s="169"/>
      <c r="HHX61" s="169"/>
      <c r="HHY61" s="169"/>
      <c r="HHZ61" s="169"/>
      <c r="HIA61" s="169"/>
      <c r="HIB61" s="169"/>
      <c r="HIC61" s="169"/>
      <c r="HID61" s="169"/>
      <c r="HIE61" s="169"/>
      <c r="HIF61" s="169"/>
      <c r="HIG61" s="169"/>
      <c r="HIH61" s="169"/>
      <c r="HII61" s="169"/>
      <c r="HIJ61" s="169"/>
      <c r="HIK61" s="169"/>
      <c r="HIL61" s="169"/>
      <c r="HIM61" s="169"/>
      <c r="HIN61" s="169"/>
      <c r="HIO61" s="169"/>
      <c r="HIP61" s="169"/>
      <c r="HIQ61" s="169"/>
      <c r="HIR61" s="169"/>
      <c r="HIS61" s="169"/>
      <c r="HIT61" s="169"/>
      <c r="HIU61" s="169"/>
      <c r="HIV61" s="169"/>
      <c r="HIW61" s="169"/>
      <c r="HIX61" s="169"/>
      <c r="HIY61" s="169"/>
      <c r="HIZ61" s="169"/>
      <c r="HJA61" s="169"/>
      <c r="HJB61" s="169"/>
      <c r="HJC61" s="169"/>
      <c r="HJD61" s="169"/>
      <c r="HJE61" s="169"/>
      <c r="HJF61" s="169"/>
      <c r="HJG61" s="169"/>
      <c r="HJH61" s="169"/>
      <c r="HJI61" s="169"/>
      <c r="HJJ61" s="169"/>
      <c r="HJK61" s="169"/>
      <c r="HJL61" s="169"/>
      <c r="HJM61" s="169"/>
      <c r="HJN61" s="169"/>
      <c r="HJO61" s="169"/>
      <c r="HJP61" s="169"/>
      <c r="HJQ61" s="169"/>
      <c r="HJR61" s="169"/>
      <c r="HJS61" s="169"/>
      <c r="HJT61" s="169"/>
      <c r="HJU61" s="169"/>
      <c r="HJV61" s="169"/>
      <c r="HJW61" s="169"/>
      <c r="HJX61" s="169"/>
      <c r="HJY61" s="169"/>
      <c r="HJZ61" s="169"/>
      <c r="HKA61" s="169"/>
      <c r="HKB61" s="169"/>
      <c r="HKC61" s="169"/>
      <c r="HKD61" s="169"/>
      <c r="HKE61" s="169"/>
      <c r="HKF61" s="169"/>
      <c r="HKG61" s="169"/>
      <c r="HKH61" s="169"/>
      <c r="HKI61" s="169"/>
      <c r="HKJ61" s="169"/>
      <c r="HKK61" s="169"/>
      <c r="HKL61" s="169"/>
      <c r="HKM61" s="169"/>
      <c r="HKN61" s="169"/>
      <c r="HKO61" s="169"/>
      <c r="HKP61" s="169"/>
      <c r="HKQ61" s="169"/>
      <c r="HKR61" s="169"/>
      <c r="HKS61" s="169"/>
      <c r="HKT61" s="169"/>
      <c r="HKU61" s="169"/>
      <c r="HKV61" s="169"/>
      <c r="HKW61" s="169"/>
      <c r="HKX61" s="169"/>
      <c r="HKY61" s="169"/>
      <c r="HKZ61" s="169"/>
      <c r="HLA61" s="169"/>
      <c r="HLB61" s="169"/>
      <c r="HLC61" s="169"/>
      <c r="HLD61" s="169"/>
      <c r="HLE61" s="169"/>
      <c r="HLF61" s="169"/>
      <c r="HLG61" s="169"/>
      <c r="HLH61" s="169"/>
      <c r="HLI61" s="169"/>
      <c r="HLJ61" s="169"/>
      <c r="HLK61" s="169"/>
      <c r="HLL61" s="169"/>
      <c r="HLM61" s="169"/>
      <c r="HLN61" s="169"/>
      <c r="HLO61" s="169"/>
      <c r="HLP61" s="169"/>
      <c r="HLQ61" s="169"/>
      <c r="HLR61" s="169"/>
      <c r="HLS61" s="169"/>
      <c r="HLT61" s="169"/>
      <c r="HLU61" s="169"/>
      <c r="HLV61" s="169"/>
      <c r="HLW61" s="169"/>
      <c r="HLX61" s="169"/>
      <c r="HLY61" s="169"/>
      <c r="HLZ61" s="169"/>
      <c r="HMA61" s="169"/>
      <c r="HMB61" s="169"/>
      <c r="HMC61" s="169"/>
      <c r="HMD61" s="169"/>
      <c r="HME61" s="169"/>
      <c r="HMF61" s="169"/>
      <c r="HMG61" s="169"/>
      <c r="HMH61" s="169"/>
      <c r="HMI61" s="169"/>
      <c r="HMJ61" s="169"/>
      <c r="HMK61" s="169"/>
      <c r="HML61" s="169"/>
      <c r="HMM61" s="169"/>
      <c r="HMN61" s="169"/>
      <c r="HMO61" s="169"/>
      <c r="HMP61" s="169"/>
      <c r="HMQ61" s="169"/>
      <c r="HMR61" s="169"/>
      <c r="HMS61" s="169"/>
      <c r="HMT61" s="169"/>
      <c r="HMU61" s="169"/>
      <c r="HMV61" s="169"/>
      <c r="HMW61" s="169"/>
      <c r="HMX61" s="169"/>
      <c r="HMY61" s="169"/>
      <c r="HMZ61" s="169"/>
      <c r="HNA61" s="169"/>
      <c r="HNB61" s="169"/>
      <c r="HNC61" s="169"/>
      <c r="HND61" s="169"/>
      <c r="HNE61" s="169"/>
      <c r="HNF61" s="169"/>
      <c r="HNG61" s="169"/>
      <c r="HNH61" s="169"/>
      <c r="HNI61" s="169"/>
      <c r="HNJ61" s="169"/>
      <c r="HNK61" s="169"/>
      <c r="HNL61" s="169"/>
      <c r="HNM61" s="169"/>
      <c r="HNN61" s="169"/>
      <c r="HNO61" s="169"/>
      <c r="HNP61" s="169"/>
      <c r="HNQ61" s="169"/>
      <c r="HNR61" s="169"/>
      <c r="HNS61" s="169"/>
      <c r="HNT61" s="169"/>
      <c r="HNU61" s="169"/>
      <c r="HNV61" s="169"/>
      <c r="HNW61" s="169"/>
      <c r="HNX61" s="169"/>
      <c r="HNY61" s="169"/>
      <c r="HNZ61" s="169"/>
      <c r="HOA61" s="169"/>
      <c r="HOB61" s="169"/>
      <c r="HOC61" s="169"/>
      <c r="HOD61" s="169"/>
      <c r="HOE61" s="169"/>
      <c r="HOF61" s="169"/>
      <c r="HOG61" s="169"/>
      <c r="HOH61" s="169"/>
      <c r="HOI61" s="169"/>
      <c r="HOJ61" s="169"/>
      <c r="HOK61" s="169"/>
      <c r="HOL61" s="169"/>
      <c r="HOM61" s="169"/>
      <c r="HON61" s="169"/>
      <c r="HOO61" s="169"/>
      <c r="HOP61" s="169"/>
      <c r="HOQ61" s="169"/>
      <c r="HOR61" s="169"/>
      <c r="HOS61" s="169"/>
      <c r="HOT61" s="169"/>
      <c r="HOU61" s="169"/>
      <c r="HOV61" s="169"/>
      <c r="HOW61" s="169"/>
      <c r="HOX61" s="169"/>
      <c r="HOY61" s="169"/>
      <c r="HOZ61" s="169"/>
      <c r="HPA61" s="169"/>
      <c r="HPB61" s="169"/>
      <c r="HPC61" s="169"/>
      <c r="HPD61" s="169"/>
      <c r="HPE61" s="169"/>
      <c r="HPF61" s="169"/>
      <c r="HPG61" s="169"/>
      <c r="HPH61" s="169"/>
      <c r="HPI61" s="169"/>
      <c r="HPJ61" s="169"/>
      <c r="HPK61" s="169"/>
      <c r="HPL61" s="169"/>
      <c r="HPM61" s="169"/>
      <c r="HPN61" s="169"/>
      <c r="HPO61" s="169"/>
      <c r="HPP61" s="169"/>
      <c r="HPQ61" s="169"/>
      <c r="HPR61" s="169"/>
      <c r="HPS61" s="169"/>
      <c r="HPT61" s="169"/>
      <c r="HPU61" s="169"/>
      <c r="HPV61" s="169"/>
      <c r="HPW61" s="169"/>
      <c r="HPX61" s="169"/>
      <c r="HPY61" s="169"/>
      <c r="HPZ61" s="169"/>
      <c r="HQA61" s="169"/>
      <c r="HQB61" s="169"/>
      <c r="HQC61" s="169"/>
      <c r="HQD61" s="169"/>
      <c r="HQE61" s="169"/>
      <c r="HQF61" s="169"/>
      <c r="HQG61" s="169"/>
      <c r="HQH61" s="169"/>
      <c r="HQI61" s="169"/>
      <c r="HQJ61" s="169"/>
      <c r="HQK61" s="169"/>
      <c r="HQL61" s="169"/>
      <c r="HQM61" s="169"/>
      <c r="HQN61" s="169"/>
      <c r="HQO61" s="169"/>
      <c r="HQP61" s="169"/>
      <c r="HQQ61" s="169"/>
      <c r="HQR61" s="169"/>
      <c r="HQS61" s="169"/>
      <c r="HQT61" s="169"/>
      <c r="HQU61" s="169"/>
      <c r="HQV61" s="169"/>
      <c r="HQW61" s="169"/>
      <c r="HQX61" s="169"/>
      <c r="HQY61" s="169"/>
      <c r="HQZ61" s="169"/>
      <c r="HRA61" s="169"/>
      <c r="HRB61" s="169"/>
      <c r="HRC61" s="169"/>
      <c r="HRD61" s="169"/>
      <c r="HRE61" s="169"/>
      <c r="HRF61" s="169"/>
      <c r="HRG61" s="169"/>
      <c r="HRH61" s="169"/>
      <c r="HRI61" s="169"/>
      <c r="HRJ61" s="169"/>
      <c r="HRK61" s="169"/>
      <c r="HRL61" s="169"/>
      <c r="HRM61" s="169"/>
      <c r="HRN61" s="169"/>
      <c r="HRO61" s="169"/>
      <c r="HRP61" s="169"/>
      <c r="HRQ61" s="169"/>
      <c r="HRR61" s="169"/>
      <c r="HRS61" s="169"/>
      <c r="HRT61" s="169"/>
      <c r="HRU61" s="169"/>
      <c r="HRV61" s="169"/>
      <c r="HRW61" s="169"/>
      <c r="HRX61" s="169"/>
      <c r="HRY61" s="169"/>
      <c r="HRZ61" s="169"/>
      <c r="HSA61" s="169"/>
      <c r="HSB61" s="169"/>
      <c r="HSC61" s="169"/>
      <c r="HSD61" s="169"/>
      <c r="HSE61" s="169"/>
      <c r="HSF61" s="169"/>
      <c r="HSG61" s="169"/>
      <c r="HSH61" s="169"/>
      <c r="HSI61" s="169"/>
      <c r="HSJ61" s="169"/>
      <c r="HSK61" s="169"/>
      <c r="HSL61" s="169"/>
      <c r="HSM61" s="169"/>
      <c r="HSN61" s="169"/>
      <c r="HSO61" s="169"/>
      <c r="HSP61" s="169"/>
      <c r="HSQ61" s="169"/>
      <c r="HSR61" s="169"/>
      <c r="HSS61" s="169"/>
      <c r="HST61" s="169"/>
      <c r="HSU61" s="169"/>
      <c r="HSV61" s="169"/>
      <c r="HSW61" s="169"/>
      <c r="HSX61" s="169"/>
      <c r="HSY61" s="169"/>
      <c r="HSZ61" s="169"/>
      <c r="HTA61" s="169"/>
      <c r="HTB61" s="169"/>
      <c r="HTC61" s="169"/>
      <c r="HTD61" s="169"/>
      <c r="HTE61" s="169"/>
      <c r="HTF61" s="169"/>
      <c r="HTG61" s="169"/>
      <c r="HTH61" s="169"/>
      <c r="HTI61" s="169"/>
      <c r="HTJ61" s="169"/>
      <c r="HTK61" s="169"/>
      <c r="HTL61" s="169"/>
      <c r="HTM61" s="169"/>
      <c r="HTN61" s="169"/>
      <c r="HTO61" s="169"/>
      <c r="HTP61" s="169"/>
      <c r="HTQ61" s="169"/>
      <c r="HTR61" s="169"/>
      <c r="HTS61" s="169"/>
      <c r="HTT61" s="169"/>
      <c r="HTU61" s="169"/>
      <c r="HTV61" s="169"/>
      <c r="HTW61" s="169"/>
      <c r="HTX61" s="169"/>
      <c r="HTY61" s="169"/>
      <c r="HTZ61" s="169"/>
      <c r="HUA61" s="169"/>
      <c r="HUB61" s="169"/>
      <c r="HUC61" s="169"/>
      <c r="HUD61" s="169"/>
      <c r="HUE61" s="169"/>
      <c r="HUF61" s="169"/>
      <c r="HUG61" s="169"/>
      <c r="HUH61" s="169"/>
      <c r="HUI61" s="169"/>
      <c r="HUJ61" s="169"/>
      <c r="HUK61" s="169"/>
      <c r="HUL61" s="169"/>
      <c r="HUM61" s="169"/>
      <c r="HUN61" s="169"/>
      <c r="HUO61" s="169"/>
      <c r="HUP61" s="169"/>
      <c r="HUQ61" s="169"/>
      <c r="HUR61" s="169"/>
      <c r="HUS61" s="169"/>
      <c r="HUT61" s="169"/>
      <c r="HUU61" s="169"/>
      <c r="HUV61" s="169"/>
      <c r="HUW61" s="169"/>
      <c r="HUX61" s="169"/>
      <c r="HUY61" s="169"/>
      <c r="HUZ61" s="169"/>
      <c r="HVA61" s="169"/>
      <c r="HVB61" s="169"/>
      <c r="HVC61" s="169"/>
      <c r="HVD61" s="169"/>
      <c r="HVE61" s="169"/>
      <c r="HVF61" s="169"/>
      <c r="HVG61" s="169"/>
      <c r="HVH61" s="169"/>
      <c r="HVI61" s="169"/>
      <c r="HVJ61" s="169"/>
      <c r="HVK61" s="169"/>
      <c r="HVL61" s="169"/>
      <c r="HVM61" s="169"/>
      <c r="HVN61" s="169"/>
      <c r="HVO61" s="169"/>
      <c r="HVP61" s="169"/>
      <c r="HVQ61" s="169"/>
      <c r="HVR61" s="169"/>
      <c r="HVS61" s="169"/>
      <c r="HVT61" s="169"/>
      <c r="HVU61" s="169"/>
      <c r="HVV61" s="169"/>
      <c r="HVW61" s="169"/>
      <c r="HVX61" s="169"/>
      <c r="HVY61" s="169"/>
      <c r="HVZ61" s="169"/>
      <c r="HWA61" s="169"/>
      <c r="HWB61" s="169"/>
      <c r="HWC61" s="169"/>
      <c r="HWD61" s="169"/>
      <c r="HWE61" s="169"/>
      <c r="HWF61" s="169"/>
      <c r="HWG61" s="169"/>
      <c r="HWH61" s="169"/>
      <c r="HWI61" s="169"/>
      <c r="HWJ61" s="169"/>
      <c r="HWK61" s="169"/>
      <c r="HWL61" s="169"/>
      <c r="HWM61" s="169"/>
      <c r="HWN61" s="169"/>
      <c r="HWO61" s="169"/>
      <c r="HWP61" s="169"/>
      <c r="HWQ61" s="169"/>
      <c r="HWR61" s="169"/>
      <c r="HWS61" s="169"/>
      <c r="HWT61" s="169"/>
      <c r="HWU61" s="169"/>
      <c r="HWV61" s="169"/>
      <c r="HWW61" s="169"/>
      <c r="HWX61" s="169"/>
      <c r="HWY61" s="169"/>
      <c r="HWZ61" s="169"/>
      <c r="HXA61" s="169"/>
      <c r="HXB61" s="169"/>
      <c r="HXC61" s="169"/>
      <c r="HXD61" s="169"/>
      <c r="HXE61" s="169"/>
      <c r="HXF61" s="169"/>
      <c r="HXG61" s="169"/>
      <c r="HXH61" s="169"/>
      <c r="HXI61" s="169"/>
      <c r="HXJ61" s="169"/>
      <c r="HXK61" s="169"/>
      <c r="HXL61" s="169"/>
      <c r="HXM61" s="169"/>
      <c r="HXN61" s="169"/>
      <c r="HXO61" s="169"/>
      <c r="HXP61" s="169"/>
      <c r="HXQ61" s="169"/>
      <c r="HXR61" s="169"/>
      <c r="HXS61" s="169"/>
      <c r="HXT61" s="169"/>
      <c r="HXU61" s="169"/>
      <c r="HXV61" s="169"/>
      <c r="HXW61" s="169"/>
      <c r="HXX61" s="169"/>
      <c r="HXY61" s="169"/>
      <c r="HXZ61" s="169"/>
      <c r="HYA61" s="169"/>
      <c r="HYB61" s="169"/>
      <c r="HYC61" s="169"/>
      <c r="HYD61" s="169"/>
      <c r="HYE61" s="169"/>
      <c r="HYF61" s="169"/>
      <c r="HYG61" s="169"/>
      <c r="HYH61" s="169"/>
      <c r="HYI61" s="169"/>
      <c r="HYJ61" s="169"/>
      <c r="HYK61" s="169"/>
      <c r="HYL61" s="169"/>
      <c r="HYM61" s="169"/>
      <c r="HYN61" s="169"/>
      <c r="HYO61" s="169"/>
      <c r="HYP61" s="169"/>
      <c r="HYQ61" s="169"/>
      <c r="HYR61" s="169"/>
      <c r="HYS61" s="169"/>
      <c r="HYT61" s="169"/>
      <c r="HYU61" s="169"/>
      <c r="HYV61" s="169"/>
      <c r="HYW61" s="169"/>
      <c r="HYX61" s="169"/>
      <c r="HYY61" s="169"/>
      <c r="HYZ61" s="169"/>
      <c r="HZA61" s="169"/>
      <c r="HZB61" s="169"/>
      <c r="HZC61" s="169"/>
      <c r="HZD61" s="169"/>
      <c r="HZE61" s="169"/>
      <c r="HZF61" s="169"/>
      <c r="HZG61" s="169"/>
      <c r="HZH61" s="169"/>
      <c r="HZI61" s="169"/>
      <c r="HZJ61" s="169"/>
      <c r="HZK61" s="169"/>
      <c r="HZL61" s="169"/>
      <c r="HZM61" s="169"/>
      <c r="HZN61" s="169"/>
      <c r="HZO61" s="169"/>
      <c r="HZP61" s="169"/>
      <c r="HZQ61" s="169"/>
      <c r="HZR61" s="169"/>
      <c r="HZS61" s="169"/>
      <c r="HZT61" s="169"/>
      <c r="HZU61" s="169"/>
      <c r="HZV61" s="169"/>
      <c r="HZW61" s="169"/>
      <c r="HZX61" s="169"/>
      <c r="HZY61" s="169"/>
      <c r="HZZ61" s="169"/>
      <c r="IAA61" s="169"/>
      <c r="IAB61" s="169"/>
      <c r="IAC61" s="169"/>
      <c r="IAD61" s="169"/>
      <c r="IAE61" s="169"/>
      <c r="IAF61" s="169"/>
      <c r="IAG61" s="169"/>
      <c r="IAH61" s="169"/>
      <c r="IAI61" s="169"/>
      <c r="IAJ61" s="169"/>
      <c r="IAK61" s="169"/>
      <c r="IAL61" s="169"/>
      <c r="IAM61" s="169"/>
      <c r="IAN61" s="169"/>
      <c r="IAO61" s="169"/>
      <c r="IAP61" s="169"/>
      <c r="IAQ61" s="169"/>
      <c r="IAR61" s="169"/>
      <c r="IAS61" s="169"/>
      <c r="IAT61" s="169"/>
      <c r="IAU61" s="169"/>
      <c r="IAV61" s="169"/>
      <c r="IAW61" s="169"/>
      <c r="IAX61" s="169"/>
      <c r="IAY61" s="169"/>
      <c r="IAZ61" s="169"/>
      <c r="IBA61" s="169"/>
      <c r="IBB61" s="169"/>
      <c r="IBC61" s="169"/>
      <c r="IBD61" s="169"/>
      <c r="IBE61" s="169"/>
      <c r="IBF61" s="169"/>
      <c r="IBG61" s="169"/>
      <c r="IBH61" s="169"/>
      <c r="IBI61" s="169"/>
      <c r="IBJ61" s="169"/>
      <c r="IBK61" s="169"/>
      <c r="IBL61" s="169"/>
      <c r="IBM61" s="169"/>
      <c r="IBN61" s="169"/>
      <c r="IBO61" s="169"/>
      <c r="IBP61" s="169"/>
      <c r="IBQ61" s="169"/>
      <c r="IBR61" s="169"/>
      <c r="IBS61" s="169"/>
      <c r="IBT61" s="169"/>
      <c r="IBU61" s="169"/>
      <c r="IBV61" s="169"/>
      <c r="IBW61" s="169"/>
      <c r="IBX61" s="169"/>
      <c r="IBY61" s="169"/>
      <c r="IBZ61" s="169"/>
      <c r="ICA61" s="169"/>
      <c r="ICB61" s="169"/>
      <c r="ICC61" s="169"/>
      <c r="ICD61" s="169"/>
      <c r="ICE61" s="169"/>
      <c r="ICF61" s="169"/>
      <c r="ICG61" s="169"/>
      <c r="ICH61" s="169"/>
      <c r="ICI61" s="169"/>
      <c r="ICJ61" s="169"/>
      <c r="ICK61" s="169"/>
      <c r="ICL61" s="169"/>
      <c r="ICM61" s="169"/>
      <c r="ICN61" s="169"/>
      <c r="ICO61" s="169"/>
      <c r="ICP61" s="169"/>
      <c r="ICQ61" s="169"/>
      <c r="ICR61" s="169"/>
      <c r="ICS61" s="169"/>
      <c r="ICT61" s="169"/>
      <c r="ICU61" s="169"/>
      <c r="ICV61" s="169"/>
      <c r="ICW61" s="169"/>
      <c r="ICX61" s="169"/>
      <c r="ICY61" s="169"/>
      <c r="ICZ61" s="169"/>
      <c r="IDA61" s="169"/>
      <c r="IDB61" s="169"/>
      <c r="IDC61" s="169"/>
      <c r="IDD61" s="169"/>
      <c r="IDE61" s="169"/>
      <c r="IDF61" s="169"/>
      <c r="IDG61" s="169"/>
      <c r="IDH61" s="169"/>
      <c r="IDI61" s="169"/>
      <c r="IDJ61" s="169"/>
      <c r="IDK61" s="169"/>
      <c r="IDL61" s="169"/>
      <c r="IDM61" s="169"/>
      <c r="IDN61" s="169"/>
      <c r="IDO61" s="169"/>
      <c r="IDP61" s="169"/>
      <c r="IDQ61" s="169"/>
      <c r="IDR61" s="169"/>
      <c r="IDS61" s="169"/>
      <c r="IDT61" s="169"/>
      <c r="IDU61" s="169"/>
      <c r="IDV61" s="169"/>
      <c r="IDW61" s="169"/>
      <c r="IDX61" s="169"/>
      <c r="IDY61" s="169"/>
      <c r="IDZ61" s="169"/>
      <c r="IEA61" s="169"/>
      <c r="IEB61" s="169"/>
      <c r="IEC61" s="169"/>
      <c r="IED61" s="169"/>
      <c r="IEE61" s="169"/>
      <c r="IEF61" s="169"/>
      <c r="IEG61" s="169"/>
      <c r="IEH61" s="169"/>
      <c r="IEI61" s="169"/>
      <c r="IEJ61" s="169"/>
      <c r="IEK61" s="169"/>
      <c r="IEL61" s="169"/>
      <c r="IEM61" s="169"/>
      <c r="IEN61" s="169"/>
      <c r="IEO61" s="169"/>
      <c r="IEP61" s="169"/>
      <c r="IEQ61" s="169"/>
      <c r="IER61" s="169"/>
      <c r="IES61" s="169"/>
      <c r="IET61" s="169"/>
      <c r="IEU61" s="169"/>
      <c r="IEV61" s="169"/>
      <c r="IEW61" s="169"/>
      <c r="IEX61" s="169"/>
      <c r="IEY61" s="169"/>
      <c r="IEZ61" s="169"/>
      <c r="IFA61" s="169"/>
      <c r="IFB61" s="169"/>
      <c r="IFC61" s="169"/>
      <c r="IFD61" s="169"/>
      <c r="IFE61" s="169"/>
      <c r="IFF61" s="169"/>
      <c r="IFG61" s="169"/>
      <c r="IFH61" s="169"/>
      <c r="IFI61" s="169"/>
      <c r="IFJ61" s="169"/>
      <c r="IFK61" s="169"/>
      <c r="IFL61" s="169"/>
      <c r="IFM61" s="169"/>
      <c r="IFN61" s="169"/>
      <c r="IFO61" s="169"/>
      <c r="IFP61" s="169"/>
      <c r="IFQ61" s="169"/>
      <c r="IFR61" s="169"/>
      <c r="IFS61" s="169"/>
      <c r="IFT61" s="169"/>
      <c r="IFU61" s="169"/>
      <c r="IFV61" s="169"/>
      <c r="IFW61" s="169"/>
      <c r="IFX61" s="169"/>
      <c r="IFY61" s="169"/>
      <c r="IFZ61" s="169"/>
      <c r="IGA61" s="169"/>
      <c r="IGB61" s="169"/>
      <c r="IGC61" s="169"/>
      <c r="IGD61" s="169"/>
      <c r="IGE61" s="169"/>
      <c r="IGF61" s="169"/>
      <c r="IGG61" s="169"/>
      <c r="IGH61" s="169"/>
      <c r="IGI61" s="169"/>
      <c r="IGJ61" s="169"/>
      <c r="IGK61" s="169"/>
      <c r="IGL61" s="169"/>
      <c r="IGM61" s="169"/>
      <c r="IGN61" s="169"/>
      <c r="IGO61" s="169"/>
      <c r="IGP61" s="169"/>
      <c r="IGQ61" s="169"/>
      <c r="IGR61" s="169"/>
      <c r="IGS61" s="169"/>
      <c r="IGT61" s="169"/>
      <c r="IGU61" s="169"/>
      <c r="IGV61" s="169"/>
      <c r="IGW61" s="169"/>
      <c r="IGX61" s="169"/>
      <c r="IGY61" s="169"/>
      <c r="IGZ61" s="169"/>
      <c r="IHA61" s="169"/>
      <c r="IHB61" s="169"/>
      <c r="IHC61" s="169"/>
      <c r="IHD61" s="169"/>
      <c r="IHE61" s="169"/>
      <c r="IHF61" s="169"/>
      <c r="IHG61" s="169"/>
      <c r="IHH61" s="169"/>
      <c r="IHI61" s="169"/>
      <c r="IHJ61" s="169"/>
      <c r="IHK61" s="169"/>
      <c r="IHL61" s="169"/>
      <c r="IHM61" s="169"/>
      <c r="IHN61" s="169"/>
      <c r="IHO61" s="169"/>
      <c r="IHP61" s="169"/>
      <c r="IHQ61" s="169"/>
      <c r="IHR61" s="169"/>
      <c r="IHS61" s="169"/>
      <c r="IHT61" s="169"/>
      <c r="IHU61" s="169"/>
      <c r="IHV61" s="169"/>
      <c r="IHW61" s="169"/>
      <c r="IHX61" s="169"/>
      <c r="IHY61" s="169"/>
      <c r="IHZ61" s="169"/>
      <c r="IIA61" s="169"/>
      <c r="IIB61" s="169"/>
      <c r="IIC61" s="169"/>
      <c r="IID61" s="169"/>
      <c r="IIE61" s="169"/>
      <c r="IIF61" s="169"/>
      <c r="IIG61" s="169"/>
      <c r="IIH61" s="169"/>
      <c r="III61" s="169"/>
      <c r="IIJ61" s="169"/>
      <c r="IIK61" s="169"/>
      <c r="IIL61" s="169"/>
      <c r="IIM61" s="169"/>
      <c r="IIN61" s="169"/>
      <c r="IIO61" s="169"/>
      <c r="IIP61" s="169"/>
      <c r="IIQ61" s="169"/>
      <c r="IIR61" s="169"/>
      <c r="IIS61" s="169"/>
      <c r="IIT61" s="169"/>
      <c r="IIU61" s="169"/>
      <c r="IIV61" s="169"/>
      <c r="IIW61" s="169"/>
      <c r="IIX61" s="169"/>
      <c r="IIY61" s="169"/>
      <c r="IIZ61" s="169"/>
      <c r="IJA61" s="169"/>
      <c r="IJB61" s="169"/>
      <c r="IJC61" s="169"/>
      <c r="IJD61" s="169"/>
      <c r="IJE61" s="169"/>
      <c r="IJF61" s="169"/>
      <c r="IJG61" s="169"/>
      <c r="IJH61" s="169"/>
      <c r="IJI61" s="169"/>
      <c r="IJJ61" s="169"/>
      <c r="IJK61" s="169"/>
      <c r="IJL61" s="169"/>
      <c r="IJM61" s="169"/>
      <c r="IJN61" s="169"/>
      <c r="IJO61" s="169"/>
      <c r="IJP61" s="169"/>
      <c r="IJQ61" s="169"/>
      <c r="IJR61" s="169"/>
      <c r="IJS61" s="169"/>
      <c r="IJT61" s="169"/>
      <c r="IJU61" s="169"/>
      <c r="IJV61" s="169"/>
      <c r="IJW61" s="169"/>
      <c r="IJX61" s="169"/>
      <c r="IJY61" s="169"/>
      <c r="IJZ61" s="169"/>
      <c r="IKA61" s="169"/>
      <c r="IKB61" s="169"/>
      <c r="IKC61" s="169"/>
      <c r="IKD61" s="169"/>
      <c r="IKE61" s="169"/>
      <c r="IKF61" s="169"/>
      <c r="IKG61" s="169"/>
      <c r="IKH61" s="169"/>
      <c r="IKI61" s="169"/>
      <c r="IKJ61" s="169"/>
      <c r="IKK61" s="169"/>
      <c r="IKL61" s="169"/>
      <c r="IKM61" s="169"/>
      <c r="IKN61" s="169"/>
      <c r="IKO61" s="169"/>
      <c r="IKP61" s="169"/>
      <c r="IKQ61" s="169"/>
      <c r="IKR61" s="169"/>
      <c r="IKS61" s="169"/>
      <c r="IKT61" s="169"/>
      <c r="IKU61" s="169"/>
      <c r="IKV61" s="169"/>
      <c r="IKW61" s="169"/>
      <c r="IKX61" s="169"/>
      <c r="IKY61" s="169"/>
      <c r="IKZ61" s="169"/>
      <c r="ILA61" s="169"/>
      <c r="ILB61" s="169"/>
      <c r="ILC61" s="169"/>
      <c r="ILD61" s="169"/>
      <c r="ILE61" s="169"/>
      <c r="ILF61" s="169"/>
      <c r="ILG61" s="169"/>
      <c r="ILH61" s="169"/>
      <c r="ILI61" s="169"/>
      <c r="ILJ61" s="169"/>
      <c r="ILK61" s="169"/>
      <c r="ILL61" s="169"/>
      <c r="ILM61" s="169"/>
      <c r="ILN61" s="169"/>
      <c r="ILO61" s="169"/>
      <c r="ILP61" s="169"/>
      <c r="ILQ61" s="169"/>
      <c r="ILR61" s="169"/>
      <c r="ILS61" s="169"/>
      <c r="ILT61" s="169"/>
      <c r="ILU61" s="169"/>
      <c r="ILV61" s="169"/>
      <c r="ILW61" s="169"/>
      <c r="ILX61" s="169"/>
      <c r="ILY61" s="169"/>
      <c r="ILZ61" s="169"/>
      <c r="IMA61" s="169"/>
      <c r="IMB61" s="169"/>
      <c r="IMC61" s="169"/>
      <c r="IMD61" s="169"/>
      <c r="IME61" s="169"/>
      <c r="IMF61" s="169"/>
      <c r="IMG61" s="169"/>
      <c r="IMH61" s="169"/>
      <c r="IMI61" s="169"/>
      <c r="IMJ61" s="169"/>
      <c r="IMK61" s="169"/>
      <c r="IML61" s="169"/>
      <c r="IMM61" s="169"/>
      <c r="IMN61" s="169"/>
      <c r="IMO61" s="169"/>
      <c r="IMP61" s="169"/>
      <c r="IMQ61" s="169"/>
      <c r="IMR61" s="169"/>
      <c r="IMS61" s="169"/>
      <c r="IMT61" s="169"/>
      <c r="IMU61" s="169"/>
      <c r="IMV61" s="169"/>
      <c r="IMW61" s="169"/>
      <c r="IMX61" s="169"/>
      <c r="IMY61" s="169"/>
      <c r="IMZ61" s="169"/>
      <c r="INA61" s="169"/>
      <c r="INB61" s="169"/>
      <c r="INC61" s="169"/>
      <c r="IND61" s="169"/>
      <c r="INE61" s="169"/>
      <c r="INF61" s="169"/>
      <c r="ING61" s="169"/>
      <c r="INH61" s="169"/>
      <c r="INI61" s="169"/>
      <c r="INJ61" s="169"/>
      <c r="INK61" s="169"/>
      <c r="INL61" s="169"/>
      <c r="INM61" s="169"/>
      <c r="INN61" s="169"/>
      <c r="INO61" s="169"/>
      <c r="INP61" s="169"/>
      <c r="INQ61" s="169"/>
      <c r="INR61" s="169"/>
      <c r="INS61" s="169"/>
      <c r="INT61" s="169"/>
      <c r="INU61" s="169"/>
      <c r="INV61" s="169"/>
      <c r="INW61" s="169"/>
      <c r="INX61" s="169"/>
      <c r="INY61" s="169"/>
      <c r="INZ61" s="169"/>
      <c r="IOA61" s="169"/>
      <c r="IOB61" s="169"/>
      <c r="IOC61" s="169"/>
      <c r="IOD61" s="169"/>
      <c r="IOE61" s="169"/>
      <c r="IOF61" s="169"/>
      <c r="IOG61" s="169"/>
      <c r="IOH61" s="169"/>
      <c r="IOI61" s="169"/>
      <c r="IOJ61" s="169"/>
      <c r="IOK61" s="169"/>
      <c r="IOL61" s="169"/>
      <c r="IOM61" s="169"/>
      <c r="ION61" s="169"/>
      <c r="IOO61" s="169"/>
      <c r="IOP61" s="169"/>
      <c r="IOQ61" s="169"/>
      <c r="IOR61" s="169"/>
      <c r="IOS61" s="169"/>
      <c r="IOT61" s="169"/>
      <c r="IOU61" s="169"/>
      <c r="IOV61" s="169"/>
      <c r="IOW61" s="169"/>
      <c r="IOX61" s="169"/>
      <c r="IOY61" s="169"/>
      <c r="IOZ61" s="169"/>
      <c r="IPA61" s="169"/>
      <c r="IPB61" s="169"/>
      <c r="IPC61" s="169"/>
      <c r="IPD61" s="169"/>
      <c r="IPE61" s="169"/>
      <c r="IPF61" s="169"/>
      <c r="IPG61" s="169"/>
      <c r="IPH61" s="169"/>
      <c r="IPI61" s="169"/>
      <c r="IPJ61" s="169"/>
      <c r="IPK61" s="169"/>
      <c r="IPL61" s="169"/>
      <c r="IPM61" s="169"/>
      <c r="IPN61" s="169"/>
      <c r="IPO61" s="169"/>
      <c r="IPP61" s="169"/>
      <c r="IPQ61" s="169"/>
      <c r="IPR61" s="169"/>
      <c r="IPS61" s="169"/>
      <c r="IPT61" s="169"/>
      <c r="IPU61" s="169"/>
      <c r="IPV61" s="169"/>
      <c r="IPW61" s="169"/>
      <c r="IPX61" s="169"/>
      <c r="IPY61" s="169"/>
      <c r="IPZ61" s="169"/>
      <c r="IQA61" s="169"/>
      <c r="IQB61" s="169"/>
      <c r="IQC61" s="169"/>
      <c r="IQD61" s="169"/>
      <c r="IQE61" s="169"/>
      <c r="IQF61" s="169"/>
      <c r="IQG61" s="169"/>
      <c r="IQH61" s="169"/>
      <c r="IQI61" s="169"/>
      <c r="IQJ61" s="169"/>
      <c r="IQK61" s="169"/>
      <c r="IQL61" s="169"/>
      <c r="IQM61" s="169"/>
      <c r="IQN61" s="169"/>
      <c r="IQO61" s="169"/>
      <c r="IQP61" s="169"/>
      <c r="IQQ61" s="169"/>
      <c r="IQR61" s="169"/>
      <c r="IQS61" s="169"/>
      <c r="IQT61" s="169"/>
      <c r="IQU61" s="169"/>
      <c r="IQV61" s="169"/>
      <c r="IQW61" s="169"/>
      <c r="IQX61" s="169"/>
      <c r="IQY61" s="169"/>
      <c r="IQZ61" s="169"/>
      <c r="IRA61" s="169"/>
      <c r="IRB61" s="169"/>
      <c r="IRC61" s="169"/>
      <c r="IRD61" s="169"/>
      <c r="IRE61" s="169"/>
      <c r="IRF61" s="169"/>
      <c r="IRG61" s="169"/>
      <c r="IRH61" s="169"/>
      <c r="IRI61" s="169"/>
      <c r="IRJ61" s="169"/>
      <c r="IRK61" s="169"/>
      <c r="IRL61" s="169"/>
      <c r="IRM61" s="169"/>
      <c r="IRN61" s="169"/>
      <c r="IRO61" s="169"/>
      <c r="IRP61" s="169"/>
      <c r="IRQ61" s="169"/>
      <c r="IRR61" s="169"/>
      <c r="IRS61" s="169"/>
      <c r="IRT61" s="169"/>
      <c r="IRU61" s="169"/>
      <c r="IRV61" s="169"/>
      <c r="IRW61" s="169"/>
      <c r="IRX61" s="169"/>
      <c r="IRY61" s="169"/>
      <c r="IRZ61" s="169"/>
      <c r="ISA61" s="169"/>
      <c r="ISB61" s="169"/>
      <c r="ISC61" s="169"/>
      <c r="ISD61" s="169"/>
      <c r="ISE61" s="169"/>
      <c r="ISF61" s="169"/>
      <c r="ISG61" s="169"/>
      <c r="ISH61" s="169"/>
      <c r="ISI61" s="169"/>
      <c r="ISJ61" s="169"/>
      <c r="ISK61" s="169"/>
      <c r="ISL61" s="169"/>
      <c r="ISM61" s="169"/>
      <c r="ISN61" s="169"/>
      <c r="ISO61" s="169"/>
      <c r="ISP61" s="169"/>
      <c r="ISQ61" s="169"/>
      <c r="ISR61" s="169"/>
      <c r="ISS61" s="169"/>
      <c r="IST61" s="169"/>
      <c r="ISU61" s="169"/>
      <c r="ISV61" s="169"/>
      <c r="ISW61" s="169"/>
      <c r="ISX61" s="169"/>
      <c r="ISY61" s="169"/>
      <c r="ISZ61" s="169"/>
      <c r="ITA61" s="169"/>
      <c r="ITB61" s="169"/>
      <c r="ITC61" s="169"/>
      <c r="ITD61" s="169"/>
      <c r="ITE61" s="169"/>
      <c r="ITF61" s="169"/>
      <c r="ITG61" s="169"/>
      <c r="ITH61" s="169"/>
      <c r="ITI61" s="169"/>
      <c r="ITJ61" s="169"/>
      <c r="ITK61" s="169"/>
      <c r="ITL61" s="169"/>
      <c r="ITM61" s="169"/>
      <c r="ITN61" s="169"/>
      <c r="ITO61" s="169"/>
      <c r="ITP61" s="169"/>
      <c r="ITQ61" s="169"/>
      <c r="ITR61" s="169"/>
      <c r="ITS61" s="169"/>
      <c r="ITT61" s="169"/>
      <c r="ITU61" s="169"/>
      <c r="ITV61" s="169"/>
      <c r="ITW61" s="169"/>
      <c r="ITX61" s="169"/>
      <c r="ITY61" s="169"/>
      <c r="ITZ61" s="169"/>
      <c r="IUA61" s="169"/>
      <c r="IUB61" s="169"/>
      <c r="IUC61" s="169"/>
      <c r="IUD61" s="169"/>
      <c r="IUE61" s="169"/>
      <c r="IUF61" s="169"/>
      <c r="IUG61" s="169"/>
      <c r="IUH61" s="169"/>
      <c r="IUI61" s="169"/>
      <c r="IUJ61" s="169"/>
      <c r="IUK61" s="169"/>
      <c r="IUL61" s="169"/>
      <c r="IUM61" s="169"/>
      <c r="IUN61" s="169"/>
      <c r="IUO61" s="169"/>
      <c r="IUP61" s="169"/>
      <c r="IUQ61" s="169"/>
      <c r="IUR61" s="169"/>
      <c r="IUS61" s="169"/>
      <c r="IUT61" s="169"/>
      <c r="IUU61" s="169"/>
      <c r="IUV61" s="169"/>
      <c r="IUW61" s="169"/>
      <c r="IUX61" s="169"/>
      <c r="IUY61" s="169"/>
      <c r="IUZ61" s="169"/>
      <c r="IVA61" s="169"/>
      <c r="IVB61" s="169"/>
      <c r="IVC61" s="169"/>
      <c r="IVD61" s="169"/>
      <c r="IVE61" s="169"/>
      <c r="IVF61" s="169"/>
      <c r="IVG61" s="169"/>
      <c r="IVH61" s="169"/>
      <c r="IVI61" s="169"/>
      <c r="IVJ61" s="169"/>
      <c r="IVK61" s="169"/>
      <c r="IVL61" s="169"/>
      <c r="IVM61" s="169"/>
      <c r="IVN61" s="169"/>
      <c r="IVO61" s="169"/>
      <c r="IVP61" s="169"/>
      <c r="IVQ61" s="169"/>
      <c r="IVR61" s="169"/>
      <c r="IVS61" s="169"/>
      <c r="IVT61" s="169"/>
      <c r="IVU61" s="169"/>
      <c r="IVV61" s="169"/>
      <c r="IVW61" s="169"/>
      <c r="IVX61" s="169"/>
      <c r="IVY61" s="169"/>
      <c r="IVZ61" s="169"/>
      <c r="IWA61" s="169"/>
      <c r="IWB61" s="169"/>
      <c r="IWC61" s="169"/>
      <c r="IWD61" s="169"/>
      <c r="IWE61" s="169"/>
      <c r="IWF61" s="169"/>
      <c r="IWG61" s="169"/>
      <c r="IWH61" s="169"/>
      <c r="IWI61" s="169"/>
      <c r="IWJ61" s="169"/>
      <c r="IWK61" s="169"/>
      <c r="IWL61" s="169"/>
      <c r="IWM61" s="169"/>
      <c r="IWN61" s="169"/>
      <c r="IWO61" s="169"/>
      <c r="IWP61" s="169"/>
      <c r="IWQ61" s="169"/>
      <c r="IWR61" s="169"/>
      <c r="IWS61" s="169"/>
      <c r="IWT61" s="169"/>
      <c r="IWU61" s="169"/>
      <c r="IWV61" s="169"/>
      <c r="IWW61" s="169"/>
      <c r="IWX61" s="169"/>
      <c r="IWY61" s="169"/>
      <c r="IWZ61" s="169"/>
      <c r="IXA61" s="169"/>
      <c r="IXB61" s="169"/>
      <c r="IXC61" s="169"/>
      <c r="IXD61" s="169"/>
      <c r="IXE61" s="169"/>
      <c r="IXF61" s="169"/>
      <c r="IXG61" s="169"/>
      <c r="IXH61" s="169"/>
      <c r="IXI61" s="169"/>
      <c r="IXJ61" s="169"/>
      <c r="IXK61" s="169"/>
      <c r="IXL61" s="169"/>
      <c r="IXM61" s="169"/>
      <c r="IXN61" s="169"/>
      <c r="IXO61" s="169"/>
      <c r="IXP61" s="169"/>
      <c r="IXQ61" s="169"/>
      <c r="IXR61" s="169"/>
      <c r="IXS61" s="169"/>
      <c r="IXT61" s="169"/>
      <c r="IXU61" s="169"/>
      <c r="IXV61" s="169"/>
      <c r="IXW61" s="169"/>
      <c r="IXX61" s="169"/>
      <c r="IXY61" s="169"/>
      <c r="IXZ61" s="169"/>
      <c r="IYA61" s="169"/>
      <c r="IYB61" s="169"/>
      <c r="IYC61" s="169"/>
      <c r="IYD61" s="169"/>
      <c r="IYE61" s="169"/>
      <c r="IYF61" s="169"/>
      <c r="IYG61" s="169"/>
      <c r="IYH61" s="169"/>
      <c r="IYI61" s="169"/>
      <c r="IYJ61" s="169"/>
      <c r="IYK61" s="169"/>
      <c r="IYL61" s="169"/>
      <c r="IYM61" s="169"/>
      <c r="IYN61" s="169"/>
      <c r="IYO61" s="169"/>
      <c r="IYP61" s="169"/>
      <c r="IYQ61" s="169"/>
      <c r="IYR61" s="169"/>
      <c r="IYS61" s="169"/>
      <c r="IYT61" s="169"/>
      <c r="IYU61" s="169"/>
      <c r="IYV61" s="169"/>
      <c r="IYW61" s="169"/>
      <c r="IYX61" s="169"/>
      <c r="IYY61" s="169"/>
      <c r="IYZ61" s="169"/>
      <c r="IZA61" s="169"/>
      <c r="IZB61" s="169"/>
      <c r="IZC61" s="169"/>
      <c r="IZD61" s="169"/>
      <c r="IZE61" s="169"/>
      <c r="IZF61" s="169"/>
      <c r="IZG61" s="169"/>
      <c r="IZH61" s="169"/>
      <c r="IZI61" s="169"/>
      <c r="IZJ61" s="169"/>
      <c r="IZK61" s="169"/>
      <c r="IZL61" s="169"/>
      <c r="IZM61" s="169"/>
      <c r="IZN61" s="169"/>
      <c r="IZO61" s="169"/>
      <c r="IZP61" s="169"/>
      <c r="IZQ61" s="169"/>
      <c r="IZR61" s="169"/>
      <c r="IZS61" s="169"/>
      <c r="IZT61" s="169"/>
      <c r="IZU61" s="169"/>
      <c r="IZV61" s="169"/>
      <c r="IZW61" s="169"/>
      <c r="IZX61" s="169"/>
      <c r="IZY61" s="169"/>
      <c r="IZZ61" s="169"/>
      <c r="JAA61" s="169"/>
      <c r="JAB61" s="169"/>
      <c r="JAC61" s="169"/>
      <c r="JAD61" s="169"/>
      <c r="JAE61" s="169"/>
      <c r="JAF61" s="169"/>
      <c r="JAG61" s="169"/>
      <c r="JAH61" s="169"/>
      <c r="JAI61" s="169"/>
      <c r="JAJ61" s="169"/>
      <c r="JAK61" s="169"/>
      <c r="JAL61" s="169"/>
      <c r="JAM61" s="169"/>
      <c r="JAN61" s="169"/>
      <c r="JAO61" s="169"/>
      <c r="JAP61" s="169"/>
      <c r="JAQ61" s="169"/>
      <c r="JAR61" s="169"/>
      <c r="JAS61" s="169"/>
      <c r="JAT61" s="169"/>
      <c r="JAU61" s="169"/>
      <c r="JAV61" s="169"/>
      <c r="JAW61" s="169"/>
      <c r="JAX61" s="169"/>
      <c r="JAY61" s="169"/>
      <c r="JAZ61" s="169"/>
      <c r="JBA61" s="169"/>
      <c r="JBB61" s="169"/>
      <c r="JBC61" s="169"/>
      <c r="JBD61" s="169"/>
      <c r="JBE61" s="169"/>
      <c r="JBF61" s="169"/>
      <c r="JBG61" s="169"/>
      <c r="JBH61" s="169"/>
      <c r="JBI61" s="169"/>
      <c r="JBJ61" s="169"/>
      <c r="JBK61" s="169"/>
      <c r="JBL61" s="169"/>
      <c r="JBM61" s="169"/>
      <c r="JBN61" s="169"/>
      <c r="JBO61" s="169"/>
      <c r="JBP61" s="169"/>
      <c r="JBQ61" s="169"/>
      <c r="JBR61" s="169"/>
      <c r="JBS61" s="169"/>
      <c r="JBT61" s="169"/>
      <c r="JBU61" s="169"/>
      <c r="JBV61" s="169"/>
      <c r="JBW61" s="169"/>
      <c r="JBX61" s="169"/>
      <c r="JBY61" s="169"/>
      <c r="JBZ61" s="169"/>
      <c r="JCA61" s="169"/>
      <c r="JCB61" s="169"/>
      <c r="JCC61" s="169"/>
      <c r="JCD61" s="169"/>
      <c r="JCE61" s="169"/>
      <c r="JCF61" s="169"/>
      <c r="JCG61" s="169"/>
      <c r="JCH61" s="169"/>
      <c r="JCI61" s="169"/>
      <c r="JCJ61" s="169"/>
      <c r="JCK61" s="169"/>
      <c r="JCL61" s="169"/>
      <c r="JCM61" s="169"/>
      <c r="JCN61" s="169"/>
      <c r="JCO61" s="169"/>
      <c r="JCP61" s="169"/>
      <c r="JCQ61" s="169"/>
      <c r="JCR61" s="169"/>
      <c r="JCS61" s="169"/>
      <c r="JCT61" s="169"/>
      <c r="JCU61" s="169"/>
      <c r="JCV61" s="169"/>
      <c r="JCW61" s="169"/>
      <c r="JCX61" s="169"/>
      <c r="JCY61" s="169"/>
      <c r="JCZ61" s="169"/>
      <c r="JDA61" s="169"/>
      <c r="JDB61" s="169"/>
      <c r="JDC61" s="169"/>
      <c r="JDD61" s="169"/>
      <c r="JDE61" s="169"/>
      <c r="JDF61" s="169"/>
      <c r="JDG61" s="169"/>
      <c r="JDH61" s="169"/>
      <c r="JDI61" s="169"/>
      <c r="JDJ61" s="169"/>
      <c r="JDK61" s="169"/>
      <c r="JDL61" s="169"/>
      <c r="JDM61" s="169"/>
      <c r="JDN61" s="169"/>
      <c r="JDO61" s="169"/>
      <c r="JDP61" s="169"/>
      <c r="JDQ61" s="169"/>
      <c r="JDR61" s="169"/>
      <c r="JDS61" s="169"/>
      <c r="JDT61" s="169"/>
      <c r="JDU61" s="169"/>
      <c r="JDV61" s="169"/>
      <c r="JDW61" s="169"/>
      <c r="JDX61" s="169"/>
      <c r="JDY61" s="169"/>
      <c r="JDZ61" s="169"/>
      <c r="JEA61" s="169"/>
      <c r="JEB61" s="169"/>
      <c r="JEC61" s="169"/>
      <c r="JED61" s="169"/>
      <c r="JEE61" s="169"/>
      <c r="JEF61" s="169"/>
      <c r="JEG61" s="169"/>
      <c r="JEH61" s="169"/>
      <c r="JEI61" s="169"/>
      <c r="JEJ61" s="169"/>
      <c r="JEK61" s="169"/>
      <c r="JEL61" s="169"/>
      <c r="JEM61" s="169"/>
      <c r="JEN61" s="169"/>
      <c r="JEO61" s="169"/>
      <c r="JEP61" s="169"/>
      <c r="JEQ61" s="169"/>
      <c r="JER61" s="169"/>
      <c r="JES61" s="169"/>
      <c r="JET61" s="169"/>
      <c r="JEU61" s="169"/>
      <c r="JEV61" s="169"/>
      <c r="JEW61" s="169"/>
      <c r="JEX61" s="169"/>
      <c r="JEY61" s="169"/>
      <c r="JEZ61" s="169"/>
      <c r="JFA61" s="169"/>
      <c r="JFB61" s="169"/>
      <c r="JFC61" s="169"/>
      <c r="JFD61" s="169"/>
      <c r="JFE61" s="169"/>
      <c r="JFF61" s="169"/>
      <c r="JFG61" s="169"/>
      <c r="JFH61" s="169"/>
      <c r="JFI61" s="169"/>
      <c r="JFJ61" s="169"/>
      <c r="JFK61" s="169"/>
      <c r="JFL61" s="169"/>
      <c r="JFM61" s="169"/>
      <c r="JFN61" s="169"/>
      <c r="JFO61" s="169"/>
      <c r="JFP61" s="169"/>
      <c r="JFQ61" s="169"/>
      <c r="JFR61" s="169"/>
      <c r="JFS61" s="169"/>
      <c r="JFT61" s="169"/>
      <c r="JFU61" s="169"/>
      <c r="JFV61" s="169"/>
      <c r="JFW61" s="169"/>
      <c r="JFX61" s="169"/>
      <c r="JFY61" s="169"/>
      <c r="JFZ61" s="169"/>
      <c r="JGA61" s="169"/>
      <c r="JGB61" s="169"/>
      <c r="JGC61" s="169"/>
      <c r="JGD61" s="169"/>
      <c r="JGE61" s="169"/>
      <c r="JGF61" s="169"/>
      <c r="JGG61" s="169"/>
      <c r="JGH61" s="169"/>
      <c r="JGI61" s="169"/>
      <c r="JGJ61" s="169"/>
      <c r="JGK61" s="169"/>
      <c r="JGL61" s="169"/>
      <c r="JGM61" s="169"/>
      <c r="JGN61" s="169"/>
      <c r="JGO61" s="169"/>
      <c r="JGP61" s="169"/>
      <c r="JGQ61" s="169"/>
      <c r="JGR61" s="169"/>
      <c r="JGS61" s="169"/>
      <c r="JGT61" s="169"/>
      <c r="JGU61" s="169"/>
      <c r="JGV61" s="169"/>
      <c r="JGW61" s="169"/>
      <c r="JGX61" s="169"/>
      <c r="JGY61" s="169"/>
      <c r="JGZ61" s="169"/>
      <c r="JHA61" s="169"/>
      <c r="JHB61" s="169"/>
      <c r="JHC61" s="169"/>
      <c r="JHD61" s="169"/>
      <c r="JHE61" s="169"/>
      <c r="JHF61" s="169"/>
      <c r="JHG61" s="169"/>
      <c r="JHH61" s="169"/>
      <c r="JHI61" s="169"/>
      <c r="JHJ61" s="169"/>
      <c r="JHK61" s="169"/>
      <c r="JHL61" s="169"/>
      <c r="JHM61" s="169"/>
      <c r="JHN61" s="169"/>
      <c r="JHO61" s="169"/>
      <c r="JHP61" s="169"/>
      <c r="JHQ61" s="169"/>
      <c r="JHR61" s="169"/>
      <c r="JHS61" s="169"/>
      <c r="JHT61" s="169"/>
      <c r="JHU61" s="169"/>
      <c r="JHV61" s="169"/>
      <c r="JHW61" s="169"/>
      <c r="JHX61" s="169"/>
      <c r="JHY61" s="169"/>
      <c r="JHZ61" s="169"/>
      <c r="JIA61" s="169"/>
      <c r="JIB61" s="169"/>
      <c r="JIC61" s="169"/>
      <c r="JID61" s="169"/>
      <c r="JIE61" s="169"/>
      <c r="JIF61" s="169"/>
      <c r="JIG61" s="169"/>
      <c r="JIH61" s="169"/>
      <c r="JII61" s="169"/>
      <c r="JIJ61" s="169"/>
      <c r="JIK61" s="169"/>
      <c r="JIL61" s="169"/>
      <c r="JIM61" s="169"/>
      <c r="JIN61" s="169"/>
      <c r="JIO61" s="169"/>
      <c r="JIP61" s="169"/>
      <c r="JIQ61" s="169"/>
      <c r="JIR61" s="169"/>
      <c r="JIS61" s="169"/>
      <c r="JIT61" s="169"/>
      <c r="JIU61" s="169"/>
      <c r="JIV61" s="169"/>
      <c r="JIW61" s="169"/>
      <c r="JIX61" s="169"/>
      <c r="JIY61" s="169"/>
      <c r="JIZ61" s="169"/>
      <c r="JJA61" s="169"/>
      <c r="JJB61" s="169"/>
      <c r="JJC61" s="169"/>
      <c r="JJD61" s="169"/>
      <c r="JJE61" s="169"/>
      <c r="JJF61" s="169"/>
      <c r="JJG61" s="169"/>
      <c r="JJH61" s="169"/>
      <c r="JJI61" s="169"/>
      <c r="JJJ61" s="169"/>
      <c r="JJK61" s="169"/>
      <c r="JJL61" s="169"/>
      <c r="JJM61" s="169"/>
      <c r="JJN61" s="169"/>
      <c r="JJO61" s="169"/>
      <c r="JJP61" s="169"/>
      <c r="JJQ61" s="169"/>
      <c r="JJR61" s="169"/>
      <c r="JJS61" s="169"/>
      <c r="JJT61" s="169"/>
      <c r="JJU61" s="169"/>
      <c r="JJV61" s="169"/>
      <c r="JJW61" s="169"/>
      <c r="JJX61" s="169"/>
      <c r="JJY61" s="169"/>
      <c r="JJZ61" s="169"/>
      <c r="JKA61" s="169"/>
      <c r="JKB61" s="169"/>
      <c r="JKC61" s="169"/>
      <c r="JKD61" s="169"/>
      <c r="JKE61" s="169"/>
      <c r="JKF61" s="169"/>
      <c r="JKG61" s="169"/>
      <c r="JKH61" s="169"/>
      <c r="JKI61" s="169"/>
      <c r="JKJ61" s="169"/>
      <c r="JKK61" s="169"/>
      <c r="JKL61" s="169"/>
      <c r="JKM61" s="169"/>
      <c r="JKN61" s="169"/>
      <c r="JKO61" s="169"/>
      <c r="JKP61" s="169"/>
      <c r="JKQ61" s="169"/>
      <c r="JKR61" s="169"/>
      <c r="JKS61" s="169"/>
      <c r="JKT61" s="169"/>
      <c r="JKU61" s="169"/>
      <c r="JKV61" s="169"/>
      <c r="JKW61" s="169"/>
      <c r="JKX61" s="169"/>
      <c r="JKY61" s="169"/>
      <c r="JKZ61" s="169"/>
      <c r="JLA61" s="169"/>
      <c r="JLB61" s="169"/>
      <c r="JLC61" s="169"/>
      <c r="JLD61" s="169"/>
      <c r="JLE61" s="169"/>
      <c r="JLF61" s="169"/>
      <c r="JLG61" s="169"/>
      <c r="JLH61" s="169"/>
      <c r="JLI61" s="169"/>
      <c r="JLJ61" s="169"/>
      <c r="JLK61" s="169"/>
      <c r="JLL61" s="169"/>
      <c r="JLM61" s="169"/>
      <c r="JLN61" s="169"/>
      <c r="JLO61" s="169"/>
      <c r="JLP61" s="169"/>
      <c r="JLQ61" s="169"/>
      <c r="JLR61" s="169"/>
      <c r="JLS61" s="169"/>
      <c r="JLT61" s="169"/>
      <c r="JLU61" s="169"/>
      <c r="JLV61" s="169"/>
      <c r="JLW61" s="169"/>
      <c r="JLX61" s="169"/>
      <c r="JLY61" s="169"/>
      <c r="JLZ61" s="169"/>
      <c r="JMA61" s="169"/>
      <c r="JMB61" s="169"/>
      <c r="JMC61" s="169"/>
      <c r="JMD61" s="169"/>
      <c r="JME61" s="169"/>
      <c r="JMF61" s="169"/>
      <c r="JMG61" s="169"/>
      <c r="JMH61" s="169"/>
      <c r="JMI61" s="169"/>
      <c r="JMJ61" s="169"/>
      <c r="JMK61" s="169"/>
      <c r="JML61" s="169"/>
      <c r="JMM61" s="169"/>
      <c r="JMN61" s="169"/>
      <c r="JMO61" s="169"/>
      <c r="JMP61" s="169"/>
      <c r="JMQ61" s="169"/>
      <c r="JMR61" s="169"/>
      <c r="JMS61" s="169"/>
      <c r="JMT61" s="169"/>
      <c r="JMU61" s="169"/>
      <c r="JMV61" s="169"/>
      <c r="JMW61" s="169"/>
      <c r="JMX61" s="169"/>
      <c r="JMY61" s="169"/>
      <c r="JMZ61" s="169"/>
      <c r="JNA61" s="169"/>
      <c r="JNB61" s="169"/>
      <c r="JNC61" s="169"/>
      <c r="JND61" s="169"/>
      <c r="JNE61" s="169"/>
      <c r="JNF61" s="169"/>
      <c r="JNG61" s="169"/>
      <c r="JNH61" s="169"/>
      <c r="JNI61" s="169"/>
      <c r="JNJ61" s="169"/>
      <c r="JNK61" s="169"/>
      <c r="JNL61" s="169"/>
      <c r="JNM61" s="169"/>
      <c r="JNN61" s="169"/>
      <c r="JNO61" s="169"/>
      <c r="JNP61" s="169"/>
      <c r="JNQ61" s="169"/>
      <c r="JNR61" s="169"/>
      <c r="JNS61" s="169"/>
      <c r="JNT61" s="169"/>
      <c r="JNU61" s="169"/>
      <c r="JNV61" s="169"/>
      <c r="JNW61" s="169"/>
      <c r="JNX61" s="169"/>
      <c r="JNY61" s="169"/>
      <c r="JNZ61" s="169"/>
      <c r="JOA61" s="169"/>
      <c r="JOB61" s="169"/>
      <c r="JOC61" s="169"/>
      <c r="JOD61" s="169"/>
      <c r="JOE61" s="169"/>
      <c r="JOF61" s="169"/>
      <c r="JOG61" s="169"/>
      <c r="JOH61" s="169"/>
      <c r="JOI61" s="169"/>
      <c r="JOJ61" s="169"/>
      <c r="JOK61" s="169"/>
      <c r="JOL61" s="169"/>
      <c r="JOM61" s="169"/>
      <c r="JON61" s="169"/>
      <c r="JOO61" s="169"/>
      <c r="JOP61" s="169"/>
      <c r="JOQ61" s="169"/>
      <c r="JOR61" s="169"/>
      <c r="JOS61" s="169"/>
      <c r="JOT61" s="169"/>
      <c r="JOU61" s="169"/>
      <c r="JOV61" s="169"/>
      <c r="JOW61" s="169"/>
      <c r="JOX61" s="169"/>
      <c r="JOY61" s="169"/>
      <c r="JOZ61" s="169"/>
      <c r="JPA61" s="169"/>
      <c r="JPB61" s="169"/>
      <c r="JPC61" s="169"/>
      <c r="JPD61" s="169"/>
      <c r="JPE61" s="169"/>
      <c r="JPF61" s="169"/>
      <c r="JPG61" s="169"/>
      <c r="JPH61" s="169"/>
      <c r="JPI61" s="169"/>
      <c r="JPJ61" s="169"/>
      <c r="JPK61" s="169"/>
      <c r="JPL61" s="169"/>
      <c r="JPM61" s="169"/>
      <c r="JPN61" s="169"/>
      <c r="JPO61" s="169"/>
      <c r="JPP61" s="169"/>
      <c r="JPQ61" s="169"/>
      <c r="JPR61" s="169"/>
      <c r="JPS61" s="169"/>
      <c r="JPT61" s="169"/>
      <c r="JPU61" s="169"/>
      <c r="JPV61" s="169"/>
      <c r="JPW61" s="169"/>
      <c r="JPX61" s="169"/>
      <c r="JPY61" s="169"/>
      <c r="JPZ61" s="169"/>
      <c r="JQA61" s="169"/>
      <c r="JQB61" s="169"/>
      <c r="JQC61" s="169"/>
      <c r="JQD61" s="169"/>
      <c r="JQE61" s="169"/>
      <c r="JQF61" s="169"/>
      <c r="JQG61" s="169"/>
      <c r="JQH61" s="169"/>
      <c r="JQI61" s="169"/>
      <c r="JQJ61" s="169"/>
      <c r="JQK61" s="169"/>
      <c r="JQL61" s="169"/>
      <c r="JQM61" s="169"/>
      <c r="JQN61" s="169"/>
      <c r="JQO61" s="169"/>
      <c r="JQP61" s="169"/>
      <c r="JQQ61" s="169"/>
      <c r="JQR61" s="169"/>
      <c r="JQS61" s="169"/>
      <c r="JQT61" s="169"/>
      <c r="JQU61" s="169"/>
      <c r="JQV61" s="169"/>
      <c r="JQW61" s="169"/>
      <c r="JQX61" s="169"/>
      <c r="JQY61" s="169"/>
      <c r="JQZ61" s="169"/>
      <c r="JRA61" s="169"/>
      <c r="JRB61" s="169"/>
      <c r="JRC61" s="169"/>
      <c r="JRD61" s="169"/>
      <c r="JRE61" s="169"/>
      <c r="JRF61" s="169"/>
      <c r="JRG61" s="169"/>
      <c r="JRH61" s="169"/>
      <c r="JRI61" s="169"/>
      <c r="JRJ61" s="169"/>
      <c r="JRK61" s="169"/>
      <c r="JRL61" s="169"/>
      <c r="JRM61" s="169"/>
      <c r="JRN61" s="169"/>
      <c r="JRO61" s="169"/>
      <c r="JRP61" s="169"/>
      <c r="JRQ61" s="169"/>
      <c r="JRR61" s="169"/>
      <c r="JRS61" s="169"/>
      <c r="JRT61" s="169"/>
      <c r="JRU61" s="169"/>
      <c r="JRV61" s="169"/>
      <c r="JRW61" s="169"/>
      <c r="JRX61" s="169"/>
      <c r="JRY61" s="169"/>
      <c r="JRZ61" s="169"/>
      <c r="JSA61" s="169"/>
      <c r="JSB61" s="169"/>
      <c r="JSC61" s="169"/>
      <c r="JSD61" s="169"/>
      <c r="JSE61" s="169"/>
      <c r="JSF61" s="169"/>
      <c r="JSG61" s="169"/>
      <c r="JSH61" s="169"/>
      <c r="JSI61" s="169"/>
      <c r="JSJ61" s="169"/>
      <c r="JSK61" s="169"/>
      <c r="JSL61" s="169"/>
      <c r="JSM61" s="169"/>
      <c r="JSN61" s="169"/>
      <c r="JSO61" s="169"/>
      <c r="JSP61" s="169"/>
      <c r="JSQ61" s="169"/>
      <c r="JSR61" s="169"/>
      <c r="JSS61" s="169"/>
      <c r="JST61" s="169"/>
      <c r="JSU61" s="169"/>
      <c r="JSV61" s="169"/>
      <c r="JSW61" s="169"/>
      <c r="JSX61" s="169"/>
      <c r="JSY61" s="169"/>
      <c r="JSZ61" s="169"/>
      <c r="JTA61" s="169"/>
      <c r="JTB61" s="169"/>
      <c r="JTC61" s="169"/>
      <c r="JTD61" s="169"/>
      <c r="JTE61" s="169"/>
      <c r="JTF61" s="169"/>
      <c r="JTG61" s="169"/>
      <c r="JTH61" s="169"/>
      <c r="JTI61" s="169"/>
      <c r="JTJ61" s="169"/>
      <c r="JTK61" s="169"/>
      <c r="JTL61" s="169"/>
      <c r="JTM61" s="169"/>
      <c r="JTN61" s="169"/>
      <c r="JTO61" s="169"/>
      <c r="JTP61" s="169"/>
      <c r="JTQ61" s="169"/>
      <c r="JTR61" s="169"/>
      <c r="JTS61" s="169"/>
      <c r="JTT61" s="169"/>
      <c r="JTU61" s="169"/>
      <c r="JTV61" s="169"/>
      <c r="JTW61" s="169"/>
      <c r="JTX61" s="169"/>
      <c r="JTY61" s="169"/>
      <c r="JTZ61" s="169"/>
      <c r="JUA61" s="169"/>
      <c r="JUB61" s="169"/>
      <c r="JUC61" s="169"/>
      <c r="JUD61" s="169"/>
      <c r="JUE61" s="169"/>
      <c r="JUF61" s="169"/>
      <c r="JUG61" s="169"/>
      <c r="JUH61" s="169"/>
      <c r="JUI61" s="169"/>
      <c r="JUJ61" s="169"/>
      <c r="JUK61" s="169"/>
      <c r="JUL61" s="169"/>
      <c r="JUM61" s="169"/>
      <c r="JUN61" s="169"/>
      <c r="JUO61" s="169"/>
      <c r="JUP61" s="169"/>
      <c r="JUQ61" s="169"/>
      <c r="JUR61" s="169"/>
      <c r="JUS61" s="169"/>
      <c r="JUT61" s="169"/>
      <c r="JUU61" s="169"/>
      <c r="JUV61" s="169"/>
      <c r="JUW61" s="169"/>
      <c r="JUX61" s="169"/>
      <c r="JUY61" s="169"/>
      <c r="JUZ61" s="169"/>
      <c r="JVA61" s="169"/>
      <c r="JVB61" s="169"/>
      <c r="JVC61" s="169"/>
      <c r="JVD61" s="169"/>
      <c r="JVE61" s="169"/>
      <c r="JVF61" s="169"/>
      <c r="JVG61" s="169"/>
      <c r="JVH61" s="169"/>
      <c r="JVI61" s="169"/>
      <c r="JVJ61" s="169"/>
      <c r="JVK61" s="169"/>
      <c r="JVL61" s="169"/>
      <c r="JVM61" s="169"/>
      <c r="JVN61" s="169"/>
      <c r="JVO61" s="169"/>
      <c r="JVP61" s="169"/>
      <c r="JVQ61" s="169"/>
      <c r="JVR61" s="169"/>
      <c r="JVS61" s="169"/>
      <c r="JVT61" s="169"/>
      <c r="JVU61" s="169"/>
      <c r="JVV61" s="169"/>
      <c r="JVW61" s="169"/>
      <c r="JVX61" s="169"/>
      <c r="JVY61" s="169"/>
      <c r="JVZ61" s="169"/>
      <c r="JWA61" s="169"/>
      <c r="JWB61" s="169"/>
      <c r="JWC61" s="169"/>
      <c r="JWD61" s="169"/>
      <c r="JWE61" s="169"/>
      <c r="JWF61" s="169"/>
      <c r="JWG61" s="169"/>
      <c r="JWH61" s="169"/>
      <c r="JWI61" s="169"/>
      <c r="JWJ61" s="169"/>
      <c r="JWK61" s="169"/>
      <c r="JWL61" s="169"/>
      <c r="JWM61" s="169"/>
      <c r="JWN61" s="169"/>
      <c r="JWO61" s="169"/>
      <c r="JWP61" s="169"/>
      <c r="JWQ61" s="169"/>
      <c r="JWR61" s="169"/>
      <c r="JWS61" s="169"/>
      <c r="JWT61" s="169"/>
      <c r="JWU61" s="169"/>
      <c r="JWV61" s="169"/>
      <c r="JWW61" s="169"/>
      <c r="JWX61" s="169"/>
      <c r="JWY61" s="169"/>
      <c r="JWZ61" s="169"/>
      <c r="JXA61" s="169"/>
      <c r="JXB61" s="169"/>
      <c r="JXC61" s="169"/>
      <c r="JXD61" s="169"/>
      <c r="JXE61" s="169"/>
      <c r="JXF61" s="169"/>
      <c r="JXG61" s="169"/>
      <c r="JXH61" s="169"/>
      <c r="JXI61" s="169"/>
      <c r="JXJ61" s="169"/>
      <c r="JXK61" s="169"/>
      <c r="JXL61" s="169"/>
      <c r="JXM61" s="169"/>
      <c r="JXN61" s="169"/>
      <c r="JXO61" s="169"/>
      <c r="JXP61" s="169"/>
      <c r="JXQ61" s="169"/>
      <c r="JXR61" s="169"/>
      <c r="JXS61" s="169"/>
      <c r="JXT61" s="169"/>
      <c r="JXU61" s="169"/>
      <c r="JXV61" s="169"/>
      <c r="JXW61" s="169"/>
      <c r="JXX61" s="169"/>
      <c r="JXY61" s="169"/>
      <c r="JXZ61" s="169"/>
      <c r="JYA61" s="169"/>
      <c r="JYB61" s="169"/>
      <c r="JYC61" s="169"/>
      <c r="JYD61" s="169"/>
      <c r="JYE61" s="169"/>
      <c r="JYF61" s="169"/>
      <c r="JYG61" s="169"/>
      <c r="JYH61" s="169"/>
      <c r="JYI61" s="169"/>
      <c r="JYJ61" s="169"/>
      <c r="JYK61" s="169"/>
      <c r="JYL61" s="169"/>
      <c r="JYM61" s="169"/>
      <c r="JYN61" s="169"/>
      <c r="JYO61" s="169"/>
      <c r="JYP61" s="169"/>
      <c r="JYQ61" s="169"/>
      <c r="JYR61" s="169"/>
      <c r="JYS61" s="169"/>
      <c r="JYT61" s="169"/>
      <c r="JYU61" s="169"/>
      <c r="JYV61" s="169"/>
      <c r="JYW61" s="169"/>
      <c r="JYX61" s="169"/>
      <c r="JYY61" s="169"/>
      <c r="JYZ61" s="169"/>
      <c r="JZA61" s="169"/>
      <c r="JZB61" s="169"/>
      <c r="JZC61" s="169"/>
      <c r="JZD61" s="169"/>
      <c r="JZE61" s="169"/>
      <c r="JZF61" s="169"/>
      <c r="JZG61" s="169"/>
      <c r="JZH61" s="169"/>
      <c r="JZI61" s="169"/>
      <c r="JZJ61" s="169"/>
      <c r="JZK61" s="169"/>
      <c r="JZL61" s="169"/>
      <c r="JZM61" s="169"/>
      <c r="JZN61" s="169"/>
      <c r="JZO61" s="169"/>
      <c r="JZP61" s="169"/>
      <c r="JZQ61" s="169"/>
      <c r="JZR61" s="169"/>
      <c r="JZS61" s="169"/>
      <c r="JZT61" s="169"/>
      <c r="JZU61" s="169"/>
      <c r="JZV61" s="169"/>
      <c r="JZW61" s="169"/>
      <c r="JZX61" s="169"/>
      <c r="JZY61" s="169"/>
      <c r="JZZ61" s="169"/>
      <c r="KAA61" s="169"/>
      <c r="KAB61" s="169"/>
      <c r="KAC61" s="169"/>
      <c r="KAD61" s="169"/>
      <c r="KAE61" s="169"/>
      <c r="KAF61" s="169"/>
      <c r="KAG61" s="169"/>
      <c r="KAH61" s="169"/>
      <c r="KAI61" s="169"/>
      <c r="KAJ61" s="169"/>
      <c r="KAK61" s="169"/>
      <c r="KAL61" s="169"/>
      <c r="KAM61" s="169"/>
      <c r="KAN61" s="169"/>
      <c r="KAO61" s="169"/>
      <c r="KAP61" s="169"/>
      <c r="KAQ61" s="169"/>
      <c r="KAR61" s="169"/>
      <c r="KAS61" s="169"/>
      <c r="KAT61" s="169"/>
      <c r="KAU61" s="169"/>
      <c r="KAV61" s="169"/>
      <c r="KAW61" s="169"/>
      <c r="KAX61" s="169"/>
      <c r="KAY61" s="169"/>
      <c r="KAZ61" s="169"/>
      <c r="KBA61" s="169"/>
      <c r="KBB61" s="169"/>
      <c r="KBC61" s="169"/>
      <c r="KBD61" s="169"/>
      <c r="KBE61" s="169"/>
      <c r="KBF61" s="169"/>
      <c r="KBG61" s="169"/>
      <c r="KBH61" s="169"/>
      <c r="KBI61" s="169"/>
      <c r="KBJ61" s="169"/>
      <c r="KBK61" s="169"/>
      <c r="KBL61" s="169"/>
      <c r="KBM61" s="169"/>
      <c r="KBN61" s="169"/>
      <c r="KBO61" s="169"/>
      <c r="KBP61" s="169"/>
      <c r="KBQ61" s="169"/>
      <c r="KBR61" s="169"/>
      <c r="KBS61" s="169"/>
      <c r="KBT61" s="169"/>
      <c r="KBU61" s="169"/>
      <c r="KBV61" s="169"/>
      <c r="KBW61" s="169"/>
      <c r="KBX61" s="169"/>
      <c r="KBY61" s="169"/>
      <c r="KBZ61" s="169"/>
      <c r="KCA61" s="169"/>
      <c r="KCB61" s="169"/>
      <c r="KCC61" s="169"/>
      <c r="KCD61" s="169"/>
      <c r="KCE61" s="169"/>
      <c r="KCF61" s="169"/>
      <c r="KCG61" s="169"/>
      <c r="KCH61" s="169"/>
      <c r="KCI61" s="169"/>
      <c r="KCJ61" s="169"/>
      <c r="KCK61" s="169"/>
      <c r="KCL61" s="169"/>
      <c r="KCM61" s="169"/>
      <c r="KCN61" s="169"/>
      <c r="KCO61" s="169"/>
      <c r="KCP61" s="169"/>
      <c r="KCQ61" s="169"/>
      <c r="KCR61" s="169"/>
      <c r="KCS61" s="169"/>
      <c r="KCT61" s="169"/>
      <c r="KCU61" s="169"/>
      <c r="KCV61" s="169"/>
      <c r="KCW61" s="169"/>
      <c r="KCX61" s="169"/>
      <c r="KCY61" s="169"/>
      <c r="KCZ61" s="169"/>
      <c r="KDA61" s="169"/>
      <c r="KDB61" s="169"/>
      <c r="KDC61" s="169"/>
      <c r="KDD61" s="169"/>
      <c r="KDE61" s="169"/>
      <c r="KDF61" s="169"/>
      <c r="KDG61" s="169"/>
      <c r="KDH61" s="169"/>
      <c r="KDI61" s="169"/>
      <c r="KDJ61" s="169"/>
      <c r="KDK61" s="169"/>
      <c r="KDL61" s="169"/>
      <c r="KDM61" s="169"/>
      <c r="KDN61" s="169"/>
      <c r="KDO61" s="169"/>
      <c r="KDP61" s="169"/>
      <c r="KDQ61" s="169"/>
      <c r="KDR61" s="169"/>
      <c r="KDS61" s="169"/>
      <c r="KDT61" s="169"/>
      <c r="KDU61" s="169"/>
      <c r="KDV61" s="169"/>
      <c r="KDW61" s="169"/>
      <c r="KDX61" s="169"/>
      <c r="KDY61" s="169"/>
      <c r="KDZ61" s="169"/>
      <c r="KEA61" s="169"/>
      <c r="KEB61" s="169"/>
      <c r="KEC61" s="169"/>
      <c r="KED61" s="169"/>
      <c r="KEE61" s="169"/>
      <c r="KEF61" s="169"/>
      <c r="KEG61" s="169"/>
      <c r="KEH61" s="169"/>
      <c r="KEI61" s="169"/>
      <c r="KEJ61" s="169"/>
      <c r="KEK61" s="169"/>
      <c r="KEL61" s="169"/>
      <c r="KEM61" s="169"/>
      <c r="KEN61" s="169"/>
      <c r="KEO61" s="169"/>
      <c r="KEP61" s="169"/>
      <c r="KEQ61" s="169"/>
      <c r="KER61" s="169"/>
      <c r="KES61" s="169"/>
      <c r="KET61" s="169"/>
      <c r="KEU61" s="169"/>
      <c r="KEV61" s="169"/>
      <c r="KEW61" s="169"/>
      <c r="KEX61" s="169"/>
      <c r="KEY61" s="169"/>
      <c r="KEZ61" s="169"/>
      <c r="KFA61" s="169"/>
      <c r="KFB61" s="169"/>
      <c r="KFC61" s="169"/>
      <c r="KFD61" s="169"/>
      <c r="KFE61" s="169"/>
      <c r="KFF61" s="169"/>
      <c r="KFG61" s="169"/>
      <c r="KFH61" s="169"/>
      <c r="KFI61" s="169"/>
      <c r="KFJ61" s="169"/>
      <c r="KFK61" s="169"/>
      <c r="KFL61" s="169"/>
      <c r="KFM61" s="169"/>
      <c r="KFN61" s="169"/>
      <c r="KFO61" s="169"/>
      <c r="KFP61" s="169"/>
      <c r="KFQ61" s="169"/>
      <c r="KFR61" s="169"/>
      <c r="KFS61" s="169"/>
      <c r="KFT61" s="169"/>
      <c r="KFU61" s="169"/>
      <c r="KFV61" s="169"/>
      <c r="KFW61" s="169"/>
      <c r="KFX61" s="169"/>
      <c r="KFY61" s="169"/>
      <c r="KFZ61" s="169"/>
      <c r="KGA61" s="169"/>
      <c r="KGB61" s="169"/>
      <c r="KGC61" s="169"/>
      <c r="KGD61" s="169"/>
      <c r="KGE61" s="169"/>
      <c r="KGF61" s="169"/>
      <c r="KGG61" s="169"/>
      <c r="KGH61" s="169"/>
      <c r="KGI61" s="169"/>
      <c r="KGJ61" s="169"/>
      <c r="KGK61" s="169"/>
      <c r="KGL61" s="169"/>
      <c r="KGM61" s="169"/>
      <c r="KGN61" s="169"/>
      <c r="KGO61" s="169"/>
      <c r="KGP61" s="169"/>
      <c r="KGQ61" s="169"/>
      <c r="KGR61" s="169"/>
      <c r="KGS61" s="169"/>
      <c r="KGT61" s="169"/>
      <c r="KGU61" s="169"/>
      <c r="KGV61" s="169"/>
      <c r="KGW61" s="169"/>
      <c r="KGX61" s="169"/>
      <c r="KGY61" s="169"/>
      <c r="KGZ61" s="169"/>
      <c r="KHA61" s="169"/>
      <c r="KHB61" s="169"/>
      <c r="KHC61" s="169"/>
      <c r="KHD61" s="169"/>
      <c r="KHE61" s="169"/>
      <c r="KHF61" s="169"/>
      <c r="KHG61" s="169"/>
      <c r="KHH61" s="169"/>
      <c r="KHI61" s="169"/>
      <c r="KHJ61" s="169"/>
      <c r="KHK61" s="169"/>
      <c r="KHL61" s="169"/>
      <c r="KHM61" s="169"/>
      <c r="KHN61" s="169"/>
      <c r="KHO61" s="169"/>
      <c r="KHP61" s="169"/>
      <c r="KHQ61" s="169"/>
      <c r="KHR61" s="169"/>
      <c r="KHS61" s="169"/>
      <c r="KHT61" s="169"/>
      <c r="KHU61" s="169"/>
      <c r="KHV61" s="169"/>
      <c r="KHW61" s="169"/>
      <c r="KHX61" s="169"/>
      <c r="KHY61" s="169"/>
      <c r="KHZ61" s="169"/>
      <c r="KIA61" s="169"/>
      <c r="KIB61" s="169"/>
      <c r="KIC61" s="169"/>
      <c r="KID61" s="169"/>
      <c r="KIE61" s="169"/>
      <c r="KIF61" s="169"/>
      <c r="KIG61" s="169"/>
      <c r="KIH61" s="169"/>
      <c r="KII61" s="169"/>
      <c r="KIJ61" s="169"/>
      <c r="KIK61" s="169"/>
      <c r="KIL61" s="169"/>
      <c r="KIM61" s="169"/>
      <c r="KIN61" s="169"/>
      <c r="KIO61" s="169"/>
      <c r="KIP61" s="169"/>
      <c r="KIQ61" s="169"/>
      <c r="KIR61" s="169"/>
      <c r="KIS61" s="169"/>
      <c r="KIT61" s="169"/>
      <c r="KIU61" s="169"/>
      <c r="KIV61" s="169"/>
      <c r="KIW61" s="169"/>
      <c r="KIX61" s="169"/>
      <c r="KIY61" s="169"/>
      <c r="KIZ61" s="169"/>
      <c r="KJA61" s="169"/>
      <c r="KJB61" s="169"/>
      <c r="KJC61" s="169"/>
      <c r="KJD61" s="169"/>
      <c r="KJE61" s="169"/>
      <c r="KJF61" s="169"/>
      <c r="KJG61" s="169"/>
      <c r="KJH61" s="169"/>
      <c r="KJI61" s="169"/>
      <c r="KJJ61" s="169"/>
      <c r="KJK61" s="169"/>
      <c r="KJL61" s="169"/>
      <c r="KJM61" s="169"/>
      <c r="KJN61" s="169"/>
      <c r="KJO61" s="169"/>
      <c r="KJP61" s="169"/>
      <c r="KJQ61" s="169"/>
      <c r="KJR61" s="169"/>
      <c r="KJS61" s="169"/>
      <c r="KJT61" s="169"/>
      <c r="KJU61" s="169"/>
      <c r="KJV61" s="169"/>
      <c r="KJW61" s="169"/>
      <c r="KJX61" s="169"/>
      <c r="KJY61" s="169"/>
      <c r="KJZ61" s="169"/>
      <c r="KKA61" s="169"/>
      <c r="KKB61" s="169"/>
      <c r="KKC61" s="169"/>
      <c r="KKD61" s="169"/>
      <c r="KKE61" s="169"/>
      <c r="KKF61" s="169"/>
      <c r="KKG61" s="169"/>
      <c r="KKH61" s="169"/>
      <c r="KKI61" s="169"/>
      <c r="KKJ61" s="169"/>
      <c r="KKK61" s="169"/>
      <c r="KKL61" s="169"/>
      <c r="KKM61" s="169"/>
      <c r="KKN61" s="169"/>
      <c r="KKO61" s="169"/>
      <c r="KKP61" s="169"/>
      <c r="KKQ61" s="169"/>
      <c r="KKR61" s="169"/>
      <c r="KKS61" s="169"/>
      <c r="KKT61" s="169"/>
      <c r="KKU61" s="169"/>
      <c r="KKV61" s="169"/>
      <c r="KKW61" s="169"/>
      <c r="KKX61" s="169"/>
      <c r="KKY61" s="169"/>
      <c r="KKZ61" s="169"/>
      <c r="KLA61" s="169"/>
      <c r="KLB61" s="169"/>
      <c r="KLC61" s="169"/>
      <c r="KLD61" s="169"/>
      <c r="KLE61" s="169"/>
      <c r="KLF61" s="169"/>
      <c r="KLG61" s="169"/>
      <c r="KLH61" s="169"/>
      <c r="KLI61" s="169"/>
      <c r="KLJ61" s="169"/>
      <c r="KLK61" s="169"/>
      <c r="KLL61" s="169"/>
      <c r="KLM61" s="169"/>
      <c r="KLN61" s="169"/>
      <c r="KLO61" s="169"/>
      <c r="KLP61" s="169"/>
      <c r="KLQ61" s="169"/>
      <c r="KLR61" s="169"/>
      <c r="KLS61" s="169"/>
      <c r="KLT61" s="169"/>
      <c r="KLU61" s="169"/>
      <c r="KLV61" s="169"/>
      <c r="KLW61" s="169"/>
      <c r="KLX61" s="169"/>
      <c r="KLY61" s="169"/>
      <c r="KLZ61" s="169"/>
      <c r="KMA61" s="169"/>
      <c r="KMB61" s="169"/>
      <c r="KMC61" s="169"/>
      <c r="KMD61" s="169"/>
      <c r="KME61" s="169"/>
      <c r="KMF61" s="169"/>
      <c r="KMG61" s="169"/>
      <c r="KMH61" s="169"/>
      <c r="KMI61" s="169"/>
      <c r="KMJ61" s="169"/>
      <c r="KMK61" s="169"/>
      <c r="KML61" s="169"/>
      <c r="KMM61" s="169"/>
      <c r="KMN61" s="169"/>
      <c r="KMO61" s="169"/>
      <c r="KMP61" s="169"/>
      <c r="KMQ61" s="169"/>
      <c r="KMR61" s="169"/>
      <c r="KMS61" s="169"/>
      <c r="KMT61" s="169"/>
      <c r="KMU61" s="169"/>
      <c r="KMV61" s="169"/>
      <c r="KMW61" s="169"/>
      <c r="KMX61" s="169"/>
      <c r="KMY61" s="169"/>
      <c r="KMZ61" s="169"/>
      <c r="KNA61" s="169"/>
      <c r="KNB61" s="169"/>
      <c r="KNC61" s="169"/>
      <c r="KND61" s="169"/>
      <c r="KNE61" s="169"/>
      <c r="KNF61" s="169"/>
      <c r="KNG61" s="169"/>
      <c r="KNH61" s="169"/>
      <c r="KNI61" s="169"/>
      <c r="KNJ61" s="169"/>
      <c r="KNK61" s="169"/>
      <c r="KNL61" s="169"/>
      <c r="KNM61" s="169"/>
      <c r="KNN61" s="169"/>
      <c r="KNO61" s="169"/>
      <c r="KNP61" s="169"/>
      <c r="KNQ61" s="169"/>
      <c r="KNR61" s="169"/>
      <c r="KNS61" s="169"/>
      <c r="KNT61" s="169"/>
      <c r="KNU61" s="169"/>
      <c r="KNV61" s="169"/>
      <c r="KNW61" s="169"/>
      <c r="KNX61" s="169"/>
      <c r="KNY61" s="169"/>
      <c r="KNZ61" s="169"/>
      <c r="KOA61" s="169"/>
      <c r="KOB61" s="169"/>
      <c r="KOC61" s="169"/>
      <c r="KOD61" s="169"/>
      <c r="KOE61" s="169"/>
      <c r="KOF61" s="169"/>
      <c r="KOG61" s="169"/>
      <c r="KOH61" s="169"/>
      <c r="KOI61" s="169"/>
      <c r="KOJ61" s="169"/>
      <c r="KOK61" s="169"/>
      <c r="KOL61" s="169"/>
      <c r="KOM61" s="169"/>
      <c r="KON61" s="169"/>
      <c r="KOO61" s="169"/>
      <c r="KOP61" s="169"/>
      <c r="KOQ61" s="169"/>
      <c r="KOR61" s="169"/>
      <c r="KOS61" s="169"/>
      <c r="KOT61" s="169"/>
      <c r="KOU61" s="169"/>
      <c r="KOV61" s="169"/>
      <c r="KOW61" s="169"/>
      <c r="KOX61" s="169"/>
      <c r="KOY61" s="169"/>
      <c r="KOZ61" s="169"/>
      <c r="KPA61" s="169"/>
      <c r="KPB61" s="169"/>
      <c r="KPC61" s="169"/>
      <c r="KPD61" s="169"/>
      <c r="KPE61" s="169"/>
      <c r="KPF61" s="169"/>
      <c r="KPG61" s="169"/>
      <c r="KPH61" s="169"/>
      <c r="KPI61" s="169"/>
      <c r="KPJ61" s="169"/>
      <c r="KPK61" s="169"/>
      <c r="KPL61" s="169"/>
      <c r="KPM61" s="169"/>
      <c r="KPN61" s="169"/>
      <c r="KPO61" s="169"/>
      <c r="KPP61" s="169"/>
      <c r="KPQ61" s="169"/>
      <c r="KPR61" s="169"/>
      <c r="KPS61" s="169"/>
      <c r="KPT61" s="169"/>
      <c r="KPU61" s="169"/>
      <c r="KPV61" s="169"/>
      <c r="KPW61" s="169"/>
      <c r="KPX61" s="169"/>
      <c r="KPY61" s="169"/>
      <c r="KPZ61" s="169"/>
      <c r="KQA61" s="169"/>
      <c r="KQB61" s="169"/>
      <c r="KQC61" s="169"/>
      <c r="KQD61" s="169"/>
      <c r="KQE61" s="169"/>
      <c r="KQF61" s="169"/>
      <c r="KQG61" s="169"/>
      <c r="KQH61" s="169"/>
      <c r="KQI61" s="169"/>
      <c r="KQJ61" s="169"/>
      <c r="KQK61" s="169"/>
      <c r="KQL61" s="169"/>
      <c r="KQM61" s="169"/>
      <c r="KQN61" s="169"/>
      <c r="KQO61" s="169"/>
      <c r="KQP61" s="169"/>
      <c r="KQQ61" s="169"/>
      <c r="KQR61" s="169"/>
      <c r="KQS61" s="169"/>
      <c r="KQT61" s="169"/>
      <c r="KQU61" s="169"/>
      <c r="KQV61" s="169"/>
      <c r="KQW61" s="169"/>
      <c r="KQX61" s="169"/>
      <c r="KQY61" s="169"/>
      <c r="KQZ61" s="169"/>
      <c r="KRA61" s="169"/>
      <c r="KRB61" s="169"/>
      <c r="KRC61" s="169"/>
      <c r="KRD61" s="169"/>
      <c r="KRE61" s="169"/>
      <c r="KRF61" s="169"/>
      <c r="KRG61" s="169"/>
      <c r="KRH61" s="169"/>
      <c r="KRI61" s="169"/>
      <c r="KRJ61" s="169"/>
      <c r="KRK61" s="169"/>
      <c r="KRL61" s="169"/>
      <c r="KRM61" s="169"/>
      <c r="KRN61" s="169"/>
      <c r="KRO61" s="169"/>
      <c r="KRP61" s="169"/>
      <c r="KRQ61" s="169"/>
      <c r="KRR61" s="169"/>
      <c r="KRS61" s="169"/>
      <c r="KRT61" s="169"/>
      <c r="KRU61" s="169"/>
      <c r="KRV61" s="169"/>
      <c r="KRW61" s="169"/>
      <c r="KRX61" s="169"/>
      <c r="KRY61" s="169"/>
      <c r="KRZ61" s="169"/>
      <c r="KSA61" s="169"/>
      <c r="KSB61" s="169"/>
      <c r="KSC61" s="169"/>
      <c r="KSD61" s="169"/>
      <c r="KSE61" s="169"/>
      <c r="KSF61" s="169"/>
      <c r="KSG61" s="169"/>
      <c r="KSH61" s="169"/>
      <c r="KSI61" s="169"/>
      <c r="KSJ61" s="169"/>
      <c r="KSK61" s="169"/>
      <c r="KSL61" s="169"/>
      <c r="KSM61" s="169"/>
      <c r="KSN61" s="169"/>
      <c r="KSO61" s="169"/>
      <c r="KSP61" s="169"/>
      <c r="KSQ61" s="169"/>
      <c r="KSR61" s="169"/>
      <c r="KSS61" s="169"/>
      <c r="KST61" s="169"/>
      <c r="KSU61" s="169"/>
      <c r="KSV61" s="169"/>
      <c r="KSW61" s="169"/>
      <c r="KSX61" s="169"/>
      <c r="KSY61" s="169"/>
      <c r="KSZ61" s="169"/>
      <c r="KTA61" s="169"/>
      <c r="KTB61" s="169"/>
      <c r="KTC61" s="169"/>
      <c r="KTD61" s="169"/>
      <c r="KTE61" s="169"/>
      <c r="KTF61" s="169"/>
      <c r="KTG61" s="169"/>
      <c r="KTH61" s="169"/>
      <c r="KTI61" s="169"/>
      <c r="KTJ61" s="169"/>
      <c r="KTK61" s="169"/>
      <c r="KTL61" s="169"/>
      <c r="KTM61" s="169"/>
      <c r="KTN61" s="169"/>
      <c r="KTO61" s="169"/>
      <c r="KTP61" s="169"/>
      <c r="KTQ61" s="169"/>
      <c r="KTR61" s="169"/>
      <c r="KTS61" s="169"/>
      <c r="KTT61" s="169"/>
      <c r="KTU61" s="169"/>
      <c r="KTV61" s="169"/>
      <c r="KTW61" s="169"/>
      <c r="KTX61" s="169"/>
      <c r="KTY61" s="169"/>
      <c r="KTZ61" s="169"/>
      <c r="KUA61" s="169"/>
      <c r="KUB61" s="169"/>
      <c r="KUC61" s="169"/>
      <c r="KUD61" s="169"/>
      <c r="KUE61" s="169"/>
      <c r="KUF61" s="169"/>
      <c r="KUG61" s="169"/>
      <c r="KUH61" s="169"/>
      <c r="KUI61" s="169"/>
      <c r="KUJ61" s="169"/>
      <c r="KUK61" s="169"/>
      <c r="KUL61" s="169"/>
      <c r="KUM61" s="169"/>
      <c r="KUN61" s="169"/>
      <c r="KUO61" s="169"/>
      <c r="KUP61" s="169"/>
      <c r="KUQ61" s="169"/>
      <c r="KUR61" s="169"/>
      <c r="KUS61" s="169"/>
      <c r="KUT61" s="169"/>
      <c r="KUU61" s="169"/>
      <c r="KUV61" s="169"/>
      <c r="KUW61" s="169"/>
      <c r="KUX61" s="169"/>
      <c r="KUY61" s="169"/>
      <c r="KUZ61" s="169"/>
      <c r="KVA61" s="169"/>
      <c r="KVB61" s="169"/>
      <c r="KVC61" s="169"/>
      <c r="KVD61" s="169"/>
      <c r="KVE61" s="169"/>
      <c r="KVF61" s="169"/>
      <c r="KVG61" s="169"/>
      <c r="KVH61" s="169"/>
      <c r="KVI61" s="169"/>
      <c r="KVJ61" s="169"/>
      <c r="KVK61" s="169"/>
      <c r="KVL61" s="169"/>
      <c r="KVM61" s="169"/>
      <c r="KVN61" s="169"/>
      <c r="KVO61" s="169"/>
      <c r="KVP61" s="169"/>
      <c r="KVQ61" s="169"/>
      <c r="KVR61" s="169"/>
      <c r="KVS61" s="169"/>
      <c r="KVT61" s="169"/>
      <c r="KVU61" s="169"/>
      <c r="KVV61" s="169"/>
      <c r="KVW61" s="169"/>
      <c r="KVX61" s="169"/>
      <c r="KVY61" s="169"/>
      <c r="KVZ61" s="169"/>
      <c r="KWA61" s="169"/>
      <c r="KWB61" s="169"/>
      <c r="KWC61" s="169"/>
      <c r="KWD61" s="169"/>
      <c r="KWE61" s="169"/>
      <c r="KWF61" s="169"/>
      <c r="KWG61" s="169"/>
      <c r="KWH61" s="169"/>
      <c r="KWI61" s="169"/>
      <c r="KWJ61" s="169"/>
      <c r="KWK61" s="169"/>
      <c r="KWL61" s="169"/>
      <c r="KWM61" s="169"/>
      <c r="KWN61" s="169"/>
      <c r="KWO61" s="169"/>
      <c r="KWP61" s="169"/>
      <c r="KWQ61" s="169"/>
      <c r="KWR61" s="169"/>
      <c r="KWS61" s="169"/>
      <c r="KWT61" s="169"/>
      <c r="KWU61" s="169"/>
      <c r="KWV61" s="169"/>
      <c r="KWW61" s="169"/>
      <c r="KWX61" s="169"/>
      <c r="KWY61" s="169"/>
      <c r="KWZ61" s="169"/>
      <c r="KXA61" s="169"/>
      <c r="KXB61" s="169"/>
      <c r="KXC61" s="169"/>
      <c r="KXD61" s="169"/>
      <c r="KXE61" s="169"/>
      <c r="KXF61" s="169"/>
      <c r="KXG61" s="169"/>
      <c r="KXH61" s="169"/>
      <c r="KXI61" s="169"/>
      <c r="KXJ61" s="169"/>
      <c r="KXK61" s="169"/>
      <c r="KXL61" s="169"/>
      <c r="KXM61" s="169"/>
      <c r="KXN61" s="169"/>
      <c r="KXO61" s="169"/>
      <c r="KXP61" s="169"/>
      <c r="KXQ61" s="169"/>
      <c r="KXR61" s="169"/>
      <c r="KXS61" s="169"/>
      <c r="KXT61" s="169"/>
      <c r="KXU61" s="169"/>
      <c r="KXV61" s="169"/>
      <c r="KXW61" s="169"/>
      <c r="KXX61" s="169"/>
      <c r="KXY61" s="169"/>
      <c r="KXZ61" s="169"/>
      <c r="KYA61" s="169"/>
      <c r="KYB61" s="169"/>
      <c r="KYC61" s="169"/>
      <c r="KYD61" s="169"/>
      <c r="KYE61" s="169"/>
      <c r="KYF61" s="169"/>
      <c r="KYG61" s="169"/>
      <c r="KYH61" s="169"/>
      <c r="KYI61" s="169"/>
      <c r="KYJ61" s="169"/>
      <c r="KYK61" s="169"/>
      <c r="KYL61" s="169"/>
      <c r="KYM61" s="169"/>
      <c r="KYN61" s="169"/>
      <c r="KYO61" s="169"/>
      <c r="KYP61" s="169"/>
      <c r="KYQ61" s="169"/>
      <c r="KYR61" s="169"/>
      <c r="KYS61" s="169"/>
      <c r="KYT61" s="169"/>
      <c r="KYU61" s="169"/>
      <c r="KYV61" s="169"/>
      <c r="KYW61" s="169"/>
      <c r="KYX61" s="169"/>
      <c r="KYY61" s="169"/>
      <c r="KYZ61" s="169"/>
      <c r="KZA61" s="169"/>
      <c r="KZB61" s="169"/>
      <c r="KZC61" s="169"/>
      <c r="KZD61" s="169"/>
      <c r="KZE61" s="169"/>
      <c r="KZF61" s="169"/>
      <c r="KZG61" s="169"/>
      <c r="KZH61" s="169"/>
      <c r="KZI61" s="169"/>
      <c r="KZJ61" s="169"/>
      <c r="KZK61" s="169"/>
      <c r="KZL61" s="169"/>
      <c r="KZM61" s="169"/>
      <c r="KZN61" s="169"/>
      <c r="KZO61" s="169"/>
      <c r="KZP61" s="169"/>
      <c r="KZQ61" s="169"/>
      <c r="KZR61" s="169"/>
      <c r="KZS61" s="169"/>
      <c r="KZT61" s="169"/>
      <c r="KZU61" s="169"/>
      <c r="KZV61" s="169"/>
      <c r="KZW61" s="169"/>
      <c r="KZX61" s="169"/>
      <c r="KZY61" s="169"/>
      <c r="KZZ61" s="169"/>
      <c r="LAA61" s="169"/>
      <c r="LAB61" s="169"/>
      <c r="LAC61" s="169"/>
      <c r="LAD61" s="169"/>
      <c r="LAE61" s="169"/>
      <c r="LAF61" s="169"/>
      <c r="LAG61" s="169"/>
      <c r="LAH61" s="169"/>
      <c r="LAI61" s="169"/>
      <c r="LAJ61" s="169"/>
      <c r="LAK61" s="169"/>
      <c r="LAL61" s="169"/>
      <c r="LAM61" s="169"/>
      <c r="LAN61" s="169"/>
      <c r="LAO61" s="169"/>
      <c r="LAP61" s="169"/>
      <c r="LAQ61" s="169"/>
      <c r="LAR61" s="169"/>
      <c r="LAS61" s="169"/>
      <c r="LAT61" s="169"/>
      <c r="LAU61" s="169"/>
      <c r="LAV61" s="169"/>
      <c r="LAW61" s="169"/>
      <c r="LAX61" s="169"/>
      <c r="LAY61" s="169"/>
      <c r="LAZ61" s="169"/>
      <c r="LBA61" s="169"/>
      <c r="LBB61" s="169"/>
      <c r="LBC61" s="169"/>
      <c r="LBD61" s="169"/>
      <c r="LBE61" s="169"/>
      <c r="LBF61" s="169"/>
      <c r="LBG61" s="169"/>
      <c r="LBH61" s="169"/>
      <c r="LBI61" s="169"/>
      <c r="LBJ61" s="169"/>
      <c r="LBK61" s="169"/>
      <c r="LBL61" s="169"/>
      <c r="LBM61" s="169"/>
      <c r="LBN61" s="169"/>
      <c r="LBO61" s="169"/>
      <c r="LBP61" s="169"/>
      <c r="LBQ61" s="169"/>
      <c r="LBR61" s="169"/>
      <c r="LBS61" s="169"/>
      <c r="LBT61" s="169"/>
      <c r="LBU61" s="169"/>
      <c r="LBV61" s="169"/>
      <c r="LBW61" s="169"/>
      <c r="LBX61" s="169"/>
      <c r="LBY61" s="169"/>
      <c r="LBZ61" s="169"/>
      <c r="LCA61" s="169"/>
      <c r="LCB61" s="169"/>
      <c r="LCC61" s="169"/>
      <c r="LCD61" s="169"/>
      <c r="LCE61" s="169"/>
      <c r="LCF61" s="169"/>
      <c r="LCG61" s="169"/>
      <c r="LCH61" s="169"/>
      <c r="LCI61" s="169"/>
      <c r="LCJ61" s="169"/>
      <c r="LCK61" s="169"/>
      <c r="LCL61" s="169"/>
      <c r="LCM61" s="169"/>
      <c r="LCN61" s="169"/>
      <c r="LCO61" s="169"/>
      <c r="LCP61" s="169"/>
      <c r="LCQ61" s="169"/>
      <c r="LCR61" s="169"/>
      <c r="LCS61" s="169"/>
      <c r="LCT61" s="169"/>
      <c r="LCU61" s="169"/>
      <c r="LCV61" s="169"/>
      <c r="LCW61" s="169"/>
      <c r="LCX61" s="169"/>
      <c r="LCY61" s="169"/>
      <c r="LCZ61" s="169"/>
      <c r="LDA61" s="169"/>
      <c r="LDB61" s="169"/>
      <c r="LDC61" s="169"/>
      <c r="LDD61" s="169"/>
      <c r="LDE61" s="169"/>
      <c r="LDF61" s="169"/>
      <c r="LDG61" s="169"/>
      <c r="LDH61" s="169"/>
      <c r="LDI61" s="169"/>
      <c r="LDJ61" s="169"/>
      <c r="LDK61" s="169"/>
      <c r="LDL61" s="169"/>
      <c r="LDM61" s="169"/>
      <c r="LDN61" s="169"/>
      <c r="LDO61" s="169"/>
      <c r="LDP61" s="169"/>
      <c r="LDQ61" s="169"/>
      <c r="LDR61" s="169"/>
      <c r="LDS61" s="169"/>
      <c r="LDT61" s="169"/>
      <c r="LDU61" s="169"/>
      <c r="LDV61" s="169"/>
      <c r="LDW61" s="169"/>
      <c r="LDX61" s="169"/>
      <c r="LDY61" s="169"/>
      <c r="LDZ61" s="169"/>
      <c r="LEA61" s="169"/>
      <c r="LEB61" s="169"/>
      <c r="LEC61" s="169"/>
      <c r="LED61" s="169"/>
      <c r="LEE61" s="169"/>
      <c r="LEF61" s="169"/>
      <c r="LEG61" s="169"/>
      <c r="LEH61" s="169"/>
      <c r="LEI61" s="169"/>
      <c r="LEJ61" s="169"/>
      <c r="LEK61" s="169"/>
      <c r="LEL61" s="169"/>
      <c r="LEM61" s="169"/>
      <c r="LEN61" s="169"/>
      <c r="LEO61" s="169"/>
      <c r="LEP61" s="169"/>
      <c r="LEQ61" s="169"/>
      <c r="LER61" s="169"/>
      <c r="LES61" s="169"/>
      <c r="LET61" s="169"/>
      <c r="LEU61" s="169"/>
      <c r="LEV61" s="169"/>
      <c r="LEW61" s="169"/>
      <c r="LEX61" s="169"/>
      <c r="LEY61" s="169"/>
      <c r="LEZ61" s="169"/>
      <c r="LFA61" s="169"/>
      <c r="LFB61" s="169"/>
      <c r="LFC61" s="169"/>
      <c r="LFD61" s="169"/>
      <c r="LFE61" s="169"/>
      <c r="LFF61" s="169"/>
      <c r="LFG61" s="169"/>
      <c r="LFH61" s="169"/>
      <c r="LFI61" s="169"/>
      <c r="LFJ61" s="169"/>
      <c r="LFK61" s="169"/>
      <c r="LFL61" s="169"/>
      <c r="LFM61" s="169"/>
      <c r="LFN61" s="169"/>
      <c r="LFO61" s="169"/>
      <c r="LFP61" s="169"/>
      <c r="LFQ61" s="169"/>
      <c r="LFR61" s="169"/>
      <c r="LFS61" s="169"/>
      <c r="LFT61" s="169"/>
      <c r="LFU61" s="169"/>
      <c r="LFV61" s="169"/>
      <c r="LFW61" s="169"/>
      <c r="LFX61" s="169"/>
      <c r="LFY61" s="169"/>
      <c r="LFZ61" s="169"/>
      <c r="LGA61" s="169"/>
      <c r="LGB61" s="169"/>
      <c r="LGC61" s="169"/>
      <c r="LGD61" s="169"/>
      <c r="LGE61" s="169"/>
      <c r="LGF61" s="169"/>
      <c r="LGG61" s="169"/>
      <c r="LGH61" s="169"/>
      <c r="LGI61" s="169"/>
      <c r="LGJ61" s="169"/>
      <c r="LGK61" s="169"/>
      <c r="LGL61" s="169"/>
      <c r="LGM61" s="169"/>
      <c r="LGN61" s="169"/>
      <c r="LGO61" s="169"/>
      <c r="LGP61" s="169"/>
      <c r="LGQ61" s="169"/>
      <c r="LGR61" s="169"/>
      <c r="LGS61" s="169"/>
      <c r="LGT61" s="169"/>
      <c r="LGU61" s="169"/>
      <c r="LGV61" s="169"/>
      <c r="LGW61" s="169"/>
      <c r="LGX61" s="169"/>
      <c r="LGY61" s="169"/>
      <c r="LGZ61" s="169"/>
      <c r="LHA61" s="169"/>
      <c r="LHB61" s="169"/>
      <c r="LHC61" s="169"/>
      <c r="LHD61" s="169"/>
      <c r="LHE61" s="169"/>
      <c r="LHF61" s="169"/>
      <c r="LHG61" s="169"/>
      <c r="LHH61" s="169"/>
      <c r="LHI61" s="169"/>
      <c r="LHJ61" s="169"/>
      <c r="LHK61" s="169"/>
      <c r="LHL61" s="169"/>
      <c r="LHM61" s="169"/>
      <c r="LHN61" s="169"/>
      <c r="LHO61" s="169"/>
      <c r="LHP61" s="169"/>
      <c r="LHQ61" s="169"/>
      <c r="LHR61" s="169"/>
      <c r="LHS61" s="169"/>
      <c r="LHT61" s="169"/>
      <c r="LHU61" s="169"/>
      <c r="LHV61" s="169"/>
      <c r="LHW61" s="169"/>
      <c r="LHX61" s="169"/>
      <c r="LHY61" s="169"/>
      <c r="LHZ61" s="169"/>
      <c r="LIA61" s="169"/>
      <c r="LIB61" s="169"/>
      <c r="LIC61" s="169"/>
      <c r="LID61" s="169"/>
      <c r="LIE61" s="169"/>
      <c r="LIF61" s="169"/>
      <c r="LIG61" s="169"/>
      <c r="LIH61" s="169"/>
      <c r="LII61" s="169"/>
      <c r="LIJ61" s="169"/>
      <c r="LIK61" s="169"/>
      <c r="LIL61" s="169"/>
      <c r="LIM61" s="169"/>
      <c r="LIN61" s="169"/>
      <c r="LIO61" s="169"/>
      <c r="LIP61" s="169"/>
      <c r="LIQ61" s="169"/>
      <c r="LIR61" s="169"/>
      <c r="LIS61" s="169"/>
      <c r="LIT61" s="169"/>
      <c r="LIU61" s="169"/>
      <c r="LIV61" s="169"/>
      <c r="LIW61" s="169"/>
      <c r="LIX61" s="169"/>
      <c r="LIY61" s="169"/>
      <c r="LIZ61" s="169"/>
      <c r="LJA61" s="169"/>
      <c r="LJB61" s="169"/>
      <c r="LJC61" s="169"/>
      <c r="LJD61" s="169"/>
      <c r="LJE61" s="169"/>
      <c r="LJF61" s="169"/>
      <c r="LJG61" s="169"/>
      <c r="LJH61" s="169"/>
      <c r="LJI61" s="169"/>
      <c r="LJJ61" s="169"/>
      <c r="LJK61" s="169"/>
      <c r="LJL61" s="169"/>
      <c r="LJM61" s="169"/>
      <c r="LJN61" s="169"/>
      <c r="LJO61" s="169"/>
      <c r="LJP61" s="169"/>
      <c r="LJQ61" s="169"/>
      <c r="LJR61" s="169"/>
      <c r="LJS61" s="169"/>
      <c r="LJT61" s="169"/>
      <c r="LJU61" s="169"/>
      <c r="LJV61" s="169"/>
      <c r="LJW61" s="169"/>
      <c r="LJX61" s="169"/>
      <c r="LJY61" s="169"/>
      <c r="LJZ61" s="169"/>
      <c r="LKA61" s="169"/>
      <c r="LKB61" s="169"/>
      <c r="LKC61" s="169"/>
      <c r="LKD61" s="169"/>
      <c r="LKE61" s="169"/>
      <c r="LKF61" s="169"/>
      <c r="LKG61" s="169"/>
      <c r="LKH61" s="169"/>
      <c r="LKI61" s="169"/>
      <c r="LKJ61" s="169"/>
      <c r="LKK61" s="169"/>
      <c r="LKL61" s="169"/>
      <c r="LKM61" s="169"/>
      <c r="LKN61" s="169"/>
      <c r="LKO61" s="169"/>
      <c r="LKP61" s="169"/>
      <c r="LKQ61" s="169"/>
      <c r="LKR61" s="169"/>
      <c r="LKS61" s="169"/>
      <c r="LKT61" s="169"/>
      <c r="LKU61" s="169"/>
      <c r="LKV61" s="169"/>
      <c r="LKW61" s="169"/>
      <c r="LKX61" s="169"/>
      <c r="LKY61" s="169"/>
      <c r="LKZ61" s="169"/>
      <c r="LLA61" s="169"/>
      <c r="LLB61" s="169"/>
      <c r="LLC61" s="169"/>
      <c r="LLD61" s="169"/>
      <c r="LLE61" s="169"/>
      <c r="LLF61" s="169"/>
      <c r="LLG61" s="169"/>
      <c r="LLH61" s="169"/>
      <c r="LLI61" s="169"/>
      <c r="LLJ61" s="169"/>
      <c r="LLK61" s="169"/>
      <c r="LLL61" s="169"/>
      <c r="LLM61" s="169"/>
      <c r="LLN61" s="169"/>
      <c r="LLO61" s="169"/>
      <c r="LLP61" s="169"/>
      <c r="LLQ61" s="169"/>
      <c r="LLR61" s="169"/>
      <c r="LLS61" s="169"/>
      <c r="LLT61" s="169"/>
      <c r="LLU61" s="169"/>
      <c r="LLV61" s="169"/>
      <c r="LLW61" s="169"/>
      <c r="LLX61" s="169"/>
      <c r="LLY61" s="169"/>
      <c r="LLZ61" s="169"/>
      <c r="LMA61" s="169"/>
      <c r="LMB61" s="169"/>
      <c r="LMC61" s="169"/>
      <c r="LMD61" s="169"/>
      <c r="LME61" s="169"/>
      <c r="LMF61" s="169"/>
      <c r="LMG61" s="169"/>
      <c r="LMH61" s="169"/>
      <c r="LMI61" s="169"/>
      <c r="LMJ61" s="169"/>
      <c r="LMK61" s="169"/>
      <c r="LML61" s="169"/>
      <c r="LMM61" s="169"/>
      <c r="LMN61" s="169"/>
      <c r="LMO61" s="169"/>
      <c r="LMP61" s="169"/>
      <c r="LMQ61" s="169"/>
      <c r="LMR61" s="169"/>
      <c r="LMS61" s="169"/>
      <c r="LMT61" s="169"/>
      <c r="LMU61" s="169"/>
      <c r="LMV61" s="169"/>
      <c r="LMW61" s="169"/>
      <c r="LMX61" s="169"/>
      <c r="LMY61" s="169"/>
      <c r="LMZ61" s="169"/>
      <c r="LNA61" s="169"/>
      <c r="LNB61" s="169"/>
      <c r="LNC61" s="169"/>
      <c r="LND61" s="169"/>
      <c r="LNE61" s="169"/>
      <c r="LNF61" s="169"/>
      <c r="LNG61" s="169"/>
      <c r="LNH61" s="169"/>
      <c r="LNI61" s="169"/>
      <c r="LNJ61" s="169"/>
      <c r="LNK61" s="169"/>
      <c r="LNL61" s="169"/>
      <c r="LNM61" s="169"/>
      <c r="LNN61" s="169"/>
      <c r="LNO61" s="169"/>
      <c r="LNP61" s="169"/>
      <c r="LNQ61" s="169"/>
      <c r="LNR61" s="169"/>
      <c r="LNS61" s="169"/>
      <c r="LNT61" s="169"/>
      <c r="LNU61" s="169"/>
      <c r="LNV61" s="169"/>
      <c r="LNW61" s="169"/>
      <c r="LNX61" s="169"/>
      <c r="LNY61" s="169"/>
      <c r="LNZ61" s="169"/>
      <c r="LOA61" s="169"/>
      <c r="LOB61" s="169"/>
      <c r="LOC61" s="169"/>
      <c r="LOD61" s="169"/>
      <c r="LOE61" s="169"/>
      <c r="LOF61" s="169"/>
      <c r="LOG61" s="169"/>
      <c r="LOH61" s="169"/>
      <c r="LOI61" s="169"/>
      <c r="LOJ61" s="169"/>
      <c r="LOK61" s="169"/>
      <c r="LOL61" s="169"/>
      <c r="LOM61" s="169"/>
      <c r="LON61" s="169"/>
      <c r="LOO61" s="169"/>
      <c r="LOP61" s="169"/>
      <c r="LOQ61" s="169"/>
      <c r="LOR61" s="169"/>
      <c r="LOS61" s="169"/>
      <c r="LOT61" s="169"/>
      <c r="LOU61" s="169"/>
      <c r="LOV61" s="169"/>
      <c r="LOW61" s="169"/>
      <c r="LOX61" s="169"/>
      <c r="LOY61" s="169"/>
      <c r="LOZ61" s="169"/>
      <c r="LPA61" s="169"/>
      <c r="LPB61" s="169"/>
      <c r="LPC61" s="169"/>
      <c r="LPD61" s="169"/>
      <c r="LPE61" s="169"/>
      <c r="LPF61" s="169"/>
      <c r="LPG61" s="169"/>
      <c r="LPH61" s="169"/>
      <c r="LPI61" s="169"/>
      <c r="LPJ61" s="169"/>
      <c r="LPK61" s="169"/>
      <c r="LPL61" s="169"/>
      <c r="LPM61" s="169"/>
      <c r="LPN61" s="169"/>
      <c r="LPO61" s="169"/>
      <c r="LPP61" s="169"/>
      <c r="LPQ61" s="169"/>
      <c r="LPR61" s="169"/>
      <c r="LPS61" s="169"/>
      <c r="LPT61" s="169"/>
      <c r="LPU61" s="169"/>
      <c r="LPV61" s="169"/>
      <c r="LPW61" s="169"/>
      <c r="LPX61" s="169"/>
      <c r="LPY61" s="169"/>
      <c r="LPZ61" s="169"/>
      <c r="LQA61" s="169"/>
      <c r="LQB61" s="169"/>
      <c r="LQC61" s="169"/>
      <c r="LQD61" s="169"/>
      <c r="LQE61" s="169"/>
      <c r="LQF61" s="169"/>
      <c r="LQG61" s="169"/>
      <c r="LQH61" s="169"/>
      <c r="LQI61" s="169"/>
      <c r="LQJ61" s="169"/>
      <c r="LQK61" s="169"/>
      <c r="LQL61" s="169"/>
      <c r="LQM61" s="169"/>
      <c r="LQN61" s="169"/>
      <c r="LQO61" s="169"/>
      <c r="LQP61" s="169"/>
      <c r="LQQ61" s="169"/>
      <c r="LQR61" s="169"/>
      <c r="LQS61" s="169"/>
      <c r="LQT61" s="169"/>
      <c r="LQU61" s="169"/>
      <c r="LQV61" s="169"/>
      <c r="LQW61" s="169"/>
      <c r="LQX61" s="169"/>
      <c r="LQY61" s="169"/>
      <c r="LQZ61" s="169"/>
      <c r="LRA61" s="169"/>
      <c r="LRB61" s="169"/>
      <c r="LRC61" s="169"/>
      <c r="LRD61" s="169"/>
      <c r="LRE61" s="169"/>
      <c r="LRF61" s="169"/>
      <c r="LRG61" s="169"/>
      <c r="LRH61" s="169"/>
      <c r="LRI61" s="169"/>
      <c r="LRJ61" s="169"/>
      <c r="LRK61" s="169"/>
      <c r="LRL61" s="169"/>
      <c r="LRM61" s="169"/>
      <c r="LRN61" s="169"/>
      <c r="LRO61" s="169"/>
      <c r="LRP61" s="169"/>
      <c r="LRQ61" s="169"/>
      <c r="LRR61" s="169"/>
      <c r="LRS61" s="169"/>
      <c r="LRT61" s="169"/>
      <c r="LRU61" s="169"/>
      <c r="LRV61" s="169"/>
      <c r="LRW61" s="169"/>
      <c r="LRX61" s="169"/>
      <c r="LRY61" s="169"/>
      <c r="LRZ61" s="169"/>
      <c r="LSA61" s="169"/>
      <c r="LSB61" s="169"/>
      <c r="LSC61" s="169"/>
      <c r="LSD61" s="169"/>
      <c r="LSE61" s="169"/>
      <c r="LSF61" s="169"/>
      <c r="LSG61" s="169"/>
      <c r="LSH61" s="169"/>
      <c r="LSI61" s="169"/>
      <c r="LSJ61" s="169"/>
      <c r="LSK61" s="169"/>
      <c r="LSL61" s="169"/>
      <c r="LSM61" s="169"/>
      <c r="LSN61" s="169"/>
      <c r="LSO61" s="169"/>
      <c r="LSP61" s="169"/>
      <c r="LSQ61" s="169"/>
      <c r="LSR61" s="169"/>
      <c r="LSS61" s="169"/>
      <c r="LST61" s="169"/>
      <c r="LSU61" s="169"/>
      <c r="LSV61" s="169"/>
      <c r="LSW61" s="169"/>
      <c r="LSX61" s="169"/>
      <c r="LSY61" s="169"/>
      <c r="LSZ61" s="169"/>
      <c r="LTA61" s="169"/>
      <c r="LTB61" s="169"/>
      <c r="LTC61" s="169"/>
      <c r="LTD61" s="169"/>
      <c r="LTE61" s="169"/>
      <c r="LTF61" s="169"/>
      <c r="LTG61" s="169"/>
      <c r="LTH61" s="169"/>
      <c r="LTI61" s="169"/>
      <c r="LTJ61" s="169"/>
      <c r="LTK61" s="169"/>
      <c r="LTL61" s="169"/>
      <c r="LTM61" s="169"/>
      <c r="LTN61" s="169"/>
      <c r="LTO61" s="169"/>
      <c r="LTP61" s="169"/>
      <c r="LTQ61" s="169"/>
      <c r="LTR61" s="169"/>
      <c r="LTS61" s="169"/>
      <c r="LTT61" s="169"/>
      <c r="LTU61" s="169"/>
      <c r="LTV61" s="169"/>
      <c r="LTW61" s="169"/>
      <c r="LTX61" s="169"/>
      <c r="LTY61" s="169"/>
      <c r="LTZ61" s="169"/>
      <c r="LUA61" s="169"/>
      <c r="LUB61" s="169"/>
      <c r="LUC61" s="169"/>
      <c r="LUD61" s="169"/>
      <c r="LUE61" s="169"/>
      <c r="LUF61" s="169"/>
      <c r="LUG61" s="169"/>
      <c r="LUH61" s="169"/>
      <c r="LUI61" s="169"/>
      <c r="LUJ61" s="169"/>
      <c r="LUK61" s="169"/>
      <c r="LUL61" s="169"/>
      <c r="LUM61" s="169"/>
      <c r="LUN61" s="169"/>
      <c r="LUO61" s="169"/>
      <c r="LUP61" s="169"/>
      <c r="LUQ61" s="169"/>
      <c r="LUR61" s="169"/>
      <c r="LUS61" s="169"/>
      <c r="LUT61" s="169"/>
      <c r="LUU61" s="169"/>
      <c r="LUV61" s="169"/>
      <c r="LUW61" s="169"/>
      <c r="LUX61" s="169"/>
      <c r="LUY61" s="169"/>
      <c r="LUZ61" s="169"/>
      <c r="LVA61" s="169"/>
      <c r="LVB61" s="169"/>
      <c r="LVC61" s="169"/>
      <c r="LVD61" s="169"/>
      <c r="LVE61" s="169"/>
      <c r="LVF61" s="169"/>
      <c r="LVG61" s="169"/>
      <c r="LVH61" s="169"/>
      <c r="LVI61" s="169"/>
      <c r="LVJ61" s="169"/>
      <c r="LVK61" s="169"/>
      <c r="LVL61" s="169"/>
      <c r="LVM61" s="169"/>
      <c r="LVN61" s="169"/>
      <c r="LVO61" s="169"/>
      <c r="LVP61" s="169"/>
      <c r="LVQ61" s="169"/>
      <c r="LVR61" s="169"/>
      <c r="LVS61" s="169"/>
      <c r="LVT61" s="169"/>
      <c r="LVU61" s="169"/>
      <c r="LVV61" s="169"/>
      <c r="LVW61" s="169"/>
      <c r="LVX61" s="169"/>
      <c r="LVY61" s="169"/>
      <c r="LVZ61" s="169"/>
      <c r="LWA61" s="169"/>
      <c r="LWB61" s="169"/>
      <c r="LWC61" s="169"/>
      <c r="LWD61" s="169"/>
      <c r="LWE61" s="169"/>
      <c r="LWF61" s="169"/>
      <c r="LWG61" s="169"/>
      <c r="LWH61" s="169"/>
      <c r="LWI61" s="169"/>
      <c r="LWJ61" s="169"/>
      <c r="LWK61" s="169"/>
      <c r="LWL61" s="169"/>
      <c r="LWM61" s="169"/>
      <c r="LWN61" s="169"/>
      <c r="LWO61" s="169"/>
      <c r="LWP61" s="169"/>
      <c r="LWQ61" s="169"/>
      <c r="LWR61" s="169"/>
      <c r="LWS61" s="169"/>
      <c r="LWT61" s="169"/>
      <c r="LWU61" s="169"/>
      <c r="LWV61" s="169"/>
      <c r="LWW61" s="169"/>
      <c r="LWX61" s="169"/>
      <c r="LWY61" s="169"/>
      <c r="LWZ61" s="169"/>
      <c r="LXA61" s="169"/>
      <c r="LXB61" s="169"/>
      <c r="LXC61" s="169"/>
      <c r="LXD61" s="169"/>
      <c r="LXE61" s="169"/>
      <c r="LXF61" s="169"/>
      <c r="LXG61" s="169"/>
      <c r="LXH61" s="169"/>
      <c r="LXI61" s="169"/>
      <c r="LXJ61" s="169"/>
      <c r="LXK61" s="169"/>
      <c r="LXL61" s="169"/>
      <c r="LXM61" s="169"/>
      <c r="LXN61" s="169"/>
      <c r="LXO61" s="169"/>
      <c r="LXP61" s="169"/>
      <c r="LXQ61" s="169"/>
      <c r="LXR61" s="169"/>
      <c r="LXS61" s="169"/>
      <c r="LXT61" s="169"/>
      <c r="LXU61" s="169"/>
      <c r="LXV61" s="169"/>
      <c r="LXW61" s="169"/>
      <c r="LXX61" s="169"/>
      <c r="LXY61" s="169"/>
      <c r="LXZ61" s="169"/>
      <c r="LYA61" s="169"/>
      <c r="LYB61" s="169"/>
      <c r="LYC61" s="169"/>
      <c r="LYD61" s="169"/>
      <c r="LYE61" s="169"/>
      <c r="LYF61" s="169"/>
      <c r="LYG61" s="169"/>
      <c r="LYH61" s="169"/>
      <c r="LYI61" s="169"/>
      <c r="LYJ61" s="169"/>
      <c r="LYK61" s="169"/>
      <c r="LYL61" s="169"/>
      <c r="LYM61" s="169"/>
      <c r="LYN61" s="169"/>
      <c r="LYO61" s="169"/>
      <c r="LYP61" s="169"/>
      <c r="LYQ61" s="169"/>
      <c r="LYR61" s="169"/>
      <c r="LYS61" s="169"/>
      <c r="LYT61" s="169"/>
      <c r="LYU61" s="169"/>
      <c r="LYV61" s="169"/>
      <c r="LYW61" s="169"/>
      <c r="LYX61" s="169"/>
      <c r="LYY61" s="169"/>
      <c r="LYZ61" s="169"/>
      <c r="LZA61" s="169"/>
      <c r="LZB61" s="169"/>
      <c r="LZC61" s="169"/>
      <c r="LZD61" s="169"/>
      <c r="LZE61" s="169"/>
      <c r="LZF61" s="169"/>
      <c r="LZG61" s="169"/>
      <c r="LZH61" s="169"/>
      <c r="LZI61" s="169"/>
      <c r="LZJ61" s="169"/>
      <c r="LZK61" s="169"/>
      <c r="LZL61" s="169"/>
      <c r="LZM61" s="169"/>
      <c r="LZN61" s="169"/>
      <c r="LZO61" s="169"/>
      <c r="LZP61" s="169"/>
      <c r="LZQ61" s="169"/>
      <c r="LZR61" s="169"/>
      <c r="LZS61" s="169"/>
      <c r="LZT61" s="169"/>
      <c r="LZU61" s="169"/>
      <c r="LZV61" s="169"/>
      <c r="LZW61" s="169"/>
      <c r="LZX61" s="169"/>
      <c r="LZY61" s="169"/>
      <c r="LZZ61" s="169"/>
      <c r="MAA61" s="169"/>
      <c r="MAB61" s="169"/>
      <c r="MAC61" s="169"/>
      <c r="MAD61" s="169"/>
      <c r="MAE61" s="169"/>
      <c r="MAF61" s="169"/>
      <c r="MAG61" s="169"/>
      <c r="MAH61" s="169"/>
      <c r="MAI61" s="169"/>
      <c r="MAJ61" s="169"/>
      <c r="MAK61" s="169"/>
      <c r="MAL61" s="169"/>
      <c r="MAM61" s="169"/>
      <c r="MAN61" s="169"/>
      <c r="MAO61" s="169"/>
      <c r="MAP61" s="169"/>
      <c r="MAQ61" s="169"/>
      <c r="MAR61" s="169"/>
      <c r="MAS61" s="169"/>
      <c r="MAT61" s="169"/>
      <c r="MAU61" s="169"/>
      <c r="MAV61" s="169"/>
      <c r="MAW61" s="169"/>
      <c r="MAX61" s="169"/>
      <c r="MAY61" s="169"/>
      <c r="MAZ61" s="169"/>
      <c r="MBA61" s="169"/>
      <c r="MBB61" s="169"/>
      <c r="MBC61" s="169"/>
      <c r="MBD61" s="169"/>
      <c r="MBE61" s="169"/>
      <c r="MBF61" s="169"/>
      <c r="MBG61" s="169"/>
      <c r="MBH61" s="169"/>
      <c r="MBI61" s="169"/>
      <c r="MBJ61" s="169"/>
      <c r="MBK61" s="169"/>
      <c r="MBL61" s="169"/>
      <c r="MBM61" s="169"/>
      <c r="MBN61" s="169"/>
      <c r="MBO61" s="169"/>
      <c r="MBP61" s="169"/>
      <c r="MBQ61" s="169"/>
      <c r="MBR61" s="169"/>
      <c r="MBS61" s="169"/>
      <c r="MBT61" s="169"/>
      <c r="MBU61" s="169"/>
      <c r="MBV61" s="169"/>
      <c r="MBW61" s="169"/>
      <c r="MBX61" s="169"/>
      <c r="MBY61" s="169"/>
      <c r="MBZ61" s="169"/>
      <c r="MCA61" s="169"/>
      <c r="MCB61" s="169"/>
      <c r="MCC61" s="169"/>
      <c r="MCD61" s="169"/>
      <c r="MCE61" s="169"/>
      <c r="MCF61" s="169"/>
      <c r="MCG61" s="169"/>
      <c r="MCH61" s="169"/>
      <c r="MCI61" s="169"/>
      <c r="MCJ61" s="169"/>
      <c r="MCK61" s="169"/>
      <c r="MCL61" s="169"/>
      <c r="MCM61" s="169"/>
      <c r="MCN61" s="169"/>
      <c r="MCO61" s="169"/>
      <c r="MCP61" s="169"/>
      <c r="MCQ61" s="169"/>
      <c r="MCR61" s="169"/>
      <c r="MCS61" s="169"/>
      <c r="MCT61" s="169"/>
      <c r="MCU61" s="169"/>
      <c r="MCV61" s="169"/>
      <c r="MCW61" s="169"/>
      <c r="MCX61" s="169"/>
      <c r="MCY61" s="169"/>
      <c r="MCZ61" s="169"/>
      <c r="MDA61" s="169"/>
      <c r="MDB61" s="169"/>
      <c r="MDC61" s="169"/>
      <c r="MDD61" s="169"/>
      <c r="MDE61" s="169"/>
      <c r="MDF61" s="169"/>
      <c r="MDG61" s="169"/>
      <c r="MDH61" s="169"/>
      <c r="MDI61" s="169"/>
      <c r="MDJ61" s="169"/>
      <c r="MDK61" s="169"/>
      <c r="MDL61" s="169"/>
      <c r="MDM61" s="169"/>
      <c r="MDN61" s="169"/>
      <c r="MDO61" s="169"/>
      <c r="MDP61" s="169"/>
      <c r="MDQ61" s="169"/>
      <c r="MDR61" s="169"/>
      <c r="MDS61" s="169"/>
      <c r="MDT61" s="169"/>
      <c r="MDU61" s="169"/>
      <c r="MDV61" s="169"/>
      <c r="MDW61" s="169"/>
      <c r="MDX61" s="169"/>
      <c r="MDY61" s="169"/>
      <c r="MDZ61" s="169"/>
      <c r="MEA61" s="169"/>
      <c r="MEB61" s="169"/>
      <c r="MEC61" s="169"/>
      <c r="MED61" s="169"/>
      <c r="MEE61" s="169"/>
      <c r="MEF61" s="169"/>
      <c r="MEG61" s="169"/>
      <c r="MEH61" s="169"/>
      <c r="MEI61" s="169"/>
      <c r="MEJ61" s="169"/>
      <c r="MEK61" s="169"/>
      <c r="MEL61" s="169"/>
      <c r="MEM61" s="169"/>
      <c r="MEN61" s="169"/>
      <c r="MEO61" s="169"/>
      <c r="MEP61" s="169"/>
      <c r="MEQ61" s="169"/>
      <c r="MER61" s="169"/>
      <c r="MES61" s="169"/>
      <c r="MET61" s="169"/>
      <c r="MEU61" s="169"/>
      <c r="MEV61" s="169"/>
      <c r="MEW61" s="169"/>
      <c r="MEX61" s="169"/>
      <c r="MEY61" s="169"/>
      <c r="MEZ61" s="169"/>
      <c r="MFA61" s="169"/>
      <c r="MFB61" s="169"/>
      <c r="MFC61" s="169"/>
      <c r="MFD61" s="169"/>
      <c r="MFE61" s="169"/>
      <c r="MFF61" s="169"/>
      <c r="MFG61" s="169"/>
      <c r="MFH61" s="169"/>
      <c r="MFI61" s="169"/>
      <c r="MFJ61" s="169"/>
      <c r="MFK61" s="169"/>
      <c r="MFL61" s="169"/>
      <c r="MFM61" s="169"/>
      <c r="MFN61" s="169"/>
      <c r="MFO61" s="169"/>
      <c r="MFP61" s="169"/>
      <c r="MFQ61" s="169"/>
      <c r="MFR61" s="169"/>
      <c r="MFS61" s="169"/>
      <c r="MFT61" s="169"/>
      <c r="MFU61" s="169"/>
      <c r="MFV61" s="169"/>
      <c r="MFW61" s="169"/>
      <c r="MFX61" s="169"/>
      <c r="MFY61" s="169"/>
      <c r="MFZ61" s="169"/>
      <c r="MGA61" s="169"/>
      <c r="MGB61" s="169"/>
      <c r="MGC61" s="169"/>
      <c r="MGD61" s="169"/>
      <c r="MGE61" s="169"/>
      <c r="MGF61" s="169"/>
      <c r="MGG61" s="169"/>
      <c r="MGH61" s="169"/>
      <c r="MGI61" s="169"/>
      <c r="MGJ61" s="169"/>
      <c r="MGK61" s="169"/>
      <c r="MGL61" s="169"/>
      <c r="MGM61" s="169"/>
      <c r="MGN61" s="169"/>
      <c r="MGO61" s="169"/>
      <c r="MGP61" s="169"/>
      <c r="MGQ61" s="169"/>
      <c r="MGR61" s="169"/>
      <c r="MGS61" s="169"/>
      <c r="MGT61" s="169"/>
      <c r="MGU61" s="169"/>
      <c r="MGV61" s="169"/>
      <c r="MGW61" s="169"/>
      <c r="MGX61" s="169"/>
      <c r="MGY61" s="169"/>
      <c r="MGZ61" s="169"/>
      <c r="MHA61" s="169"/>
      <c r="MHB61" s="169"/>
      <c r="MHC61" s="169"/>
      <c r="MHD61" s="169"/>
      <c r="MHE61" s="169"/>
      <c r="MHF61" s="169"/>
      <c r="MHG61" s="169"/>
      <c r="MHH61" s="169"/>
      <c r="MHI61" s="169"/>
      <c r="MHJ61" s="169"/>
      <c r="MHK61" s="169"/>
      <c r="MHL61" s="169"/>
      <c r="MHM61" s="169"/>
      <c r="MHN61" s="169"/>
      <c r="MHO61" s="169"/>
      <c r="MHP61" s="169"/>
      <c r="MHQ61" s="169"/>
      <c r="MHR61" s="169"/>
      <c r="MHS61" s="169"/>
      <c r="MHT61" s="169"/>
      <c r="MHU61" s="169"/>
      <c r="MHV61" s="169"/>
      <c r="MHW61" s="169"/>
      <c r="MHX61" s="169"/>
      <c r="MHY61" s="169"/>
      <c r="MHZ61" s="169"/>
      <c r="MIA61" s="169"/>
      <c r="MIB61" s="169"/>
      <c r="MIC61" s="169"/>
      <c r="MID61" s="169"/>
      <c r="MIE61" s="169"/>
      <c r="MIF61" s="169"/>
      <c r="MIG61" s="169"/>
      <c r="MIH61" s="169"/>
      <c r="MII61" s="169"/>
      <c r="MIJ61" s="169"/>
      <c r="MIK61" s="169"/>
      <c r="MIL61" s="169"/>
      <c r="MIM61" s="169"/>
      <c r="MIN61" s="169"/>
      <c r="MIO61" s="169"/>
      <c r="MIP61" s="169"/>
      <c r="MIQ61" s="169"/>
      <c r="MIR61" s="169"/>
      <c r="MIS61" s="169"/>
      <c r="MIT61" s="169"/>
      <c r="MIU61" s="169"/>
      <c r="MIV61" s="169"/>
      <c r="MIW61" s="169"/>
      <c r="MIX61" s="169"/>
      <c r="MIY61" s="169"/>
      <c r="MIZ61" s="169"/>
      <c r="MJA61" s="169"/>
      <c r="MJB61" s="169"/>
      <c r="MJC61" s="169"/>
      <c r="MJD61" s="169"/>
      <c r="MJE61" s="169"/>
      <c r="MJF61" s="169"/>
      <c r="MJG61" s="169"/>
      <c r="MJH61" s="169"/>
      <c r="MJI61" s="169"/>
      <c r="MJJ61" s="169"/>
      <c r="MJK61" s="169"/>
      <c r="MJL61" s="169"/>
      <c r="MJM61" s="169"/>
      <c r="MJN61" s="169"/>
      <c r="MJO61" s="169"/>
      <c r="MJP61" s="169"/>
      <c r="MJQ61" s="169"/>
      <c r="MJR61" s="169"/>
      <c r="MJS61" s="169"/>
      <c r="MJT61" s="169"/>
      <c r="MJU61" s="169"/>
      <c r="MJV61" s="169"/>
      <c r="MJW61" s="169"/>
      <c r="MJX61" s="169"/>
      <c r="MJY61" s="169"/>
      <c r="MJZ61" s="169"/>
      <c r="MKA61" s="169"/>
      <c r="MKB61" s="169"/>
      <c r="MKC61" s="169"/>
      <c r="MKD61" s="169"/>
      <c r="MKE61" s="169"/>
      <c r="MKF61" s="169"/>
      <c r="MKG61" s="169"/>
      <c r="MKH61" s="169"/>
      <c r="MKI61" s="169"/>
      <c r="MKJ61" s="169"/>
      <c r="MKK61" s="169"/>
      <c r="MKL61" s="169"/>
      <c r="MKM61" s="169"/>
      <c r="MKN61" s="169"/>
      <c r="MKO61" s="169"/>
      <c r="MKP61" s="169"/>
      <c r="MKQ61" s="169"/>
      <c r="MKR61" s="169"/>
      <c r="MKS61" s="169"/>
      <c r="MKT61" s="169"/>
      <c r="MKU61" s="169"/>
      <c r="MKV61" s="169"/>
      <c r="MKW61" s="169"/>
      <c r="MKX61" s="169"/>
      <c r="MKY61" s="169"/>
      <c r="MKZ61" s="169"/>
      <c r="MLA61" s="169"/>
      <c r="MLB61" s="169"/>
      <c r="MLC61" s="169"/>
      <c r="MLD61" s="169"/>
      <c r="MLE61" s="169"/>
      <c r="MLF61" s="169"/>
      <c r="MLG61" s="169"/>
      <c r="MLH61" s="169"/>
      <c r="MLI61" s="169"/>
      <c r="MLJ61" s="169"/>
      <c r="MLK61" s="169"/>
      <c r="MLL61" s="169"/>
      <c r="MLM61" s="169"/>
      <c r="MLN61" s="169"/>
      <c r="MLO61" s="169"/>
      <c r="MLP61" s="169"/>
      <c r="MLQ61" s="169"/>
      <c r="MLR61" s="169"/>
      <c r="MLS61" s="169"/>
      <c r="MLT61" s="169"/>
      <c r="MLU61" s="169"/>
      <c r="MLV61" s="169"/>
      <c r="MLW61" s="169"/>
      <c r="MLX61" s="169"/>
      <c r="MLY61" s="169"/>
      <c r="MLZ61" s="169"/>
      <c r="MMA61" s="169"/>
      <c r="MMB61" s="169"/>
      <c r="MMC61" s="169"/>
      <c r="MMD61" s="169"/>
      <c r="MME61" s="169"/>
      <c r="MMF61" s="169"/>
      <c r="MMG61" s="169"/>
      <c r="MMH61" s="169"/>
      <c r="MMI61" s="169"/>
      <c r="MMJ61" s="169"/>
      <c r="MMK61" s="169"/>
      <c r="MML61" s="169"/>
      <c r="MMM61" s="169"/>
      <c r="MMN61" s="169"/>
      <c r="MMO61" s="169"/>
      <c r="MMP61" s="169"/>
      <c r="MMQ61" s="169"/>
      <c r="MMR61" s="169"/>
      <c r="MMS61" s="169"/>
      <c r="MMT61" s="169"/>
      <c r="MMU61" s="169"/>
      <c r="MMV61" s="169"/>
      <c r="MMW61" s="169"/>
      <c r="MMX61" s="169"/>
      <c r="MMY61" s="169"/>
      <c r="MMZ61" s="169"/>
      <c r="MNA61" s="169"/>
      <c r="MNB61" s="169"/>
      <c r="MNC61" s="169"/>
      <c r="MND61" s="169"/>
      <c r="MNE61" s="169"/>
      <c r="MNF61" s="169"/>
      <c r="MNG61" s="169"/>
      <c r="MNH61" s="169"/>
      <c r="MNI61" s="169"/>
      <c r="MNJ61" s="169"/>
      <c r="MNK61" s="169"/>
      <c r="MNL61" s="169"/>
      <c r="MNM61" s="169"/>
      <c r="MNN61" s="169"/>
      <c r="MNO61" s="169"/>
      <c r="MNP61" s="169"/>
      <c r="MNQ61" s="169"/>
      <c r="MNR61" s="169"/>
      <c r="MNS61" s="169"/>
      <c r="MNT61" s="169"/>
      <c r="MNU61" s="169"/>
      <c r="MNV61" s="169"/>
      <c r="MNW61" s="169"/>
      <c r="MNX61" s="169"/>
      <c r="MNY61" s="169"/>
      <c r="MNZ61" s="169"/>
      <c r="MOA61" s="169"/>
      <c r="MOB61" s="169"/>
      <c r="MOC61" s="169"/>
      <c r="MOD61" s="169"/>
      <c r="MOE61" s="169"/>
      <c r="MOF61" s="169"/>
      <c r="MOG61" s="169"/>
      <c r="MOH61" s="169"/>
      <c r="MOI61" s="169"/>
      <c r="MOJ61" s="169"/>
      <c r="MOK61" s="169"/>
      <c r="MOL61" s="169"/>
      <c r="MOM61" s="169"/>
      <c r="MON61" s="169"/>
      <c r="MOO61" s="169"/>
      <c r="MOP61" s="169"/>
      <c r="MOQ61" s="169"/>
      <c r="MOR61" s="169"/>
      <c r="MOS61" s="169"/>
      <c r="MOT61" s="169"/>
      <c r="MOU61" s="169"/>
      <c r="MOV61" s="169"/>
      <c r="MOW61" s="169"/>
      <c r="MOX61" s="169"/>
      <c r="MOY61" s="169"/>
      <c r="MOZ61" s="169"/>
      <c r="MPA61" s="169"/>
      <c r="MPB61" s="169"/>
      <c r="MPC61" s="169"/>
      <c r="MPD61" s="169"/>
      <c r="MPE61" s="169"/>
      <c r="MPF61" s="169"/>
      <c r="MPG61" s="169"/>
      <c r="MPH61" s="169"/>
      <c r="MPI61" s="169"/>
      <c r="MPJ61" s="169"/>
      <c r="MPK61" s="169"/>
      <c r="MPL61" s="169"/>
      <c r="MPM61" s="169"/>
      <c r="MPN61" s="169"/>
      <c r="MPO61" s="169"/>
      <c r="MPP61" s="169"/>
      <c r="MPQ61" s="169"/>
      <c r="MPR61" s="169"/>
      <c r="MPS61" s="169"/>
      <c r="MPT61" s="169"/>
      <c r="MPU61" s="169"/>
      <c r="MPV61" s="169"/>
      <c r="MPW61" s="169"/>
      <c r="MPX61" s="169"/>
      <c r="MPY61" s="169"/>
      <c r="MPZ61" s="169"/>
      <c r="MQA61" s="169"/>
      <c r="MQB61" s="169"/>
      <c r="MQC61" s="169"/>
      <c r="MQD61" s="169"/>
      <c r="MQE61" s="169"/>
      <c r="MQF61" s="169"/>
      <c r="MQG61" s="169"/>
      <c r="MQH61" s="169"/>
      <c r="MQI61" s="169"/>
      <c r="MQJ61" s="169"/>
      <c r="MQK61" s="169"/>
      <c r="MQL61" s="169"/>
      <c r="MQM61" s="169"/>
      <c r="MQN61" s="169"/>
      <c r="MQO61" s="169"/>
      <c r="MQP61" s="169"/>
      <c r="MQQ61" s="169"/>
      <c r="MQR61" s="169"/>
      <c r="MQS61" s="169"/>
      <c r="MQT61" s="169"/>
      <c r="MQU61" s="169"/>
      <c r="MQV61" s="169"/>
      <c r="MQW61" s="169"/>
      <c r="MQX61" s="169"/>
      <c r="MQY61" s="169"/>
      <c r="MQZ61" s="169"/>
      <c r="MRA61" s="169"/>
      <c r="MRB61" s="169"/>
      <c r="MRC61" s="169"/>
      <c r="MRD61" s="169"/>
      <c r="MRE61" s="169"/>
      <c r="MRF61" s="169"/>
      <c r="MRG61" s="169"/>
      <c r="MRH61" s="169"/>
      <c r="MRI61" s="169"/>
      <c r="MRJ61" s="169"/>
      <c r="MRK61" s="169"/>
      <c r="MRL61" s="169"/>
      <c r="MRM61" s="169"/>
      <c r="MRN61" s="169"/>
      <c r="MRO61" s="169"/>
      <c r="MRP61" s="169"/>
      <c r="MRQ61" s="169"/>
      <c r="MRR61" s="169"/>
      <c r="MRS61" s="169"/>
      <c r="MRT61" s="169"/>
      <c r="MRU61" s="169"/>
      <c r="MRV61" s="169"/>
      <c r="MRW61" s="169"/>
      <c r="MRX61" s="169"/>
      <c r="MRY61" s="169"/>
      <c r="MRZ61" s="169"/>
      <c r="MSA61" s="169"/>
      <c r="MSB61" s="169"/>
      <c r="MSC61" s="169"/>
      <c r="MSD61" s="169"/>
      <c r="MSE61" s="169"/>
      <c r="MSF61" s="169"/>
      <c r="MSG61" s="169"/>
      <c r="MSH61" s="169"/>
      <c r="MSI61" s="169"/>
      <c r="MSJ61" s="169"/>
      <c r="MSK61" s="169"/>
      <c r="MSL61" s="169"/>
      <c r="MSM61" s="169"/>
      <c r="MSN61" s="169"/>
      <c r="MSO61" s="169"/>
      <c r="MSP61" s="169"/>
      <c r="MSQ61" s="169"/>
      <c r="MSR61" s="169"/>
      <c r="MSS61" s="169"/>
      <c r="MST61" s="169"/>
      <c r="MSU61" s="169"/>
      <c r="MSV61" s="169"/>
      <c r="MSW61" s="169"/>
      <c r="MSX61" s="169"/>
      <c r="MSY61" s="169"/>
      <c r="MSZ61" s="169"/>
      <c r="MTA61" s="169"/>
      <c r="MTB61" s="169"/>
      <c r="MTC61" s="169"/>
      <c r="MTD61" s="169"/>
      <c r="MTE61" s="169"/>
      <c r="MTF61" s="169"/>
      <c r="MTG61" s="169"/>
      <c r="MTH61" s="169"/>
      <c r="MTI61" s="169"/>
      <c r="MTJ61" s="169"/>
      <c r="MTK61" s="169"/>
      <c r="MTL61" s="169"/>
      <c r="MTM61" s="169"/>
      <c r="MTN61" s="169"/>
      <c r="MTO61" s="169"/>
      <c r="MTP61" s="169"/>
      <c r="MTQ61" s="169"/>
      <c r="MTR61" s="169"/>
      <c r="MTS61" s="169"/>
      <c r="MTT61" s="169"/>
      <c r="MTU61" s="169"/>
      <c r="MTV61" s="169"/>
      <c r="MTW61" s="169"/>
      <c r="MTX61" s="169"/>
      <c r="MTY61" s="169"/>
      <c r="MTZ61" s="169"/>
      <c r="MUA61" s="169"/>
      <c r="MUB61" s="169"/>
      <c r="MUC61" s="169"/>
      <c r="MUD61" s="169"/>
      <c r="MUE61" s="169"/>
      <c r="MUF61" s="169"/>
      <c r="MUG61" s="169"/>
      <c r="MUH61" s="169"/>
      <c r="MUI61" s="169"/>
      <c r="MUJ61" s="169"/>
      <c r="MUK61" s="169"/>
      <c r="MUL61" s="169"/>
      <c r="MUM61" s="169"/>
      <c r="MUN61" s="169"/>
      <c r="MUO61" s="169"/>
      <c r="MUP61" s="169"/>
      <c r="MUQ61" s="169"/>
      <c r="MUR61" s="169"/>
      <c r="MUS61" s="169"/>
      <c r="MUT61" s="169"/>
      <c r="MUU61" s="169"/>
      <c r="MUV61" s="169"/>
      <c r="MUW61" s="169"/>
      <c r="MUX61" s="169"/>
      <c r="MUY61" s="169"/>
      <c r="MUZ61" s="169"/>
      <c r="MVA61" s="169"/>
      <c r="MVB61" s="169"/>
      <c r="MVC61" s="169"/>
      <c r="MVD61" s="169"/>
      <c r="MVE61" s="169"/>
      <c r="MVF61" s="169"/>
      <c r="MVG61" s="169"/>
      <c r="MVH61" s="169"/>
      <c r="MVI61" s="169"/>
      <c r="MVJ61" s="169"/>
      <c r="MVK61" s="169"/>
      <c r="MVL61" s="169"/>
      <c r="MVM61" s="169"/>
      <c r="MVN61" s="169"/>
      <c r="MVO61" s="169"/>
      <c r="MVP61" s="169"/>
      <c r="MVQ61" s="169"/>
      <c r="MVR61" s="169"/>
      <c r="MVS61" s="169"/>
      <c r="MVT61" s="169"/>
      <c r="MVU61" s="169"/>
      <c r="MVV61" s="169"/>
      <c r="MVW61" s="169"/>
      <c r="MVX61" s="169"/>
      <c r="MVY61" s="169"/>
      <c r="MVZ61" s="169"/>
      <c r="MWA61" s="169"/>
      <c r="MWB61" s="169"/>
      <c r="MWC61" s="169"/>
      <c r="MWD61" s="169"/>
      <c r="MWE61" s="169"/>
      <c r="MWF61" s="169"/>
      <c r="MWG61" s="169"/>
      <c r="MWH61" s="169"/>
      <c r="MWI61" s="169"/>
      <c r="MWJ61" s="169"/>
      <c r="MWK61" s="169"/>
      <c r="MWL61" s="169"/>
      <c r="MWM61" s="169"/>
      <c r="MWN61" s="169"/>
      <c r="MWO61" s="169"/>
      <c r="MWP61" s="169"/>
      <c r="MWQ61" s="169"/>
      <c r="MWR61" s="169"/>
      <c r="MWS61" s="169"/>
      <c r="MWT61" s="169"/>
      <c r="MWU61" s="169"/>
      <c r="MWV61" s="169"/>
      <c r="MWW61" s="169"/>
      <c r="MWX61" s="169"/>
      <c r="MWY61" s="169"/>
      <c r="MWZ61" s="169"/>
      <c r="MXA61" s="169"/>
      <c r="MXB61" s="169"/>
      <c r="MXC61" s="169"/>
      <c r="MXD61" s="169"/>
      <c r="MXE61" s="169"/>
      <c r="MXF61" s="169"/>
      <c r="MXG61" s="169"/>
      <c r="MXH61" s="169"/>
      <c r="MXI61" s="169"/>
      <c r="MXJ61" s="169"/>
      <c r="MXK61" s="169"/>
      <c r="MXL61" s="169"/>
      <c r="MXM61" s="169"/>
      <c r="MXN61" s="169"/>
      <c r="MXO61" s="169"/>
      <c r="MXP61" s="169"/>
      <c r="MXQ61" s="169"/>
      <c r="MXR61" s="169"/>
      <c r="MXS61" s="169"/>
      <c r="MXT61" s="169"/>
      <c r="MXU61" s="169"/>
      <c r="MXV61" s="169"/>
      <c r="MXW61" s="169"/>
      <c r="MXX61" s="169"/>
      <c r="MXY61" s="169"/>
      <c r="MXZ61" s="169"/>
      <c r="MYA61" s="169"/>
      <c r="MYB61" s="169"/>
      <c r="MYC61" s="169"/>
      <c r="MYD61" s="169"/>
      <c r="MYE61" s="169"/>
      <c r="MYF61" s="169"/>
      <c r="MYG61" s="169"/>
      <c r="MYH61" s="169"/>
      <c r="MYI61" s="169"/>
      <c r="MYJ61" s="169"/>
      <c r="MYK61" s="169"/>
      <c r="MYL61" s="169"/>
      <c r="MYM61" s="169"/>
      <c r="MYN61" s="169"/>
      <c r="MYO61" s="169"/>
      <c r="MYP61" s="169"/>
      <c r="MYQ61" s="169"/>
      <c r="MYR61" s="169"/>
      <c r="MYS61" s="169"/>
      <c r="MYT61" s="169"/>
      <c r="MYU61" s="169"/>
      <c r="MYV61" s="169"/>
      <c r="MYW61" s="169"/>
      <c r="MYX61" s="169"/>
      <c r="MYY61" s="169"/>
      <c r="MYZ61" s="169"/>
      <c r="MZA61" s="169"/>
      <c r="MZB61" s="169"/>
      <c r="MZC61" s="169"/>
      <c r="MZD61" s="169"/>
      <c r="MZE61" s="169"/>
      <c r="MZF61" s="169"/>
      <c r="MZG61" s="169"/>
      <c r="MZH61" s="169"/>
      <c r="MZI61" s="169"/>
      <c r="MZJ61" s="169"/>
      <c r="MZK61" s="169"/>
      <c r="MZL61" s="169"/>
      <c r="MZM61" s="169"/>
      <c r="MZN61" s="169"/>
      <c r="MZO61" s="169"/>
      <c r="MZP61" s="169"/>
      <c r="MZQ61" s="169"/>
      <c r="MZR61" s="169"/>
      <c r="MZS61" s="169"/>
      <c r="MZT61" s="169"/>
      <c r="MZU61" s="169"/>
      <c r="MZV61" s="169"/>
      <c r="MZW61" s="169"/>
      <c r="MZX61" s="169"/>
      <c r="MZY61" s="169"/>
      <c r="MZZ61" s="169"/>
      <c r="NAA61" s="169"/>
      <c r="NAB61" s="169"/>
      <c r="NAC61" s="169"/>
      <c r="NAD61" s="169"/>
      <c r="NAE61" s="169"/>
      <c r="NAF61" s="169"/>
      <c r="NAG61" s="169"/>
      <c r="NAH61" s="169"/>
      <c r="NAI61" s="169"/>
      <c r="NAJ61" s="169"/>
      <c r="NAK61" s="169"/>
      <c r="NAL61" s="169"/>
      <c r="NAM61" s="169"/>
      <c r="NAN61" s="169"/>
      <c r="NAO61" s="169"/>
      <c r="NAP61" s="169"/>
      <c r="NAQ61" s="169"/>
      <c r="NAR61" s="169"/>
      <c r="NAS61" s="169"/>
      <c r="NAT61" s="169"/>
      <c r="NAU61" s="169"/>
      <c r="NAV61" s="169"/>
      <c r="NAW61" s="169"/>
      <c r="NAX61" s="169"/>
      <c r="NAY61" s="169"/>
      <c r="NAZ61" s="169"/>
      <c r="NBA61" s="169"/>
      <c r="NBB61" s="169"/>
      <c r="NBC61" s="169"/>
      <c r="NBD61" s="169"/>
      <c r="NBE61" s="169"/>
      <c r="NBF61" s="169"/>
      <c r="NBG61" s="169"/>
      <c r="NBH61" s="169"/>
      <c r="NBI61" s="169"/>
      <c r="NBJ61" s="169"/>
      <c r="NBK61" s="169"/>
      <c r="NBL61" s="169"/>
      <c r="NBM61" s="169"/>
      <c r="NBN61" s="169"/>
      <c r="NBO61" s="169"/>
      <c r="NBP61" s="169"/>
      <c r="NBQ61" s="169"/>
      <c r="NBR61" s="169"/>
      <c r="NBS61" s="169"/>
      <c r="NBT61" s="169"/>
      <c r="NBU61" s="169"/>
      <c r="NBV61" s="169"/>
      <c r="NBW61" s="169"/>
      <c r="NBX61" s="169"/>
      <c r="NBY61" s="169"/>
      <c r="NBZ61" s="169"/>
      <c r="NCA61" s="169"/>
      <c r="NCB61" s="169"/>
      <c r="NCC61" s="169"/>
      <c r="NCD61" s="169"/>
      <c r="NCE61" s="169"/>
      <c r="NCF61" s="169"/>
      <c r="NCG61" s="169"/>
      <c r="NCH61" s="169"/>
      <c r="NCI61" s="169"/>
      <c r="NCJ61" s="169"/>
      <c r="NCK61" s="169"/>
      <c r="NCL61" s="169"/>
      <c r="NCM61" s="169"/>
      <c r="NCN61" s="169"/>
      <c r="NCO61" s="169"/>
      <c r="NCP61" s="169"/>
      <c r="NCQ61" s="169"/>
      <c r="NCR61" s="169"/>
      <c r="NCS61" s="169"/>
      <c r="NCT61" s="169"/>
      <c r="NCU61" s="169"/>
      <c r="NCV61" s="169"/>
      <c r="NCW61" s="169"/>
      <c r="NCX61" s="169"/>
      <c r="NCY61" s="169"/>
      <c r="NCZ61" s="169"/>
      <c r="NDA61" s="169"/>
      <c r="NDB61" s="169"/>
      <c r="NDC61" s="169"/>
      <c r="NDD61" s="169"/>
      <c r="NDE61" s="169"/>
      <c r="NDF61" s="169"/>
      <c r="NDG61" s="169"/>
      <c r="NDH61" s="169"/>
      <c r="NDI61" s="169"/>
      <c r="NDJ61" s="169"/>
      <c r="NDK61" s="169"/>
      <c r="NDL61" s="169"/>
      <c r="NDM61" s="169"/>
      <c r="NDN61" s="169"/>
      <c r="NDO61" s="169"/>
      <c r="NDP61" s="169"/>
      <c r="NDQ61" s="169"/>
      <c r="NDR61" s="169"/>
      <c r="NDS61" s="169"/>
      <c r="NDT61" s="169"/>
      <c r="NDU61" s="169"/>
      <c r="NDV61" s="169"/>
      <c r="NDW61" s="169"/>
      <c r="NDX61" s="169"/>
      <c r="NDY61" s="169"/>
      <c r="NDZ61" s="169"/>
      <c r="NEA61" s="169"/>
      <c r="NEB61" s="169"/>
      <c r="NEC61" s="169"/>
      <c r="NED61" s="169"/>
      <c r="NEE61" s="169"/>
      <c r="NEF61" s="169"/>
      <c r="NEG61" s="169"/>
      <c r="NEH61" s="169"/>
      <c r="NEI61" s="169"/>
      <c r="NEJ61" s="169"/>
      <c r="NEK61" s="169"/>
      <c r="NEL61" s="169"/>
      <c r="NEM61" s="169"/>
      <c r="NEN61" s="169"/>
      <c r="NEO61" s="169"/>
      <c r="NEP61" s="169"/>
      <c r="NEQ61" s="169"/>
      <c r="NER61" s="169"/>
      <c r="NES61" s="169"/>
      <c r="NET61" s="169"/>
      <c r="NEU61" s="169"/>
      <c r="NEV61" s="169"/>
      <c r="NEW61" s="169"/>
      <c r="NEX61" s="169"/>
      <c r="NEY61" s="169"/>
      <c r="NEZ61" s="169"/>
      <c r="NFA61" s="169"/>
      <c r="NFB61" s="169"/>
      <c r="NFC61" s="169"/>
      <c r="NFD61" s="169"/>
      <c r="NFE61" s="169"/>
      <c r="NFF61" s="169"/>
      <c r="NFG61" s="169"/>
      <c r="NFH61" s="169"/>
      <c r="NFI61" s="169"/>
      <c r="NFJ61" s="169"/>
      <c r="NFK61" s="169"/>
      <c r="NFL61" s="169"/>
      <c r="NFM61" s="169"/>
      <c r="NFN61" s="169"/>
      <c r="NFO61" s="169"/>
      <c r="NFP61" s="169"/>
      <c r="NFQ61" s="169"/>
      <c r="NFR61" s="169"/>
      <c r="NFS61" s="169"/>
      <c r="NFT61" s="169"/>
      <c r="NFU61" s="169"/>
      <c r="NFV61" s="169"/>
      <c r="NFW61" s="169"/>
      <c r="NFX61" s="169"/>
      <c r="NFY61" s="169"/>
      <c r="NFZ61" s="169"/>
      <c r="NGA61" s="169"/>
      <c r="NGB61" s="169"/>
      <c r="NGC61" s="169"/>
      <c r="NGD61" s="169"/>
      <c r="NGE61" s="169"/>
      <c r="NGF61" s="169"/>
      <c r="NGG61" s="169"/>
      <c r="NGH61" s="169"/>
      <c r="NGI61" s="169"/>
      <c r="NGJ61" s="169"/>
      <c r="NGK61" s="169"/>
      <c r="NGL61" s="169"/>
      <c r="NGM61" s="169"/>
      <c r="NGN61" s="169"/>
      <c r="NGO61" s="169"/>
      <c r="NGP61" s="169"/>
      <c r="NGQ61" s="169"/>
      <c r="NGR61" s="169"/>
      <c r="NGS61" s="169"/>
      <c r="NGT61" s="169"/>
      <c r="NGU61" s="169"/>
      <c r="NGV61" s="169"/>
      <c r="NGW61" s="169"/>
      <c r="NGX61" s="169"/>
      <c r="NGY61" s="169"/>
      <c r="NGZ61" s="169"/>
      <c r="NHA61" s="169"/>
      <c r="NHB61" s="169"/>
      <c r="NHC61" s="169"/>
      <c r="NHD61" s="169"/>
      <c r="NHE61" s="169"/>
      <c r="NHF61" s="169"/>
      <c r="NHG61" s="169"/>
      <c r="NHH61" s="169"/>
      <c r="NHI61" s="169"/>
      <c r="NHJ61" s="169"/>
      <c r="NHK61" s="169"/>
      <c r="NHL61" s="169"/>
      <c r="NHM61" s="169"/>
      <c r="NHN61" s="169"/>
      <c r="NHO61" s="169"/>
      <c r="NHP61" s="169"/>
      <c r="NHQ61" s="169"/>
      <c r="NHR61" s="169"/>
      <c r="NHS61" s="169"/>
      <c r="NHT61" s="169"/>
      <c r="NHU61" s="169"/>
      <c r="NHV61" s="169"/>
      <c r="NHW61" s="169"/>
      <c r="NHX61" s="169"/>
      <c r="NHY61" s="169"/>
      <c r="NHZ61" s="169"/>
      <c r="NIA61" s="169"/>
      <c r="NIB61" s="169"/>
      <c r="NIC61" s="169"/>
      <c r="NID61" s="169"/>
      <c r="NIE61" s="169"/>
      <c r="NIF61" s="169"/>
      <c r="NIG61" s="169"/>
      <c r="NIH61" s="169"/>
      <c r="NII61" s="169"/>
      <c r="NIJ61" s="169"/>
      <c r="NIK61" s="169"/>
      <c r="NIL61" s="169"/>
      <c r="NIM61" s="169"/>
      <c r="NIN61" s="169"/>
      <c r="NIO61" s="169"/>
      <c r="NIP61" s="169"/>
      <c r="NIQ61" s="169"/>
      <c r="NIR61" s="169"/>
      <c r="NIS61" s="169"/>
      <c r="NIT61" s="169"/>
      <c r="NIU61" s="169"/>
      <c r="NIV61" s="169"/>
      <c r="NIW61" s="169"/>
      <c r="NIX61" s="169"/>
      <c r="NIY61" s="169"/>
      <c r="NIZ61" s="169"/>
      <c r="NJA61" s="169"/>
      <c r="NJB61" s="169"/>
      <c r="NJC61" s="169"/>
      <c r="NJD61" s="169"/>
      <c r="NJE61" s="169"/>
      <c r="NJF61" s="169"/>
      <c r="NJG61" s="169"/>
      <c r="NJH61" s="169"/>
      <c r="NJI61" s="169"/>
      <c r="NJJ61" s="169"/>
      <c r="NJK61" s="169"/>
      <c r="NJL61" s="169"/>
      <c r="NJM61" s="169"/>
      <c r="NJN61" s="169"/>
      <c r="NJO61" s="169"/>
      <c r="NJP61" s="169"/>
      <c r="NJQ61" s="169"/>
      <c r="NJR61" s="169"/>
      <c r="NJS61" s="169"/>
      <c r="NJT61" s="169"/>
      <c r="NJU61" s="169"/>
      <c r="NJV61" s="169"/>
      <c r="NJW61" s="169"/>
      <c r="NJX61" s="169"/>
      <c r="NJY61" s="169"/>
      <c r="NJZ61" s="169"/>
      <c r="NKA61" s="169"/>
      <c r="NKB61" s="169"/>
      <c r="NKC61" s="169"/>
      <c r="NKD61" s="169"/>
      <c r="NKE61" s="169"/>
      <c r="NKF61" s="169"/>
      <c r="NKG61" s="169"/>
      <c r="NKH61" s="169"/>
      <c r="NKI61" s="169"/>
      <c r="NKJ61" s="169"/>
      <c r="NKK61" s="169"/>
      <c r="NKL61" s="169"/>
      <c r="NKM61" s="169"/>
      <c r="NKN61" s="169"/>
      <c r="NKO61" s="169"/>
      <c r="NKP61" s="169"/>
      <c r="NKQ61" s="169"/>
      <c r="NKR61" s="169"/>
      <c r="NKS61" s="169"/>
      <c r="NKT61" s="169"/>
      <c r="NKU61" s="169"/>
      <c r="NKV61" s="169"/>
      <c r="NKW61" s="169"/>
      <c r="NKX61" s="169"/>
      <c r="NKY61" s="169"/>
      <c r="NKZ61" s="169"/>
      <c r="NLA61" s="169"/>
      <c r="NLB61" s="169"/>
      <c r="NLC61" s="169"/>
      <c r="NLD61" s="169"/>
      <c r="NLE61" s="169"/>
      <c r="NLF61" s="169"/>
      <c r="NLG61" s="169"/>
      <c r="NLH61" s="169"/>
      <c r="NLI61" s="169"/>
      <c r="NLJ61" s="169"/>
      <c r="NLK61" s="169"/>
      <c r="NLL61" s="169"/>
      <c r="NLM61" s="169"/>
      <c r="NLN61" s="169"/>
      <c r="NLO61" s="169"/>
      <c r="NLP61" s="169"/>
      <c r="NLQ61" s="169"/>
      <c r="NLR61" s="169"/>
      <c r="NLS61" s="169"/>
      <c r="NLT61" s="169"/>
      <c r="NLU61" s="169"/>
      <c r="NLV61" s="169"/>
      <c r="NLW61" s="169"/>
      <c r="NLX61" s="169"/>
      <c r="NLY61" s="169"/>
      <c r="NLZ61" s="169"/>
      <c r="NMA61" s="169"/>
      <c r="NMB61" s="169"/>
      <c r="NMC61" s="169"/>
      <c r="NMD61" s="169"/>
      <c r="NME61" s="169"/>
      <c r="NMF61" s="169"/>
      <c r="NMG61" s="169"/>
      <c r="NMH61" s="169"/>
      <c r="NMI61" s="169"/>
      <c r="NMJ61" s="169"/>
      <c r="NMK61" s="169"/>
      <c r="NML61" s="169"/>
      <c r="NMM61" s="169"/>
      <c r="NMN61" s="169"/>
      <c r="NMO61" s="169"/>
      <c r="NMP61" s="169"/>
      <c r="NMQ61" s="169"/>
      <c r="NMR61" s="169"/>
      <c r="NMS61" s="169"/>
      <c r="NMT61" s="169"/>
      <c r="NMU61" s="169"/>
      <c r="NMV61" s="169"/>
      <c r="NMW61" s="169"/>
      <c r="NMX61" s="169"/>
      <c r="NMY61" s="169"/>
      <c r="NMZ61" s="169"/>
      <c r="NNA61" s="169"/>
      <c r="NNB61" s="169"/>
      <c r="NNC61" s="169"/>
      <c r="NND61" s="169"/>
      <c r="NNE61" s="169"/>
      <c r="NNF61" s="169"/>
      <c r="NNG61" s="169"/>
      <c r="NNH61" s="169"/>
      <c r="NNI61" s="169"/>
      <c r="NNJ61" s="169"/>
      <c r="NNK61" s="169"/>
      <c r="NNL61" s="169"/>
      <c r="NNM61" s="169"/>
      <c r="NNN61" s="169"/>
      <c r="NNO61" s="169"/>
      <c r="NNP61" s="169"/>
      <c r="NNQ61" s="169"/>
      <c r="NNR61" s="169"/>
      <c r="NNS61" s="169"/>
      <c r="NNT61" s="169"/>
      <c r="NNU61" s="169"/>
      <c r="NNV61" s="169"/>
      <c r="NNW61" s="169"/>
      <c r="NNX61" s="169"/>
      <c r="NNY61" s="169"/>
      <c r="NNZ61" s="169"/>
      <c r="NOA61" s="169"/>
      <c r="NOB61" s="169"/>
      <c r="NOC61" s="169"/>
      <c r="NOD61" s="169"/>
      <c r="NOE61" s="169"/>
      <c r="NOF61" s="169"/>
      <c r="NOG61" s="169"/>
      <c r="NOH61" s="169"/>
      <c r="NOI61" s="169"/>
      <c r="NOJ61" s="169"/>
      <c r="NOK61" s="169"/>
      <c r="NOL61" s="169"/>
      <c r="NOM61" s="169"/>
      <c r="NON61" s="169"/>
      <c r="NOO61" s="169"/>
      <c r="NOP61" s="169"/>
      <c r="NOQ61" s="169"/>
      <c r="NOR61" s="169"/>
      <c r="NOS61" s="169"/>
      <c r="NOT61" s="169"/>
      <c r="NOU61" s="169"/>
      <c r="NOV61" s="169"/>
      <c r="NOW61" s="169"/>
      <c r="NOX61" s="169"/>
      <c r="NOY61" s="169"/>
      <c r="NOZ61" s="169"/>
      <c r="NPA61" s="169"/>
      <c r="NPB61" s="169"/>
      <c r="NPC61" s="169"/>
      <c r="NPD61" s="169"/>
      <c r="NPE61" s="169"/>
      <c r="NPF61" s="169"/>
      <c r="NPG61" s="169"/>
      <c r="NPH61" s="169"/>
      <c r="NPI61" s="169"/>
      <c r="NPJ61" s="169"/>
      <c r="NPK61" s="169"/>
      <c r="NPL61" s="169"/>
      <c r="NPM61" s="169"/>
      <c r="NPN61" s="169"/>
      <c r="NPO61" s="169"/>
      <c r="NPP61" s="169"/>
      <c r="NPQ61" s="169"/>
      <c r="NPR61" s="169"/>
      <c r="NPS61" s="169"/>
      <c r="NPT61" s="169"/>
      <c r="NPU61" s="169"/>
      <c r="NPV61" s="169"/>
      <c r="NPW61" s="169"/>
      <c r="NPX61" s="169"/>
      <c r="NPY61" s="169"/>
      <c r="NPZ61" s="169"/>
      <c r="NQA61" s="169"/>
      <c r="NQB61" s="169"/>
      <c r="NQC61" s="169"/>
      <c r="NQD61" s="169"/>
      <c r="NQE61" s="169"/>
      <c r="NQF61" s="169"/>
      <c r="NQG61" s="169"/>
      <c r="NQH61" s="169"/>
      <c r="NQI61" s="169"/>
      <c r="NQJ61" s="169"/>
      <c r="NQK61" s="169"/>
      <c r="NQL61" s="169"/>
      <c r="NQM61" s="169"/>
      <c r="NQN61" s="169"/>
      <c r="NQO61" s="169"/>
      <c r="NQP61" s="169"/>
      <c r="NQQ61" s="169"/>
      <c r="NQR61" s="169"/>
      <c r="NQS61" s="169"/>
      <c r="NQT61" s="169"/>
      <c r="NQU61" s="169"/>
      <c r="NQV61" s="169"/>
      <c r="NQW61" s="169"/>
      <c r="NQX61" s="169"/>
      <c r="NQY61" s="169"/>
      <c r="NQZ61" s="169"/>
      <c r="NRA61" s="169"/>
      <c r="NRB61" s="169"/>
      <c r="NRC61" s="169"/>
      <c r="NRD61" s="169"/>
      <c r="NRE61" s="169"/>
      <c r="NRF61" s="169"/>
      <c r="NRG61" s="169"/>
      <c r="NRH61" s="169"/>
      <c r="NRI61" s="169"/>
      <c r="NRJ61" s="169"/>
      <c r="NRK61" s="169"/>
      <c r="NRL61" s="169"/>
      <c r="NRM61" s="169"/>
      <c r="NRN61" s="169"/>
      <c r="NRO61" s="169"/>
      <c r="NRP61" s="169"/>
      <c r="NRQ61" s="169"/>
      <c r="NRR61" s="169"/>
      <c r="NRS61" s="169"/>
      <c r="NRT61" s="169"/>
      <c r="NRU61" s="169"/>
      <c r="NRV61" s="169"/>
      <c r="NRW61" s="169"/>
      <c r="NRX61" s="169"/>
      <c r="NRY61" s="169"/>
      <c r="NRZ61" s="169"/>
      <c r="NSA61" s="169"/>
      <c r="NSB61" s="169"/>
      <c r="NSC61" s="169"/>
      <c r="NSD61" s="169"/>
      <c r="NSE61" s="169"/>
      <c r="NSF61" s="169"/>
      <c r="NSG61" s="169"/>
      <c r="NSH61" s="169"/>
      <c r="NSI61" s="169"/>
      <c r="NSJ61" s="169"/>
      <c r="NSK61" s="169"/>
      <c r="NSL61" s="169"/>
      <c r="NSM61" s="169"/>
      <c r="NSN61" s="169"/>
      <c r="NSO61" s="169"/>
      <c r="NSP61" s="169"/>
      <c r="NSQ61" s="169"/>
      <c r="NSR61" s="169"/>
      <c r="NSS61" s="169"/>
      <c r="NST61" s="169"/>
      <c r="NSU61" s="169"/>
      <c r="NSV61" s="169"/>
      <c r="NSW61" s="169"/>
      <c r="NSX61" s="169"/>
      <c r="NSY61" s="169"/>
      <c r="NSZ61" s="169"/>
      <c r="NTA61" s="169"/>
      <c r="NTB61" s="169"/>
      <c r="NTC61" s="169"/>
      <c r="NTD61" s="169"/>
      <c r="NTE61" s="169"/>
      <c r="NTF61" s="169"/>
      <c r="NTG61" s="169"/>
      <c r="NTH61" s="169"/>
      <c r="NTI61" s="169"/>
      <c r="NTJ61" s="169"/>
      <c r="NTK61" s="169"/>
      <c r="NTL61" s="169"/>
      <c r="NTM61" s="169"/>
      <c r="NTN61" s="169"/>
      <c r="NTO61" s="169"/>
      <c r="NTP61" s="169"/>
      <c r="NTQ61" s="169"/>
      <c r="NTR61" s="169"/>
      <c r="NTS61" s="169"/>
      <c r="NTT61" s="169"/>
      <c r="NTU61" s="169"/>
      <c r="NTV61" s="169"/>
      <c r="NTW61" s="169"/>
      <c r="NTX61" s="169"/>
      <c r="NTY61" s="169"/>
      <c r="NTZ61" s="169"/>
      <c r="NUA61" s="169"/>
      <c r="NUB61" s="169"/>
      <c r="NUC61" s="169"/>
      <c r="NUD61" s="169"/>
      <c r="NUE61" s="169"/>
      <c r="NUF61" s="169"/>
      <c r="NUG61" s="169"/>
      <c r="NUH61" s="169"/>
      <c r="NUI61" s="169"/>
      <c r="NUJ61" s="169"/>
      <c r="NUK61" s="169"/>
      <c r="NUL61" s="169"/>
      <c r="NUM61" s="169"/>
      <c r="NUN61" s="169"/>
      <c r="NUO61" s="169"/>
      <c r="NUP61" s="169"/>
      <c r="NUQ61" s="169"/>
      <c r="NUR61" s="169"/>
      <c r="NUS61" s="169"/>
      <c r="NUT61" s="169"/>
      <c r="NUU61" s="169"/>
      <c r="NUV61" s="169"/>
      <c r="NUW61" s="169"/>
      <c r="NUX61" s="169"/>
      <c r="NUY61" s="169"/>
      <c r="NUZ61" s="169"/>
      <c r="NVA61" s="169"/>
      <c r="NVB61" s="169"/>
      <c r="NVC61" s="169"/>
      <c r="NVD61" s="169"/>
      <c r="NVE61" s="169"/>
      <c r="NVF61" s="169"/>
      <c r="NVG61" s="169"/>
      <c r="NVH61" s="169"/>
      <c r="NVI61" s="169"/>
      <c r="NVJ61" s="169"/>
      <c r="NVK61" s="169"/>
      <c r="NVL61" s="169"/>
      <c r="NVM61" s="169"/>
      <c r="NVN61" s="169"/>
      <c r="NVO61" s="169"/>
      <c r="NVP61" s="169"/>
      <c r="NVQ61" s="169"/>
      <c r="NVR61" s="169"/>
      <c r="NVS61" s="169"/>
      <c r="NVT61" s="169"/>
      <c r="NVU61" s="169"/>
      <c r="NVV61" s="169"/>
      <c r="NVW61" s="169"/>
      <c r="NVX61" s="169"/>
      <c r="NVY61" s="169"/>
      <c r="NVZ61" s="169"/>
      <c r="NWA61" s="169"/>
      <c r="NWB61" s="169"/>
      <c r="NWC61" s="169"/>
      <c r="NWD61" s="169"/>
      <c r="NWE61" s="169"/>
      <c r="NWF61" s="169"/>
      <c r="NWG61" s="169"/>
      <c r="NWH61" s="169"/>
      <c r="NWI61" s="169"/>
      <c r="NWJ61" s="169"/>
      <c r="NWK61" s="169"/>
      <c r="NWL61" s="169"/>
      <c r="NWM61" s="169"/>
      <c r="NWN61" s="169"/>
      <c r="NWO61" s="169"/>
      <c r="NWP61" s="169"/>
      <c r="NWQ61" s="169"/>
      <c r="NWR61" s="169"/>
      <c r="NWS61" s="169"/>
      <c r="NWT61" s="169"/>
      <c r="NWU61" s="169"/>
      <c r="NWV61" s="169"/>
      <c r="NWW61" s="169"/>
      <c r="NWX61" s="169"/>
      <c r="NWY61" s="169"/>
      <c r="NWZ61" s="169"/>
      <c r="NXA61" s="169"/>
      <c r="NXB61" s="169"/>
      <c r="NXC61" s="169"/>
      <c r="NXD61" s="169"/>
      <c r="NXE61" s="169"/>
      <c r="NXF61" s="169"/>
      <c r="NXG61" s="169"/>
      <c r="NXH61" s="169"/>
      <c r="NXI61" s="169"/>
      <c r="NXJ61" s="169"/>
      <c r="NXK61" s="169"/>
      <c r="NXL61" s="169"/>
      <c r="NXM61" s="169"/>
      <c r="NXN61" s="169"/>
      <c r="NXO61" s="169"/>
      <c r="NXP61" s="169"/>
      <c r="NXQ61" s="169"/>
      <c r="NXR61" s="169"/>
      <c r="NXS61" s="169"/>
      <c r="NXT61" s="169"/>
      <c r="NXU61" s="169"/>
      <c r="NXV61" s="169"/>
      <c r="NXW61" s="169"/>
      <c r="NXX61" s="169"/>
      <c r="NXY61" s="169"/>
      <c r="NXZ61" s="169"/>
      <c r="NYA61" s="169"/>
      <c r="NYB61" s="169"/>
      <c r="NYC61" s="169"/>
      <c r="NYD61" s="169"/>
      <c r="NYE61" s="169"/>
      <c r="NYF61" s="169"/>
      <c r="NYG61" s="169"/>
      <c r="NYH61" s="169"/>
      <c r="NYI61" s="169"/>
      <c r="NYJ61" s="169"/>
      <c r="NYK61" s="169"/>
      <c r="NYL61" s="169"/>
      <c r="NYM61" s="169"/>
      <c r="NYN61" s="169"/>
      <c r="NYO61" s="169"/>
      <c r="NYP61" s="169"/>
      <c r="NYQ61" s="169"/>
      <c r="NYR61" s="169"/>
      <c r="NYS61" s="169"/>
      <c r="NYT61" s="169"/>
      <c r="NYU61" s="169"/>
      <c r="NYV61" s="169"/>
      <c r="NYW61" s="169"/>
      <c r="NYX61" s="169"/>
      <c r="NYY61" s="169"/>
      <c r="NYZ61" s="169"/>
      <c r="NZA61" s="169"/>
      <c r="NZB61" s="169"/>
      <c r="NZC61" s="169"/>
      <c r="NZD61" s="169"/>
      <c r="NZE61" s="169"/>
      <c r="NZF61" s="169"/>
      <c r="NZG61" s="169"/>
      <c r="NZH61" s="169"/>
      <c r="NZI61" s="169"/>
      <c r="NZJ61" s="169"/>
      <c r="NZK61" s="169"/>
      <c r="NZL61" s="169"/>
      <c r="NZM61" s="169"/>
      <c r="NZN61" s="169"/>
      <c r="NZO61" s="169"/>
      <c r="NZP61" s="169"/>
      <c r="NZQ61" s="169"/>
      <c r="NZR61" s="169"/>
      <c r="NZS61" s="169"/>
      <c r="NZT61" s="169"/>
      <c r="NZU61" s="169"/>
      <c r="NZV61" s="169"/>
      <c r="NZW61" s="169"/>
      <c r="NZX61" s="169"/>
      <c r="NZY61" s="169"/>
      <c r="NZZ61" s="169"/>
      <c r="OAA61" s="169"/>
      <c r="OAB61" s="169"/>
      <c r="OAC61" s="169"/>
      <c r="OAD61" s="169"/>
      <c r="OAE61" s="169"/>
      <c r="OAF61" s="169"/>
      <c r="OAG61" s="169"/>
      <c r="OAH61" s="169"/>
      <c r="OAI61" s="169"/>
      <c r="OAJ61" s="169"/>
      <c r="OAK61" s="169"/>
      <c r="OAL61" s="169"/>
      <c r="OAM61" s="169"/>
      <c r="OAN61" s="169"/>
      <c r="OAO61" s="169"/>
      <c r="OAP61" s="169"/>
      <c r="OAQ61" s="169"/>
      <c r="OAR61" s="169"/>
      <c r="OAS61" s="169"/>
      <c r="OAT61" s="169"/>
      <c r="OAU61" s="169"/>
      <c r="OAV61" s="169"/>
      <c r="OAW61" s="169"/>
      <c r="OAX61" s="169"/>
      <c r="OAY61" s="169"/>
      <c r="OAZ61" s="169"/>
      <c r="OBA61" s="169"/>
      <c r="OBB61" s="169"/>
      <c r="OBC61" s="169"/>
      <c r="OBD61" s="169"/>
      <c r="OBE61" s="169"/>
      <c r="OBF61" s="169"/>
      <c r="OBG61" s="169"/>
      <c r="OBH61" s="169"/>
      <c r="OBI61" s="169"/>
      <c r="OBJ61" s="169"/>
      <c r="OBK61" s="169"/>
      <c r="OBL61" s="169"/>
      <c r="OBM61" s="169"/>
      <c r="OBN61" s="169"/>
      <c r="OBO61" s="169"/>
      <c r="OBP61" s="169"/>
      <c r="OBQ61" s="169"/>
      <c r="OBR61" s="169"/>
      <c r="OBS61" s="169"/>
      <c r="OBT61" s="169"/>
      <c r="OBU61" s="169"/>
      <c r="OBV61" s="169"/>
      <c r="OBW61" s="169"/>
      <c r="OBX61" s="169"/>
      <c r="OBY61" s="169"/>
      <c r="OBZ61" s="169"/>
      <c r="OCA61" s="169"/>
      <c r="OCB61" s="169"/>
      <c r="OCC61" s="169"/>
      <c r="OCD61" s="169"/>
      <c r="OCE61" s="169"/>
      <c r="OCF61" s="169"/>
      <c r="OCG61" s="169"/>
      <c r="OCH61" s="169"/>
      <c r="OCI61" s="169"/>
      <c r="OCJ61" s="169"/>
      <c r="OCK61" s="169"/>
      <c r="OCL61" s="169"/>
      <c r="OCM61" s="169"/>
      <c r="OCN61" s="169"/>
      <c r="OCO61" s="169"/>
      <c r="OCP61" s="169"/>
      <c r="OCQ61" s="169"/>
      <c r="OCR61" s="169"/>
      <c r="OCS61" s="169"/>
      <c r="OCT61" s="169"/>
      <c r="OCU61" s="169"/>
      <c r="OCV61" s="169"/>
      <c r="OCW61" s="169"/>
      <c r="OCX61" s="169"/>
      <c r="OCY61" s="169"/>
      <c r="OCZ61" s="169"/>
      <c r="ODA61" s="169"/>
      <c r="ODB61" s="169"/>
      <c r="ODC61" s="169"/>
      <c r="ODD61" s="169"/>
      <c r="ODE61" s="169"/>
      <c r="ODF61" s="169"/>
      <c r="ODG61" s="169"/>
      <c r="ODH61" s="169"/>
      <c r="ODI61" s="169"/>
      <c r="ODJ61" s="169"/>
      <c r="ODK61" s="169"/>
      <c r="ODL61" s="169"/>
      <c r="ODM61" s="169"/>
      <c r="ODN61" s="169"/>
      <c r="ODO61" s="169"/>
      <c r="ODP61" s="169"/>
      <c r="ODQ61" s="169"/>
      <c r="ODR61" s="169"/>
      <c r="ODS61" s="169"/>
      <c r="ODT61" s="169"/>
      <c r="ODU61" s="169"/>
      <c r="ODV61" s="169"/>
      <c r="ODW61" s="169"/>
      <c r="ODX61" s="169"/>
      <c r="ODY61" s="169"/>
      <c r="ODZ61" s="169"/>
      <c r="OEA61" s="169"/>
      <c r="OEB61" s="169"/>
      <c r="OEC61" s="169"/>
      <c r="OED61" s="169"/>
      <c r="OEE61" s="169"/>
      <c r="OEF61" s="169"/>
      <c r="OEG61" s="169"/>
      <c r="OEH61" s="169"/>
      <c r="OEI61" s="169"/>
      <c r="OEJ61" s="169"/>
      <c r="OEK61" s="169"/>
      <c r="OEL61" s="169"/>
      <c r="OEM61" s="169"/>
      <c r="OEN61" s="169"/>
      <c r="OEO61" s="169"/>
      <c r="OEP61" s="169"/>
      <c r="OEQ61" s="169"/>
      <c r="OER61" s="169"/>
      <c r="OES61" s="169"/>
      <c r="OET61" s="169"/>
      <c r="OEU61" s="169"/>
      <c r="OEV61" s="169"/>
      <c r="OEW61" s="169"/>
      <c r="OEX61" s="169"/>
      <c r="OEY61" s="169"/>
      <c r="OEZ61" s="169"/>
      <c r="OFA61" s="169"/>
      <c r="OFB61" s="169"/>
      <c r="OFC61" s="169"/>
      <c r="OFD61" s="169"/>
      <c r="OFE61" s="169"/>
      <c r="OFF61" s="169"/>
      <c r="OFG61" s="169"/>
      <c r="OFH61" s="169"/>
      <c r="OFI61" s="169"/>
      <c r="OFJ61" s="169"/>
      <c r="OFK61" s="169"/>
      <c r="OFL61" s="169"/>
      <c r="OFM61" s="169"/>
      <c r="OFN61" s="169"/>
      <c r="OFO61" s="169"/>
      <c r="OFP61" s="169"/>
      <c r="OFQ61" s="169"/>
      <c r="OFR61" s="169"/>
      <c r="OFS61" s="169"/>
      <c r="OFT61" s="169"/>
      <c r="OFU61" s="169"/>
      <c r="OFV61" s="169"/>
      <c r="OFW61" s="169"/>
      <c r="OFX61" s="169"/>
      <c r="OFY61" s="169"/>
      <c r="OFZ61" s="169"/>
      <c r="OGA61" s="169"/>
      <c r="OGB61" s="169"/>
      <c r="OGC61" s="169"/>
      <c r="OGD61" s="169"/>
      <c r="OGE61" s="169"/>
      <c r="OGF61" s="169"/>
      <c r="OGG61" s="169"/>
      <c r="OGH61" s="169"/>
      <c r="OGI61" s="169"/>
      <c r="OGJ61" s="169"/>
      <c r="OGK61" s="169"/>
      <c r="OGL61" s="169"/>
      <c r="OGM61" s="169"/>
      <c r="OGN61" s="169"/>
      <c r="OGO61" s="169"/>
      <c r="OGP61" s="169"/>
      <c r="OGQ61" s="169"/>
      <c r="OGR61" s="169"/>
      <c r="OGS61" s="169"/>
      <c r="OGT61" s="169"/>
      <c r="OGU61" s="169"/>
      <c r="OGV61" s="169"/>
      <c r="OGW61" s="169"/>
      <c r="OGX61" s="169"/>
      <c r="OGY61" s="169"/>
      <c r="OGZ61" s="169"/>
      <c r="OHA61" s="169"/>
      <c r="OHB61" s="169"/>
      <c r="OHC61" s="169"/>
      <c r="OHD61" s="169"/>
      <c r="OHE61" s="169"/>
      <c r="OHF61" s="169"/>
      <c r="OHG61" s="169"/>
      <c r="OHH61" s="169"/>
      <c r="OHI61" s="169"/>
      <c r="OHJ61" s="169"/>
      <c r="OHK61" s="169"/>
      <c r="OHL61" s="169"/>
      <c r="OHM61" s="169"/>
      <c r="OHN61" s="169"/>
      <c r="OHO61" s="169"/>
      <c r="OHP61" s="169"/>
      <c r="OHQ61" s="169"/>
      <c r="OHR61" s="169"/>
      <c r="OHS61" s="169"/>
      <c r="OHT61" s="169"/>
      <c r="OHU61" s="169"/>
      <c r="OHV61" s="169"/>
      <c r="OHW61" s="169"/>
      <c r="OHX61" s="169"/>
      <c r="OHY61" s="169"/>
      <c r="OHZ61" s="169"/>
      <c r="OIA61" s="169"/>
      <c r="OIB61" s="169"/>
      <c r="OIC61" s="169"/>
      <c r="OID61" s="169"/>
      <c r="OIE61" s="169"/>
      <c r="OIF61" s="169"/>
      <c r="OIG61" s="169"/>
      <c r="OIH61" s="169"/>
      <c r="OII61" s="169"/>
      <c r="OIJ61" s="169"/>
      <c r="OIK61" s="169"/>
      <c r="OIL61" s="169"/>
      <c r="OIM61" s="169"/>
      <c r="OIN61" s="169"/>
      <c r="OIO61" s="169"/>
      <c r="OIP61" s="169"/>
      <c r="OIQ61" s="169"/>
      <c r="OIR61" s="169"/>
      <c r="OIS61" s="169"/>
      <c r="OIT61" s="169"/>
      <c r="OIU61" s="169"/>
      <c r="OIV61" s="169"/>
      <c r="OIW61" s="169"/>
      <c r="OIX61" s="169"/>
      <c r="OIY61" s="169"/>
      <c r="OIZ61" s="169"/>
      <c r="OJA61" s="169"/>
      <c r="OJB61" s="169"/>
      <c r="OJC61" s="169"/>
      <c r="OJD61" s="169"/>
      <c r="OJE61" s="169"/>
      <c r="OJF61" s="169"/>
      <c r="OJG61" s="169"/>
      <c r="OJH61" s="169"/>
      <c r="OJI61" s="169"/>
      <c r="OJJ61" s="169"/>
      <c r="OJK61" s="169"/>
      <c r="OJL61" s="169"/>
      <c r="OJM61" s="169"/>
      <c r="OJN61" s="169"/>
      <c r="OJO61" s="169"/>
      <c r="OJP61" s="169"/>
      <c r="OJQ61" s="169"/>
      <c r="OJR61" s="169"/>
      <c r="OJS61" s="169"/>
      <c r="OJT61" s="169"/>
      <c r="OJU61" s="169"/>
      <c r="OJV61" s="169"/>
      <c r="OJW61" s="169"/>
      <c r="OJX61" s="169"/>
      <c r="OJY61" s="169"/>
      <c r="OJZ61" s="169"/>
      <c r="OKA61" s="169"/>
      <c r="OKB61" s="169"/>
      <c r="OKC61" s="169"/>
      <c r="OKD61" s="169"/>
      <c r="OKE61" s="169"/>
      <c r="OKF61" s="169"/>
      <c r="OKG61" s="169"/>
      <c r="OKH61" s="169"/>
      <c r="OKI61" s="169"/>
      <c r="OKJ61" s="169"/>
      <c r="OKK61" s="169"/>
      <c r="OKL61" s="169"/>
      <c r="OKM61" s="169"/>
      <c r="OKN61" s="169"/>
      <c r="OKO61" s="169"/>
      <c r="OKP61" s="169"/>
      <c r="OKQ61" s="169"/>
      <c r="OKR61" s="169"/>
      <c r="OKS61" s="169"/>
      <c r="OKT61" s="169"/>
      <c r="OKU61" s="169"/>
      <c r="OKV61" s="169"/>
      <c r="OKW61" s="169"/>
      <c r="OKX61" s="169"/>
      <c r="OKY61" s="169"/>
      <c r="OKZ61" s="169"/>
      <c r="OLA61" s="169"/>
      <c r="OLB61" s="169"/>
      <c r="OLC61" s="169"/>
      <c r="OLD61" s="169"/>
      <c r="OLE61" s="169"/>
      <c r="OLF61" s="169"/>
      <c r="OLG61" s="169"/>
      <c r="OLH61" s="169"/>
      <c r="OLI61" s="169"/>
      <c r="OLJ61" s="169"/>
      <c r="OLK61" s="169"/>
      <c r="OLL61" s="169"/>
      <c r="OLM61" s="169"/>
      <c r="OLN61" s="169"/>
      <c r="OLO61" s="169"/>
      <c r="OLP61" s="169"/>
      <c r="OLQ61" s="169"/>
      <c r="OLR61" s="169"/>
      <c r="OLS61" s="169"/>
      <c r="OLT61" s="169"/>
      <c r="OLU61" s="169"/>
      <c r="OLV61" s="169"/>
      <c r="OLW61" s="169"/>
      <c r="OLX61" s="169"/>
      <c r="OLY61" s="169"/>
      <c r="OLZ61" s="169"/>
      <c r="OMA61" s="169"/>
      <c r="OMB61" s="169"/>
      <c r="OMC61" s="169"/>
      <c r="OMD61" s="169"/>
      <c r="OME61" s="169"/>
      <c r="OMF61" s="169"/>
      <c r="OMG61" s="169"/>
      <c r="OMH61" s="169"/>
      <c r="OMI61" s="169"/>
      <c r="OMJ61" s="169"/>
      <c r="OMK61" s="169"/>
      <c r="OML61" s="169"/>
      <c r="OMM61" s="169"/>
      <c r="OMN61" s="169"/>
      <c r="OMO61" s="169"/>
      <c r="OMP61" s="169"/>
      <c r="OMQ61" s="169"/>
      <c r="OMR61" s="169"/>
      <c r="OMS61" s="169"/>
      <c r="OMT61" s="169"/>
      <c r="OMU61" s="169"/>
      <c r="OMV61" s="169"/>
      <c r="OMW61" s="169"/>
      <c r="OMX61" s="169"/>
      <c r="OMY61" s="169"/>
      <c r="OMZ61" s="169"/>
      <c r="ONA61" s="169"/>
      <c r="ONB61" s="169"/>
      <c r="ONC61" s="169"/>
      <c r="OND61" s="169"/>
      <c r="ONE61" s="169"/>
      <c r="ONF61" s="169"/>
      <c r="ONG61" s="169"/>
      <c r="ONH61" s="169"/>
      <c r="ONI61" s="169"/>
      <c r="ONJ61" s="169"/>
      <c r="ONK61" s="169"/>
      <c r="ONL61" s="169"/>
      <c r="ONM61" s="169"/>
      <c r="ONN61" s="169"/>
      <c r="ONO61" s="169"/>
      <c r="ONP61" s="169"/>
      <c r="ONQ61" s="169"/>
      <c r="ONR61" s="169"/>
      <c r="ONS61" s="169"/>
      <c r="ONT61" s="169"/>
      <c r="ONU61" s="169"/>
      <c r="ONV61" s="169"/>
      <c r="ONW61" s="169"/>
      <c r="ONX61" s="169"/>
      <c r="ONY61" s="169"/>
      <c r="ONZ61" s="169"/>
      <c r="OOA61" s="169"/>
      <c r="OOB61" s="169"/>
      <c r="OOC61" s="169"/>
      <c r="OOD61" s="169"/>
      <c r="OOE61" s="169"/>
      <c r="OOF61" s="169"/>
      <c r="OOG61" s="169"/>
      <c r="OOH61" s="169"/>
      <c r="OOI61" s="169"/>
      <c r="OOJ61" s="169"/>
      <c r="OOK61" s="169"/>
      <c r="OOL61" s="169"/>
      <c r="OOM61" s="169"/>
      <c r="OON61" s="169"/>
      <c r="OOO61" s="169"/>
      <c r="OOP61" s="169"/>
      <c r="OOQ61" s="169"/>
      <c r="OOR61" s="169"/>
      <c r="OOS61" s="169"/>
      <c r="OOT61" s="169"/>
      <c r="OOU61" s="169"/>
      <c r="OOV61" s="169"/>
      <c r="OOW61" s="169"/>
      <c r="OOX61" s="169"/>
      <c r="OOY61" s="169"/>
      <c r="OOZ61" s="169"/>
      <c r="OPA61" s="169"/>
      <c r="OPB61" s="169"/>
      <c r="OPC61" s="169"/>
      <c r="OPD61" s="169"/>
      <c r="OPE61" s="169"/>
      <c r="OPF61" s="169"/>
      <c r="OPG61" s="169"/>
      <c r="OPH61" s="169"/>
      <c r="OPI61" s="169"/>
      <c r="OPJ61" s="169"/>
      <c r="OPK61" s="169"/>
      <c r="OPL61" s="169"/>
      <c r="OPM61" s="169"/>
      <c r="OPN61" s="169"/>
      <c r="OPO61" s="169"/>
      <c r="OPP61" s="169"/>
      <c r="OPQ61" s="169"/>
      <c r="OPR61" s="169"/>
      <c r="OPS61" s="169"/>
      <c r="OPT61" s="169"/>
      <c r="OPU61" s="169"/>
      <c r="OPV61" s="169"/>
      <c r="OPW61" s="169"/>
      <c r="OPX61" s="169"/>
      <c r="OPY61" s="169"/>
      <c r="OPZ61" s="169"/>
      <c r="OQA61" s="169"/>
      <c r="OQB61" s="169"/>
      <c r="OQC61" s="169"/>
      <c r="OQD61" s="169"/>
      <c r="OQE61" s="169"/>
      <c r="OQF61" s="169"/>
      <c r="OQG61" s="169"/>
      <c r="OQH61" s="169"/>
      <c r="OQI61" s="169"/>
      <c r="OQJ61" s="169"/>
      <c r="OQK61" s="169"/>
      <c r="OQL61" s="169"/>
      <c r="OQM61" s="169"/>
      <c r="OQN61" s="169"/>
      <c r="OQO61" s="169"/>
      <c r="OQP61" s="169"/>
      <c r="OQQ61" s="169"/>
      <c r="OQR61" s="169"/>
      <c r="OQS61" s="169"/>
      <c r="OQT61" s="169"/>
      <c r="OQU61" s="169"/>
      <c r="OQV61" s="169"/>
      <c r="OQW61" s="169"/>
      <c r="OQX61" s="169"/>
      <c r="OQY61" s="169"/>
      <c r="OQZ61" s="169"/>
      <c r="ORA61" s="169"/>
      <c r="ORB61" s="169"/>
      <c r="ORC61" s="169"/>
      <c r="ORD61" s="169"/>
      <c r="ORE61" s="169"/>
      <c r="ORF61" s="169"/>
      <c r="ORG61" s="169"/>
      <c r="ORH61" s="169"/>
      <c r="ORI61" s="169"/>
      <c r="ORJ61" s="169"/>
      <c r="ORK61" s="169"/>
      <c r="ORL61" s="169"/>
      <c r="ORM61" s="169"/>
      <c r="ORN61" s="169"/>
      <c r="ORO61" s="169"/>
      <c r="ORP61" s="169"/>
      <c r="ORQ61" s="169"/>
      <c r="ORR61" s="169"/>
      <c r="ORS61" s="169"/>
      <c r="ORT61" s="169"/>
      <c r="ORU61" s="169"/>
      <c r="ORV61" s="169"/>
      <c r="ORW61" s="169"/>
      <c r="ORX61" s="169"/>
      <c r="ORY61" s="169"/>
      <c r="ORZ61" s="169"/>
      <c r="OSA61" s="169"/>
      <c r="OSB61" s="169"/>
      <c r="OSC61" s="169"/>
      <c r="OSD61" s="169"/>
      <c r="OSE61" s="169"/>
      <c r="OSF61" s="169"/>
      <c r="OSG61" s="169"/>
      <c r="OSH61" s="169"/>
      <c r="OSI61" s="169"/>
      <c r="OSJ61" s="169"/>
      <c r="OSK61" s="169"/>
      <c r="OSL61" s="169"/>
      <c r="OSM61" s="169"/>
      <c r="OSN61" s="169"/>
      <c r="OSO61" s="169"/>
      <c r="OSP61" s="169"/>
      <c r="OSQ61" s="169"/>
      <c r="OSR61" s="169"/>
      <c r="OSS61" s="169"/>
      <c r="OST61" s="169"/>
      <c r="OSU61" s="169"/>
      <c r="OSV61" s="169"/>
      <c r="OSW61" s="169"/>
      <c r="OSX61" s="169"/>
      <c r="OSY61" s="169"/>
      <c r="OSZ61" s="169"/>
      <c r="OTA61" s="169"/>
      <c r="OTB61" s="169"/>
      <c r="OTC61" s="169"/>
      <c r="OTD61" s="169"/>
      <c r="OTE61" s="169"/>
      <c r="OTF61" s="169"/>
      <c r="OTG61" s="169"/>
      <c r="OTH61" s="169"/>
      <c r="OTI61" s="169"/>
      <c r="OTJ61" s="169"/>
      <c r="OTK61" s="169"/>
      <c r="OTL61" s="169"/>
      <c r="OTM61" s="169"/>
      <c r="OTN61" s="169"/>
      <c r="OTO61" s="169"/>
      <c r="OTP61" s="169"/>
      <c r="OTQ61" s="169"/>
      <c r="OTR61" s="169"/>
      <c r="OTS61" s="169"/>
      <c r="OTT61" s="169"/>
      <c r="OTU61" s="169"/>
      <c r="OTV61" s="169"/>
      <c r="OTW61" s="169"/>
      <c r="OTX61" s="169"/>
      <c r="OTY61" s="169"/>
      <c r="OTZ61" s="169"/>
      <c r="OUA61" s="169"/>
      <c r="OUB61" s="169"/>
      <c r="OUC61" s="169"/>
      <c r="OUD61" s="169"/>
      <c r="OUE61" s="169"/>
      <c r="OUF61" s="169"/>
      <c r="OUG61" s="169"/>
      <c r="OUH61" s="169"/>
      <c r="OUI61" s="169"/>
      <c r="OUJ61" s="169"/>
      <c r="OUK61" s="169"/>
      <c r="OUL61" s="169"/>
      <c r="OUM61" s="169"/>
      <c r="OUN61" s="169"/>
      <c r="OUO61" s="169"/>
      <c r="OUP61" s="169"/>
      <c r="OUQ61" s="169"/>
      <c r="OUR61" s="169"/>
      <c r="OUS61" s="169"/>
      <c r="OUT61" s="169"/>
      <c r="OUU61" s="169"/>
      <c r="OUV61" s="169"/>
      <c r="OUW61" s="169"/>
      <c r="OUX61" s="169"/>
      <c r="OUY61" s="169"/>
      <c r="OUZ61" s="169"/>
      <c r="OVA61" s="169"/>
      <c r="OVB61" s="169"/>
      <c r="OVC61" s="169"/>
      <c r="OVD61" s="169"/>
      <c r="OVE61" s="169"/>
      <c r="OVF61" s="169"/>
      <c r="OVG61" s="169"/>
      <c r="OVH61" s="169"/>
      <c r="OVI61" s="169"/>
      <c r="OVJ61" s="169"/>
      <c r="OVK61" s="169"/>
      <c r="OVL61" s="169"/>
      <c r="OVM61" s="169"/>
      <c r="OVN61" s="169"/>
      <c r="OVO61" s="169"/>
      <c r="OVP61" s="169"/>
      <c r="OVQ61" s="169"/>
      <c r="OVR61" s="169"/>
      <c r="OVS61" s="169"/>
      <c r="OVT61" s="169"/>
      <c r="OVU61" s="169"/>
      <c r="OVV61" s="169"/>
      <c r="OVW61" s="169"/>
      <c r="OVX61" s="169"/>
      <c r="OVY61" s="169"/>
      <c r="OVZ61" s="169"/>
      <c r="OWA61" s="169"/>
      <c r="OWB61" s="169"/>
      <c r="OWC61" s="169"/>
      <c r="OWD61" s="169"/>
      <c r="OWE61" s="169"/>
      <c r="OWF61" s="169"/>
      <c r="OWG61" s="169"/>
      <c r="OWH61" s="169"/>
      <c r="OWI61" s="169"/>
      <c r="OWJ61" s="169"/>
      <c r="OWK61" s="169"/>
      <c r="OWL61" s="169"/>
      <c r="OWM61" s="169"/>
      <c r="OWN61" s="169"/>
      <c r="OWO61" s="169"/>
      <c r="OWP61" s="169"/>
      <c r="OWQ61" s="169"/>
      <c r="OWR61" s="169"/>
      <c r="OWS61" s="169"/>
      <c r="OWT61" s="169"/>
      <c r="OWU61" s="169"/>
      <c r="OWV61" s="169"/>
      <c r="OWW61" s="169"/>
      <c r="OWX61" s="169"/>
      <c r="OWY61" s="169"/>
      <c r="OWZ61" s="169"/>
      <c r="OXA61" s="169"/>
      <c r="OXB61" s="169"/>
      <c r="OXC61" s="169"/>
      <c r="OXD61" s="169"/>
      <c r="OXE61" s="169"/>
      <c r="OXF61" s="169"/>
      <c r="OXG61" s="169"/>
      <c r="OXH61" s="169"/>
      <c r="OXI61" s="169"/>
      <c r="OXJ61" s="169"/>
      <c r="OXK61" s="169"/>
      <c r="OXL61" s="169"/>
      <c r="OXM61" s="169"/>
      <c r="OXN61" s="169"/>
      <c r="OXO61" s="169"/>
      <c r="OXP61" s="169"/>
      <c r="OXQ61" s="169"/>
      <c r="OXR61" s="169"/>
      <c r="OXS61" s="169"/>
      <c r="OXT61" s="169"/>
      <c r="OXU61" s="169"/>
      <c r="OXV61" s="169"/>
      <c r="OXW61" s="169"/>
      <c r="OXX61" s="169"/>
      <c r="OXY61" s="169"/>
      <c r="OXZ61" s="169"/>
      <c r="OYA61" s="169"/>
      <c r="OYB61" s="169"/>
      <c r="OYC61" s="169"/>
      <c r="OYD61" s="169"/>
      <c r="OYE61" s="169"/>
      <c r="OYF61" s="169"/>
      <c r="OYG61" s="169"/>
      <c r="OYH61" s="169"/>
      <c r="OYI61" s="169"/>
      <c r="OYJ61" s="169"/>
      <c r="OYK61" s="169"/>
      <c r="OYL61" s="169"/>
      <c r="OYM61" s="169"/>
      <c r="OYN61" s="169"/>
      <c r="OYO61" s="169"/>
      <c r="OYP61" s="169"/>
      <c r="OYQ61" s="169"/>
      <c r="OYR61" s="169"/>
      <c r="OYS61" s="169"/>
      <c r="OYT61" s="169"/>
      <c r="OYU61" s="169"/>
      <c r="OYV61" s="169"/>
      <c r="OYW61" s="169"/>
      <c r="OYX61" s="169"/>
      <c r="OYY61" s="169"/>
      <c r="OYZ61" s="169"/>
      <c r="OZA61" s="169"/>
      <c r="OZB61" s="169"/>
      <c r="OZC61" s="169"/>
      <c r="OZD61" s="169"/>
      <c r="OZE61" s="169"/>
      <c r="OZF61" s="169"/>
      <c r="OZG61" s="169"/>
      <c r="OZH61" s="169"/>
      <c r="OZI61" s="169"/>
      <c r="OZJ61" s="169"/>
      <c r="OZK61" s="169"/>
      <c r="OZL61" s="169"/>
      <c r="OZM61" s="169"/>
      <c r="OZN61" s="169"/>
      <c r="OZO61" s="169"/>
      <c r="OZP61" s="169"/>
      <c r="OZQ61" s="169"/>
      <c r="OZR61" s="169"/>
      <c r="OZS61" s="169"/>
      <c r="OZT61" s="169"/>
      <c r="OZU61" s="169"/>
      <c r="OZV61" s="169"/>
      <c r="OZW61" s="169"/>
      <c r="OZX61" s="169"/>
      <c r="OZY61" s="169"/>
      <c r="OZZ61" s="169"/>
      <c r="PAA61" s="169"/>
      <c r="PAB61" s="169"/>
      <c r="PAC61" s="169"/>
      <c r="PAD61" s="169"/>
      <c r="PAE61" s="169"/>
      <c r="PAF61" s="169"/>
      <c r="PAG61" s="169"/>
      <c r="PAH61" s="169"/>
      <c r="PAI61" s="169"/>
      <c r="PAJ61" s="169"/>
      <c r="PAK61" s="169"/>
      <c r="PAL61" s="169"/>
      <c r="PAM61" s="169"/>
      <c r="PAN61" s="169"/>
      <c r="PAO61" s="169"/>
      <c r="PAP61" s="169"/>
      <c r="PAQ61" s="169"/>
      <c r="PAR61" s="169"/>
      <c r="PAS61" s="169"/>
      <c r="PAT61" s="169"/>
      <c r="PAU61" s="169"/>
      <c r="PAV61" s="169"/>
      <c r="PAW61" s="169"/>
      <c r="PAX61" s="169"/>
      <c r="PAY61" s="169"/>
      <c r="PAZ61" s="169"/>
      <c r="PBA61" s="169"/>
      <c r="PBB61" s="169"/>
      <c r="PBC61" s="169"/>
      <c r="PBD61" s="169"/>
      <c r="PBE61" s="169"/>
      <c r="PBF61" s="169"/>
      <c r="PBG61" s="169"/>
      <c r="PBH61" s="169"/>
      <c r="PBI61" s="169"/>
      <c r="PBJ61" s="169"/>
      <c r="PBK61" s="169"/>
      <c r="PBL61" s="169"/>
      <c r="PBM61" s="169"/>
      <c r="PBN61" s="169"/>
      <c r="PBO61" s="169"/>
      <c r="PBP61" s="169"/>
      <c r="PBQ61" s="169"/>
      <c r="PBR61" s="169"/>
      <c r="PBS61" s="169"/>
      <c r="PBT61" s="169"/>
      <c r="PBU61" s="169"/>
      <c r="PBV61" s="169"/>
      <c r="PBW61" s="169"/>
      <c r="PBX61" s="169"/>
      <c r="PBY61" s="169"/>
      <c r="PBZ61" s="169"/>
      <c r="PCA61" s="169"/>
      <c r="PCB61" s="169"/>
      <c r="PCC61" s="169"/>
      <c r="PCD61" s="169"/>
      <c r="PCE61" s="169"/>
      <c r="PCF61" s="169"/>
      <c r="PCG61" s="169"/>
      <c r="PCH61" s="169"/>
      <c r="PCI61" s="169"/>
      <c r="PCJ61" s="169"/>
      <c r="PCK61" s="169"/>
      <c r="PCL61" s="169"/>
      <c r="PCM61" s="169"/>
      <c r="PCN61" s="169"/>
      <c r="PCO61" s="169"/>
      <c r="PCP61" s="169"/>
      <c r="PCQ61" s="169"/>
      <c r="PCR61" s="169"/>
      <c r="PCS61" s="169"/>
      <c r="PCT61" s="169"/>
      <c r="PCU61" s="169"/>
      <c r="PCV61" s="169"/>
      <c r="PCW61" s="169"/>
      <c r="PCX61" s="169"/>
      <c r="PCY61" s="169"/>
      <c r="PCZ61" s="169"/>
      <c r="PDA61" s="169"/>
      <c r="PDB61" s="169"/>
      <c r="PDC61" s="169"/>
      <c r="PDD61" s="169"/>
      <c r="PDE61" s="169"/>
      <c r="PDF61" s="169"/>
      <c r="PDG61" s="169"/>
      <c r="PDH61" s="169"/>
      <c r="PDI61" s="169"/>
      <c r="PDJ61" s="169"/>
      <c r="PDK61" s="169"/>
      <c r="PDL61" s="169"/>
      <c r="PDM61" s="169"/>
      <c r="PDN61" s="169"/>
      <c r="PDO61" s="169"/>
      <c r="PDP61" s="169"/>
      <c r="PDQ61" s="169"/>
      <c r="PDR61" s="169"/>
      <c r="PDS61" s="169"/>
      <c r="PDT61" s="169"/>
      <c r="PDU61" s="169"/>
      <c r="PDV61" s="169"/>
      <c r="PDW61" s="169"/>
      <c r="PDX61" s="169"/>
      <c r="PDY61" s="169"/>
      <c r="PDZ61" s="169"/>
      <c r="PEA61" s="169"/>
      <c r="PEB61" s="169"/>
      <c r="PEC61" s="169"/>
      <c r="PED61" s="169"/>
      <c r="PEE61" s="169"/>
      <c r="PEF61" s="169"/>
      <c r="PEG61" s="169"/>
      <c r="PEH61" s="169"/>
      <c r="PEI61" s="169"/>
      <c r="PEJ61" s="169"/>
      <c r="PEK61" s="169"/>
      <c r="PEL61" s="169"/>
      <c r="PEM61" s="169"/>
      <c r="PEN61" s="169"/>
      <c r="PEO61" s="169"/>
      <c r="PEP61" s="169"/>
      <c r="PEQ61" s="169"/>
      <c r="PER61" s="169"/>
      <c r="PES61" s="169"/>
      <c r="PET61" s="169"/>
      <c r="PEU61" s="169"/>
      <c r="PEV61" s="169"/>
      <c r="PEW61" s="169"/>
      <c r="PEX61" s="169"/>
      <c r="PEY61" s="169"/>
      <c r="PEZ61" s="169"/>
      <c r="PFA61" s="169"/>
      <c r="PFB61" s="169"/>
      <c r="PFC61" s="169"/>
      <c r="PFD61" s="169"/>
      <c r="PFE61" s="169"/>
      <c r="PFF61" s="169"/>
      <c r="PFG61" s="169"/>
      <c r="PFH61" s="169"/>
      <c r="PFI61" s="169"/>
      <c r="PFJ61" s="169"/>
      <c r="PFK61" s="169"/>
      <c r="PFL61" s="169"/>
      <c r="PFM61" s="169"/>
      <c r="PFN61" s="169"/>
      <c r="PFO61" s="169"/>
      <c r="PFP61" s="169"/>
      <c r="PFQ61" s="169"/>
      <c r="PFR61" s="169"/>
      <c r="PFS61" s="169"/>
      <c r="PFT61" s="169"/>
      <c r="PFU61" s="169"/>
      <c r="PFV61" s="169"/>
      <c r="PFW61" s="169"/>
      <c r="PFX61" s="169"/>
      <c r="PFY61" s="169"/>
      <c r="PFZ61" s="169"/>
      <c r="PGA61" s="169"/>
      <c r="PGB61" s="169"/>
      <c r="PGC61" s="169"/>
      <c r="PGD61" s="169"/>
      <c r="PGE61" s="169"/>
      <c r="PGF61" s="169"/>
      <c r="PGG61" s="169"/>
      <c r="PGH61" s="169"/>
      <c r="PGI61" s="169"/>
      <c r="PGJ61" s="169"/>
      <c r="PGK61" s="169"/>
      <c r="PGL61" s="169"/>
      <c r="PGM61" s="169"/>
      <c r="PGN61" s="169"/>
      <c r="PGO61" s="169"/>
      <c r="PGP61" s="169"/>
      <c r="PGQ61" s="169"/>
      <c r="PGR61" s="169"/>
      <c r="PGS61" s="169"/>
      <c r="PGT61" s="169"/>
      <c r="PGU61" s="169"/>
      <c r="PGV61" s="169"/>
      <c r="PGW61" s="169"/>
      <c r="PGX61" s="169"/>
      <c r="PGY61" s="169"/>
      <c r="PGZ61" s="169"/>
      <c r="PHA61" s="169"/>
      <c r="PHB61" s="169"/>
      <c r="PHC61" s="169"/>
      <c r="PHD61" s="169"/>
      <c r="PHE61" s="169"/>
      <c r="PHF61" s="169"/>
      <c r="PHG61" s="169"/>
      <c r="PHH61" s="169"/>
      <c r="PHI61" s="169"/>
      <c r="PHJ61" s="169"/>
      <c r="PHK61" s="169"/>
      <c r="PHL61" s="169"/>
      <c r="PHM61" s="169"/>
      <c r="PHN61" s="169"/>
      <c r="PHO61" s="169"/>
      <c r="PHP61" s="169"/>
      <c r="PHQ61" s="169"/>
      <c r="PHR61" s="169"/>
      <c r="PHS61" s="169"/>
      <c r="PHT61" s="169"/>
      <c r="PHU61" s="169"/>
      <c r="PHV61" s="169"/>
      <c r="PHW61" s="169"/>
      <c r="PHX61" s="169"/>
      <c r="PHY61" s="169"/>
      <c r="PHZ61" s="169"/>
      <c r="PIA61" s="169"/>
      <c r="PIB61" s="169"/>
      <c r="PIC61" s="169"/>
      <c r="PID61" s="169"/>
      <c r="PIE61" s="169"/>
      <c r="PIF61" s="169"/>
      <c r="PIG61" s="169"/>
      <c r="PIH61" s="169"/>
      <c r="PII61" s="169"/>
      <c r="PIJ61" s="169"/>
      <c r="PIK61" s="169"/>
      <c r="PIL61" s="169"/>
      <c r="PIM61" s="169"/>
      <c r="PIN61" s="169"/>
      <c r="PIO61" s="169"/>
      <c r="PIP61" s="169"/>
      <c r="PIQ61" s="169"/>
      <c r="PIR61" s="169"/>
      <c r="PIS61" s="169"/>
      <c r="PIT61" s="169"/>
      <c r="PIU61" s="169"/>
      <c r="PIV61" s="169"/>
      <c r="PIW61" s="169"/>
      <c r="PIX61" s="169"/>
      <c r="PIY61" s="169"/>
      <c r="PIZ61" s="169"/>
      <c r="PJA61" s="169"/>
      <c r="PJB61" s="169"/>
      <c r="PJC61" s="169"/>
      <c r="PJD61" s="169"/>
      <c r="PJE61" s="169"/>
      <c r="PJF61" s="169"/>
      <c r="PJG61" s="169"/>
      <c r="PJH61" s="169"/>
      <c r="PJI61" s="169"/>
      <c r="PJJ61" s="169"/>
      <c r="PJK61" s="169"/>
      <c r="PJL61" s="169"/>
      <c r="PJM61" s="169"/>
      <c r="PJN61" s="169"/>
      <c r="PJO61" s="169"/>
      <c r="PJP61" s="169"/>
      <c r="PJQ61" s="169"/>
      <c r="PJR61" s="169"/>
      <c r="PJS61" s="169"/>
      <c r="PJT61" s="169"/>
      <c r="PJU61" s="169"/>
      <c r="PJV61" s="169"/>
      <c r="PJW61" s="169"/>
      <c r="PJX61" s="169"/>
      <c r="PJY61" s="169"/>
      <c r="PJZ61" s="169"/>
      <c r="PKA61" s="169"/>
      <c r="PKB61" s="169"/>
      <c r="PKC61" s="169"/>
      <c r="PKD61" s="169"/>
      <c r="PKE61" s="169"/>
      <c r="PKF61" s="169"/>
      <c r="PKG61" s="169"/>
      <c r="PKH61" s="169"/>
      <c r="PKI61" s="169"/>
      <c r="PKJ61" s="169"/>
      <c r="PKK61" s="169"/>
      <c r="PKL61" s="169"/>
      <c r="PKM61" s="169"/>
      <c r="PKN61" s="169"/>
      <c r="PKO61" s="169"/>
      <c r="PKP61" s="169"/>
      <c r="PKQ61" s="169"/>
      <c r="PKR61" s="169"/>
      <c r="PKS61" s="169"/>
      <c r="PKT61" s="169"/>
      <c r="PKU61" s="169"/>
      <c r="PKV61" s="169"/>
      <c r="PKW61" s="169"/>
      <c r="PKX61" s="169"/>
      <c r="PKY61" s="169"/>
      <c r="PKZ61" s="169"/>
      <c r="PLA61" s="169"/>
      <c r="PLB61" s="169"/>
      <c r="PLC61" s="169"/>
      <c r="PLD61" s="169"/>
      <c r="PLE61" s="169"/>
      <c r="PLF61" s="169"/>
      <c r="PLG61" s="169"/>
      <c r="PLH61" s="169"/>
      <c r="PLI61" s="169"/>
      <c r="PLJ61" s="169"/>
      <c r="PLK61" s="169"/>
      <c r="PLL61" s="169"/>
      <c r="PLM61" s="169"/>
      <c r="PLN61" s="169"/>
      <c r="PLO61" s="169"/>
      <c r="PLP61" s="169"/>
      <c r="PLQ61" s="169"/>
      <c r="PLR61" s="169"/>
      <c r="PLS61" s="169"/>
      <c r="PLT61" s="169"/>
      <c r="PLU61" s="169"/>
      <c r="PLV61" s="169"/>
      <c r="PLW61" s="169"/>
      <c r="PLX61" s="169"/>
      <c r="PLY61" s="169"/>
      <c r="PLZ61" s="169"/>
      <c r="PMA61" s="169"/>
      <c r="PMB61" s="169"/>
      <c r="PMC61" s="169"/>
      <c r="PMD61" s="169"/>
      <c r="PME61" s="169"/>
      <c r="PMF61" s="169"/>
      <c r="PMG61" s="169"/>
      <c r="PMH61" s="169"/>
      <c r="PMI61" s="169"/>
      <c r="PMJ61" s="169"/>
      <c r="PMK61" s="169"/>
      <c r="PML61" s="169"/>
      <c r="PMM61" s="169"/>
      <c r="PMN61" s="169"/>
      <c r="PMO61" s="169"/>
      <c r="PMP61" s="169"/>
      <c r="PMQ61" s="169"/>
      <c r="PMR61" s="169"/>
      <c r="PMS61" s="169"/>
      <c r="PMT61" s="169"/>
      <c r="PMU61" s="169"/>
      <c r="PMV61" s="169"/>
      <c r="PMW61" s="169"/>
      <c r="PMX61" s="169"/>
      <c r="PMY61" s="169"/>
      <c r="PMZ61" s="169"/>
      <c r="PNA61" s="169"/>
      <c r="PNB61" s="169"/>
      <c r="PNC61" s="169"/>
      <c r="PND61" s="169"/>
      <c r="PNE61" s="169"/>
      <c r="PNF61" s="169"/>
      <c r="PNG61" s="169"/>
      <c r="PNH61" s="169"/>
      <c r="PNI61" s="169"/>
      <c r="PNJ61" s="169"/>
      <c r="PNK61" s="169"/>
      <c r="PNL61" s="169"/>
      <c r="PNM61" s="169"/>
      <c r="PNN61" s="169"/>
      <c r="PNO61" s="169"/>
      <c r="PNP61" s="169"/>
      <c r="PNQ61" s="169"/>
      <c r="PNR61" s="169"/>
      <c r="PNS61" s="169"/>
      <c r="PNT61" s="169"/>
      <c r="PNU61" s="169"/>
      <c r="PNV61" s="169"/>
      <c r="PNW61" s="169"/>
      <c r="PNX61" s="169"/>
      <c r="PNY61" s="169"/>
      <c r="PNZ61" s="169"/>
      <c r="POA61" s="169"/>
      <c r="POB61" s="169"/>
      <c r="POC61" s="169"/>
      <c r="POD61" s="169"/>
      <c r="POE61" s="169"/>
      <c r="POF61" s="169"/>
      <c r="POG61" s="169"/>
      <c r="POH61" s="169"/>
      <c r="POI61" s="169"/>
      <c r="POJ61" s="169"/>
      <c r="POK61" s="169"/>
      <c r="POL61" s="169"/>
      <c r="POM61" s="169"/>
      <c r="PON61" s="169"/>
      <c r="POO61" s="169"/>
      <c r="POP61" s="169"/>
      <c r="POQ61" s="169"/>
      <c r="POR61" s="169"/>
      <c r="POS61" s="169"/>
      <c r="POT61" s="169"/>
      <c r="POU61" s="169"/>
      <c r="POV61" s="169"/>
      <c r="POW61" s="169"/>
      <c r="POX61" s="169"/>
      <c r="POY61" s="169"/>
      <c r="POZ61" s="169"/>
      <c r="PPA61" s="169"/>
      <c r="PPB61" s="169"/>
      <c r="PPC61" s="169"/>
      <c r="PPD61" s="169"/>
      <c r="PPE61" s="169"/>
      <c r="PPF61" s="169"/>
      <c r="PPG61" s="169"/>
      <c r="PPH61" s="169"/>
      <c r="PPI61" s="169"/>
      <c r="PPJ61" s="169"/>
      <c r="PPK61" s="169"/>
      <c r="PPL61" s="169"/>
      <c r="PPM61" s="169"/>
      <c r="PPN61" s="169"/>
      <c r="PPO61" s="169"/>
      <c r="PPP61" s="169"/>
      <c r="PPQ61" s="169"/>
      <c r="PPR61" s="169"/>
      <c r="PPS61" s="169"/>
      <c r="PPT61" s="169"/>
      <c r="PPU61" s="169"/>
      <c r="PPV61" s="169"/>
      <c r="PPW61" s="169"/>
      <c r="PPX61" s="169"/>
      <c r="PPY61" s="169"/>
      <c r="PPZ61" s="169"/>
      <c r="PQA61" s="169"/>
      <c r="PQB61" s="169"/>
      <c r="PQC61" s="169"/>
      <c r="PQD61" s="169"/>
      <c r="PQE61" s="169"/>
      <c r="PQF61" s="169"/>
      <c r="PQG61" s="169"/>
      <c r="PQH61" s="169"/>
      <c r="PQI61" s="169"/>
      <c r="PQJ61" s="169"/>
      <c r="PQK61" s="169"/>
      <c r="PQL61" s="169"/>
      <c r="PQM61" s="169"/>
      <c r="PQN61" s="169"/>
      <c r="PQO61" s="169"/>
      <c r="PQP61" s="169"/>
      <c r="PQQ61" s="169"/>
      <c r="PQR61" s="169"/>
      <c r="PQS61" s="169"/>
      <c r="PQT61" s="169"/>
      <c r="PQU61" s="169"/>
      <c r="PQV61" s="169"/>
      <c r="PQW61" s="169"/>
      <c r="PQX61" s="169"/>
      <c r="PQY61" s="169"/>
      <c r="PQZ61" s="169"/>
      <c r="PRA61" s="169"/>
      <c r="PRB61" s="169"/>
      <c r="PRC61" s="169"/>
      <c r="PRD61" s="169"/>
      <c r="PRE61" s="169"/>
      <c r="PRF61" s="169"/>
      <c r="PRG61" s="169"/>
      <c r="PRH61" s="169"/>
      <c r="PRI61" s="169"/>
      <c r="PRJ61" s="169"/>
      <c r="PRK61" s="169"/>
      <c r="PRL61" s="169"/>
      <c r="PRM61" s="169"/>
      <c r="PRN61" s="169"/>
      <c r="PRO61" s="169"/>
      <c r="PRP61" s="169"/>
      <c r="PRQ61" s="169"/>
      <c r="PRR61" s="169"/>
      <c r="PRS61" s="169"/>
      <c r="PRT61" s="169"/>
      <c r="PRU61" s="169"/>
      <c r="PRV61" s="169"/>
      <c r="PRW61" s="169"/>
      <c r="PRX61" s="169"/>
      <c r="PRY61" s="169"/>
      <c r="PRZ61" s="169"/>
      <c r="PSA61" s="169"/>
      <c r="PSB61" s="169"/>
      <c r="PSC61" s="169"/>
      <c r="PSD61" s="169"/>
      <c r="PSE61" s="169"/>
      <c r="PSF61" s="169"/>
      <c r="PSG61" s="169"/>
      <c r="PSH61" s="169"/>
      <c r="PSI61" s="169"/>
      <c r="PSJ61" s="169"/>
      <c r="PSK61" s="169"/>
      <c r="PSL61" s="169"/>
      <c r="PSM61" s="169"/>
      <c r="PSN61" s="169"/>
      <c r="PSO61" s="169"/>
      <c r="PSP61" s="169"/>
      <c r="PSQ61" s="169"/>
      <c r="PSR61" s="169"/>
      <c r="PSS61" s="169"/>
      <c r="PST61" s="169"/>
      <c r="PSU61" s="169"/>
      <c r="PSV61" s="169"/>
      <c r="PSW61" s="169"/>
      <c r="PSX61" s="169"/>
      <c r="PSY61" s="169"/>
      <c r="PSZ61" s="169"/>
      <c r="PTA61" s="169"/>
      <c r="PTB61" s="169"/>
      <c r="PTC61" s="169"/>
      <c r="PTD61" s="169"/>
      <c r="PTE61" s="169"/>
      <c r="PTF61" s="169"/>
      <c r="PTG61" s="169"/>
      <c r="PTH61" s="169"/>
      <c r="PTI61" s="169"/>
      <c r="PTJ61" s="169"/>
      <c r="PTK61" s="169"/>
      <c r="PTL61" s="169"/>
      <c r="PTM61" s="169"/>
      <c r="PTN61" s="169"/>
      <c r="PTO61" s="169"/>
      <c r="PTP61" s="169"/>
      <c r="PTQ61" s="169"/>
      <c r="PTR61" s="169"/>
      <c r="PTS61" s="169"/>
      <c r="PTT61" s="169"/>
      <c r="PTU61" s="169"/>
      <c r="PTV61" s="169"/>
      <c r="PTW61" s="169"/>
      <c r="PTX61" s="169"/>
      <c r="PTY61" s="169"/>
      <c r="PTZ61" s="169"/>
      <c r="PUA61" s="169"/>
      <c r="PUB61" s="169"/>
      <c r="PUC61" s="169"/>
      <c r="PUD61" s="169"/>
      <c r="PUE61" s="169"/>
      <c r="PUF61" s="169"/>
      <c r="PUG61" s="169"/>
      <c r="PUH61" s="169"/>
      <c r="PUI61" s="169"/>
      <c r="PUJ61" s="169"/>
      <c r="PUK61" s="169"/>
      <c r="PUL61" s="169"/>
      <c r="PUM61" s="169"/>
      <c r="PUN61" s="169"/>
      <c r="PUO61" s="169"/>
      <c r="PUP61" s="169"/>
      <c r="PUQ61" s="169"/>
      <c r="PUR61" s="169"/>
      <c r="PUS61" s="169"/>
      <c r="PUT61" s="169"/>
      <c r="PUU61" s="169"/>
      <c r="PUV61" s="169"/>
      <c r="PUW61" s="169"/>
      <c r="PUX61" s="169"/>
      <c r="PUY61" s="169"/>
      <c r="PUZ61" s="169"/>
      <c r="PVA61" s="169"/>
      <c r="PVB61" s="169"/>
      <c r="PVC61" s="169"/>
      <c r="PVD61" s="169"/>
      <c r="PVE61" s="169"/>
      <c r="PVF61" s="169"/>
      <c r="PVG61" s="169"/>
      <c r="PVH61" s="169"/>
      <c r="PVI61" s="169"/>
      <c r="PVJ61" s="169"/>
      <c r="PVK61" s="169"/>
      <c r="PVL61" s="169"/>
      <c r="PVM61" s="169"/>
      <c r="PVN61" s="169"/>
      <c r="PVO61" s="169"/>
      <c r="PVP61" s="169"/>
      <c r="PVQ61" s="169"/>
      <c r="PVR61" s="169"/>
      <c r="PVS61" s="169"/>
      <c r="PVT61" s="169"/>
      <c r="PVU61" s="169"/>
      <c r="PVV61" s="169"/>
      <c r="PVW61" s="169"/>
      <c r="PVX61" s="169"/>
      <c r="PVY61" s="169"/>
      <c r="PVZ61" s="169"/>
      <c r="PWA61" s="169"/>
      <c r="PWB61" s="169"/>
      <c r="PWC61" s="169"/>
      <c r="PWD61" s="169"/>
      <c r="PWE61" s="169"/>
      <c r="PWF61" s="169"/>
      <c r="PWG61" s="169"/>
      <c r="PWH61" s="169"/>
      <c r="PWI61" s="169"/>
      <c r="PWJ61" s="169"/>
      <c r="PWK61" s="169"/>
      <c r="PWL61" s="169"/>
      <c r="PWM61" s="169"/>
      <c r="PWN61" s="169"/>
      <c r="PWO61" s="169"/>
      <c r="PWP61" s="169"/>
      <c r="PWQ61" s="169"/>
      <c r="PWR61" s="169"/>
      <c r="PWS61" s="169"/>
      <c r="PWT61" s="169"/>
      <c r="PWU61" s="169"/>
      <c r="PWV61" s="169"/>
      <c r="PWW61" s="169"/>
      <c r="PWX61" s="169"/>
      <c r="PWY61" s="169"/>
      <c r="PWZ61" s="169"/>
      <c r="PXA61" s="169"/>
      <c r="PXB61" s="169"/>
      <c r="PXC61" s="169"/>
      <c r="PXD61" s="169"/>
      <c r="PXE61" s="169"/>
      <c r="PXF61" s="169"/>
      <c r="PXG61" s="169"/>
      <c r="PXH61" s="169"/>
      <c r="PXI61" s="169"/>
      <c r="PXJ61" s="169"/>
      <c r="PXK61" s="169"/>
      <c r="PXL61" s="169"/>
      <c r="PXM61" s="169"/>
      <c r="PXN61" s="169"/>
      <c r="PXO61" s="169"/>
      <c r="PXP61" s="169"/>
      <c r="PXQ61" s="169"/>
      <c r="PXR61" s="169"/>
      <c r="PXS61" s="169"/>
      <c r="PXT61" s="169"/>
      <c r="PXU61" s="169"/>
      <c r="PXV61" s="169"/>
      <c r="PXW61" s="169"/>
      <c r="PXX61" s="169"/>
      <c r="PXY61" s="169"/>
      <c r="PXZ61" s="169"/>
      <c r="PYA61" s="169"/>
      <c r="PYB61" s="169"/>
      <c r="PYC61" s="169"/>
      <c r="PYD61" s="169"/>
      <c r="PYE61" s="169"/>
      <c r="PYF61" s="169"/>
      <c r="PYG61" s="169"/>
      <c r="PYH61" s="169"/>
      <c r="PYI61" s="169"/>
      <c r="PYJ61" s="169"/>
      <c r="PYK61" s="169"/>
      <c r="PYL61" s="169"/>
      <c r="PYM61" s="169"/>
      <c r="PYN61" s="169"/>
      <c r="PYO61" s="169"/>
      <c r="PYP61" s="169"/>
      <c r="PYQ61" s="169"/>
      <c r="PYR61" s="169"/>
      <c r="PYS61" s="169"/>
      <c r="PYT61" s="169"/>
      <c r="PYU61" s="169"/>
      <c r="PYV61" s="169"/>
      <c r="PYW61" s="169"/>
      <c r="PYX61" s="169"/>
      <c r="PYY61" s="169"/>
      <c r="PYZ61" s="169"/>
      <c r="PZA61" s="169"/>
      <c r="PZB61" s="169"/>
      <c r="PZC61" s="169"/>
      <c r="PZD61" s="169"/>
      <c r="PZE61" s="169"/>
      <c r="PZF61" s="169"/>
      <c r="PZG61" s="169"/>
      <c r="PZH61" s="169"/>
      <c r="PZI61" s="169"/>
      <c r="PZJ61" s="169"/>
      <c r="PZK61" s="169"/>
      <c r="PZL61" s="169"/>
      <c r="PZM61" s="169"/>
      <c r="PZN61" s="169"/>
      <c r="PZO61" s="169"/>
      <c r="PZP61" s="169"/>
      <c r="PZQ61" s="169"/>
      <c r="PZR61" s="169"/>
      <c r="PZS61" s="169"/>
      <c r="PZT61" s="169"/>
      <c r="PZU61" s="169"/>
      <c r="PZV61" s="169"/>
      <c r="PZW61" s="169"/>
      <c r="PZX61" s="169"/>
      <c r="PZY61" s="169"/>
      <c r="PZZ61" s="169"/>
      <c r="QAA61" s="169"/>
      <c r="QAB61" s="169"/>
      <c r="QAC61" s="169"/>
      <c r="QAD61" s="169"/>
      <c r="QAE61" s="169"/>
      <c r="QAF61" s="169"/>
      <c r="QAG61" s="169"/>
      <c r="QAH61" s="169"/>
      <c r="QAI61" s="169"/>
      <c r="QAJ61" s="169"/>
      <c r="QAK61" s="169"/>
      <c r="QAL61" s="169"/>
      <c r="QAM61" s="169"/>
      <c r="QAN61" s="169"/>
      <c r="QAO61" s="169"/>
      <c r="QAP61" s="169"/>
      <c r="QAQ61" s="169"/>
      <c r="QAR61" s="169"/>
      <c r="QAS61" s="169"/>
      <c r="QAT61" s="169"/>
      <c r="QAU61" s="169"/>
      <c r="QAV61" s="169"/>
      <c r="QAW61" s="169"/>
      <c r="QAX61" s="169"/>
      <c r="QAY61" s="169"/>
      <c r="QAZ61" s="169"/>
      <c r="QBA61" s="169"/>
      <c r="QBB61" s="169"/>
      <c r="QBC61" s="169"/>
      <c r="QBD61" s="169"/>
      <c r="QBE61" s="169"/>
      <c r="QBF61" s="169"/>
      <c r="QBG61" s="169"/>
      <c r="QBH61" s="169"/>
      <c r="QBI61" s="169"/>
      <c r="QBJ61" s="169"/>
      <c r="QBK61" s="169"/>
      <c r="QBL61" s="169"/>
      <c r="QBM61" s="169"/>
      <c r="QBN61" s="169"/>
      <c r="QBO61" s="169"/>
      <c r="QBP61" s="169"/>
      <c r="QBQ61" s="169"/>
      <c r="QBR61" s="169"/>
      <c r="QBS61" s="169"/>
      <c r="QBT61" s="169"/>
      <c r="QBU61" s="169"/>
      <c r="QBV61" s="169"/>
      <c r="QBW61" s="169"/>
      <c r="QBX61" s="169"/>
      <c r="QBY61" s="169"/>
      <c r="QBZ61" s="169"/>
      <c r="QCA61" s="169"/>
      <c r="QCB61" s="169"/>
      <c r="QCC61" s="169"/>
      <c r="QCD61" s="169"/>
      <c r="QCE61" s="169"/>
      <c r="QCF61" s="169"/>
      <c r="QCG61" s="169"/>
      <c r="QCH61" s="169"/>
      <c r="QCI61" s="169"/>
      <c r="QCJ61" s="169"/>
      <c r="QCK61" s="169"/>
      <c r="QCL61" s="169"/>
      <c r="QCM61" s="169"/>
      <c r="QCN61" s="169"/>
      <c r="QCO61" s="169"/>
      <c r="QCP61" s="169"/>
      <c r="QCQ61" s="169"/>
      <c r="QCR61" s="169"/>
      <c r="QCS61" s="169"/>
      <c r="QCT61" s="169"/>
      <c r="QCU61" s="169"/>
      <c r="QCV61" s="169"/>
      <c r="QCW61" s="169"/>
      <c r="QCX61" s="169"/>
      <c r="QCY61" s="169"/>
      <c r="QCZ61" s="169"/>
      <c r="QDA61" s="169"/>
      <c r="QDB61" s="169"/>
      <c r="QDC61" s="169"/>
      <c r="QDD61" s="169"/>
      <c r="QDE61" s="169"/>
      <c r="QDF61" s="169"/>
      <c r="QDG61" s="169"/>
      <c r="QDH61" s="169"/>
      <c r="QDI61" s="169"/>
      <c r="QDJ61" s="169"/>
      <c r="QDK61" s="169"/>
      <c r="QDL61" s="169"/>
      <c r="QDM61" s="169"/>
      <c r="QDN61" s="169"/>
      <c r="QDO61" s="169"/>
      <c r="QDP61" s="169"/>
      <c r="QDQ61" s="169"/>
      <c r="QDR61" s="169"/>
      <c r="QDS61" s="169"/>
      <c r="QDT61" s="169"/>
      <c r="QDU61" s="169"/>
      <c r="QDV61" s="169"/>
      <c r="QDW61" s="169"/>
      <c r="QDX61" s="169"/>
      <c r="QDY61" s="169"/>
      <c r="QDZ61" s="169"/>
      <c r="QEA61" s="169"/>
      <c r="QEB61" s="169"/>
      <c r="QEC61" s="169"/>
      <c r="QED61" s="169"/>
      <c r="QEE61" s="169"/>
      <c r="QEF61" s="169"/>
      <c r="QEG61" s="169"/>
      <c r="QEH61" s="169"/>
      <c r="QEI61" s="169"/>
      <c r="QEJ61" s="169"/>
      <c r="QEK61" s="169"/>
      <c r="QEL61" s="169"/>
      <c r="QEM61" s="169"/>
      <c r="QEN61" s="169"/>
      <c r="QEO61" s="169"/>
      <c r="QEP61" s="169"/>
      <c r="QEQ61" s="169"/>
      <c r="QER61" s="169"/>
      <c r="QES61" s="169"/>
      <c r="QET61" s="169"/>
      <c r="QEU61" s="169"/>
      <c r="QEV61" s="169"/>
      <c r="QEW61" s="169"/>
      <c r="QEX61" s="169"/>
      <c r="QEY61" s="169"/>
      <c r="QEZ61" s="169"/>
      <c r="QFA61" s="169"/>
      <c r="QFB61" s="169"/>
      <c r="QFC61" s="169"/>
      <c r="QFD61" s="169"/>
      <c r="QFE61" s="169"/>
      <c r="QFF61" s="169"/>
      <c r="QFG61" s="169"/>
      <c r="QFH61" s="169"/>
      <c r="QFI61" s="169"/>
      <c r="QFJ61" s="169"/>
      <c r="QFK61" s="169"/>
      <c r="QFL61" s="169"/>
      <c r="QFM61" s="169"/>
      <c r="QFN61" s="169"/>
      <c r="QFO61" s="169"/>
      <c r="QFP61" s="169"/>
      <c r="QFQ61" s="169"/>
      <c r="QFR61" s="169"/>
      <c r="QFS61" s="169"/>
      <c r="QFT61" s="169"/>
      <c r="QFU61" s="169"/>
      <c r="QFV61" s="169"/>
      <c r="QFW61" s="169"/>
      <c r="QFX61" s="169"/>
      <c r="QFY61" s="169"/>
      <c r="QFZ61" s="169"/>
      <c r="QGA61" s="169"/>
      <c r="QGB61" s="169"/>
      <c r="QGC61" s="169"/>
      <c r="QGD61" s="169"/>
      <c r="QGE61" s="169"/>
      <c r="QGF61" s="169"/>
      <c r="QGG61" s="169"/>
      <c r="QGH61" s="169"/>
      <c r="QGI61" s="169"/>
      <c r="QGJ61" s="169"/>
      <c r="QGK61" s="169"/>
      <c r="QGL61" s="169"/>
      <c r="QGM61" s="169"/>
      <c r="QGN61" s="169"/>
      <c r="QGO61" s="169"/>
      <c r="QGP61" s="169"/>
      <c r="QGQ61" s="169"/>
      <c r="QGR61" s="169"/>
      <c r="QGS61" s="169"/>
      <c r="QGT61" s="169"/>
      <c r="QGU61" s="169"/>
      <c r="QGV61" s="169"/>
      <c r="QGW61" s="169"/>
      <c r="QGX61" s="169"/>
      <c r="QGY61" s="169"/>
      <c r="QGZ61" s="169"/>
      <c r="QHA61" s="169"/>
      <c r="QHB61" s="169"/>
      <c r="QHC61" s="169"/>
      <c r="QHD61" s="169"/>
      <c r="QHE61" s="169"/>
      <c r="QHF61" s="169"/>
      <c r="QHG61" s="169"/>
      <c r="QHH61" s="169"/>
      <c r="QHI61" s="169"/>
      <c r="QHJ61" s="169"/>
      <c r="QHK61" s="169"/>
      <c r="QHL61" s="169"/>
      <c r="QHM61" s="169"/>
      <c r="QHN61" s="169"/>
      <c r="QHO61" s="169"/>
      <c r="QHP61" s="169"/>
      <c r="QHQ61" s="169"/>
      <c r="QHR61" s="169"/>
      <c r="QHS61" s="169"/>
      <c r="QHT61" s="169"/>
      <c r="QHU61" s="169"/>
      <c r="QHV61" s="169"/>
      <c r="QHW61" s="169"/>
      <c r="QHX61" s="169"/>
      <c r="QHY61" s="169"/>
      <c r="QHZ61" s="169"/>
      <c r="QIA61" s="169"/>
      <c r="QIB61" s="169"/>
      <c r="QIC61" s="169"/>
      <c r="QID61" s="169"/>
      <c r="QIE61" s="169"/>
      <c r="QIF61" s="169"/>
      <c r="QIG61" s="169"/>
      <c r="QIH61" s="169"/>
      <c r="QII61" s="169"/>
      <c r="QIJ61" s="169"/>
      <c r="QIK61" s="169"/>
      <c r="QIL61" s="169"/>
      <c r="QIM61" s="169"/>
      <c r="QIN61" s="169"/>
      <c r="QIO61" s="169"/>
      <c r="QIP61" s="169"/>
      <c r="QIQ61" s="169"/>
      <c r="QIR61" s="169"/>
      <c r="QIS61" s="169"/>
      <c r="QIT61" s="169"/>
      <c r="QIU61" s="169"/>
      <c r="QIV61" s="169"/>
      <c r="QIW61" s="169"/>
      <c r="QIX61" s="169"/>
      <c r="QIY61" s="169"/>
      <c r="QIZ61" s="169"/>
      <c r="QJA61" s="169"/>
      <c r="QJB61" s="169"/>
      <c r="QJC61" s="169"/>
      <c r="QJD61" s="169"/>
      <c r="QJE61" s="169"/>
      <c r="QJF61" s="169"/>
      <c r="QJG61" s="169"/>
      <c r="QJH61" s="169"/>
      <c r="QJI61" s="169"/>
      <c r="QJJ61" s="169"/>
      <c r="QJK61" s="169"/>
      <c r="QJL61" s="169"/>
      <c r="QJM61" s="169"/>
      <c r="QJN61" s="169"/>
      <c r="QJO61" s="169"/>
      <c r="QJP61" s="169"/>
      <c r="QJQ61" s="169"/>
      <c r="QJR61" s="169"/>
      <c r="QJS61" s="169"/>
      <c r="QJT61" s="169"/>
      <c r="QJU61" s="169"/>
      <c r="QJV61" s="169"/>
      <c r="QJW61" s="169"/>
      <c r="QJX61" s="169"/>
      <c r="QJY61" s="169"/>
      <c r="QJZ61" s="169"/>
      <c r="QKA61" s="169"/>
      <c r="QKB61" s="169"/>
      <c r="QKC61" s="169"/>
      <c r="QKD61" s="169"/>
      <c r="QKE61" s="169"/>
      <c r="QKF61" s="169"/>
      <c r="QKG61" s="169"/>
      <c r="QKH61" s="169"/>
      <c r="QKI61" s="169"/>
      <c r="QKJ61" s="169"/>
      <c r="QKK61" s="169"/>
      <c r="QKL61" s="169"/>
      <c r="QKM61" s="169"/>
      <c r="QKN61" s="169"/>
      <c r="QKO61" s="169"/>
      <c r="QKP61" s="169"/>
      <c r="QKQ61" s="169"/>
      <c r="QKR61" s="169"/>
      <c r="QKS61" s="169"/>
      <c r="QKT61" s="169"/>
      <c r="QKU61" s="169"/>
      <c r="QKV61" s="169"/>
      <c r="QKW61" s="169"/>
      <c r="QKX61" s="169"/>
      <c r="QKY61" s="169"/>
      <c r="QKZ61" s="169"/>
      <c r="QLA61" s="169"/>
      <c r="QLB61" s="169"/>
      <c r="QLC61" s="169"/>
      <c r="QLD61" s="169"/>
      <c r="QLE61" s="169"/>
      <c r="QLF61" s="169"/>
      <c r="QLG61" s="169"/>
      <c r="QLH61" s="169"/>
      <c r="QLI61" s="169"/>
      <c r="QLJ61" s="169"/>
      <c r="QLK61" s="169"/>
      <c r="QLL61" s="169"/>
      <c r="QLM61" s="169"/>
      <c r="QLN61" s="169"/>
      <c r="QLO61" s="169"/>
      <c r="QLP61" s="169"/>
      <c r="QLQ61" s="169"/>
      <c r="QLR61" s="169"/>
      <c r="QLS61" s="169"/>
      <c r="QLT61" s="169"/>
      <c r="QLU61" s="169"/>
      <c r="QLV61" s="169"/>
      <c r="QLW61" s="169"/>
      <c r="QLX61" s="169"/>
      <c r="QLY61" s="169"/>
      <c r="QLZ61" s="169"/>
      <c r="QMA61" s="169"/>
      <c r="QMB61" s="169"/>
      <c r="QMC61" s="169"/>
      <c r="QMD61" s="169"/>
      <c r="QME61" s="169"/>
      <c r="QMF61" s="169"/>
      <c r="QMG61" s="169"/>
      <c r="QMH61" s="169"/>
      <c r="QMI61" s="169"/>
      <c r="QMJ61" s="169"/>
      <c r="QMK61" s="169"/>
      <c r="QML61" s="169"/>
      <c r="QMM61" s="169"/>
      <c r="QMN61" s="169"/>
      <c r="QMO61" s="169"/>
      <c r="QMP61" s="169"/>
      <c r="QMQ61" s="169"/>
      <c r="QMR61" s="169"/>
      <c r="QMS61" s="169"/>
      <c r="QMT61" s="169"/>
      <c r="QMU61" s="169"/>
      <c r="QMV61" s="169"/>
      <c r="QMW61" s="169"/>
      <c r="QMX61" s="169"/>
      <c r="QMY61" s="169"/>
      <c r="QMZ61" s="169"/>
      <c r="QNA61" s="169"/>
      <c r="QNB61" s="169"/>
      <c r="QNC61" s="169"/>
      <c r="QND61" s="169"/>
      <c r="QNE61" s="169"/>
      <c r="QNF61" s="169"/>
      <c r="QNG61" s="169"/>
      <c r="QNH61" s="169"/>
      <c r="QNI61" s="169"/>
      <c r="QNJ61" s="169"/>
      <c r="QNK61" s="169"/>
      <c r="QNL61" s="169"/>
      <c r="QNM61" s="169"/>
      <c r="QNN61" s="169"/>
      <c r="QNO61" s="169"/>
      <c r="QNP61" s="169"/>
      <c r="QNQ61" s="169"/>
      <c r="QNR61" s="169"/>
      <c r="QNS61" s="169"/>
      <c r="QNT61" s="169"/>
      <c r="QNU61" s="169"/>
      <c r="QNV61" s="169"/>
      <c r="QNW61" s="169"/>
      <c r="QNX61" s="169"/>
      <c r="QNY61" s="169"/>
      <c r="QNZ61" s="169"/>
      <c r="QOA61" s="169"/>
      <c r="QOB61" s="169"/>
      <c r="QOC61" s="169"/>
      <c r="QOD61" s="169"/>
      <c r="QOE61" s="169"/>
      <c r="QOF61" s="169"/>
      <c r="QOG61" s="169"/>
      <c r="QOH61" s="169"/>
      <c r="QOI61" s="169"/>
      <c r="QOJ61" s="169"/>
      <c r="QOK61" s="169"/>
      <c r="QOL61" s="169"/>
      <c r="QOM61" s="169"/>
      <c r="QON61" s="169"/>
      <c r="QOO61" s="169"/>
      <c r="QOP61" s="169"/>
      <c r="QOQ61" s="169"/>
      <c r="QOR61" s="169"/>
      <c r="QOS61" s="169"/>
      <c r="QOT61" s="169"/>
      <c r="QOU61" s="169"/>
      <c r="QOV61" s="169"/>
      <c r="QOW61" s="169"/>
      <c r="QOX61" s="169"/>
      <c r="QOY61" s="169"/>
      <c r="QOZ61" s="169"/>
      <c r="QPA61" s="169"/>
      <c r="QPB61" s="169"/>
      <c r="QPC61" s="169"/>
      <c r="QPD61" s="169"/>
      <c r="QPE61" s="169"/>
      <c r="QPF61" s="169"/>
      <c r="QPG61" s="169"/>
      <c r="QPH61" s="169"/>
      <c r="QPI61" s="169"/>
      <c r="QPJ61" s="169"/>
      <c r="QPK61" s="169"/>
      <c r="QPL61" s="169"/>
      <c r="QPM61" s="169"/>
      <c r="QPN61" s="169"/>
      <c r="QPO61" s="169"/>
      <c r="QPP61" s="169"/>
      <c r="QPQ61" s="169"/>
      <c r="QPR61" s="169"/>
      <c r="QPS61" s="169"/>
      <c r="QPT61" s="169"/>
      <c r="QPU61" s="169"/>
      <c r="QPV61" s="169"/>
      <c r="QPW61" s="169"/>
      <c r="QPX61" s="169"/>
      <c r="QPY61" s="169"/>
      <c r="QPZ61" s="169"/>
      <c r="QQA61" s="169"/>
      <c r="QQB61" s="169"/>
      <c r="QQC61" s="169"/>
      <c r="QQD61" s="169"/>
      <c r="QQE61" s="169"/>
      <c r="QQF61" s="169"/>
      <c r="QQG61" s="169"/>
      <c r="QQH61" s="169"/>
      <c r="QQI61" s="169"/>
      <c r="QQJ61" s="169"/>
      <c r="QQK61" s="169"/>
      <c r="QQL61" s="169"/>
      <c r="QQM61" s="169"/>
      <c r="QQN61" s="169"/>
      <c r="QQO61" s="169"/>
      <c r="QQP61" s="169"/>
      <c r="QQQ61" s="169"/>
      <c r="QQR61" s="169"/>
      <c r="QQS61" s="169"/>
      <c r="QQT61" s="169"/>
      <c r="QQU61" s="169"/>
      <c r="QQV61" s="169"/>
      <c r="QQW61" s="169"/>
      <c r="QQX61" s="169"/>
      <c r="QQY61" s="169"/>
      <c r="QQZ61" s="169"/>
      <c r="QRA61" s="169"/>
      <c r="QRB61" s="169"/>
      <c r="QRC61" s="169"/>
      <c r="QRD61" s="169"/>
      <c r="QRE61" s="169"/>
      <c r="QRF61" s="169"/>
      <c r="QRG61" s="169"/>
      <c r="QRH61" s="169"/>
      <c r="QRI61" s="169"/>
      <c r="QRJ61" s="169"/>
      <c r="QRK61" s="169"/>
      <c r="QRL61" s="169"/>
      <c r="QRM61" s="169"/>
      <c r="QRN61" s="169"/>
      <c r="QRO61" s="169"/>
      <c r="QRP61" s="169"/>
      <c r="QRQ61" s="169"/>
      <c r="QRR61" s="169"/>
      <c r="QRS61" s="169"/>
      <c r="QRT61" s="169"/>
      <c r="QRU61" s="169"/>
      <c r="QRV61" s="169"/>
      <c r="QRW61" s="169"/>
      <c r="QRX61" s="169"/>
      <c r="QRY61" s="169"/>
      <c r="QRZ61" s="169"/>
      <c r="QSA61" s="169"/>
      <c r="QSB61" s="169"/>
      <c r="QSC61" s="169"/>
      <c r="QSD61" s="169"/>
      <c r="QSE61" s="169"/>
      <c r="QSF61" s="169"/>
      <c r="QSG61" s="169"/>
      <c r="QSH61" s="169"/>
      <c r="QSI61" s="169"/>
      <c r="QSJ61" s="169"/>
      <c r="QSK61" s="169"/>
      <c r="QSL61" s="169"/>
      <c r="QSM61" s="169"/>
      <c r="QSN61" s="169"/>
      <c r="QSO61" s="169"/>
      <c r="QSP61" s="169"/>
      <c r="QSQ61" s="169"/>
      <c r="QSR61" s="169"/>
      <c r="QSS61" s="169"/>
      <c r="QST61" s="169"/>
      <c r="QSU61" s="169"/>
      <c r="QSV61" s="169"/>
      <c r="QSW61" s="169"/>
      <c r="QSX61" s="169"/>
      <c r="QSY61" s="169"/>
      <c r="QSZ61" s="169"/>
      <c r="QTA61" s="169"/>
      <c r="QTB61" s="169"/>
      <c r="QTC61" s="169"/>
      <c r="QTD61" s="169"/>
      <c r="QTE61" s="169"/>
      <c r="QTF61" s="169"/>
      <c r="QTG61" s="169"/>
      <c r="QTH61" s="169"/>
      <c r="QTI61" s="169"/>
      <c r="QTJ61" s="169"/>
      <c r="QTK61" s="169"/>
      <c r="QTL61" s="169"/>
      <c r="QTM61" s="169"/>
      <c r="QTN61" s="169"/>
      <c r="QTO61" s="169"/>
      <c r="QTP61" s="169"/>
      <c r="QTQ61" s="169"/>
      <c r="QTR61" s="169"/>
      <c r="QTS61" s="169"/>
      <c r="QTT61" s="169"/>
      <c r="QTU61" s="169"/>
      <c r="QTV61" s="169"/>
      <c r="QTW61" s="169"/>
      <c r="QTX61" s="169"/>
      <c r="QTY61" s="169"/>
      <c r="QTZ61" s="169"/>
      <c r="QUA61" s="169"/>
      <c r="QUB61" s="169"/>
      <c r="QUC61" s="169"/>
      <c r="QUD61" s="169"/>
      <c r="QUE61" s="169"/>
      <c r="QUF61" s="169"/>
      <c r="QUG61" s="169"/>
      <c r="QUH61" s="169"/>
      <c r="QUI61" s="169"/>
      <c r="QUJ61" s="169"/>
      <c r="QUK61" s="169"/>
      <c r="QUL61" s="169"/>
      <c r="QUM61" s="169"/>
      <c r="QUN61" s="169"/>
      <c r="QUO61" s="169"/>
      <c r="QUP61" s="169"/>
      <c r="QUQ61" s="169"/>
      <c r="QUR61" s="169"/>
      <c r="QUS61" s="169"/>
      <c r="QUT61" s="169"/>
      <c r="QUU61" s="169"/>
      <c r="QUV61" s="169"/>
      <c r="QUW61" s="169"/>
      <c r="QUX61" s="169"/>
      <c r="QUY61" s="169"/>
      <c r="QUZ61" s="169"/>
      <c r="QVA61" s="169"/>
      <c r="QVB61" s="169"/>
      <c r="QVC61" s="169"/>
      <c r="QVD61" s="169"/>
      <c r="QVE61" s="169"/>
      <c r="QVF61" s="169"/>
      <c r="QVG61" s="169"/>
      <c r="QVH61" s="169"/>
      <c r="QVI61" s="169"/>
      <c r="QVJ61" s="169"/>
      <c r="QVK61" s="169"/>
      <c r="QVL61" s="169"/>
      <c r="QVM61" s="169"/>
      <c r="QVN61" s="169"/>
      <c r="QVO61" s="169"/>
      <c r="QVP61" s="169"/>
      <c r="QVQ61" s="169"/>
      <c r="QVR61" s="169"/>
      <c r="QVS61" s="169"/>
      <c r="QVT61" s="169"/>
      <c r="QVU61" s="169"/>
      <c r="QVV61" s="169"/>
      <c r="QVW61" s="169"/>
      <c r="QVX61" s="169"/>
      <c r="QVY61" s="169"/>
      <c r="QVZ61" s="169"/>
      <c r="QWA61" s="169"/>
      <c r="QWB61" s="169"/>
      <c r="QWC61" s="169"/>
      <c r="QWD61" s="169"/>
      <c r="QWE61" s="169"/>
      <c r="QWF61" s="169"/>
      <c r="QWG61" s="169"/>
      <c r="QWH61" s="169"/>
      <c r="QWI61" s="169"/>
      <c r="QWJ61" s="169"/>
      <c r="QWK61" s="169"/>
      <c r="QWL61" s="169"/>
      <c r="QWM61" s="169"/>
      <c r="QWN61" s="169"/>
      <c r="QWO61" s="169"/>
      <c r="QWP61" s="169"/>
      <c r="QWQ61" s="169"/>
      <c r="QWR61" s="169"/>
      <c r="QWS61" s="169"/>
      <c r="QWT61" s="169"/>
      <c r="QWU61" s="169"/>
      <c r="QWV61" s="169"/>
      <c r="QWW61" s="169"/>
      <c r="QWX61" s="169"/>
      <c r="QWY61" s="169"/>
      <c r="QWZ61" s="169"/>
      <c r="QXA61" s="169"/>
      <c r="QXB61" s="169"/>
      <c r="QXC61" s="169"/>
      <c r="QXD61" s="169"/>
      <c r="QXE61" s="169"/>
      <c r="QXF61" s="169"/>
      <c r="QXG61" s="169"/>
      <c r="QXH61" s="169"/>
      <c r="QXI61" s="169"/>
      <c r="QXJ61" s="169"/>
      <c r="QXK61" s="169"/>
      <c r="QXL61" s="169"/>
      <c r="QXM61" s="169"/>
      <c r="QXN61" s="169"/>
      <c r="QXO61" s="169"/>
      <c r="QXP61" s="169"/>
      <c r="QXQ61" s="169"/>
      <c r="QXR61" s="169"/>
      <c r="QXS61" s="169"/>
      <c r="QXT61" s="169"/>
      <c r="QXU61" s="169"/>
      <c r="QXV61" s="169"/>
      <c r="QXW61" s="169"/>
      <c r="QXX61" s="169"/>
      <c r="QXY61" s="169"/>
      <c r="QXZ61" s="169"/>
      <c r="QYA61" s="169"/>
      <c r="QYB61" s="169"/>
      <c r="QYC61" s="169"/>
      <c r="QYD61" s="169"/>
      <c r="QYE61" s="169"/>
      <c r="QYF61" s="169"/>
      <c r="QYG61" s="169"/>
      <c r="QYH61" s="169"/>
      <c r="QYI61" s="169"/>
      <c r="QYJ61" s="169"/>
      <c r="QYK61" s="169"/>
      <c r="QYL61" s="169"/>
      <c r="QYM61" s="169"/>
      <c r="QYN61" s="169"/>
      <c r="QYO61" s="169"/>
      <c r="QYP61" s="169"/>
      <c r="QYQ61" s="169"/>
      <c r="QYR61" s="169"/>
      <c r="QYS61" s="169"/>
      <c r="QYT61" s="169"/>
      <c r="QYU61" s="169"/>
      <c r="QYV61" s="169"/>
      <c r="QYW61" s="169"/>
      <c r="QYX61" s="169"/>
      <c r="QYY61" s="169"/>
      <c r="QYZ61" s="169"/>
      <c r="QZA61" s="169"/>
      <c r="QZB61" s="169"/>
      <c r="QZC61" s="169"/>
      <c r="QZD61" s="169"/>
      <c r="QZE61" s="169"/>
      <c r="QZF61" s="169"/>
      <c r="QZG61" s="169"/>
      <c r="QZH61" s="169"/>
      <c r="QZI61" s="169"/>
      <c r="QZJ61" s="169"/>
      <c r="QZK61" s="169"/>
      <c r="QZL61" s="169"/>
      <c r="QZM61" s="169"/>
      <c r="QZN61" s="169"/>
      <c r="QZO61" s="169"/>
      <c r="QZP61" s="169"/>
      <c r="QZQ61" s="169"/>
      <c r="QZR61" s="169"/>
      <c r="QZS61" s="169"/>
      <c r="QZT61" s="169"/>
      <c r="QZU61" s="169"/>
      <c r="QZV61" s="169"/>
      <c r="QZW61" s="169"/>
      <c r="QZX61" s="169"/>
      <c r="QZY61" s="169"/>
      <c r="QZZ61" s="169"/>
      <c r="RAA61" s="169"/>
      <c r="RAB61" s="169"/>
      <c r="RAC61" s="169"/>
      <c r="RAD61" s="169"/>
      <c r="RAE61" s="169"/>
      <c r="RAF61" s="169"/>
      <c r="RAG61" s="169"/>
      <c r="RAH61" s="169"/>
      <c r="RAI61" s="169"/>
      <c r="RAJ61" s="169"/>
      <c r="RAK61" s="169"/>
      <c r="RAL61" s="169"/>
      <c r="RAM61" s="169"/>
      <c r="RAN61" s="169"/>
      <c r="RAO61" s="169"/>
      <c r="RAP61" s="169"/>
      <c r="RAQ61" s="169"/>
      <c r="RAR61" s="169"/>
      <c r="RAS61" s="169"/>
      <c r="RAT61" s="169"/>
      <c r="RAU61" s="169"/>
      <c r="RAV61" s="169"/>
      <c r="RAW61" s="169"/>
      <c r="RAX61" s="169"/>
      <c r="RAY61" s="169"/>
      <c r="RAZ61" s="169"/>
      <c r="RBA61" s="169"/>
      <c r="RBB61" s="169"/>
      <c r="RBC61" s="169"/>
      <c r="RBD61" s="169"/>
      <c r="RBE61" s="169"/>
      <c r="RBF61" s="169"/>
      <c r="RBG61" s="169"/>
      <c r="RBH61" s="169"/>
      <c r="RBI61" s="169"/>
      <c r="RBJ61" s="169"/>
      <c r="RBK61" s="169"/>
      <c r="RBL61" s="169"/>
      <c r="RBM61" s="169"/>
      <c r="RBN61" s="169"/>
      <c r="RBO61" s="169"/>
      <c r="RBP61" s="169"/>
      <c r="RBQ61" s="169"/>
      <c r="RBR61" s="169"/>
      <c r="RBS61" s="169"/>
      <c r="RBT61" s="169"/>
      <c r="RBU61" s="169"/>
      <c r="RBV61" s="169"/>
      <c r="RBW61" s="169"/>
      <c r="RBX61" s="169"/>
      <c r="RBY61" s="169"/>
      <c r="RBZ61" s="169"/>
      <c r="RCA61" s="169"/>
      <c r="RCB61" s="169"/>
      <c r="RCC61" s="169"/>
      <c r="RCD61" s="169"/>
      <c r="RCE61" s="169"/>
      <c r="RCF61" s="169"/>
      <c r="RCG61" s="169"/>
      <c r="RCH61" s="169"/>
      <c r="RCI61" s="169"/>
      <c r="RCJ61" s="169"/>
      <c r="RCK61" s="169"/>
      <c r="RCL61" s="169"/>
      <c r="RCM61" s="169"/>
      <c r="RCN61" s="169"/>
      <c r="RCO61" s="169"/>
      <c r="RCP61" s="169"/>
      <c r="RCQ61" s="169"/>
      <c r="RCR61" s="169"/>
      <c r="RCS61" s="169"/>
      <c r="RCT61" s="169"/>
      <c r="RCU61" s="169"/>
      <c r="RCV61" s="169"/>
      <c r="RCW61" s="169"/>
      <c r="RCX61" s="169"/>
      <c r="RCY61" s="169"/>
      <c r="RCZ61" s="169"/>
      <c r="RDA61" s="169"/>
      <c r="RDB61" s="169"/>
      <c r="RDC61" s="169"/>
      <c r="RDD61" s="169"/>
      <c r="RDE61" s="169"/>
      <c r="RDF61" s="169"/>
      <c r="RDG61" s="169"/>
      <c r="RDH61" s="169"/>
      <c r="RDI61" s="169"/>
      <c r="RDJ61" s="169"/>
      <c r="RDK61" s="169"/>
      <c r="RDL61" s="169"/>
      <c r="RDM61" s="169"/>
      <c r="RDN61" s="169"/>
      <c r="RDO61" s="169"/>
      <c r="RDP61" s="169"/>
      <c r="RDQ61" s="169"/>
      <c r="RDR61" s="169"/>
      <c r="RDS61" s="169"/>
      <c r="RDT61" s="169"/>
      <c r="RDU61" s="169"/>
      <c r="RDV61" s="169"/>
      <c r="RDW61" s="169"/>
      <c r="RDX61" s="169"/>
      <c r="RDY61" s="169"/>
      <c r="RDZ61" s="169"/>
      <c r="REA61" s="169"/>
      <c r="REB61" s="169"/>
      <c r="REC61" s="169"/>
      <c r="RED61" s="169"/>
      <c r="REE61" s="169"/>
      <c r="REF61" s="169"/>
      <c r="REG61" s="169"/>
      <c r="REH61" s="169"/>
      <c r="REI61" s="169"/>
      <c r="REJ61" s="169"/>
      <c r="REK61" s="169"/>
      <c r="REL61" s="169"/>
      <c r="REM61" s="169"/>
      <c r="REN61" s="169"/>
      <c r="REO61" s="169"/>
      <c r="REP61" s="169"/>
      <c r="REQ61" s="169"/>
      <c r="RER61" s="169"/>
      <c r="RES61" s="169"/>
      <c r="RET61" s="169"/>
      <c r="REU61" s="169"/>
      <c r="REV61" s="169"/>
      <c r="REW61" s="169"/>
      <c r="REX61" s="169"/>
      <c r="REY61" s="169"/>
      <c r="REZ61" s="169"/>
      <c r="RFA61" s="169"/>
      <c r="RFB61" s="169"/>
      <c r="RFC61" s="169"/>
      <c r="RFD61" s="169"/>
      <c r="RFE61" s="169"/>
      <c r="RFF61" s="169"/>
      <c r="RFG61" s="169"/>
      <c r="RFH61" s="169"/>
      <c r="RFI61" s="169"/>
      <c r="RFJ61" s="169"/>
      <c r="RFK61" s="169"/>
      <c r="RFL61" s="169"/>
      <c r="RFM61" s="169"/>
      <c r="RFN61" s="169"/>
      <c r="RFO61" s="169"/>
      <c r="RFP61" s="169"/>
      <c r="RFQ61" s="169"/>
      <c r="RFR61" s="169"/>
      <c r="RFS61" s="169"/>
      <c r="RFT61" s="169"/>
      <c r="RFU61" s="169"/>
      <c r="RFV61" s="169"/>
      <c r="RFW61" s="169"/>
      <c r="RFX61" s="169"/>
      <c r="RFY61" s="169"/>
      <c r="RFZ61" s="169"/>
      <c r="RGA61" s="169"/>
      <c r="RGB61" s="169"/>
      <c r="RGC61" s="169"/>
      <c r="RGD61" s="169"/>
      <c r="RGE61" s="169"/>
      <c r="RGF61" s="169"/>
      <c r="RGG61" s="169"/>
      <c r="RGH61" s="169"/>
      <c r="RGI61" s="169"/>
      <c r="RGJ61" s="169"/>
      <c r="RGK61" s="169"/>
      <c r="RGL61" s="169"/>
      <c r="RGM61" s="169"/>
      <c r="RGN61" s="169"/>
      <c r="RGO61" s="169"/>
      <c r="RGP61" s="169"/>
      <c r="RGQ61" s="169"/>
      <c r="RGR61" s="169"/>
      <c r="RGS61" s="169"/>
      <c r="RGT61" s="169"/>
      <c r="RGU61" s="169"/>
      <c r="RGV61" s="169"/>
      <c r="RGW61" s="169"/>
      <c r="RGX61" s="169"/>
      <c r="RGY61" s="169"/>
      <c r="RGZ61" s="169"/>
      <c r="RHA61" s="169"/>
      <c r="RHB61" s="169"/>
      <c r="RHC61" s="169"/>
      <c r="RHD61" s="169"/>
      <c r="RHE61" s="169"/>
      <c r="RHF61" s="169"/>
      <c r="RHG61" s="169"/>
      <c r="RHH61" s="169"/>
      <c r="RHI61" s="169"/>
      <c r="RHJ61" s="169"/>
      <c r="RHK61" s="169"/>
      <c r="RHL61" s="169"/>
      <c r="RHM61" s="169"/>
      <c r="RHN61" s="169"/>
      <c r="RHO61" s="169"/>
      <c r="RHP61" s="169"/>
      <c r="RHQ61" s="169"/>
      <c r="RHR61" s="169"/>
      <c r="RHS61" s="169"/>
      <c r="RHT61" s="169"/>
      <c r="RHU61" s="169"/>
      <c r="RHV61" s="169"/>
      <c r="RHW61" s="169"/>
      <c r="RHX61" s="169"/>
      <c r="RHY61" s="169"/>
      <c r="RHZ61" s="169"/>
      <c r="RIA61" s="169"/>
      <c r="RIB61" s="169"/>
      <c r="RIC61" s="169"/>
      <c r="RID61" s="169"/>
      <c r="RIE61" s="169"/>
      <c r="RIF61" s="169"/>
      <c r="RIG61" s="169"/>
      <c r="RIH61" s="169"/>
      <c r="RII61" s="169"/>
      <c r="RIJ61" s="169"/>
      <c r="RIK61" s="169"/>
      <c r="RIL61" s="169"/>
      <c r="RIM61" s="169"/>
      <c r="RIN61" s="169"/>
      <c r="RIO61" s="169"/>
      <c r="RIP61" s="169"/>
      <c r="RIQ61" s="169"/>
      <c r="RIR61" s="169"/>
      <c r="RIS61" s="169"/>
      <c r="RIT61" s="169"/>
      <c r="RIU61" s="169"/>
      <c r="RIV61" s="169"/>
      <c r="RIW61" s="169"/>
      <c r="RIX61" s="169"/>
      <c r="RIY61" s="169"/>
      <c r="RIZ61" s="169"/>
      <c r="RJA61" s="169"/>
      <c r="RJB61" s="169"/>
      <c r="RJC61" s="169"/>
      <c r="RJD61" s="169"/>
      <c r="RJE61" s="169"/>
      <c r="RJF61" s="169"/>
      <c r="RJG61" s="169"/>
      <c r="RJH61" s="169"/>
      <c r="RJI61" s="169"/>
      <c r="RJJ61" s="169"/>
      <c r="RJK61" s="169"/>
      <c r="RJL61" s="169"/>
      <c r="RJM61" s="169"/>
      <c r="RJN61" s="169"/>
      <c r="RJO61" s="169"/>
      <c r="RJP61" s="169"/>
      <c r="RJQ61" s="169"/>
      <c r="RJR61" s="169"/>
      <c r="RJS61" s="169"/>
      <c r="RJT61" s="169"/>
      <c r="RJU61" s="169"/>
      <c r="RJV61" s="169"/>
      <c r="RJW61" s="169"/>
      <c r="RJX61" s="169"/>
      <c r="RJY61" s="169"/>
      <c r="RJZ61" s="169"/>
      <c r="RKA61" s="169"/>
      <c r="RKB61" s="169"/>
      <c r="RKC61" s="169"/>
      <c r="RKD61" s="169"/>
      <c r="RKE61" s="169"/>
      <c r="RKF61" s="169"/>
      <c r="RKG61" s="169"/>
      <c r="RKH61" s="169"/>
      <c r="RKI61" s="169"/>
      <c r="RKJ61" s="169"/>
      <c r="RKK61" s="169"/>
      <c r="RKL61" s="169"/>
      <c r="RKM61" s="169"/>
      <c r="RKN61" s="169"/>
      <c r="RKO61" s="169"/>
      <c r="RKP61" s="169"/>
      <c r="RKQ61" s="169"/>
      <c r="RKR61" s="169"/>
      <c r="RKS61" s="169"/>
      <c r="RKT61" s="169"/>
      <c r="RKU61" s="169"/>
      <c r="RKV61" s="169"/>
      <c r="RKW61" s="169"/>
      <c r="RKX61" s="169"/>
      <c r="RKY61" s="169"/>
      <c r="RKZ61" s="169"/>
      <c r="RLA61" s="169"/>
      <c r="RLB61" s="169"/>
      <c r="RLC61" s="169"/>
      <c r="RLD61" s="169"/>
      <c r="RLE61" s="169"/>
      <c r="RLF61" s="169"/>
      <c r="RLG61" s="169"/>
      <c r="RLH61" s="169"/>
      <c r="RLI61" s="169"/>
      <c r="RLJ61" s="169"/>
      <c r="RLK61" s="169"/>
      <c r="RLL61" s="169"/>
      <c r="RLM61" s="169"/>
      <c r="RLN61" s="169"/>
      <c r="RLO61" s="169"/>
      <c r="RLP61" s="169"/>
      <c r="RLQ61" s="169"/>
      <c r="RLR61" s="169"/>
      <c r="RLS61" s="169"/>
      <c r="RLT61" s="169"/>
      <c r="RLU61" s="169"/>
      <c r="RLV61" s="169"/>
      <c r="RLW61" s="169"/>
      <c r="RLX61" s="169"/>
      <c r="RLY61" s="169"/>
      <c r="RLZ61" s="169"/>
      <c r="RMA61" s="169"/>
      <c r="RMB61" s="169"/>
      <c r="RMC61" s="169"/>
      <c r="RMD61" s="169"/>
      <c r="RME61" s="169"/>
      <c r="RMF61" s="169"/>
      <c r="RMG61" s="169"/>
      <c r="RMH61" s="169"/>
      <c r="RMI61" s="169"/>
      <c r="RMJ61" s="169"/>
      <c r="RMK61" s="169"/>
      <c r="RML61" s="169"/>
      <c r="RMM61" s="169"/>
      <c r="RMN61" s="169"/>
      <c r="RMO61" s="169"/>
      <c r="RMP61" s="169"/>
      <c r="RMQ61" s="169"/>
      <c r="RMR61" s="169"/>
      <c r="RMS61" s="169"/>
      <c r="RMT61" s="169"/>
      <c r="RMU61" s="169"/>
      <c r="RMV61" s="169"/>
      <c r="RMW61" s="169"/>
      <c r="RMX61" s="169"/>
      <c r="RMY61" s="169"/>
      <c r="RMZ61" s="169"/>
      <c r="RNA61" s="169"/>
      <c r="RNB61" s="169"/>
      <c r="RNC61" s="169"/>
      <c r="RND61" s="169"/>
      <c r="RNE61" s="169"/>
      <c r="RNF61" s="169"/>
      <c r="RNG61" s="169"/>
      <c r="RNH61" s="169"/>
      <c r="RNI61" s="169"/>
      <c r="RNJ61" s="169"/>
      <c r="RNK61" s="169"/>
      <c r="RNL61" s="169"/>
      <c r="RNM61" s="169"/>
      <c r="RNN61" s="169"/>
      <c r="RNO61" s="169"/>
      <c r="RNP61" s="169"/>
      <c r="RNQ61" s="169"/>
      <c r="RNR61" s="169"/>
      <c r="RNS61" s="169"/>
      <c r="RNT61" s="169"/>
      <c r="RNU61" s="169"/>
      <c r="RNV61" s="169"/>
      <c r="RNW61" s="169"/>
      <c r="RNX61" s="169"/>
      <c r="RNY61" s="169"/>
      <c r="RNZ61" s="169"/>
      <c r="ROA61" s="169"/>
      <c r="ROB61" s="169"/>
      <c r="ROC61" s="169"/>
      <c r="ROD61" s="169"/>
      <c r="ROE61" s="169"/>
      <c r="ROF61" s="169"/>
      <c r="ROG61" s="169"/>
      <c r="ROH61" s="169"/>
      <c r="ROI61" s="169"/>
      <c r="ROJ61" s="169"/>
      <c r="ROK61" s="169"/>
      <c r="ROL61" s="169"/>
      <c r="ROM61" s="169"/>
      <c r="RON61" s="169"/>
      <c r="ROO61" s="169"/>
      <c r="ROP61" s="169"/>
      <c r="ROQ61" s="169"/>
      <c r="ROR61" s="169"/>
      <c r="ROS61" s="169"/>
      <c r="ROT61" s="169"/>
      <c r="ROU61" s="169"/>
      <c r="ROV61" s="169"/>
      <c r="ROW61" s="169"/>
      <c r="ROX61" s="169"/>
      <c r="ROY61" s="169"/>
      <c r="ROZ61" s="169"/>
      <c r="RPA61" s="169"/>
      <c r="RPB61" s="169"/>
      <c r="RPC61" s="169"/>
      <c r="RPD61" s="169"/>
      <c r="RPE61" s="169"/>
      <c r="RPF61" s="169"/>
      <c r="RPG61" s="169"/>
      <c r="RPH61" s="169"/>
      <c r="RPI61" s="169"/>
      <c r="RPJ61" s="169"/>
      <c r="RPK61" s="169"/>
      <c r="RPL61" s="169"/>
      <c r="RPM61" s="169"/>
      <c r="RPN61" s="169"/>
      <c r="RPO61" s="169"/>
      <c r="RPP61" s="169"/>
      <c r="RPQ61" s="169"/>
      <c r="RPR61" s="169"/>
      <c r="RPS61" s="169"/>
      <c r="RPT61" s="169"/>
      <c r="RPU61" s="169"/>
      <c r="RPV61" s="169"/>
      <c r="RPW61" s="169"/>
      <c r="RPX61" s="169"/>
      <c r="RPY61" s="169"/>
      <c r="RPZ61" s="169"/>
      <c r="RQA61" s="169"/>
      <c r="RQB61" s="169"/>
      <c r="RQC61" s="169"/>
      <c r="RQD61" s="169"/>
      <c r="RQE61" s="169"/>
      <c r="RQF61" s="169"/>
      <c r="RQG61" s="169"/>
      <c r="RQH61" s="169"/>
      <c r="RQI61" s="169"/>
      <c r="RQJ61" s="169"/>
      <c r="RQK61" s="169"/>
      <c r="RQL61" s="169"/>
      <c r="RQM61" s="169"/>
      <c r="RQN61" s="169"/>
      <c r="RQO61" s="169"/>
      <c r="RQP61" s="169"/>
      <c r="RQQ61" s="169"/>
      <c r="RQR61" s="169"/>
      <c r="RQS61" s="169"/>
      <c r="RQT61" s="169"/>
      <c r="RQU61" s="169"/>
      <c r="RQV61" s="169"/>
      <c r="RQW61" s="169"/>
      <c r="RQX61" s="169"/>
      <c r="RQY61" s="169"/>
      <c r="RQZ61" s="169"/>
      <c r="RRA61" s="169"/>
      <c r="RRB61" s="169"/>
      <c r="RRC61" s="169"/>
      <c r="RRD61" s="169"/>
      <c r="RRE61" s="169"/>
      <c r="RRF61" s="169"/>
      <c r="RRG61" s="169"/>
      <c r="RRH61" s="169"/>
      <c r="RRI61" s="169"/>
      <c r="RRJ61" s="169"/>
      <c r="RRK61" s="169"/>
      <c r="RRL61" s="169"/>
      <c r="RRM61" s="169"/>
      <c r="RRN61" s="169"/>
      <c r="RRO61" s="169"/>
      <c r="RRP61" s="169"/>
      <c r="RRQ61" s="169"/>
      <c r="RRR61" s="169"/>
      <c r="RRS61" s="169"/>
      <c r="RRT61" s="169"/>
      <c r="RRU61" s="169"/>
      <c r="RRV61" s="169"/>
      <c r="RRW61" s="169"/>
      <c r="RRX61" s="169"/>
      <c r="RRY61" s="169"/>
      <c r="RRZ61" s="169"/>
      <c r="RSA61" s="169"/>
      <c r="RSB61" s="169"/>
      <c r="RSC61" s="169"/>
      <c r="RSD61" s="169"/>
      <c r="RSE61" s="169"/>
      <c r="RSF61" s="169"/>
      <c r="RSG61" s="169"/>
      <c r="RSH61" s="169"/>
      <c r="RSI61" s="169"/>
      <c r="RSJ61" s="169"/>
      <c r="RSK61" s="169"/>
      <c r="RSL61" s="169"/>
      <c r="RSM61" s="169"/>
      <c r="RSN61" s="169"/>
      <c r="RSO61" s="169"/>
      <c r="RSP61" s="169"/>
      <c r="RSQ61" s="169"/>
      <c r="RSR61" s="169"/>
      <c r="RSS61" s="169"/>
      <c r="RST61" s="169"/>
      <c r="RSU61" s="169"/>
      <c r="RSV61" s="169"/>
      <c r="RSW61" s="169"/>
      <c r="RSX61" s="169"/>
      <c r="RSY61" s="169"/>
      <c r="RSZ61" s="169"/>
      <c r="RTA61" s="169"/>
      <c r="RTB61" s="169"/>
      <c r="RTC61" s="169"/>
      <c r="RTD61" s="169"/>
      <c r="RTE61" s="169"/>
      <c r="RTF61" s="169"/>
      <c r="RTG61" s="169"/>
      <c r="RTH61" s="169"/>
      <c r="RTI61" s="169"/>
      <c r="RTJ61" s="169"/>
      <c r="RTK61" s="169"/>
      <c r="RTL61" s="169"/>
      <c r="RTM61" s="169"/>
      <c r="RTN61" s="169"/>
      <c r="RTO61" s="169"/>
      <c r="RTP61" s="169"/>
      <c r="RTQ61" s="169"/>
      <c r="RTR61" s="169"/>
      <c r="RTS61" s="169"/>
      <c r="RTT61" s="169"/>
      <c r="RTU61" s="169"/>
      <c r="RTV61" s="169"/>
      <c r="RTW61" s="169"/>
      <c r="RTX61" s="169"/>
      <c r="RTY61" s="169"/>
      <c r="RTZ61" s="169"/>
      <c r="RUA61" s="169"/>
      <c r="RUB61" s="169"/>
      <c r="RUC61" s="169"/>
      <c r="RUD61" s="169"/>
      <c r="RUE61" s="169"/>
      <c r="RUF61" s="169"/>
      <c r="RUG61" s="169"/>
      <c r="RUH61" s="169"/>
      <c r="RUI61" s="169"/>
      <c r="RUJ61" s="169"/>
      <c r="RUK61" s="169"/>
      <c r="RUL61" s="169"/>
      <c r="RUM61" s="169"/>
      <c r="RUN61" s="169"/>
      <c r="RUO61" s="169"/>
      <c r="RUP61" s="169"/>
      <c r="RUQ61" s="169"/>
      <c r="RUR61" s="169"/>
      <c r="RUS61" s="169"/>
      <c r="RUT61" s="169"/>
      <c r="RUU61" s="169"/>
      <c r="RUV61" s="169"/>
      <c r="RUW61" s="169"/>
      <c r="RUX61" s="169"/>
      <c r="RUY61" s="169"/>
      <c r="RUZ61" s="169"/>
      <c r="RVA61" s="169"/>
      <c r="RVB61" s="169"/>
      <c r="RVC61" s="169"/>
      <c r="RVD61" s="169"/>
      <c r="RVE61" s="169"/>
      <c r="RVF61" s="169"/>
      <c r="RVG61" s="169"/>
      <c r="RVH61" s="169"/>
      <c r="RVI61" s="169"/>
      <c r="RVJ61" s="169"/>
      <c r="RVK61" s="169"/>
      <c r="RVL61" s="169"/>
      <c r="RVM61" s="169"/>
      <c r="RVN61" s="169"/>
      <c r="RVO61" s="169"/>
      <c r="RVP61" s="169"/>
      <c r="RVQ61" s="169"/>
      <c r="RVR61" s="169"/>
      <c r="RVS61" s="169"/>
      <c r="RVT61" s="169"/>
      <c r="RVU61" s="169"/>
      <c r="RVV61" s="169"/>
      <c r="RVW61" s="169"/>
      <c r="RVX61" s="169"/>
      <c r="RVY61" s="169"/>
      <c r="RVZ61" s="169"/>
      <c r="RWA61" s="169"/>
      <c r="RWB61" s="169"/>
      <c r="RWC61" s="169"/>
      <c r="RWD61" s="169"/>
      <c r="RWE61" s="169"/>
      <c r="RWF61" s="169"/>
      <c r="RWG61" s="169"/>
      <c r="RWH61" s="169"/>
      <c r="RWI61" s="169"/>
      <c r="RWJ61" s="169"/>
      <c r="RWK61" s="169"/>
      <c r="RWL61" s="169"/>
      <c r="RWM61" s="169"/>
      <c r="RWN61" s="169"/>
      <c r="RWO61" s="169"/>
      <c r="RWP61" s="169"/>
      <c r="RWQ61" s="169"/>
      <c r="RWR61" s="169"/>
      <c r="RWS61" s="169"/>
      <c r="RWT61" s="169"/>
      <c r="RWU61" s="169"/>
      <c r="RWV61" s="169"/>
      <c r="RWW61" s="169"/>
      <c r="RWX61" s="169"/>
      <c r="RWY61" s="169"/>
      <c r="RWZ61" s="169"/>
      <c r="RXA61" s="169"/>
      <c r="RXB61" s="169"/>
      <c r="RXC61" s="169"/>
      <c r="RXD61" s="169"/>
      <c r="RXE61" s="169"/>
      <c r="RXF61" s="169"/>
      <c r="RXG61" s="169"/>
      <c r="RXH61" s="169"/>
      <c r="RXI61" s="169"/>
      <c r="RXJ61" s="169"/>
      <c r="RXK61" s="169"/>
      <c r="RXL61" s="169"/>
      <c r="RXM61" s="169"/>
      <c r="RXN61" s="169"/>
      <c r="RXO61" s="169"/>
      <c r="RXP61" s="169"/>
      <c r="RXQ61" s="169"/>
      <c r="RXR61" s="169"/>
      <c r="RXS61" s="169"/>
      <c r="RXT61" s="169"/>
      <c r="RXU61" s="169"/>
      <c r="RXV61" s="169"/>
      <c r="RXW61" s="169"/>
      <c r="RXX61" s="169"/>
      <c r="RXY61" s="169"/>
      <c r="RXZ61" s="169"/>
      <c r="RYA61" s="169"/>
      <c r="RYB61" s="169"/>
      <c r="RYC61" s="169"/>
      <c r="RYD61" s="169"/>
      <c r="RYE61" s="169"/>
      <c r="RYF61" s="169"/>
      <c r="RYG61" s="169"/>
      <c r="RYH61" s="169"/>
      <c r="RYI61" s="169"/>
      <c r="RYJ61" s="169"/>
      <c r="RYK61" s="169"/>
      <c r="RYL61" s="169"/>
      <c r="RYM61" s="169"/>
      <c r="RYN61" s="169"/>
      <c r="RYO61" s="169"/>
      <c r="RYP61" s="169"/>
      <c r="RYQ61" s="169"/>
      <c r="RYR61" s="169"/>
      <c r="RYS61" s="169"/>
      <c r="RYT61" s="169"/>
      <c r="RYU61" s="169"/>
      <c r="RYV61" s="169"/>
      <c r="RYW61" s="169"/>
      <c r="RYX61" s="169"/>
      <c r="RYY61" s="169"/>
      <c r="RYZ61" s="169"/>
      <c r="RZA61" s="169"/>
      <c r="RZB61" s="169"/>
      <c r="RZC61" s="169"/>
      <c r="RZD61" s="169"/>
      <c r="RZE61" s="169"/>
      <c r="RZF61" s="169"/>
      <c r="RZG61" s="169"/>
      <c r="RZH61" s="169"/>
      <c r="RZI61" s="169"/>
      <c r="RZJ61" s="169"/>
      <c r="RZK61" s="169"/>
      <c r="RZL61" s="169"/>
      <c r="RZM61" s="169"/>
      <c r="RZN61" s="169"/>
      <c r="RZO61" s="169"/>
      <c r="RZP61" s="169"/>
      <c r="RZQ61" s="169"/>
      <c r="RZR61" s="169"/>
      <c r="RZS61" s="169"/>
      <c r="RZT61" s="169"/>
      <c r="RZU61" s="169"/>
      <c r="RZV61" s="169"/>
      <c r="RZW61" s="169"/>
      <c r="RZX61" s="169"/>
      <c r="RZY61" s="169"/>
      <c r="RZZ61" s="169"/>
      <c r="SAA61" s="169"/>
      <c r="SAB61" s="169"/>
      <c r="SAC61" s="169"/>
      <c r="SAD61" s="169"/>
      <c r="SAE61" s="169"/>
      <c r="SAF61" s="169"/>
      <c r="SAG61" s="169"/>
      <c r="SAH61" s="169"/>
      <c r="SAI61" s="169"/>
      <c r="SAJ61" s="169"/>
      <c r="SAK61" s="169"/>
      <c r="SAL61" s="169"/>
      <c r="SAM61" s="169"/>
      <c r="SAN61" s="169"/>
      <c r="SAO61" s="169"/>
      <c r="SAP61" s="169"/>
      <c r="SAQ61" s="169"/>
      <c r="SAR61" s="169"/>
      <c r="SAS61" s="169"/>
      <c r="SAT61" s="169"/>
      <c r="SAU61" s="169"/>
      <c r="SAV61" s="169"/>
      <c r="SAW61" s="169"/>
      <c r="SAX61" s="169"/>
      <c r="SAY61" s="169"/>
      <c r="SAZ61" s="169"/>
      <c r="SBA61" s="169"/>
      <c r="SBB61" s="169"/>
      <c r="SBC61" s="169"/>
      <c r="SBD61" s="169"/>
      <c r="SBE61" s="169"/>
      <c r="SBF61" s="169"/>
      <c r="SBG61" s="169"/>
      <c r="SBH61" s="169"/>
      <c r="SBI61" s="169"/>
      <c r="SBJ61" s="169"/>
      <c r="SBK61" s="169"/>
      <c r="SBL61" s="169"/>
      <c r="SBM61" s="169"/>
      <c r="SBN61" s="169"/>
      <c r="SBO61" s="169"/>
      <c r="SBP61" s="169"/>
      <c r="SBQ61" s="169"/>
      <c r="SBR61" s="169"/>
      <c r="SBS61" s="169"/>
      <c r="SBT61" s="169"/>
      <c r="SBU61" s="169"/>
      <c r="SBV61" s="169"/>
      <c r="SBW61" s="169"/>
      <c r="SBX61" s="169"/>
      <c r="SBY61" s="169"/>
      <c r="SBZ61" s="169"/>
      <c r="SCA61" s="169"/>
      <c r="SCB61" s="169"/>
      <c r="SCC61" s="169"/>
      <c r="SCD61" s="169"/>
      <c r="SCE61" s="169"/>
      <c r="SCF61" s="169"/>
      <c r="SCG61" s="169"/>
      <c r="SCH61" s="169"/>
      <c r="SCI61" s="169"/>
      <c r="SCJ61" s="169"/>
      <c r="SCK61" s="169"/>
      <c r="SCL61" s="169"/>
      <c r="SCM61" s="169"/>
      <c r="SCN61" s="169"/>
      <c r="SCO61" s="169"/>
      <c r="SCP61" s="169"/>
      <c r="SCQ61" s="169"/>
      <c r="SCR61" s="169"/>
      <c r="SCS61" s="169"/>
      <c r="SCT61" s="169"/>
      <c r="SCU61" s="169"/>
      <c r="SCV61" s="169"/>
      <c r="SCW61" s="169"/>
      <c r="SCX61" s="169"/>
      <c r="SCY61" s="169"/>
      <c r="SCZ61" s="169"/>
      <c r="SDA61" s="169"/>
      <c r="SDB61" s="169"/>
      <c r="SDC61" s="169"/>
      <c r="SDD61" s="169"/>
      <c r="SDE61" s="169"/>
      <c r="SDF61" s="169"/>
      <c r="SDG61" s="169"/>
      <c r="SDH61" s="169"/>
      <c r="SDI61" s="169"/>
      <c r="SDJ61" s="169"/>
      <c r="SDK61" s="169"/>
      <c r="SDL61" s="169"/>
      <c r="SDM61" s="169"/>
      <c r="SDN61" s="169"/>
      <c r="SDO61" s="169"/>
      <c r="SDP61" s="169"/>
      <c r="SDQ61" s="169"/>
      <c r="SDR61" s="169"/>
      <c r="SDS61" s="169"/>
      <c r="SDT61" s="169"/>
      <c r="SDU61" s="169"/>
      <c r="SDV61" s="169"/>
      <c r="SDW61" s="169"/>
      <c r="SDX61" s="169"/>
      <c r="SDY61" s="169"/>
      <c r="SDZ61" s="169"/>
      <c r="SEA61" s="169"/>
      <c r="SEB61" s="169"/>
      <c r="SEC61" s="169"/>
      <c r="SED61" s="169"/>
      <c r="SEE61" s="169"/>
      <c r="SEF61" s="169"/>
      <c r="SEG61" s="169"/>
      <c r="SEH61" s="169"/>
      <c r="SEI61" s="169"/>
      <c r="SEJ61" s="169"/>
      <c r="SEK61" s="169"/>
      <c r="SEL61" s="169"/>
      <c r="SEM61" s="169"/>
      <c r="SEN61" s="169"/>
      <c r="SEO61" s="169"/>
      <c r="SEP61" s="169"/>
      <c r="SEQ61" s="169"/>
      <c r="SER61" s="169"/>
      <c r="SES61" s="169"/>
      <c r="SET61" s="169"/>
      <c r="SEU61" s="169"/>
      <c r="SEV61" s="169"/>
      <c r="SEW61" s="169"/>
      <c r="SEX61" s="169"/>
      <c r="SEY61" s="169"/>
      <c r="SEZ61" s="169"/>
      <c r="SFA61" s="169"/>
      <c r="SFB61" s="169"/>
      <c r="SFC61" s="169"/>
      <c r="SFD61" s="169"/>
      <c r="SFE61" s="169"/>
      <c r="SFF61" s="169"/>
      <c r="SFG61" s="169"/>
      <c r="SFH61" s="169"/>
      <c r="SFI61" s="169"/>
      <c r="SFJ61" s="169"/>
      <c r="SFK61" s="169"/>
      <c r="SFL61" s="169"/>
      <c r="SFM61" s="169"/>
      <c r="SFN61" s="169"/>
      <c r="SFO61" s="169"/>
      <c r="SFP61" s="169"/>
      <c r="SFQ61" s="169"/>
      <c r="SFR61" s="169"/>
      <c r="SFS61" s="169"/>
      <c r="SFT61" s="169"/>
      <c r="SFU61" s="169"/>
      <c r="SFV61" s="169"/>
      <c r="SFW61" s="169"/>
      <c r="SFX61" s="169"/>
      <c r="SFY61" s="169"/>
      <c r="SFZ61" s="169"/>
      <c r="SGA61" s="169"/>
      <c r="SGB61" s="169"/>
      <c r="SGC61" s="169"/>
      <c r="SGD61" s="169"/>
      <c r="SGE61" s="169"/>
      <c r="SGF61" s="169"/>
      <c r="SGG61" s="169"/>
      <c r="SGH61" s="169"/>
      <c r="SGI61" s="169"/>
      <c r="SGJ61" s="169"/>
      <c r="SGK61" s="169"/>
      <c r="SGL61" s="169"/>
      <c r="SGM61" s="169"/>
      <c r="SGN61" s="169"/>
      <c r="SGO61" s="169"/>
      <c r="SGP61" s="169"/>
      <c r="SGQ61" s="169"/>
      <c r="SGR61" s="169"/>
      <c r="SGS61" s="169"/>
      <c r="SGT61" s="169"/>
      <c r="SGU61" s="169"/>
      <c r="SGV61" s="169"/>
      <c r="SGW61" s="169"/>
      <c r="SGX61" s="169"/>
      <c r="SGY61" s="169"/>
      <c r="SGZ61" s="169"/>
      <c r="SHA61" s="169"/>
      <c r="SHB61" s="169"/>
      <c r="SHC61" s="169"/>
      <c r="SHD61" s="169"/>
      <c r="SHE61" s="169"/>
      <c r="SHF61" s="169"/>
      <c r="SHG61" s="169"/>
      <c r="SHH61" s="169"/>
      <c r="SHI61" s="169"/>
      <c r="SHJ61" s="169"/>
      <c r="SHK61" s="169"/>
      <c r="SHL61" s="169"/>
      <c r="SHM61" s="169"/>
      <c r="SHN61" s="169"/>
      <c r="SHO61" s="169"/>
      <c r="SHP61" s="169"/>
      <c r="SHQ61" s="169"/>
      <c r="SHR61" s="169"/>
      <c r="SHS61" s="169"/>
      <c r="SHT61" s="169"/>
      <c r="SHU61" s="169"/>
      <c r="SHV61" s="169"/>
      <c r="SHW61" s="169"/>
      <c r="SHX61" s="169"/>
      <c r="SHY61" s="169"/>
      <c r="SHZ61" s="169"/>
      <c r="SIA61" s="169"/>
      <c r="SIB61" s="169"/>
      <c r="SIC61" s="169"/>
      <c r="SID61" s="169"/>
      <c r="SIE61" s="169"/>
      <c r="SIF61" s="169"/>
      <c r="SIG61" s="169"/>
      <c r="SIH61" s="169"/>
      <c r="SII61" s="169"/>
      <c r="SIJ61" s="169"/>
      <c r="SIK61" s="169"/>
      <c r="SIL61" s="169"/>
      <c r="SIM61" s="169"/>
      <c r="SIN61" s="169"/>
      <c r="SIO61" s="169"/>
      <c r="SIP61" s="169"/>
      <c r="SIQ61" s="169"/>
      <c r="SIR61" s="169"/>
      <c r="SIS61" s="169"/>
      <c r="SIT61" s="169"/>
      <c r="SIU61" s="169"/>
      <c r="SIV61" s="169"/>
      <c r="SIW61" s="169"/>
      <c r="SIX61" s="169"/>
      <c r="SIY61" s="169"/>
      <c r="SIZ61" s="169"/>
      <c r="SJA61" s="169"/>
      <c r="SJB61" s="169"/>
      <c r="SJC61" s="169"/>
      <c r="SJD61" s="169"/>
      <c r="SJE61" s="169"/>
      <c r="SJF61" s="169"/>
      <c r="SJG61" s="169"/>
      <c r="SJH61" s="169"/>
      <c r="SJI61" s="169"/>
      <c r="SJJ61" s="169"/>
      <c r="SJK61" s="169"/>
      <c r="SJL61" s="169"/>
      <c r="SJM61" s="169"/>
      <c r="SJN61" s="169"/>
      <c r="SJO61" s="169"/>
      <c r="SJP61" s="169"/>
      <c r="SJQ61" s="169"/>
      <c r="SJR61" s="169"/>
      <c r="SJS61" s="169"/>
      <c r="SJT61" s="169"/>
      <c r="SJU61" s="169"/>
      <c r="SJV61" s="169"/>
      <c r="SJW61" s="169"/>
      <c r="SJX61" s="169"/>
      <c r="SJY61" s="169"/>
      <c r="SJZ61" s="169"/>
      <c r="SKA61" s="169"/>
      <c r="SKB61" s="169"/>
      <c r="SKC61" s="169"/>
      <c r="SKD61" s="169"/>
      <c r="SKE61" s="169"/>
      <c r="SKF61" s="169"/>
      <c r="SKG61" s="169"/>
      <c r="SKH61" s="169"/>
      <c r="SKI61" s="169"/>
      <c r="SKJ61" s="169"/>
      <c r="SKK61" s="169"/>
      <c r="SKL61" s="169"/>
      <c r="SKM61" s="169"/>
      <c r="SKN61" s="169"/>
      <c r="SKO61" s="169"/>
      <c r="SKP61" s="169"/>
      <c r="SKQ61" s="169"/>
      <c r="SKR61" s="169"/>
      <c r="SKS61" s="169"/>
      <c r="SKT61" s="169"/>
      <c r="SKU61" s="169"/>
      <c r="SKV61" s="169"/>
      <c r="SKW61" s="169"/>
      <c r="SKX61" s="169"/>
      <c r="SKY61" s="169"/>
      <c r="SKZ61" s="169"/>
      <c r="SLA61" s="169"/>
      <c r="SLB61" s="169"/>
      <c r="SLC61" s="169"/>
      <c r="SLD61" s="169"/>
      <c r="SLE61" s="169"/>
      <c r="SLF61" s="169"/>
      <c r="SLG61" s="169"/>
      <c r="SLH61" s="169"/>
      <c r="SLI61" s="169"/>
      <c r="SLJ61" s="169"/>
      <c r="SLK61" s="169"/>
      <c r="SLL61" s="169"/>
      <c r="SLM61" s="169"/>
      <c r="SLN61" s="169"/>
      <c r="SLO61" s="169"/>
      <c r="SLP61" s="169"/>
      <c r="SLQ61" s="169"/>
      <c r="SLR61" s="169"/>
      <c r="SLS61" s="169"/>
      <c r="SLT61" s="169"/>
      <c r="SLU61" s="169"/>
      <c r="SLV61" s="169"/>
      <c r="SLW61" s="169"/>
      <c r="SLX61" s="169"/>
      <c r="SLY61" s="169"/>
      <c r="SLZ61" s="169"/>
      <c r="SMA61" s="169"/>
      <c r="SMB61" s="169"/>
      <c r="SMC61" s="169"/>
      <c r="SMD61" s="169"/>
      <c r="SME61" s="169"/>
      <c r="SMF61" s="169"/>
      <c r="SMG61" s="169"/>
      <c r="SMH61" s="169"/>
      <c r="SMI61" s="169"/>
      <c r="SMJ61" s="169"/>
      <c r="SMK61" s="169"/>
      <c r="SML61" s="169"/>
      <c r="SMM61" s="169"/>
      <c r="SMN61" s="169"/>
      <c r="SMO61" s="169"/>
      <c r="SMP61" s="169"/>
      <c r="SMQ61" s="169"/>
      <c r="SMR61" s="169"/>
      <c r="SMS61" s="169"/>
      <c r="SMT61" s="169"/>
      <c r="SMU61" s="169"/>
      <c r="SMV61" s="169"/>
      <c r="SMW61" s="169"/>
      <c r="SMX61" s="169"/>
      <c r="SMY61" s="169"/>
      <c r="SMZ61" s="169"/>
      <c r="SNA61" s="169"/>
      <c r="SNB61" s="169"/>
      <c r="SNC61" s="169"/>
      <c r="SND61" s="169"/>
      <c r="SNE61" s="169"/>
      <c r="SNF61" s="169"/>
      <c r="SNG61" s="169"/>
      <c r="SNH61" s="169"/>
      <c r="SNI61" s="169"/>
      <c r="SNJ61" s="169"/>
      <c r="SNK61" s="169"/>
      <c r="SNL61" s="169"/>
      <c r="SNM61" s="169"/>
      <c r="SNN61" s="169"/>
      <c r="SNO61" s="169"/>
      <c r="SNP61" s="169"/>
      <c r="SNQ61" s="169"/>
      <c r="SNR61" s="169"/>
      <c r="SNS61" s="169"/>
      <c r="SNT61" s="169"/>
      <c r="SNU61" s="169"/>
      <c r="SNV61" s="169"/>
      <c r="SNW61" s="169"/>
      <c r="SNX61" s="169"/>
      <c r="SNY61" s="169"/>
      <c r="SNZ61" s="169"/>
      <c r="SOA61" s="169"/>
      <c r="SOB61" s="169"/>
      <c r="SOC61" s="169"/>
      <c r="SOD61" s="169"/>
      <c r="SOE61" s="169"/>
      <c r="SOF61" s="169"/>
      <c r="SOG61" s="169"/>
      <c r="SOH61" s="169"/>
      <c r="SOI61" s="169"/>
      <c r="SOJ61" s="169"/>
      <c r="SOK61" s="169"/>
      <c r="SOL61" s="169"/>
      <c r="SOM61" s="169"/>
      <c r="SON61" s="169"/>
      <c r="SOO61" s="169"/>
      <c r="SOP61" s="169"/>
      <c r="SOQ61" s="169"/>
      <c r="SOR61" s="169"/>
      <c r="SOS61" s="169"/>
      <c r="SOT61" s="169"/>
      <c r="SOU61" s="169"/>
      <c r="SOV61" s="169"/>
      <c r="SOW61" s="169"/>
      <c r="SOX61" s="169"/>
      <c r="SOY61" s="169"/>
      <c r="SOZ61" s="169"/>
      <c r="SPA61" s="169"/>
      <c r="SPB61" s="169"/>
      <c r="SPC61" s="169"/>
      <c r="SPD61" s="169"/>
      <c r="SPE61" s="169"/>
      <c r="SPF61" s="169"/>
      <c r="SPG61" s="169"/>
      <c r="SPH61" s="169"/>
      <c r="SPI61" s="169"/>
      <c r="SPJ61" s="169"/>
      <c r="SPK61" s="169"/>
      <c r="SPL61" s="169"/>
      <c r="SPM61" s="169"/>
      <c r="SPN61" s="169"/>
      <c r="SPO61" s="169"/>
      <c r="SPP61" s="169"/>
      <c r="SPQ61" s="169"/>
      <c r="SPR61" s="169"/>
      <c r="SPS61" s="169"/>
      <c r="SPT61" s="169"/>
      <c r="SPU61" s="169"/>
      <c r="SPV61" s="169"/>
      <c r="SPW61" s="169"/>
      <c r="SPX61" s="169"/>
      <c r="SPY61" s="169"/>
      <c r="SPZ61" s="169"/>
      <c r="SQA61" s="169"/>
      <c r="SQB61" s="169"/>
      <c r="SQC61" s="169"/>
      <c r="SQD61" s="169"/>
      <c r="SQE61" s="169"/>
      <c r="SQF61" s="169"/>
      <c r="SQG61" s="169"/>
      <c r="SQH61" s="169"/>
      <c r="SQI61" s="169"/>
      <c r="SQJ61" s="169"/>
      <c r="SQK61" s="169"/>
      <c r="SQL61" s="169"/>
      <c r="SQM61" s="169"/>
      <c r="SQN61" s="169"/>
      <c r="SQO61" s="169"/>
      <c r="SQP61" s="169"/>
      <c r="SQQ61" s="169"/>
      <c r="SQR61" s="169"/>
      <c r="SQS61" s="169"/>
      <c r="SQT61" s="169"/>
      <c r="SQU61" s="169"/>
      <c r="SQV61" s="169"/>
      <c r="SQW61" s="169"/>
      <c r="SQX61" s="169"/>
      <c r="SQY61" s="169"/>
      <c r="SQZ61" s="169"/>
      <c r="SRA61" s="169"/>
      <c r="SRB61" s="169"/>
      <c r="SRC61" s="169"/>
      <c r="SRD61" s="169"/>
      <c r="SRE61" s="169"/>
      <c r="SRF61" s="169"/>
      <c r="SRG61" s="169"/>
      <c r="SRH61" s="169"/>
      <c r="SRI61" s="169"/>
      <c r="SRJ61" s="169"/>
      <c r="SRK61" s="169"/>
      <c r="SRL61" s="169"/>
      <c r="SRM61" s="169"/>
      <c r="SRN61" s="169"/>
      <c r="SRO61" s="169"/>
      <c r="SRP61" s="169"/>
      <c r="SRQ61" s="169"/>
      <c r="SRR61" s="169"/>
      <c r="SRS61" s="169"/>
      <c r="SRT61" s="169"/>
      <c r="SRU61" s="169"/>
      <c r="SRV61" s="169"/>
      <c r="SRW61" s="169"/>
      <c r="SRX61" s="169"/>
      <c r="SRY61" s="169"/>
      <c r="SRZ61" s="169"/>
      <c r="SSA61" s="169"/>
      <c r="SSB61" s="169"/>
      <c r="SSC61" s="169"/>
      <c r="SSD61" s="169"/>
      <c r="SSE61" s="169"/>
      <c r="SSF61" s="169"/>
      <c r="SSG61" s="169"/>
      <c r="SSH61" s="169"/>
      <c r="SSI61" s="169"/>
      <c r="SSJ61" s="169"/>
      <c r="SSK61" s="169"/>
      <c r="SSL61" s="169"/>
      <c r="SSM61" s="169"/>
      <c r="SSN61" s="169"/>
      <c r="SSO61" s="169"/>
      <c r="SSP61" s="169"/>
      <c r="SSQ61" s="169"/>
      <c r="SSR61" s="169"/>
      <c r="SSS61" s="169"/>
      <c r="SST61" s="169"/>
      <c r="SSU61" s="169"/>
      <c r="SSV61" s="169"/>
      <c r="SSW61" s="169"/>
      <c r="SSX61" s="169"/>
      <c r="SSY61" s="169"/>
      <c r="SSZ61" s="169"/>
      <c r="STA61" s="169"/>
      <c r="STB61" s="169"/>
      <c r="STC61" s="169"/>
      <c r="STD61" s="169"/>
      <c r="STE61" s="169"/>
      <c r="STF61" s="169"/>
      <c r="STG61" s="169"/>
      <c r="STH61" s="169"/>
      <c r="STI61" s="169"/>
      <c r="STJ61" s="169"/>
      <c r="STK61" s="169"/>
      <c r="STL61" s="169"/>
      <c r="STM61" s="169"/>
      <c r="STN61" s="169"/>
      <c r="STO61" s="169"/>
      <c r="STP61" s="169"/>
      <c r="STQ61" s="169"/>
      <c r="STR61" s="169"/>
      <c r="STS61" s="169"/>
      <c r="STT61" s="169"/>
      <c r="STU61" s="169"/>
      <c r="STV61" s="169"/>
      <c r="STW61" s="169"/>
      <c r="STX61" s="169"/>
      <c r="STY61" s="169"/>
      <c r="STZ61" s="169"/>
      <c r="SUA61" s="169"/>
      <c r="SUB61" s="169"/>
      <c r="SUC61" s="169"/>
      <c r="SUD61" s="169"/>
      <c r="SUE61" s="169"/>
      <c r="SUF61" s="169"/>
      <c r="SUG61" s="169"/>
      <c r="SUH61" s="169"/>
      <c r="SUI61" s="169"/>
      <c r="SUJ61" s="169"/>
      <c r="SUK61" s="169"/>
      <c r="SUL61" s="169"/>
      <c r="SUM61" s="169"/>
      <c r="SUN61" s="169"/>
      <c r="SUO61" s="169"/>
      <c r="SUP61" s="169"/>
      <c r="SUQ61" s="169"/>
      <c r="SUR61" s="169"/>
      <c r="SUS61" s="169"/>
      <c r="SUT61" s="169"/>
      <c r="SUU61" s="169"/>
      <c r="SUV61" s="169"/>
      <c r="SUW61" s="169"/>
      <c r="SUX61" s="169"/>
      <c r="SUY61" s="169"/>
      <c r="SUZ61" s="169"/>
      <c r="SVA61" s="169"/>
      <c r="SVB61" s="169"/>
      <c r="SVC61" s="169"/>
      <c r="SVD61" s="169"/>
      <c r="SVE61" s="169"/>
      <c r="SVF61" s="169"/>
      <c r="SVG61" s="169"/>
      <c r="SVH61" s="169"/>
      <c r="SVI61" s="169"/>
      <c r="SVJ61" s="169"/>
      <c r="SVK61" s="169"/>
      <c r="SVL61" s="169"/>
      <c r="SVM61" s="169"/>
      <c r="SVN61" s="169"/>
      <c r="SVO61" s="169"/>
      <c r="SVP61" s="169"/>
      <c r="SVQ61" s="169"/>
      <c r="SVR61" s="169"/>
      <c r="SVS61" s="169"/>
      <c r="SVT61" s="169"/>
      <c r="SVU61" s="169"/>
      <c r="SVV61" s="169"/>
      <c r="SVW61" s="169"/>
      <c r="SVX61" s="169"/>
      <c r="SVY61" s="169"/>
      <c r="SVZ61" s="169"/>
      <c r="SWA61" s="169"/>
      <c r="SWB61" s="169"/>
      <c r="SWC61" s="169"/>
      <c r="SWD61" s="169"/>
      <c r="SWE61" s="169"/>
      <c r="SWF61" s="169"/>
      <c r="SWG61" s="169"/>
      <c r="SWH61" s="169"/>
      <c r="SWI61" s="169"/>
      <c r="SWJ61" s="169"/>
      <c r="SWK61" s="169"/>
      <c r="SWL61" s="169"/>
      <c r="SWM61" s="169"/>
      <c r="SWN61" s="169"/>
      <c r="SWO61" s="169"/>
      <c r="SWP61" s="169"/>
      <c r="SWQ61" s="169"/>
      <c r="SWR61" s="169"/>
      <c r="SWS61" s="169"/>
      <c r="SWT61" s="169"/>
      <c r="SWU61" s="169"/>
      <c r="SWV61" s="169"/>
      <c r="SWW61" s="169"/>
      <c r="SWX61" s="169"/>
      <c r="SWY61" s="169"/>
      <c r="SWZ61" s="169"/>
      <c r="SXA61" s="169"/>
      <c r="SXB61" s="169"/>
      <c r="SXC61" s="169"/>
      <c r="SXD61" s="169"/>
      <c r="SXE61" s="169"/>
      <c r="SXF61" s="169"/>
      <c r="SXG61" s="169"/>
      <c r="SXH61" s="169"/>
      <c r="SXI61" s="169"/>
      <c r="SXJ61" s="169"/>
      <c r="SXK61" s="169"/>
      <c r="SXL61" s="169"/>
      <c r="SXM61" s="169"/>
      <c r="SXN61" s="169"/>
      <c r="SXO61" s="169"/>
      <c r="SXP61" s="169"/>
      <c r="SXQ61" s="169"/>
      <c r="SXR61" s="169"/>
      <c r="SXS61" s="169"/>
      <c r="SXT61" s="169"/>
      <c r="SXU61" s="169"/>
      <c r="SXV61" s="169"/>
      <c r="SXW61" s="169"/>
      <c r="SXX61" s="169"/>
      <c r="SXY61" s="169"/>
      <c r="SXZ61" s="169"/>
      <c r="SYA61" s="169"/>
      <c r="SYB61" s="169"/>
      <c r="SYC61" s="169"/>
      <c r="SYD61" s="169"/>
      <c r="SYE61" s="169"/>
      <c r="SYF61" s="169"/>
      <c r="SYG61" s="169"/>
      <c r="SYH61" s="169"/>
      <c r="SYI61" s="169"/>
      <c r="SYJ61" s="169"/>
      <c r="SYK61" s="169"/>
      <c r="SYL61" s="169"/>
      <c r="SYM61" s="169"/>
      <c r="SYN61" s="169"/>
      <c r="SYO61" s="169"/>
      <c r="SYP61" s="169"/>
      <c r="SYQ61" s="169"/>
      <c r="SYR61" s="169"/>
      <c r="SYS61" s="169"/>
      <c r="SYT61" s="169"/>
      <c r="SYU61" s="169"/>
      <c r="SYV61" s="169"/>
      <c r="SYW61" s="169"/>
      <c r="SYX61" s="169"/>
      <c r="SYY61" s="169"/>
      <c r="SYZ61" s="169"/>
      <c r="SZA61" s="169"/>
      <c r="SZB61" s="169"/>
      <c r="SZC61" s="169"/>
      <c r="SZD61" s="169"/>
      <c r="SZE61" s="169"/>
      <c r="SZF61" s="169"/>
      <c r="SZG61" s="169"/>
      <c r="SZH61" s="169"/>
      <c r="SZI61" s="169"/>
      <c r="SZJ61" s="169"/>
      <c r="SZK61" s="169"/>
      <c r="SZL61" s="169"/>
      <c r="SZM61" s="169"/>
      <c r="SZN61" s="169"/>
      <c r="SZO61" s="169"/>
      <c r="SZP61" s="169"/>
      <c r="SZQ61" s="169"/>
      <c r="SZR61" s="169"/>
      <c r="SZS61" s="169"/>
      <c r="SZT61" s="169"/>
      <c r="SZU61" s="169"/>
      <c r="SZV61" s="169"/>
      <c r="SZW61" s="169"/>
      <c r="SZX61" s="169"/>
      <c r="SZY61" s="169"/>
      <c r="SZZ61" s="169"/>
      <c r="TAA61" s="169"/>
      <c r="TAB61" s="169"/>
      <c r="TAC61" s="169"/>
      <c r="TAD61" s="169"/>
      <c r="TAE61" s="169"/>
      <c r="TAF61" s="169"/>
      <c r="TAG61" s="169"/>
      <c r="TAH61" s="169"/>
      <c r="TAI61" s="169"/>
      <c r="TAJ61" s="169"/>
      <c r="TAK61" s="169"/>
      <c r="TAL61" s="169"/>
      <c r="TAM61" s="169"/>
      <c r="TAN61" s="169"/>
      <c r="TAO61" s="169"/>
      <c r="TAP61" s="169"/>
      <c r="TAQ61" s="169"/>
      <c r="TAR61" s="169"/>
      <c r="TAS61" s="169"/>
      <c r="TAT61" s="169"/>
      <c r="TAU61" s="169"/>
      <c r="TAV61" s="169"/>
      <c r="TAW61" s="169"/>
      <c r="TAX61" s="169"/>
      <c r="TAY61" s="169"/>
      <c r="TAZ61" s="169"/>
      <c r="TBA61" s="169"/>
      <c r="TBB61" s="169"/>
      <c r="TBC61" s="169"/>
      <c r="TBD61" s="169"/>
      <c r="TBE61" s="169"/>
      <c r="TBF61" s="169"/>
      <c r="TBG61" s="169"/>
      <c r="TBH61" s="169"/>
      <c r="TBI61" s="169"/>
      <c r="TBJ61" s="169"/>
      <c r="TBK61" s="169"/>
      <c r="TBL61" s="169"/>
      <c r="TBM61" s="169"/>
      <c r="TBN61" s="169"/>
      <c r="TBO61" s="169"/>
      <c r="TBP61" s="169"/>
      <c r="TBQ61" s="169"/>
      <c r="TBR61" s="169"/>
      <c r="TBS61" s="169"/>
      <c r="TBT61" s="169"/>
      <c r="TBU61" s="169"/>
      <c r="TBV61" s="169"/>
      <c r="TBW61" s="169"/>
      <c r="TBX61" s="169"/>
      <c r="TBY61" s="169"/>
      <c r="TBZ61" s="169"/>
      <c r="TCA61" s="169"/>
      <c r="TCB61" s="169"/>
      <c r="TCC61" s="169"/>
      <c r="TCD61" s="169"/>
      <c r="TCE61" s="169"/>
      <c r="TCF61" s="169"/>
      <c r="TCG61" s="169"/>
      <c r="TCH61" s="169"/>
      <c r="TCI61" s="169"/>
      <c r="TCJ61" s="169"/>
      <c r="TCK61" s="169"/>
      <c r="TCL61" s="169"/>
      <c r="TCM61" s="169"/>
      <c r="TCN61" s="169"/>
      <c r="TCO61" s="169"/>
      <c r="TCP61" s="169"/>
      <c r="TCQ61" s="169"/>
      <c r="TCR61" s="169"/>
      <c r="TCS61" s="169"/>
      <c r="TCT61" s="169"/>
      <c r="TCU61" s="169"/>
      <c r="TCV61" s="169"/>
      <c r="TCW61" s="169"/>
      <c r="TCX61" s="169"/>
      <c r="TCY61" s="169"/>
      <c r="TCZ61" s="169"/>
      <c r="TDA61" s="169"/>
      <c r="TDB61" s="169"/>
      <c r="TDC61" s="169"/>
      <c r="TDD61" s="169"/>
      <c r="TDE61" s="169"/>
      <c r="TDF61" s="169"/>
      <c r="TDG61" s="169"/>
      <c r="TDH61" s="169"/>
      <c r="TDI61" s="169"/>
      <c r="TDJ61" s="169"/>
      <c r="TDK61" s="169"/>
      <c r="TDL61" s="169"/>
      <c r="TDM61" s="169"/>
      <c r="TDN61" s="169"/>
      <c r="TDO61" s="169"/>
      <c r="TDP61" s="169"/>
      <c r="TDQ61" s="169"/>
      <c r="TDR61" s="169"/>
      <c r="TDS61" s="169"/>
      <c r="TDT61" s="169"/>
      <c r="TDU61" s="169"/>
      <c r="TDV61" s="169"/>
      <c r="TDW61" s="169"/>
      <c r="TDX61" s="169"/>
      <c r="TDY61" s="169"/>
      <c r="TDZ61" s="169"/>
      <c r="TEA61" s="169"/>
      <c r="TEB61" s="169"/>
      <c r="TEC61" s="169"/>
      <c r="TED61" s="169"/>
      <c r="TEE61" s="169"/>
      <c r="TEF61" s="169"/>
      <c r="TEG61" s="169"/>
      <c r="TEH61" s="169"/>
      <c r="TEI61" s="169"/>
      <c r="TEJ61" s="169"/>
      <c r="TEK61" s="169"/>
      <c r="TEL61" s="169"/>
      <c r="TEM61" s="169"/>
      <c r="TEN61" s="169"/>
      <c r="TEO61" s="169"/>
      <c r="TEP61" s="169"/>
      <c r="TEQ61" s="169"/>
      <c r="TER61" s="169"/>
      <c r="TES61" s="169"/>
      <c r="TET61" s="169"/>
      <c r="TEU61" s="169"/>
      <c r="TEV61" s="169"/>
      <c r="TEW61" s="169"/>
      <c r="TEX61" s="169"/>
      <c r="TEY61" s="169"/>
      <c r="TEZ61" s="169"/>
      <c r="TFA61" s="169"/>
      <c r="TFB61" s="169"/>
      <c r="TFC61" s="169"/>
      <c r="TFD61" s="169"/>
      <c r="TFE61" s="169"/>
      <c r="TFF61" s="169"/>
      <c r="TFG61" s="169"/>
      <c r="TFH61" s="169"/>
      <c r="TFI61" s="169"/>
      <c r="TFJ61" s="169"/>
      <c r="TFK61" s="169"/>
      <c r="TFL61" s="169"/>
      <c r="TFM61" s="169"/>
      <c r="TFN61" s="169"/>
      <c r="TFO61" s="169"/>
      <c r="TFP61" s="169"/>
      <c r="TFQ61" s="169"/>
      <c r="TFR61" s="169"/>
      <c r="TFS61" s="169"/>
      <c r="TFT61" s="169"/>
      <c r="TFU61" s="169"/>
      <c r="TFV61" s="169"/>
      <c r="TFW61" s="169"/>
      <c r="TFX61" s="169"/>
      <c r="TFY61" s="169"/>
      <c r="TFZ61" s="169"/>
      <c r="TGA61" s="169"/>
      <c r="TGB61" s="169"/>
      <c r="TGC61" s="169"/>
      <c r="TGD61" s="169"/>
      <c r="TGE61" s="169"/>
      <c r="TGF61" s="169"/>
      <c r="TGG61" s="169"/>
      <c r="TGH61" s="169"/>
      <c r="TGI61" s="169"/>
      <c r="TGJ61" s="169"/>
      <c r="TGK61" s="169"/>
      <c r="TGL61" s="169"/>
      <c r="TGM61" s="169"/>
      <c r="TGN61" s="169"/>
      <c r="TGO61" s="169"/>
      <c r="TGP61" s="169"/>
      <c r="TGQ61" s="169"/>
      <c r="TGR61" s="169"/>
      <c r="TGS61" s="169"/>
      <c r="TGT61" s="169"/>
      <c r="TGU61" s="169"/>
      <c r="TGV61" s="169"/>
      <c r="TGW61" s="169"/>
      <c r="TGX61" s="169"/>
      <c r="TGY61" s="169"/>
      <c r="TGZ61" s="169"/>
      <c r="THA61" s="169"/>
      <c r="THB61" s="169"/>
      <c r="THC61" s="169"/>
      <c r="THD61" s="169"/>
      <c r="THE61" s="169"/>
      <c r="THF61" s="169"/>
      <c r="THG61" s="169"/>
      <c r="THH61" s="169"/>
      <c r="THI61" s="169"/>
      <c r="THJ61" s="169"/>
      <c r="THK61" s="169"/>
      <c r="THL61" s="169"/>
      <c r="THM61" s="169"/>
      <c r="THN61" s="169"/>
      <c r="THO61" s="169"/>
      <c r="THP61" s="169"/>
      <c r="THQ61" s="169"/>
      <c r="THR61" s="169"/>
      <c r="THS61" s="169"/>
      <c r="THT61" s="169"/>
      <c r="THU61" s="169"/>
      <c r="THV61" s="169"/>
      <c r="THW61" s="169"/>
      <c r="THX61" s="169"/>
      <c r="THY61" s="169"/>
      <c r="THZ61" s="169"/>
      <c r="TIA61" s="169"/>
      <c r="TIB61" s="169"/>
      <c r="TIC61" s="169"/>
      <c r="TID61" s="169"/>
      <c r="TIE61" s="169"/>
      <c r="TIF61" s="169"/>
      <c r="TIG61" s="169"/>
      <c r="TIH61" s="169"/>
      <c r="TII61" s="169"/>
      <c r="TIJ61" s="169"/>
      <c r="TIK61" s="169"/>
      <c r="TIL61" s="169"/>
      <c r="TIM61" s="169"/>
      <c r="TIN61" s="169"/>
      <c r="TIO61" s="169"/>
      <c r="TIP61" s="169"/>
      <c r="TIQ61" s="169"/>
      <c r="TIR61" s="169"/>
      <c r="TIS61" s="169"/>
      <c r="TIT61" s="169"/>
      <c r="TIU61" s="169"/>
      <c r="TIV61" s="169"/>
      <c r="TIW61" s="169"/>
      <c r="TIX61" s="169"/>
      <c r="TIY61" s="169"/>
      <c r="TIZ61" s="169"/>
      <c r="TJA61" s="169"/>
      <c r="TJB61" s="169"/>
      <c r="TJC61" s="169"/>
      <c r="TJD61" s="169"/>
      <c r="TJE61" s="169"/>
      <c r="TJF61" s="169"/>
      <c r="TJG61" s="169"/>
      <c r="TJH61" s="169"/>
      <c r="TJI61" s="169"/>
      <c r="TJJ61" s="169"/>
      <c r="TJK61" s="169"/>
      <c r="TJL61" s="169"/>
      <c r="TJM61" s="169"/>
      <c r="TJN61" s="169"/>
      <c r="TJO61" s="169"/>
      <c r="TJP61" s="169"/>
      <c r="TJQ61" s="169"/>
      <c r="TJR61" s="169"/>
      <c r="TJS61" s="169"/>
      <c r="TJT61" s="169"/>
      <c r="TJU61" s="169"/>
      <c r="TJV61" s="169"/>
      <c r="TJW61" s="169"/>
      <c r="TJX61" s="169"/>
      <c r="TJY61" s="169"/>
      <c r="TJZ61" s="169"/>
      <c r="TKA61" s="169"/>
      <c r="TKB61" s="169"/>
      <c r="TKC61" s="169"/>
      <c r="TKD61" s="169"/>
      <c r="TKE61" s="169"/>
      <c r="TKF61" s="169"/>
      <c r="TKG61" s="169"/>
      <c r="TKH61" s="169"/>
      <c r="TKI61" s="169"/>
      <c r="TKJ61" s="169"/>
      <c r="TKK61" s="169"/>
      <c r="TKL61" s="169"/>
      <c r="TKM61" s="169"/>
      <c r="TKN61" s="169"/>
      <c r="TKO61" s="169"/>
      <c r="TKP61" s="169"/>
      <c r="TKQ61" s="169"/>
      <c r="TKR61" s="169"/>
      <c r="TKS61" s="169"/>
      <c r="TKT61" s="169"/>
      <c r="TKU61" s="169"/>
      <c r="TKV61" s="169"/>
      <c r="TKW61" s="169"/>
      <c r="TKX61" s="169"/>
      <c r="TKY61" s="169"/>
      <c r="TKZ61" s="169"/>
      <c r="TLA61" s="169"/>
      <c r="TLB61" s="169"/>
      <c r="TLC61" s="169"/>
      <c r="TLD61" s="169"/>
      <c r="TLE61" s="169"/>
      <c r="TLF61" s="169"/>
      <c r="TLG61" s="169"/>
      <c r="TLH61" s="169"/>
      <c r="TLI61" s="169"/>
      <c r="TLJ61" s="169"/>
      <c r="TLK61" s="169"/>
      <c r="TLL61" s="169"/>
      <c r="TLM61" s="169"/>
      <c r="TLN61" s="169"/>
      <c r="TLO61" s="169"/>
      <c r="TLP61" s="169"/>
      <c r="TLQ61" s="169"/>
      <c r="TLR61" s="169"/>
      <c r="TLS61" s="169"/>
      <c r="TLT61" s="169"/>
      <c r="TLU61" s="169"/>
      <c r="TLV61" s="169"/>
      <c r="TLW61" s="169"/>
      <c r="TLX61" s="169"/>
      <c r="TLY61" s="169"/>
      <c r="TLZ61" s="169"/>
      <c r="TMA61" s="169"/>
      <c r="TMB61" s="169"/>
      <c r="TMC61" s="169"/>
      <c r="TMD61" s="169"/>
      <c r="TME61" s="169"/>
      <c r="TMF61" s="169"/>
      <c r="TMG61" s="169"/>
      <c r="TMH61" s="169"/>
      <c r="TMI61" s="169"/>
      <c r="TMJ61" s="169"/>
      <c r="TMK61" s="169"/>
      <c r="TML61" s="169"/>
      <c r="TMM61" s="169"/>
      <c r="TMN61" s="169"/>
      <c r="TMO61" s="169"/>
      <c r="TMP61" s="169"/>
      <c r="TMQ61" s="169"/>
      <c r="TMR61" s="169"/>
      <c r="TMS61" s="169"/>
      <c r="TMT61" s="169"/>
      <c r="TMU61" s="169"/>
      <c r="TMV61" s="169"/>
      <c r="TMW61" s="169"/>
      <c r="TMX61" s="169"/>
      <c r="TMY61" s="169"/>
      <c r="TMZ61" s="169"/>
      <c r="TNA61" s="169"/>
      <c r="TNB61" s="169"/>
      <c r="TNC61" s="169"/>
      <c r="TND61" s="169"/>
      <c r="TNE61" s="169"/>
      <c r="TNF61" s="169"/>
      <c r="TNG61" s="169"/>
      <c r="TNH61" s="169"/>
      <c r="TNI61" s="169"/>
      <c r="TNJ61" s="169"/>
      <c r="TNK61" s="169"/>
      <c r="TNL61" s="169"/>
      <c r="TNM61" s="169"/>
      <c r="TNN61" s="169"/>
      <c r="TNO61" s="169"/>
      <c r="TNP61" s="169"/>
      <c r="TNQ61" s="169"/>
      <c r="TNR61" s="169"/>
      <c r="TNS61" s="169"/>
      <c r="TNT61" s="169"/>
      <c r="TNU61" s="169"/>
      <c r="TNV61" s="169"/>
      <c r="TNW61" s="169"/>
      <c r="TNX61" s="169"/>
      <c r="TNY61" s="169"/>
      <c r="TNZ61" s="169"/>
      <c r="TOA61" s="169"/>
      <c r="TOB61" s="169"/>
      <c r="TOC61" s="169"/>
      <c r="TOD61" s="169"/>
      <c r="TOE61" s="169"/>
      <c r="TOF61" s="169"/>
      <c r="TOG61" s="169"/>
      <c r="TOH61" s="169"/>
      <c r="TOI61" s="169"/>
      <c r="TOJ61" s="169"/>
      <c r="TOK61" s="169"/>
      <c r="TOL61" s="169"/>
      <c r="TOM61" s="169"/>
      <c r="TON61" s="169"/>
      <c r="TOO61" s="169"/>
      <c r="TOP61" s="169"/>
      <c r="TOQ61" s="169"/>
      <c r="TOR61" s="169"/>
      <c r="TOS61" s="169"/>
      <c r="TOT61" s="169"/>
      <c r="TOU61" s="169"/>
      <c r="TOV61" s="169"/>
      <c r="TOW61" s="169"/>
      <c r="TOX61" s="169"/>
      <c r="TOY61" s="169"/>
      <c r="TOZ61" s="169"/>
      <c r="TPA61" s="169"/>
      <c r="TPB61" s="169"/>
      <c r="TPC61" s="169"/>
      <c r="TPD61" s="169"/>
      <c r="TPE61" s="169"/>
      <c r="TPF61" s="169"/>
      <c r="TPG61" s="169"/>
      <c r="TPH61" s="169"/>
      <c r="TPI61" s="169"/>
      <c r="TPJ61" s="169"/>
      <c r="TPK61" s="169"/>
      <c r="TPL61" s="169"/>
      <c r="TPM61" s="169"/>
      <c r="TPN61" s="169"/>
      <c r="TPO61" s="169"/>
      <c r="TPP61" s="169"/>
      <c r="TPQ61" s="169"/>
      <c r="TPR61" s="169"/>
      <c r="TPS61" s="169"/>
      <c r="TPT61" s="169"/>
      <c r="TPU61" s="169"/>
      <c r="TPV61" s="169"/>
      <c r="TPW61" s="169"/>
      <c r="TPX61" s="169"/>
      <c r="TPY61" s="169"/>
      <c r="TPZ61" s="169"/>
      <c r="TQA61" s="169"/>
      <c r="TQB61" s="169"/>
      <c r="TQC61" s="169"/>
      <c r="TQD61" s="169"/>
      <c r="TQE61" s="169"/>
      <c r="TQF61" s="169"/>
      <c r="TQG61" s="169"/>
      <c r="TQH61" s="169"/>
      <c r="TQI61" s="169"/>
      <c r="TQJ61" s="169"/>
      <c r="TQK61" s="169"/>
      <c r="TQL61" s="169"/>
      <c r="TQM61" s="169"/>
      <c r="TQN61" s="169"/>
      <c r="TQO61" s="169"/>
      <c r="TQP61" s="169"/>
      <c r="TQQ61" s="169"/>
      <c r="TQR61" s="169"/>
      <c r="TQS61" s="169"/>
      <c r="TQT61" s="169"/>
      <c r="TQU61" s="169"/>
      <c r="TQV61" s="169"/>
      <c r="TQW61" s="169"/>
      <c r="TQX61" s="169"/>
      <c r="TQY61" s="169"/>
      <c r="TQZ61" s="169"/>
      <c r="TRA61" s="169"/>
      <c r="TRB61" s="169"/>
      <c r="TRC61" s="169"/>
      <c r="TRD61" s="169"/>
      <c r="TRE61" s="169"/>
      <c r="TRF61" s="169"/>
      <c r="TRG61" s="169"/>
      <c r="TRH61" s="169"/>
      <c r="TRI61" s="169"/>
      <c r="TRJ61" s="169"/>
      <c r="TRK61" s="169"/>
      <c r="TRL61" s="169"/>
      <c r="TRM61" s="169"/>
      <c r="TRN61" s="169"/>
      <c r="TRO61" s="169"/>
      <c r="TRP61" s="169"/>
      <c r="TRQ61" s="169"/>
      <c r="TRR61" s="169"/>
      <c r="TRS61" s="169"/>
      <c r="TRT61" s="169"/>
      <c r="TRU61" s="169"/>
      <c r="TRV61" s="169"/>
      <c r="TRW61" s="169"/>
      <c r="TRX61" s="169"/>
      <c r="TRY61" s="169"/>
      <c r="TRZ61" s="169"/>
      <c r="TSA61" s="169"/>
      <c r="TSB61" s="169"/>
      <c r="TSC61" s="169"/>
      <c r="TSD61" s="169"/>
      <c r="TSE61" s="169"/>
      <c r="TSF61" s="169"/>
      <c r="TSG61" s="169"/>
      <c r="TSH61" s="169"/>
      <c r="TSI61" s="169"/>
      <c r="TSJ61" s="169"/>
      <c r="TSK61" s="169"/>
      <c r="TSL61" s="169"/>
      <c r="TSM61" s="169"/>
      <c r="TSN61" s="169"/>
      <c r="TSO61" s="169"/>
      <c r="TSP61" s="169"/>
      <c r="TSQ61" s="169"/>
      <c r="TSR61" s="169"/>
      <c r="TSS61" s="169"/>
      <c r="TST61" s="169"/>
      <c r="TSU61" s="169"/>
      <c r="TSV61" s="169"/>
      <c r="TSW61" s="169"/>
      <c r="TSX61" s="169"/>
      <c r="TSY61" s="169"/>
      <c r="TSZ61" s="169"/>
      <c r="TTA61" s="169"/>
      <c r="TTB61" s="169"/>
      <c r="TTC61" s="169"/>
      <c r="TTD61" s="169"/>
      <c r="TTE61" s="169"/>
      <c r="TTF61" s="169"/>
      <c r="TTG61" s="169"/>
      <c r="TTH61" s="169"/>
      <c r="TTI61" s="169"/>
      <c r="TTJ61" s="169"/>
      <c r="TTK61" s="169"/>
      <c r="TTL61" s="169"/>
      <c r="TTM61" s="169"/>
      <c r="TTN61" s="169"/>
      <c r="TTO61" s="169"/>
      <c r="TTP61" s="169"/>
      <c r="TTQ61" s="169"/>
      <c r="TTR61" s="169"/>
      <c r="TTS61" s="169"/>
      <c r="TTT61" s="169"/>
      <c r="TTU61" s="169"/>
      <c r="TTV61" s="169"/>
      <c r="TTW61" s="169"/>
      <c r="TTX61" s="169"/>
      <c r="TTY61" s="169"/>
      <c r="TTZ61" s="169"/>
      <c r="TUA61" s="169"/>
      <c r="TUB61" s="169"/>
      <c r="TUC61" s="169"/>
      <c r="TUD61" s="169"/>
      <c r="TUE61" s="169"/>
      <c r="TUF61" s="169"/>
      <c r="TUG61" s="169"/>
      <c r="TUH61" s="169"/>
      <c r="TUI61" s="169"/>
      <c r="TUJ61" s="169"/>
      <c r="TUK61" s="169"/>
      <c r="TUL61" s="169"/>
      <c r="TUM61" s="169"/>
      <c r="TUN61" s="169"/>
      <c r="TUO61" s="169"/>
      <c r="TUP61" s="169"/>
      <c r="TUQ61" s="169"/>
      <c r="TUR61" s="169"/>
      <c r="TUS61" s="169"/>
      <c r="TUT61" s="169"/>
      <c r="TUU61" s="169"/>
      <c r="TUV61" s="169"/>
      <c r="TUW61" s="169"/>
      <c r="TUX61" s="169"/>
      <c r="TUY61" s="169"/>
      <c r="TUZ61" s="169"/>
      <c r="TVA61" s="169"/>
      <c r="TVB61" s="169"/>
      <c r="TVC61" s="169"/>
      <c r="TVD61" s="169"/>
      <c r="TVE61" s="169"/>
      <c r="TVF61" s="169"/>
      <c r="TVG61" s="169"/>
      <c r="TVH61" s="169"/>
      <c r="TVI61" s="169"/>
      <c r="TVJ61" s="169"/>
      <c r="TVK61" s="169"/>
      <c r="TVL61" s="169"/>
      <c r="TVM61" s="169"/>
      <c r="TVN61" s="169"/>
      <c r="TVO61" s="169"/>
      <c r="TVP61" s="169"/>
      <c r="TVQ61" s="169"/>
      <c r="TVR61" s="169"/>
      <c r="TVS61" s="169"/>
      <c r="TVT61" s="169"/>
      <c r="TVU61" s="169"/>
      <c r="TVV61" s="169"/>
      <c r="TVW61" s="169"/>
      <c r="TVX61" s="169"/>
      <c r="TVY61" s="169"/>
      <c r="TVZ61" s="169"/>
      <c r="TWA61" s="169"/>
      <c r="TWB61" s="169"/>
      <c r="TWC61" s="169"/>
      <c r="TWD61" s="169"/>
      <c r="TWE61" s="169"/>
      <c r="TWF61" s="169"/>
      <c r="TWG61" s="169"/>
      <c r="TWH61" s="169"/>
      <c r="TWI61" s="169"/>
      <c r="TWJ61" s="169"/>
      <c r="TWK61" s="169"/>
      <c r="TWL61" s="169"/>
      <c r="TWM61" s="169"/>
      <c r="TWN61" s="169"/>
      <c r="TWO61" s="169"/>
      <c r="TWP61" s="169"/>
      <c r="TWQ61" s="169"/>
      <c r="TWR61" s="169"/>
      <c r="TWS61" s="169"/>
      <c r="TWT61" s="169"/>
      <c r="TWU61" s="169"/>
      <c r="TWV61" s="169"/>
      <c r="TWW61" s="169"/>
      <c r="TWX61" s="169"/>
      <c r="TWY61" s="169"/>
      <c r="TWZ61" s="169"/>
      <c r="TXA61" s="169"/>
      <c r="TXB61" s="169"/>
      <c r="TXC61" s="169"/>
      <c r="TXD61" s="169"/>
      <c r="TXE61" s="169"/>
      <c r="TXF61" s="169"/>
      <c r="TXG61" s="169"/>
      <c r="TXH61" s="169"/>
      <c r="TXI61" s="169"/>
      <c r="TXJ61" s="169"/>
      <c r="TXK61" s="169"/>
      <c r="TXL61" s="169"/>
      <c r="TXM61" s="169"/>
      <c r="TXN61" s="169"/>
      <c r="TXO61" s="169"/>
      <c r="TXP61" s="169"/>
      <c r="TXQ61" s="169"/>
      <c r="TXR61" s="169"/>
      <c r="TXS61" s="169"/>
      <c r="TXT61" s="169"/>
      <c r="TXU61" s="169"/>
      <c r="TXV61" s="169"/>
      <c r="TXW61" s="169"/>
      <c r="TXX61" s="169"/>
      <c r="TXY61" s="169"/>
      <c r="TXZ61" s="169"/>
      <c r="TYA61" s="169"/>
      <c r="TYB61" s="169"/>
      <c r="TYC61" s="169"/>
      <c r="TYD61" s="169"/>
      <c r="TYE61" s="169"/>
      <c r="TYF61" s="169"/>
      <c r="TYG61" s="169"/>
      <c r="TYH61" s="169"/>
      <c r="TYI61" s="169"/>
      <c r="TYJ61" s="169"/>
      <c r="TYK61" s="169"/>
      <c r="TYL61" s="169"/>
      <c r="TYM61" s="169"/>
      <c r="TYN61" s="169"/>
      <c r="TYO61" s="169"/>
      <c r="TYP61" s="169"/>
      <c r="TYQ61" s="169"/>
      <c r="TYR61" s="169"/>
      <c r="TYS61" s="169"/>
      <c r="TYT61" s="169"/>
      <c r="TYU61" s="169"/>
      <c r="TYV61" s="169"/>
      <c r="TYW61" s="169"/>
      <c r="TYX61" s="169"/>
      <c r="TYY61" s="169"/>
      <c r="TYZ61" s="169"/>
      <c r="TZA61" s="169"/>
      <c r="TZB61" s="169"/>
      <c r="TZC61" s="169"/>
      <c r="TZD61" s="169"/>
      <c r="TZE61" s="169"/>
      <c r="TZF61" s="169"/>
      <c r="TZG61" s="169"/>
      <c r="TZH61" s="169"/>
      <c r="TZI61" s="169"/>
      <c r="TZJ61" s="169"/>
      <c r="TZK61" s="169"/>
      <c r="TZL61" s="169"/>
      <c r="TZM61" s="169"/>
      <c r="TZN61" s="169"/>
      <c r="TZO61" s="169"/>
      <c r="TZP61" s="169"/>
      <c r="TZQ61" s="169"/>
      <c r="TZR61" s="169"/>
      <c r="TZS61" s="169"/>
      <c r="TZT61" s="169"/>
      <c r="TZU61" s="169"/>
      <c r="TZV61" s="169"/>
      <c r="TZW61" s="169"/>
      <c r="TZX61" s="169"/>
      <c r="TZY61" s="169"/>
      <c r="TZZ61" s="169"/>
      <c r="UAA61" s="169"/>
      <c r="UAB61" s="169"/>
      <c r="UAC61" s="169"/>
      <c r="UAD61" s="169"/>
      <c r="UAE61" s="169"/>
      <c r="UAF61" s="169"/>
      <c r="UAG61" s="169"/>
      <c r="UAH61" s="169"/>
      <c r="UAI61" s="169"/>
      <c r="UAJ61" s="169"/>
      <c r="UAK61" s="169"/>
      <c r="UAL61" s="169"/>
      <c r="UAM61" s="169"/>
      <c r="UAN61" s="169"/>
      <c r="UAO61" s="169"/>
      <c r="UAP61" s="169"/>
      <c r="UAQ61" s="169"/>
      <c r="UAR61" s="169"/>
      <c r="UAS61" s="169"/>
      <c r="UAT61" s="169"/>
      <c r="UAU61" s="169"/>
      <c r="UAV61" s="169"/>
      <c r="UAW61" s="169"/>
      <c r="UAX61" s="169"/>
      <c r="UAY61" s="169"/>
      <c r="UAZ61" s="169"/>
      <c r="UBA61" s="169"/>
      <c r="UBB61" s="169"/>
      <c r="UBC61" s="169"/>
      <c r="UBD61" s="169"/>
      <c r="UBE61" s="169"/>
      <c r="UBF61" s="169"/>
      <c r="UBG61" s="169"/>
      <c r="UBH61" s="169"/>
      <c r="UBI61" s="169"/>
      <c r="UBJ61" s="169"/>
      <c r="UBK61" s="169"/>
      <c r="UBL61" s="169"/>
      <c r="UBM61" s="169"/>
      <c r="UBN61" s="169"/>
      <c r="UBO61" s="169"/>
      <c r="UBP61" s="169"/>
      <c r="UBQ61" s="169"/>
      <c r="UBR61" s="169"/>
      <c r="UBS61" s="169"/>
      <c r="UBT61" s="169"/>
      <c r="UBU61" s="169"/>
      <c r="UBV61" s="169"/>
      <c r="UBW61" s="169"/>
      <c r="UBX61" s="169"/>
      <c r="UBY61" s="169"/>
      <c r="UBZ61" s="169"/>
      <c r="UCA61" s="169"/>
      <c r="UCB61" s="169"/>
      <c r="UCC61" s="169"/>
      <c r="UCD61" s="169"/>
      <c r="UCE61" s="169"/>
      <c r="UCF61" s="169"/>
      <c r="UCG61" s="169"/>
      <c r="UCH61" s="169"/>
      <c r="UCI61" s="169"/>
      <c r="UCJ61" s="169"/>
      <c r="UCK61" s="169"/>
      <c r="UCL61" s="169"/>
      <c r="UCM61" s="169"/>
      <c r="UCN61" s="169"/>
      <c r="UCO61" s="169"/>
      <c r="UCP61" s="169"/>
      <c r="UCQ61" s="169"/>
      <c r="UCR61" s="169"/>
      <c r="UCS61" s="169"/>
      <c r="UCT61" s="169"/>
      <c r="UCU61" s="169"/>
      <c r="UCV61" s="169"/>
      <c r="UCW61" s="169"/>
      <c r="UCX61" s="169"/>
      <c r="UCY61" s="169"/>
      <c r="UCZ61" s="169"/>
      <c r="UDA61" s="169"/>
      <c r="UDB61" s="169"/>
      <c r="UDC61" s="169"/>
      <c r="UDD61" s="169"/>
      <c r="UDE61" s="169"/>
      <c r="UDF61" s="169"/>
      <c r="UDG61" s="169"/>
      <c r="UDH61" s="169"/>
      <c r="UDI61" s="169"/>
      <c r="UDJ61" s="169"/>
      <c r="UDK61" s="169"/>
      <c r="UDL61" s="169"/>
      <c r="UDM61" s="169"/>
      <c r="UDN61" s="169"/>
      <c r="UDO61" s="169"/>
      <c r="UDP61" s="169"/>
      <c r="UDQ61" s="169"/>
      <c r="UDR61" s="169"/>
      <c r="UDS61" s="169"/>
      <c r="UDT61" s="169"/>
      <c r="UDU61" s="169"/>
      <c r="UDV61" s="169"/>
      <c r="UDW61" s="169"/>
      <c r="UDX61" s="169"/>
      <c r="UDY61" s="169"/>
      <c r="UDZ61" s="169"/>
      <c r="UEA61" s="169"/>
      <c r="UEB61" s="169"/>
      <c r="UEC61" s="169"/>
      <c r="UED61" s="169"/>
      <c r="UEE61" s="169"/>
      <c r="UEF61" s="169"/>
      <c r="UEG61" s="169"/>
      <c r="UEH61" s="169"/>
      <c r="UEI61" s="169"/>
      <c r="UEJ61" s="169"/>
      <c r="UEK61" s="169"/>
      <c r="UEL61" s="169"/>
      <c r="UEM61" s="169"/>
      <c r="UEN61" s="169"/>
      <c r="UEO61" s="169"/>
      <c r="UEP61" s="169"/>
      <c r="UEQ61" s="169"/>
      <c r="UER61" s="169"/>
      <c r="UES61" s="169"/>
      <c r="UET61" s="169"/>
      <c r="UEU61" s="169"/>
      <c r="UEV61" s="169"/>
      <c r="UEW61" s="169"/>
      <c r="UEX61" s="169"/>
      <c r="UEY61" s="169"/>
      <c r="UEZ61" s="169"/>
      <c r="UFA61" s="169"/>
      <c r="UFB61" s="169"/>
      <c r="UFC61" s="169"/>
      <c r="UFD61" s="169"/>
      <c r="UFE61" s="169"/>
      <c r="UFF61" s="169"/>
      <c r="UFG61" s="169"/>
      <c r="UFH61" s="169"/>
      <c r="UFI61" s="169"/>
      <c r="UFJ61" s="169"/>
      <c r="UFK61" s="169"/>
      <c r="UFL61" s="169"/>
      <c r="UFM61" s="169"/>
      <c r="UFN61" s="169"/>
      <c r="UFO61" s="169"/>
      <c r="UFP61" s="169"/>
      <c r="UFQ61" s="169"/>
      <c r="UFR61" s="169"/>
      <c r="UFS61" s="169"/>
      <c r="UFT61" s="169"/>
      <c r="UFU61" s="169"/>
      <c r="UFV61" s="169"/>
      <c r="UFW61" s="169"/>
      <c r="UFX61" s="169"/>
      <c r="UFY61" s="169"/>
      <c r="UFZ61" s="169"/>
      <c r="UGA61" s="169"/>
      <c r="UGB61" s="169"/>
      <c r="UGC61" s="169"/>
      <c r="UGD61" s="169"/>
      <c r="UGE61" s="169"/>
      <c r="UGF61" s="169"/>
      <c r="UGG61" s="169"/>
      <c r="UGH61" s="169"/>
      <c r="UGI61" s="169"/>
      <c r="UGJ61" s="169"/>
      <c r="UGK61" s="169"/>
      <c r="UGL61" s="169"/>
      <c r="UGM61" s="169"/>
      <c r="UGN61" s="169"/>
      <c r="UGO61" s="169"/>
      <c r="UGP61" s="169"/>
      <c r="UGQ61" s="169"/>
      <c r="UGR61" s="169"/>
      <c r="UGS61" s="169"/>
      <c r="UGT61" s="169"/>
      <c r="UGU61" s="169"/>
      <c r="UGV61" s="169"/>
      <c r="UGW61" s="169"/>
      <c r="UGX61" s="169"/>
      <c r="UGY61" s="169"/>
      <c r="UGZ61" s="169"/>
      <c r="UHA61" s="169"/>
      <c r="UHB61" s="169"/>
      <c r="UHC61" s="169"/>
      <c r="UHD61" s="169"/>
      <c r="UHE61" s="169"/>
      <c r="UHF61" s="169"/>
      <c r="UHG61" s="169"/>
      <c r="UHH61" s="169"/>
      <c r="UHI61" s="169"/>
      <c r="UHJ61" s="169"/>
      <c r="UHK61" s="169"/>
      <c r="UHL61" s="169"/>
      <c r="UHM61" s="169"/>
      <c r="UHN61" s="169"/>
      <c r="UHO61" s="169"/>
      <c r="UHP61" s="169"/>
      <c r="UHQ61" s="169"/>
      <c r="UHR61" s="169"/>
      <c r="UHS61" s="169"/>
      <c r="UHT61" s="169"/>
      <c r="UHU61" s="169"/>
      <c r="UHV61" s="169"/>
      <c r="UHW61" s="169"/>
      <c r="UHX61" s="169"/>
      <c r="UHY61" s="169"/>
      <c r="UHZ61" s="169"/>
      <c r="UIA61" s="169"/>
      <c r="UIB61" s="169"/>
      <c r="UIC61" s="169"/>
      <c r="UID61" s="169"/>
      <c r="UIE61" s="169"/>
      <c r="UIF61" s="169"/>
      <c r="UIG61" s="169"/>
      <c r="UIH61" s="169"/>
      <c r="UII61" s="169"/>
      <c r="UIJ61" s="169"/>
      <c r="UIK61" s="169"/>
      <c r="UIL61" s="169"/>
      <c r="UIM61" s="169"/>
      <c r="UIN61" s="169"/>
      <c r="UIO61" s="169"/>
      <c r="UIP61" s="169"/>
      <c r="UIQ61" s="169"/>
      <c r="UIR61" s="169"/>
      <c r="UIS61" s="169"/>
      <c r="UIT61" s="169"/>
      <c r="UIU61" s="169"/>
      <c r="UIV61" s="169"/>
      <c r="UIW61" s="169"/>
      <c r="UIX61" s="169"/>
      <c r="UIY61" s="169"/>
      <c r="UIZ61" s="169"/>
      <c r="UJA61" s="169"/>
      <c r="UJB61" s="169"/>
      <c r="UJC61" s="169"/>
      <c r="UJD61" s="169"/>
      <c r="UJE61" s="169"/>
      <c r="UJF61" s="169"/>
      <c r="UJG61" s="169"/>
      <c r="UJH61" s="169"/>
      <c r="UJI61" s="169"/>
      <c r="UJJ61" s="169"/>
      <c r="UJK61" s="169"/>
      <c r="UJL61" s="169"/>
      <c r="UJM61" s="169"/>
      <c r="UJN61" s="169"/>
      <c r="UJO61" s="169"/>
      <c r="UJP61" s="169"/>
      <c r="UJQ61" s="169"/>
      <c r="UJR61" s="169"/>
      <c r="UJS61" s="169"/>
      <c r="UJT61" s="169"/>
      <c r="UJU61" s="169"/>
      <c r="UJV61" s="169"/>
      <c r="UJW61" s="169"/>
      <c r="UJX61" s="169"/>
      <c r="UJY61" s="169"/>
      <c r="UJZ61" s="169"/>
      <c r="UKA61" s="169"/>
      <c r="UKB61" s="169"/>
      <c r="UKC61" s="169"/>
      <c r="UKD61" s="169"/>
      <c r="UKE61" s="169"/>
      <c r="UKF61" s="169"/>
      <c r="UKG61" s="169"/>
      <c r="UKH61" s="169"/>
      <c r="UKI61" s="169"/>
      <c r="UKJ61" s="169"/>
      <c r="UKK61" s="169"/>
      <c r="UKL61" s="169"/>
      <c r="UKM61" s="169"/>
      <c r="UKN61" s="169"/>
      <c r="UKO61" s="169"/>
      <c r="UKP61" s="169"/>
      <c r="UKQ61" s="169"/>
      <c r="UKR61" s="169"/>
      <c r="UKS61" s="169"/>
      <c r="UKT61" s="169"/>
      <c r="UKU61" s="169"/>
      <c r="UKV61" s="169"/>
      <c r="UKW61" s="169"/>
      <c r="UKX61" s="169"/>
      <c r="UKY61" s="169"/>
      <c r="UKZ61" s="169"/>
      <c r="ULA61" s="169"/>
      <c r="ULB61" s="169"/>
      <c r="ULC61" s="169"/>
      <c r="ULD61" s="169"/>
      <c r="ULE61" s="169"/>
      <c r="ULF61" s="169"/>
      <c r="ULG61" s="169"/>
      <c r="ULH61" s="169"/>
      <c r="ULI61" s="169"/>
      <c r="ULJ61" s="169"/>
      <c r="ULK61" s="169"/>
      <c r="ULL61" s="169"/>
      <c r="ULM61" s="169"/>
      <c r="ULN61" s="169"/>
      <c r="ULO61" s="169"/>
      <c r="ULP61" s="169"/>
      <c r="ULQ61" s="169"/>
      <c r="ULR61" s="169"/>
      <c r="ULS61" s="169"/>
      <c r="ULT61" s="169"/>
      <c r="ULU61" s="169"/>
      <c r="ULV61" s="169"/>
      <c r="ULW61" s="169"/>
      <c r="ULX61" s="169"/>
      <c r="ULY61" s="169"/>
      <c r="ULZ61" s="169"/>
      <c r="UMA61" s="169"/>
      <c r="UMB61" s="169"/>
      <c r="UMC61" s="169"/>
      <c r="UMD61" s="169"/>
      <c r="UME61" s="169"/>
      <c r="UMF61" s="169"/>
      <c r="UMG61" s="169"/>
      <c r="UMH61" s="169"/>
      <c r="UMI61" s="169"/>
      <c r="UMJ61" s="169"/>
      <c r="UMK61" s="169"/>
      <c r="UML61" s="169"/>
      <c r="UMM61" s="169"/>
      <c r="UMN61" s="169"/>
      <c r="UMO61" s="169"/>
      <c r="UMP61" s="169"/>
      <c r="UMQ61" s="169"/>
      <c r="UMR61" s="169"/>
      <c r="UMS61" s="169"/>
      <c r="UMT61" s="169"/>
      <c r="UMU61" s="169"/>
      <c r="UMV61" s="169"/>
      <c r="UMW61" s="169"/>
      <c r="UMX61" s="169"/>
      <c r="UMY61" s="169"/>
      <c r="UMZ61" s="169"/>
      <c r="UNA61" s="169"/>
      <c r="UNB61" s="169"/>
      <c r="UNC61" s="169"/>
      <c r="UND61" s="169"/>
      <c r="UNE61" s="169"/>
      <c r="UNF61" s="169"/>
      <c r="UNG61" s="169"/>
      <c r="UNH61" s="169"/>
      <c r="UNI61" s="169"/>
      <c r="UNJ61" s="169"/>
      <c r="UNK61" s="169"/>
      <c r="UNL61" s="169"/>
      <c r="UNM61" s="169"/>
      <c r="UNN61" s="169"/>
      <c r="UNO61" s="169"/>
      <c r="UNP61" s="169"/>
      <c r="UNQ61" s="169"/>
      <c r="UNR61" s="169"/>
      <c r="UNS61" s="169"/>
      <c r="UNT61" s="169"/>
      <c r="UNU61" s="169"/>
      <c r="UNV61" s="169"/>
      <c r="UNW61" s="169"/>
      <c r="UNX61" s="169"/>
      <c r="UNY61" s="169"/>
      <c r="UNZ61" s="169"/>
      <c r="UOA61" s="169"/>
      <c r="UOB61" s="169"/>
      <c r="UOC61" s="169"/>
      <c r="UOD61" s="169"/>
      <c r="UOE61" s="169"/>
      <c r="UOF61" s="169"/>
      <c r="UOG61" s="169"/>
      <c r="UOH61" s="169"/>
      <c r="UOI61" s="169"/>
      <c r="UOJ61" s="169"/>
      <c r="UOK61" s="169"/>
      <c r="UOL61" s="169"/>
      <c r="UOM61" s="169"/>
      <c r="UON61" s="169"/>
      <c r="UOO61" s="169"/>
      <c r="UOP61" s="169"/>
      <c r="UOQ61" s="169"/>
      <c r="UOR61" s="169"/>
      <c r="UOS61" s="169"/>
      <c r="UOT61" s="169"/>
      <c r="UOU61" s="169"/>
      <c r="UOV61" s="169"/>
      <c r="UOW61" s="169"/>
      <c r="UOX61" s="169"/>
      <c r="UOY61" s="169"/>
      <c r="UOZ61" s="169"/>
      <c r="UPA61" s="169"/>
      <c r="UPB61" s="169"/>
      <c r="UPC61" s="169"/>
      <c r="UPD61" s="169"/>
      <c r="UPE61" s="169"/>
      <c r="UPF61" s="169"/>
      <c r="UPG61" s="169"/>
      <c r="UPH61" s="169"/>
      <c r="UPI61" s="169"/>
      <c r="UPJ61" s="169"/>
      <c r="UPK61" s="169"/>
      <c r="UPL61" s="169"/>
      <c r="UPM61" s="169"/>
      <c r="UPN61" s="169"/>
      <c r="UPO61" s="169"/>
      <c r="UPP61" s="169"/>
      <c r="UPQ61" s="169"/>
      <c r="UPR61" s="169"/>
      <c r="UPS61" s="169"/>
      <c r="UPT61" s="169"/>
      <c r="UPU61" s="169"/>
      <c r="UPV61" s="169"/>
      <c r="UPW61" s="169"/>
      <c r="UPX61" s="169"/>
      <c r="UPY61" s="169"/>
      <c r="UPZ61" s="169"/>
      <c r="UQA61" s="169"/>
      <c r="UQB61" s="169"/>
      <c r="UQC61" s="169"/>
      <c r="UQD61" s="169"/>
      <c r="UQE61" s="169"/>
      <c r="UQF61" s="169"/>
      <c r="UQG61" s="169"/>
      <c r="UQH61" s="169"/>
      <c r="UQI61" s="169"/>
      <c r="UQJ61" s="169"/>
      <c r="UQK61" s="169"/>
      <c r="UQL61" s="169"/>
      <c r="UQM61" s="169"/>
      <c r="UQN61" s="169"/>
      <c r="UQO61" s="169"/>
      <c r="UQP61" s="169"/>
      <c r="UQQ61" s="169"/>
      <c r="UQR61" s="169"/>
      <c r="UQS61" s="169"/>
      <c r="UQT61" s="169"/>
      <c r="UQU61" s="169"/>
      <c r="UQV61" s="169"/>
      <c r="UQW61" s="169"/>
      <c r="UQX61" s="169"/>
      <c r="UQY61" s="169"/>
      <c r="UQZ61" s="169"/>
      <c r="URA61" s="169"/>
      <c r="URB61" s="169"/>
      <c r="URC61" s="169"/>
      <c r="URD61" s="169"/>
      <c r="URE61" s="169"/>
      <c r="URF61" s="169"/>
      <c r="URG61" s="169"/>
      <c r="URH61" s="169"/>
      <c r="URI61" s="169"/>
      <c r="URJ61" s="169"/>
      <c r="URK61" s="169"/>
      <c r="URL61" s="169"/>
      <c r="URM61" s="169"/>
      <c r="URN61" s="169"/>
      <c r="URO61" s="169"/>
      <c r="URP61" s="169"/>
      <c r="URQ61" s="169"/>
      <c r="URR61" s="169"/>
      <c r="URS61" s="169"/>
      <c r="URT61" s="169"/>
      <c r="URU61" s="169"/>
      <c r="URV61" s="169"/>
      <c r="URW61" s="169"/>
      <c r="URX61" s="169"/>
      <c r="URY61" s="169"/>
      <c r="URZ61" s="169"/>
      <c r="USA61" s="169"/>
      <c r="USB61" s="169"/>
      <c r="USC61" s="169"/>
      <c r="USD61" s="169"/>
      <c r="USE61" s="169"/>
      <c r="USF61" s="169"/>
      <c r="USG61" s="169"/>
      <c r="USH61" s="169"/>
      <c r="USI61" s="169"/>
      <c r="USJ61" s="169"/>
      <c r="USK61" s="169"/>
      <c r="USL61" s="169"/>
      <c r="USM61" s="169"/>
      <c r="USN61" s="169"/>
      <c r="USO61" s="169"/>
      <c r="USP61" s="169"/>
      <c r="USQ61" s="169"/>
      <c r="USR61" s="169"/>
      <c r="USS61" s="169"/>
      <c r="UST61" s="169"/>
      <c r="USU61" s="169"/>
      <c r="USV61" s="169"/>
      <c r="USW61" s="169"/>
      <c r="USX61" s="169"/>
      <c r="USY61" s="169"/>
      <c r="USZ61" s="169"/>
      <c r="UTA61" s="169"/>
      <c r="UTB61" s="169"/>
      <c r="UTC61" s="169"/>
      <c r="UTD61" s="169"/>
      <c r="UTE61" s="169"/>
      <c r="UTF61" s="169"/>
      <c r="UTG61" s="169"/>
      <c r="UTH61" s="169"/>
      <c r="UTI61" s="169"/>
      <c r="UTJ61" s="169"/>
      <c r="UTK61" s="169"/>
      <c r="UTL61" s="169"/>
      <c r="UTM61" s="169"/>
      <c r="UTN61" s="169"/>
      <c r="UTO61" s="169"/>
      <c r="UTP61" s="169"/>
      <c r="UTQ61" s="169"/>
      <c r="UTR61" s="169"/>
      <c r="UTS61" s="169"/>
      <c r="UTT61" s="169"/>
      <c r="UTU61" s="169"/>
      <c r="UTV61" s="169"/>
      <c r="UTW61" s="169"/>
      <c r="UTX61" s="169"/>
      <c r="UTY61" s="169"/>
      <c r="UTZ61" s="169"/>
      <c r="UUA61" s="169"/>
      <c r="UUB61" s="169"/>
      <c r="UUC61" s="169"/>
      <c r="UUD61" s="169"/>
      <c r="UUE61" s="169"/>
      <c r="UUF61" s="169"/>
      <c r="UUG61" s="169"/>
      <c r="UUH61" s="169"/>
      <c r="UUI61" s="169"/>
      <c r="UUJ61" s="169"/>
      <c r="UUK61" s="169"/>
      <c r="UUL61" s="169"/>
      <c r="UUM61" s="169"/>
      <c r="UUN61" s="169"/>
      <c r="UUO61" s="169"/>
      <c r="UUP61" s="169"/>
      <c r="UUQ61" s="169"/>
      <c r="UUR61" s="169"/>
      <c r="UUS61" s="169"/>
      <c r="UUT61" s="169"/>
      <c r="UUU61" s="169"/>
      <c r="UUV61" s="169"/>
      <c r="UUW61" s="169"/>
      <c r="UUX61" s="169"/>
      <c r="UUY61" s="169"/>
      <c r="UUZ61" s="169"/>
      <c r="UVA61" s="169"/>
      <c r="UVB61" s="169"/>
      <c r="UVC61" s="169"/>
      <c r="UVD61" s="169"/>
      <c r="UVE61" s="169"/>
      <c r="UVF61" s="169"/>
      <c r="UVG61" s="169"/>
      <c r="UVH61" s="169"/>
      <c r="UVI61" s="169"/>
      <c r="UVJ61" s="169"/>
      <c r="UVK61" s="169"/>
      <c r="UVL61" s="169"/>
      <c r="UVM61" s="169"/>
      <c r="UVN61" s="169"/>
      <c r="UVO61" s="169"/>
      <c r="UVP61" s="169"/>
      <c r="UVQ61" s="169"/>
      <c r="UVR61" s="169"/>
      <c r="UVS61" s="169"/>
      <c r="UVT61" s="169"/>
      <c r="UVU61" s="169"/>
      <c r="UVV61" s="169"/>
      <c r="UVW61" s="169"/>
      <c r="UVX61" s="169"/>
      <c r="UVY61" s="169"/>
      <c r="UVZ61" s="169"/>
      <c r="UWA61" s="169"/>
      <c r="UWB61" s="169"/>
      <c r="UWC61" s="169"/>
      <c r="UWD61" s="169"/>
      <c r="UWE61" s="169"/>
      <c r="UWF61" s="169"/>
      <c r="UWG61" s="169"/>
      <c r="UWH61" s="169"/>
      <c r="UWI61" s="169"/>
      <c r="UWJ61" s="169"/>
      <c r="UWK61" s="169"/>
      <c r="UWL61" s="169"/>
      <c r="UWM61" s="169"/>
      <c r="UWN61" s="169"/>
      <c r="UWO61" s="169"/>
      <c r="UWP61" s="169"/>
      <c r="UWQ61" s="169"/>
      <c r="UWR61" s="169"/>
      <c r="UWS61" s="169"/>
      <c r="UWT61" s="169"/>
      <c r="UWU61" s="169"/>
      <c r="UWV61" s="169"/>
      <c r="UWW61" s="169"/>
      <c r="UWX61" s="169"/>
      <c r="UWY61" s="169"/>
      <c r="UWZ61" s="169"/>
      <c r="UXA61" s="169"/>
      <c r="UXB61" s="169"/>
      <c r="UXC61" s="169"/>
      <c r="UXD61" s="169"/>
      <c r="UXE61" s="169"/>
      <c r="UXF61" s="169"/>
      <c r="UXG61" s="169"/>
      <c r="UXH61" s="169"/>
      <c r="UXI61" s="169"/>
      <c r="UXJ61" s="169"/>
      <c r="UXK61" s="169"/>
      <c r="UXL61" s="169"/>
      <c r="UXM61" s="169"/>
      <c r="UXN61" s="169"/>
      <c r="UXO61" s="169"/>
      <c r="UXP61" s="169"/>
      <c r="UXQ61" s="169"/>
      <c r="UXR61" s="169"/>
      <c r="UXS61" s="169"/>
      <c r="UXT61" s="169"/>
      <c r="UXU61" s="169"/>
      <c r="UXV61" s="169"/>
      <c r="UXW61" s="169"/>
      <c r="UXX61" s="169"/>
      <c r="UXY61" s="169"/>
      <c r="UXZ61" s="169"/>
      <c r="UYA61" s="169"/>
      <c r="UYB61" s="169"/>
      <c r="UYC61" s="169"/>
      <c r="UYD61" s="169"/>
      <c r="UYE61" s="169"/>
      <c r="UYF61" s="169"/>
      <c r="UYG61" s="169"/>
      <c r="UYH61" s="169"/>
      <c r="UYI61" s="169"/>
      <c r="UYJ61" s="169"/>
      <c r="UYK61" s="169"/>
      <c r="UYL61" s="169"/>
      <c r="UYM61" s="169"/>
      <c r="UYN61" s="169"/>
      <c r="UYO61" s="169"/>
      <c r="UYP61" s="169"/>
      <c r="UYQ61" s="169"/>
      <c r="UYR61" s="169"/>
      <c r="UYS61" s="169"/>
      <c r="UYT61" s="169"/>
      <c r="UYU61" s="169"/>
      <c r="UYV61" s="169"/>
      <c r="UYW61" s="169"/>
      <c r="UYX61" s="169"/>
      <c r="UYY61" s="169"/>
      <c r="UYZ61" s="169"/>
      <c r="UZA61" s="169"/>
      <c r="UZB61" s="169"/>
      <c r="UZC61" s="169"/>
      <c r="UZD61" s="169"/>
      <c r="UZE61" s="169"/>
      <c r="UZF61" s="169"/>
      <c r="UZG61" s="169"/>
      <c r="UZH61" s="169"/>
      <c r="UZI61" s="169"/>
      <c r="UZJ61" s="169"/>
      <c r="UZK61" s="169"/>
      <c r="UZL61" s="169"/>
      <c r="UZM61" s="169"/>
      <c r="UZN61" s="169"/>
      <c r="UZO61" s="169"/>
      <c r="UZP61" s="169"/>
      <c r="UZQ61" s="169"/>
      <c r="UZR61" s="169"/>
      <c r="UZS61" s="169"/>
      <c r="UZT61" s="169"/>
      <c r="UZU61" s="169"/>
      <c r="UZV61" s="169"/>
      <c r="UZW61" s="169"/>
      <c r="UZX61" s="169"/>
      <c r="UZY61" s="169"/>
      <c r="UZZ61" s="169"/>
      <c r="VAA61" s="169"/>
      <c r="VAB61" s="169"/>
      <c r="VAC61" s="169"/>
      <c r="VAD61" s="169"/>
      <c r="VAE61" s="169"/>
      <c r="VAF61" s="169"/>
      <c r="VAG61" s="169"/>
      <c r="VAH61" s="169"/>
      <c r="VAI61" s="169"/>
      <c r="VAJ61" s="169"/>
      <c r="VAK61" s="169"/>
      <c r="VAL61" s="169"/>
      <c r="VAM61" s="169"/>
      <c r="VAN61" s="169"/>
      <c r="VAO61" s="169"/>
      <c r="VAP61" s="169"/>
      <c r="VAQ61" s="169"/>
      <c r="VAR61" s="169"/>
      <c r="VAS61" s="169"/>
      <c r="VAT61" s="169"/>
      <c r="VAU61" s="169"/>
      <c r="VAV61" s="169"/>
      <c r="VAW61" s="169"/>
      <c r="VAX61" s="169"/>
      <c r="VAY61" s="169"/>
      <c r="VAZ61" s="169"/>
      <c r="VBA61" s="169"/>
      <c r="VBB61" s="169"/>
      <c r="VBC61" s="169"/>
      <c r="VBD61" s="169"/>
      <c r="VBE61" s="169"/>
      <c r="VBF61" s="169"/>
      <c r="VBG61" s="169"/>
      <c r="VBH61" s="169"/>
      <c r="VBI61" s="169"/>
      <c r="VBJ61" s="169"/>
      <c r="VBK61" s="169"/>
      <c r="VBL61" s="169"/>
      <c r="VBM61" s="169"/>
      <c r="VBN61" s="169"/>
      <c r="VBO61" s="169"/>
      <c r="VBP61" s="169"/>
      <c r="VBQ61" s="169"/>
      <c r="VBR61" s="169"/>
      <c r="VBS61" s="169"/>
      <c r="VBT61" s="169"/>
      <c r="VBU61" s="169"/>
      <c r="VBV61" s="169"/>
      <c r="VBW61" s="169"/>
      <c r="VBX61" s="169"/>
      <c r="VBY61" s="169"/>
      <c r="VBZ61" s="169"/>
      <c r="VCA61" s="169"/>
      <c r="VCB61" s="169"/>
      <c r="VCC61" s="169"/>
      <c r="VCD61" s="169"/>
      <c r="VCE61" s="169"/>
      <c r="VCF61" s="169"/>
      <c r="VCG61" s="169"/>
      <c r="VCH61" s="169"/>
      <c r="VCI61" s="169"/>
      <c r="VCJ61" s="169"/>
      <c r="VCK61" s="169"/>
      <c r="VCL61" s="169"/>
      <c r="VCM61" s="169"/>
      <c r="VCN61" s="169"/>
      <c r="VCO61" s="169"/>
      <c r="VCP61" s="169"/>
      <c r="VCQ61" s="169"/>
      <c r="VCR61" s="169"/>
      <c r="VCS61" s="169"/>
      <c r="VCT61" s="169"/>
      <c r="VCU61" s="169"/>
      <c r="VCV61" s="169"/>
      <c r="VCW61" s="169"/>
      <c r="VCX61" s="169"/>
      <c r="VCY61" s="169"/>
      <c r="VCZ61" s="169"/>
      <c r="VDA61" s="169"/>
      <c r="VDB61" s="169"/>
      <c r="VDC61" s="169"/>
      <c r="VDD61" s="169"/>
      <c r="VDE61" s="169"/>
      <c r="VDF61" s="169"/>
      <c r="VDG61" s="169"/>
      <c r="VDH61" s="169"/>
      <c r="VDI61" s="169"/>
      <c r="VDJ61" s="169"/>
      <c r="VDK61" s="169"/>
      <c r="VDL61" s="169"/>
      <c r="VDM61" s="169"/>
      <c r="VDN61" s="169"/>
      <c r="VDO61" s="169"/>
      <c r="VDP61" s="169"/>
      <c r="VDQ61" s="169"/>
      <c r="VDR61" s="169"/>
      <c r="VDS61" s="169"/>
      <c r="VDT61" s="169"/>
      <c r="VDU61" s="169"/>
      <c r="VDV61" s="169"/>
      <c r="VDW61" s="169"/>
      <c r="VDX61" s="169"/>
      <c r="VDY61" s="169"/>
      <c r="VDZ61" s="169"/>
      <c r="VEA61" s="169"/>
      <c r="VEB61" s="169"/>
      <c r="VEC61" s="169"/>
      <c r="VED61" s="169"/>
      <c r="VEE61" s="169"/>
      <c r="VEF61" s="169"/>
      <c r="VEG61" s="169"/>
      <c r="VEH61" s="169"/>
      <c r="VEI61" s="169"/>
      <c r="VEJ61" s="169"/>
      <c r="VEK61" s="169"/>
      <c r="VEL61" s="169"/>
      <c r="VEM61" s="169"/>
      <c r="VEN61" s="169"/>
      <c r="VEO61" s="169"/>
      <c r="VEP61" s="169"/>
      <c r="VEQ61" s="169"/>
      <c r="VER61" s="169"/>
      <c r="VES61" s="169"/>
      <c r="VET61" s="169"/>
      <c r="VEU61" s="169"/>
      <c r="VEV61" s="169"/>
      <c r="VEW61" s="169"/>
      <c r="VEX61" s="169"/>
      <c r="VEY61" s="169"/>
      <c r="VEZ61" s="169"/>
      <c r="VFA61" s="169"/>
      <c r="VFB61" s="169"/>
      <c r="VFC61" s="169"/>
      <c r="VFD61" s="169"/>
      <c r="VFE61" s="169"/>
      <c r="VFF61" s="169"/>
      <c r="VFG61" s="169"/>
      <c r="VFH61" s="169"/>
      <c r="VFI61" s="169"/>
      <c r="VFJ61" s="169"/>
      <c r="VFK61" s="169"/>
      <c r="VFL61" s="169"/>
      <c r="VFM61" s="169"/>
      <c r="VFN61" s="169"/>
      <c r="VFO61" s="169"/>
      <c r="VFP61" s="169"/>
      <c r="VFQ61" s="169"/>
      <c r="VFR61" s="169"/>
      <c r="VFS61" s="169"/>
      <c r="VFT61" s="169"/>
      <c r="VFU61" s="169"/>
      <c r="VFV61" s="169"/>
      <c r="VFW61" s="169"/>
      <c r="VFX61" s="169"/>
      <c r="VFY61" s="169"/>
      <c r="VFZ61" s="169"/>
      <c r="VGA61" s="169"/>
      <c r="VGB61" s="169"/>
      <c r="VGC61" s="169"/>
      <c r="VGD61" s="169"/>
      <c r="VGE61" s="169"/>
      <c r="VGF61" s="169"/>
      <c r="VGG61" s="169"/>
      <c r="VGH61" s="169"/>
      <c r="VGI61" s="169"/>
      <c r="VGJ61" s="169"/>
      <c r="VGK61" s="169"/>
      <c r="VGL61" s="169"/>
      <c r="VGM61" s="169"/>
      <c r="VGN61" s="169"/>
      <c r="VGO61" s="169"/>
      <c r="VGP61" s="169"/>
      <c r="VGQ61" s="169"/>
      <c r="VGR61" s="169"/>
      <c r="VGS61" s="169"/>
      <c r="VGT61" s="169"/>
      <c r="VGU61" s="169"/>
      <c r="VGV61" s="169"/>
      <c r="VGW61" s="169"/>
      <c r="VGX61" s="169"/>
      <c r="VGY61" s="169"/>
      <c r="VGZ61" s="169"/>
      <c r="VHA61" s="169"/>
      <c r="VHB61" s="169"/>
      <c r="VHC61" s="169"/>
      <c r="VHD61" s="169"/>
      <c r="VHE61" s="169"/>
      <c r="VHF61" s="169"/>
      <c r="VHG61" s="169"/>
      <c r="VHH61" s="169"/>
      <c r="VHI61" s="169"/>
      <c r="VHJ61" s="169"/>
      <c r="VHK61" s="169"/>
      <c r="VHL61" s="169"/>
      <c r="VHM61" s="169"/>
      <c r="VHN61" s="169"/>
      <c r="VHO61" s="169"/>
      <c r="VHP61" s="169"/>
      <c r="VHQ61" s="169"/>
      <c r="VHR61" s="169"/>
      <c r="VHS61" s="169"/>
      <c r="VHT61" s="169"/>
      <c r="VHU61" s="169"/>
      <c r="VHV61" s="169"/>
      <c r="VHW61" s="169"/>
      <c r="VHX61" s="169"/>
      <c r="VHY61" s="169"/>
      <c r="VHZ61" s="169"/>
      <c r="VIA61" s="169"/>
      <c r="VIB61" s="169"/>
      <c r="VIC61" s="169"/>
      <c r="VID61" s="169"/>
      <c r="VIE61" s="169"/>
      <c r="VIF61" s="169"/>
      <c r="VIG61" s="169"/>
      <c r="VIH61" s="169"/>
      <c r="VII61" s="169"/>
      <c r="VIJ61" s="169"/>
      <c r="VIK61" s="169"/>
      <c r="VIL61" s="169"/>
      <c r="VIM61" s="169"/>
      <c r="VIN61" s="169"/>
      <c r="VIO61" s="169"/>
      <c r="VIP61" s="169"/>
      <c r="VIQ61" s="169"/>
      <c r="VIR61" s="169"/>
      <c r="VIS61" s="169"/>
      <c r="VIT61" s="169"/>
      <c r="VIU61" s="169"/>
      <c r="VIV61" s="169"/>
      <c r="VIW61" s="169"/>
      <c r="VIX61" s="169"/>
      <c r="VIY61" s="169"/>
      <c r="VIZ61" s="169"/>
      <c r="VJA61" s="169"/>
      <c r="VJB61" s="169"/>
      <c r="VJC61" s="169"/>
      <c r="VJD61" s="169"/>
      <c r="VJE61" s="169"/>
      <c r="VJF61" s="169"/>
      <c r="VJG61" s="169"/>
      <c r="VJH61" s="169"/>
      <c r="VJI61" s="169"/>
      <c r="VJJ61" s="169"/>
      <c r="VJK61" s="169"/>
      <c r="VJL61" s="169"/>
      <c r="VJM61" s="169"/>
      <c r="VJN61" s="169"/>
      <c r="VJO61" s="169"/>
      <c r="VJP61" s="169"/>
      <c r="VJQ61" s="169"/>
      <c r="VJR61" s="169"/>
      <c r="VJS61" s="169"/>
      <c r="VJT61" s="169"/>
      <c r="VJU61" s="169"/>
      <c r="VJV61" s="169"/>
      <c r="VJW61" s="169"/>
      <c r="VJX61" s="169"/>
      <c r="VJY61" s="169"/>
      <c r="VJZ61" s="169"/>
      <c r="VKA61" s="169"/>
      <c r="VKB61" s="169"/>
      <c r="VKC61" s="169"/>
      <c r="VKD61" s="169"/>
      <c r="VKE61" s="169"/>
      <c r="VKF61" s="169"/>
      <c r="VKG61" s="169"/>
      <c r="VKH61" s="169"/>
      <c r="VKI61" s="169"/>
      <c r="VKJ61" s="169"/>
      <c r="VKK61" s="169"/>
      <c r="VKL61" s="169"/>
      <c r="VKM61" s="169"/>
      <c r="VKN61" s="169"/>
      <c r="VKO61" s="169"/>
      <c r="VKP61" s="169"/>
      <c r="VKQ61" s="169"/>
      <c r="VKR61" s="169"/>
      <c r="VKS61" s="169"/>
      <c r="VKT61" s="169"/>
      <c r="VKU61" s="169"/>
      <c r="VKV61" s="169"/>
      <c r="VKW61" s="169"/>
      <c r="VKX61" s="169"/>
      <c r="VKY61" s="169"/>
      <c r="VKZ61" s="169"/>
      <c r="VLA61" s="169"/>
      <c r="VLB61" s="169"/>
      <c r="VLC61" s="169"/>
      <c r="VLD61" s="169"/>
      <c r="VLE61" s="169"/>
      <c r="VLF61" s="169"/>
      <c r="VLG61" s="169"/>
      <c r="VLH61" s="169"/>
      <c r="VLI61" s="169"/>
      <c r="VLJ61" s="169"/>
      <c r="VLK61" s="169"/>
      <c r="VLL61" s="169"/>
      <c r="VLM61" s="169"/>
      <c r="VLN61" s="169"/>
      <c r="VLO61" s="169"/>
      <c r="VLP61" s="169"/>
      <c r="VLQ61" s="169"/>
      <c r="VLR61" s="169"/>
      <c r="VLS61" s="169"/>
      <c r="VLT61" s="169"/>
      <c r="VLU61" s="169"/>
      <c r="VLV61" s="169"/>
      <c r="VLW61" s="169"/>
      <c r="VLX61" s="169"/>
      <c r="VLY61" s="169"/>
      <c r="VLZ61" s="169"/>
      <c r="VMA61" s="169"/>
      <c r="VMB61" s="169"/>
      <c r="VMC61" s="169"/>
      <c r="VMD61" s="169"/>
      <c r="VME61" s="169"/>
      <c r="VMF61" s="169"/>
      <c r="VMG61" s="169"/>
      <c r="VMH61" s="169"/>
      <c r="VMI61" s="169"/>
      <c r="VMJ61" s="169"/>
      <c r="VMK61" s="169"/>
      <c r="VML61" s="169"/>
      <c r="VMM61" s="169"/>
      <c r="VMN61" s="169"/>
      <c r="VMO61" s="169"/>
      <c r="VMP61" s="169"/>
      <c r="VMQ61" s="169"/>
      <c r="VMR61" s="169"/>
      <c r="VMS61" s="169"/>
      <c r="VMT61" s="169"/>
      <c r="VMU61" s="169"/>
      <c r="VMV61" s="169"/>
      <c r="VMW61" s="169"/>
      <c r="VMX61" s="169"/>
      <c r="VMY61" s="169"/>
      <c r="VMZ61" s="169"/>
      <c r="VNA61" s="169"/>
      <c r="VNB61" s="169"/>
      <c r="VNC61" s="169"/>
      <c r="VND61" s="169"/>
      <c r="VNE61" s="169"/>
      <c r="VNF61" s="169"/>
      <c r="VNG61" s="169"/>
      <c r="VNH61" s="169"/>
      <c r="VNI61" s="169"/>
      <c r="VNJ61" s="169"/>
      <c r="VNK61" s="169"/>
      <c r="VNL61" s="169"/>
      <c r="VNM61" s="169"/>
      <c r="VNN61" s="169"/>
      <c r="VNO61" s="169"/>
      <c r="VNP61" s="169"/>
      <c r="VNQ61" s="169"/>
      <c r="VNR61" s="169"/>
      <c r="VNS61" s="169"/>
      <c r="VNT61" s="169"/>
      <c r="VNU61" s="169"/>
      <c r="VNV61" s="169"/>
      <c r="VNW61" s="169"/>
      <c r="VNX61" s="169"/>
      <c r="VNY61" s="169"/>
      <c r="VNZ61" s="169"/>
      <c r="VOA61" s="169"/>
      <c r="VOB61" s="169"/>
      <c r="VOC61" s="169"/>
      <c r="VOD61" s="169"/>
      <c r="VOE61" s="169"/>
      <c r="VOF61" s="169"/>
      <c r="VOG61" s="169"/>
      <c r="VOH61" s="169"/>
      <c r="VOI61" s="169"/>
      <c r="VOJ61" s="169"/>
      <c r="VOK61" s="169"/>
      <c r="VOL61" s="169"/>
      <c r="VOM61" s="169"/>
      <c r="VON61" s="169"/>
      <c r="VOO61" s="169"/>
      <c r="VOP61" s="169"/>
      <c r="VOQ61" s="169"/>
      <c r="VOR61" s="169"/>
      <c r="VOS61" s="169"/>
      <c r="VOT61" s="169"/>
      <c r="VOU61" s="169"/>
      <c r="VOV61" s="169"/>
      <c r="VOW61" s="169"/>
      <c r="VOX61" s="169"/>
      <c r="VOY61" s="169"/>
      <c r="VOZ61" s="169"/>
      <c r="VPA61" s="169"/>
      <c r="VPB61" s="169"/>
      <c r="VPC61" s="169"/>
      <c r="VPD61" s="169"/>
      <c r="VPE61" s="169"/>
      <c r="VPF61" s="169"/>
      <c r="VPG61" s="169"/>
      <c r="VPH61" s="169"/>
      <c r="VPI61" s="169"/>
      <c r="VPJ61" s="169"/>
      <c r="VPK61" s="169"/>
      <c r="VPL61" s="169"/>
      <c r="VPM61" s="169"/>
      <c r="VPN61" s="169"/>
      <c r="VPO61" s="169"/>
      <c r="VPP61" s="169"/>
      <c r="VPQ61" s="169"/>
      <c r="VPR61" s="169"/>
      <c r="VPS61" s="169"/>
      <c r="VPT61" s="169"/>
      <c r="VPU61" s="169"/>
      <c r="VPV61" s="169"/>
      <c r="VPW61" s="169"/>
      <c r="VPX61" s="169"/>
      <c r="VPY61" s="169"/>
      <c r="VPZ61" s="169"/>
      <c r="VQA61" s="169"/>
      <c r="VQB61" s="169"/>
      <c r="VQC61" s="169"/>
      <c r="VQD61" s="169"/>
      <c r="VQE61" s="169"/>
      <c r="VQF61" s="169"/>
      <c r="VQG61" s="169"/>
      <c r="VQH61" s="169"/>
      <c r="VQI61" s="169"/>
      <c r="VQJ61" s="169"/>
      <c r="VQK61" s="169"/>
      <c r="VQL61" s="169"/>
      <c r="VQM61" s="169"/>
      <c r="VQN61" s="169"/>
      <c r="VQO61" s="169"/>
      <c r="VQP61" s="169"/>
      <c r="VQQ61" s="169"/>
      <c r="VQR61" s="169"/>
      <c r="VQS61" s="169"/>
      <c r="VQT61" s="169"/>
      <c r="VQU61" s="169"/>
      <c r="VQV61" s="169"/>
      <c r="VQW61" s="169"/>
      <c r="VQX61" s="169"/>
      <c r="VQY61" s="169"/>
      <c r="VQZ61" s="169"/>
      <c r="VRA61" s="169"/>
      <c r="VRB61" s="169"/>
      <c r="VRC61" s="169"/>
      <c r="VRD61" s="169"/>
      <c r="VRE61" s="169"/>
      <c r="VRF61" s="169"/>
      <c r="VRG61" s="169"/>
      <c r="VRH61" s="169"/>
      <c r="VRI61" s="169"/>
      <c r="VRJ61" s="169"/>
      <c r="VRK61" s="169"/>
      <c r="VRL61" s="169"/>
      <c r="VRM61" s="169"/>
      <c r="VRN61" s="169"/>
      <c r="VRO61" s="169"/>
      <c r="VRP61" s="169"/>
      <c r="VRQ61" s="169"/>
      <c r="VRR61" s="169"/>
      <c r="VRS61" s="169"/>
      <c r="VRT61" s="169"/>
      <c r="VRU61" s="169"/>
      <c r="VRV61" s="169"/>
      <c r="VRW61" s="169"/>
      <c r="VRX61" s="169"/>
      <c r="VRY61" s="169"/>
      <c r="VRZ61" s="169"/>
      <c r="VSA61" s="169"/>
      <c r="VSB61" s="169"/>
      <c r="VSC61" s="169"/>
      <c r="VSD61" s="169"/>
      <c r="VSE61" s="169"/>
      <c r="VSF61" s="169"/>
      <c r="VSG61" s="169"/>
      <c r="VSH61" s="169"/>
      <c r="VSI61" s="169"/>
      <c r="VSJ61" s="169"/>
      <c r="VSK61" s="169"/>
      <c r="VSL61" s="169"/>
      <c r="VSM61" s="169"/>
      <c r="VSN61" s="169"/>
      <c r="VSO61" s="169"/>
      <c r="VSP61" s="169"/>
      <c r="VSQ61" s="169"/>
      <c r="VSR61" s="169"/>
      <c r="VSS61" s="169"/>
      <c r="VST61" s="169"/>
      <c r="VSU61" s="169"/>
      <c r="VSV61" s="169"/>
      <c r="VSW61" s="169"/>
      <c r="VSX61" s="169"/>
      <c r="VSY61" s="169"/>
      <c r="VSZ61" s="169"/>
      <c r="VTA61" s="169"/>
      <c r="VTB61" s="169"/>
      <c r="VTC61" s="169"/>
      <c r="VTD61" s="169"/>
      <c r="VTE61" s="169"/>
      <c r="VTF61" s="169"/>
      <c r="VTG61" s="169"/>
      <c r="VTH61" s="169"/>
      <c r="VTI61" s="169"/>
      <c r="VTJ61" s="169"/>
      <c r="VTK61" s="169"/>
      <c r="VTL61" s="169"/>
      <c r="VTM61" s="169"/>
      <c r="VTN61" s="169"/>
      <c r="VTO61" s="169"/>
      <c r="VTP61" s="169"/>
      <c r="VTQ61" s="169"/>
      <c r="VTR61" s="169"/>
      <c r="VTS61" s="169"/>
      <c r="VTT61" s="169"/>
      <c r="VTU61" s="169"/>
      <c r="VTV61" s="169"/>
      <c r="VTW61" s="169"/>
      <c r="VTX61" s="169"/>
      <c r="VTY61" s="169"/>
      <c r="VTZ61" s="169"/>
      <c r="VUA61" s="169"/>
      <c r="VUB61" s="169"/>
      <c r="VUC61" s="169"/>
      <c r="VUD61" s="169"/>
      <c r="VUE61" s="169"/>
      <c r="VUF61" s="169"/>
      <c r="VUG61" s="169"/>
      <c r="VUH61" s="169"/>
      <c r="VUI61" s="169"/>
      <c r="VUJ61" s="169"/>
      <c r="VUK61" s="169"/>
      <c r="VUL61" s="169"/>
      <c r="VUM61" s="169"/>
      <c r="VUN61" s="169"/>
      <c r="VUO61" s="169"/>
      <c r="VUP61" s="169"/>
      <c r="VUQ61" s="169"/>
      <c r="VUR61" s="169"/>
      <c r="VUS61" s="169"/>
      <c r="VUT61" s="169"/>
      <c r="VUU61" s="169"/>
      <c r="VUV61" s="169"/>
      <c r="VUW61" s="169"/>
      <c r="VUX61" s="169"/>
      <c r="VUY61" s="169"/>
      <c r="VUZ61" s="169"/>
      <c r="VVA61" s="169"/>
      <c r="VVB61" s="169"/>
      <c r="VVC61" s="169"/>
      <c r="VVD61" s="169"/>
      <c r="VVE61" s="169"/>
      <c r="VVF61" s="169"/>
      <c r="VVG61" s="169"/>
      <c r="VVH61" s="169"/>
      <c r="VVI61" s="169"/>
      <c r="VVJ61" s="169"/>
      <c r="VVK61" s="169"/>
      <c r="VVL61" s="169"/>
      <c r="VVM61" s="169"/>
      <c r="VVN61" s="169"/>
      <c r="VVO61" s="169"/>
      <c r="VVP61" s="169"/>
      <c r="VVQ61" s="169"/>
      <c r="VVR61" s="169"/>
      <c r="VVS61" s="169"/>
      <c r="VVT61" s="169"/>
      <c r="VVU61" s="169"/>
      <c r="VVV61" s="169"/>
      <c r="VVW61" s="169"/>
      <c r="VVX61" s="169"/>
      <c r="VVY61" s="169"/>
      <c r="VVZ61" s="169"/>
      <c r="VWA61" s="169"/>
      <c r="VWB61" s="169"/>
      <c r="VWC61" s="169"/>
      <c r="VWD61" s="169"/>
      <c r="VWE61" s="169"/>
      <c r="VWF61" s="169"/>
      <c r="VWG61" s="169"/>
      <c r="VWH61" s="169"/>
      <c r="VWI61" s="169"/>
      <c r="VWJ61" s="169"/>
      <c r="VWK61" s="169"/>
      <c r="VWL61" s="169"/>
      <c r="VWM61" s="169"/>
      <c r="VWN61" s="169"/>
      <c r="VWO61" s="169"/>
      <c r="VWP61" s="169"/>
      <c r="VWQ61" s="169"/>
      <c r="VWR61" s="169"/>
      <c r="VWS61" s="169"/>
      <c r="VWT61" s="169"/>
      <c r="VWU61" s="169"/>
      <c r="VWV61" s="169"/>
      <c r="VWW61" s="169"/>
      <c r="VWX61" s="169"/>
      <c r="VWY61" s="169"/>
      <c r="VWZ61" s="169"/>
      <c r="VXA61" s="169"/>
      <c r="VXB61" s="169"/>
      <c r="VXC61" s="169"/>
      <c r="VXD61" s="169"/>
      <c r="VXE61" s="169"/>
      <c r="VXF61" s="169"/>
      <c r="VXG61" s="169"/>
      <c r="VXH61" s="169"/>
      <c r="VXI61" s="169"/>
      <c r="VXJ61" s="169"/>
      <c r="VXK61" s="169"/>
      <c r="VXL61" s="169"/>
      <c r="VXM61" s="169"/>
      <c r="VXN61" s="169"/>
      <c r="VXO61" s="169"/>
      <c r="VXP61" s="169"/>
      <c r="VXQ61" s="169"/>
      <c r="VXR61" s="169"/>
      <c r="VXS61" s="169"/>
      <c r="VXT61" s="169"/>
      <c r="VXU61" s="169"/>
      <c r="VXV61" s="169"/>
      <c r="VXW61" s="169"/>
      <c r="VXX61" s="169"/>
      <c r="VXY61" s="169"/>
      <c r="VXZ61" s="169"/>
      <c r="VYA61" s="169"/>
      <c r="VYB61" s="169"/>
      <c r="VYC61" s="169"/>
      <c r="VYD61" s="169"/>
      <c r="VYE61" s="169"/>
      <c r="VYF61" s="169"/>
      <c r="VYG61" s="169"/>
      <c r="VYH61" s="169"/>
      <c r="VYI61" s="169"/>
      <c r="VYJ61" s="169"/>
      <c r="VYK61" s="169"/>
      <c r="VYL61" s="169"/>
      <c r="VYM61" s="169"/>
      <c r="VYN61" s="169"/>
      <c r="VYO61" s="169"/>
      <c r="VYP61" s="169"/>
      <c r="VYQ61" s="169"/>
      <c r="VYR61" s="169"/>
      <c r="VYS61" s="169"/>
      <c r="VYT61" s="169"/>
      <c r="VYU61" s="169"/>
      <c r="VYV61" s="169"/>
      <c r="VYW61" s="169"/>
      <c r="VYX61" s="169"/>
      <c r="VYY61" s="169"/>
      <c r="VYZ61" s="169"/>
      <c r="VZA61" s="169"/>
      <c r="VZB61" s="169"/>
      <c r="VZC61" s="169"/>
      <c r="VZD61" s="169"/>
      <c r="VZE61" s="169"/>
      <c r="VZF61" s="169"/>
      <c r="VZG61" s="169"/>
      <c r="VZH61" s="169"/>
      <c r="VZI61" s="169"/>
      <c r="VZJ61" s="169"/>
      <c r="VZK61" s="169"/>
      <c r="VZL61" s="169"/>
      <c r="VZM61" s="169"/>
      <c r="VZN61" s="169"/>
      <c r="VZO61" s="169"/>
      <c r="VZP61" s="169"/>
      <c r="VZQ61" s="169"/>
      <c r="VZR61" s="169"/>
      <c r="VZS61" s="169"/>
      <c r="VZT61" s="169"/>
      <c r="VZU61" s="169"/>
      <c r="VZV61" s="169"/>
      <c r="VZW61" s="169"/>
      <c r="VZX61" s="169"/>
      <c r="VZY61" s="169"/>
      <c r="VZZ61" s="169"/>
      <c r="WAA61" s="169"/>
      <c r="WAB61" s="169"/>
      <c r="WAC61" s="169"/>
      <c r="WAD61" s="169"/>
      <c r="WAE61" s="169"/>
      <c r="WAF61" s="169"/>
      <c r="WAG61" s="169"/>
      <c r="WAH61" s="169"/>
      <c r="WAI61" s="169"/>
      <c r="WAJ61" s="169"/>
      <c r="WAK61" s="169"/>
      <c r="WAL61" s="169"/>
      <c r="WAM61" s="169"/>
      <c r="WAN61" s="169"/>
      <c r="WAO61" s="169"/>
      <c r="WAP61" s="169"/>
      <c r="WAQ61" s="169"/>
      <c r="WAR61" s="169"/>
      <c r="WAS61" s="169"/>
      <c r="WAT61" s="169"/>
      <c r="WAU61" s="169"/>
      <c r="WAV61" s="169"/>
      <c r="WAW61" s="169"/>
      <c r="WAX61" s="169"/>
      <c r="WAY61" s="169"/>
      <c r="WAZ61" s="169"/>
      <c r="WBA61" s="169"/>
      <c r="WBB61" s="169"/>
      <c r="WBC61" s="169"/>
      <c r="WBD61" s="169"/>
      <c r="WBE61" s="169"/>
      <c r="WBF61" s="169"/>
      <c r="WBG61" s="169"/>
      <c r="WBH61" s="169"/>
      <c r="WBI61" s="169"/>
      <c r="WBJ61" s="169"/>
      <c r="WBK61" s="169"/>
      <c r="WBL61" s="169"/>
      <c r="WBM61" s="169"/>
      <c r="WBN61" s="169"/>
      <c r="WBO61" s="169"/>
      <c r="WBP61" s="169"/>
      <c r="WBQ61" s="169"/>
      <c r="WBR61" s="169"/>
      <c r="WBS61" s="169"/>
      <c r="WBT61" s="169"/>
      <c r="WBU61" s="169"/>
      <c r="WBV61" s="169"/>
      <c r="WBW61" s="169"/>
      <c r="WBX61" s="169"/>
      <c r="WBY61" s="169"/>
      <c r="WBZ61" s="169"/>
      <c r="WCA61" s="169"/>
      <c r="WCB61" s="169"/>
      <c r="WCC61" s="169"/>
      <c r="WCD61" s="169"/>
      <c r="WCE61" s="169"/>
      <c r="WCF61" s="169"/>
      <c r="WCG61" s="169"/>
      <c r="WCH61" s="169"/>
      <c r="WCI61" s="169"/>
      <c r="WCJ61" s="169"/>
      <c r="WCK61" s="169"/>
      <c r="WCL61" s="169"/>
      <c r="WCM61" s="169"/>
      <c r="WCN61" s="169"/>
      <c r="WCO61" s="169"/>
      <c r="WCP61" s="169"/>
      <c r="WCQ61" s="169"/>
      <c r="WCR61" s="169"/>
      <c r="WCS61" s="169"/>
      <c r="WCT61" s="169"/>
      <c r="WCU61" s="169"/>
      <c r="WCV61" s="169"/>
      <c r="WCW61" s="169"/>
      <c r="WCX61" s="169"/>
      <c r="WCY61" s="169"/>
      <c r="WCZ61" s="169"/>
      <c r="WDA61" s="169"/>
      <c r="WDB61" s="169"/>
      <c r="WDC61" s="169"/>
      <c r="WDD61" s="169"/>
      <c r="WDE61" s="169"/>
      <c r="WDF61" s="169"/>
      <c r="WDG61" s="169"/>
      <c r="WDH61" s="169"/>
      <c r="WDI61" s="169"/>
      <c r="WDJ61" s="169"/>
      <c r="WDK61" s="169"/>
      <c r="WDL61" s="169"/>
      <c r="WDM61" s="169"/>
      <c r="WDN61" s="169"/>
      <c r="WDO61" s="169"/>
      <c r="WDP61" s="169"/>
      <c r="WDQ61" s="169"/>
      <c r="WDR61" s="169"/>
      <c r="WDS61" s="169"/>
      <c r="WDT61" s="169"/>
      <c r="WDU61" s="169"/>
      <c r="WDV61" s="169"/>
      <c r="WDW61" s="169"/>
      <c r="WDX61" s="169"/>
      <c r="WDY61" s="169"/>
      <c r="WDZ61" s="169"/>
      <c r="WEA61" s="169"/>
      <c r="WEB61" s="169"/>
      <c r="WEC61" s="169"/>
      <c r="WED61" s="169"/>
      <c r="WEE61" s="169"/>
      <c r="WEF61" s="169"/>
      <c r="WEG61" s="169"/>
      <c r="WEH61" s="169"/>
      <c r="WEI61" s="169"/>
      <c r="WEJ61" s="169"/>
      <c r="WEK61" s="169"/>
      <c r="WEL61" s="169"/>
      <c r="WEM61" s="169"/>
      <c r="WEN61" s="169"/>
      <c r="WEO61" s="169"/>
      <c r="WEP61" s="169"/>
      <c r="WEQ61" s="169"/>
      <c r="WER61" s="169"/>
      <c r="WES61" s="169"/>
      <c r="WET61" s="169"/>
      <c r="WEU61" s="169"/>
      <c r="WEV61" s="169"/>
      <c r="WEW61" s="169"/>
      <c r="WEX61" s="169"/>
      <c r="WEY61" s="169"/>
      <c r="WEZ61" s="169"/>
      <c r="WFA61" s="169"/>
      <c r="WFB61" s="169"/>
      <c r="WFC61" s="169"/>
      <c r="WFD61" s="169"/>
      <c r="WFE61" s="169"/>
      <c r="WFF61" s="169"/>
      <c r="WFG61" s="169"/>
      <c r="WFH61" s="169"/>
      <c r="WFI61" s="169"/>
      <c r="WFJ61" s="169"/>
      <c r="WFK61" s="169"/>
      <c r="WFL61" s="169"/>
      <c r="WFM61" s="169"/>
      <c r="WFN61" s="169"/>
      <c r="WFO61" s="169"/>
      <c r="WFP61" s="169"/>
      <c r="WFQ61" s="169"/>
      <c r="WFR61" s="169"/>
      <c r="WFS61" s="169"/>
      <c r="WFT61" s="169"/>
      <c r="WFU61" s="169"/>
      <c r="WFV61" s="169"/>
      <c r="WFW61" s="169"/>
      <c r="WFX61" s="169"/>
      <c r="WFY61" s="169"/>
      <c r="WFZ61" s="169"/>
      <c r="WGA61" s="169"/>
      <c r="WGB61" s="169"/>
      <c r="WGC61" s="169"/>
      <c r="WGD61" s="169"/>
      <c r="WGE61" s="169"/>
      <c r="WGF61" s="169"/>
      <c r="WGG61" s="169"/>
      <c r="WGH61" s="169"/>
      <c r="WGI61" s="169"/>
      <c r="WGJ61" s="169"/>
      <c r="WGK61" s="169"/>
      <c r="WGL61" s="169"/>
      <c r="WGM61" s="169"/>
      <c r="WGN61" s="169"/>
      <c r="WGO61" s="169"/>
      <c r="WGP61" s="169"/>
      <c r="WGQ61" s="169"/>
      <c r="WGR61" s="169"/>
      <c r="WGS61" s="169"/>
      <c r="WGT61" s="169"/>
      <c r="WGU61" s="169"/>
      <c r="WGV61" s="169"/>
      <c r="WGW61" s="169"/>
      <c r="WGX61" s="169"/>
      <c r="WGY61" s="169"/>
      <c r="WGZ61" s="169"/>
      <c r="WHA61" s="169"/>
      <c r="WHB61" s="169"/>
      <c r="WHC61" s="169"/>
      <c r="WHD61" s="169"/>
      <c r="WHE61" s="169"/>
      <c r="WHF61" s="169"/>
      <c r="WHG61" s="169"/>
      <c r="WHH61" s="169"/>
      <c r="WHI61" s="169"/>
      <c r="WHJ61" s="169"/>
      <c r="WHK61" s="169"/>
      <c r="WHL61" s="169"/>
      <c r="WHM61" s="169"/>
      <c r="WHN61" s="169"/>
      <c r="WHO61" s="169"/>
      <c r="WHP61" s="169"/>
      <c r="WHQ61" s="169"/>
      <c r="WHR61" s="169"/>
      <c r="WHS61" s="169"/>
      <c r="WHT61" s="169"/>
      <c r="WHU61" s="169"/>
      <c r="WHV61" s="169"/>
      <c r="WHW61" s="169"/>
      <c r="WHX61" s="169"/>
      <c r="WHY61" s="169"/>
      <c r="WHZ61" s="169"/>
      <c r="WIA61" s="169"/>
      <c r="WIB61" s="169"/>
      <c r="WIC61" s="169"/>
      <c r="WID61" s="169"/>
      <c r="WIE61" s="169"/>
      <c r="WIF61" s="169"/>
      <c r="WIG61" s="169"/>
      <c r="WIH61" s="169"/>
      <c r="WII61" s="169"/>
      <c r="WIJ61" s="169"/>
      <c r="WIK61" s="169"/>
      <c r="WIL61" s="169"/>
      <c r="WIM61" s="169"/>
      <c r="WIN61" s="169"/>
      <c r="WIO61" s="169"/>
      <c r="WIP61" s="169"/>
      <c r="WIQ61" s="169"/>
      <c r="WIR61" s="169"/>
      <c r="WIS61" s="169"/>
      <c r="WIT61" s="169"/>
      <c r="WIU61" s="169"/>
      <c r="WIV61" s="169"/>
      <c r="WIW61" s="169"/>
      <c r="WIX61" s="169"/>
      <c r="WIY61" s="169"/>
      <c r="WIZ61" s="169"/>
      <c r="WJA61" s="169"/>
      <c r="WJB61" s="169"/>
      <c r="WJC61" s="169"/>
      <c r="WJD61" s="169"/>
      <c r="WJE61" s="169"/>
      <c r="WJF61" s="169"/>
      <c r="WJG61" s="169"/>
      <c r="WJH61" s="169"/>
      <c r="WJI61" s="169"/>
      <c r="WJJ61" s="169"/>
      <c r="WJK61" s="169"/>
      <c r="WJL61" s="169"/>
      <c r="WJM61" s="169"/>
      <c r="WJN61" s="169"/>
      <c r="WJO61" s="169"/>
      <c r="WJP61" s="169"/>
      <c r="WJQ61" s="169"/>
      <c r="WJR61" s="169"/>
      <c r="WJS61" s="169"/>
      <c r="WJT61" s="169"/>
      <c r="WJU61" s="169"/>
      <c r="WJV61" s="169"/>
      <c r="WJW61" s="169"/>
      <c r="WJX61" s="169"/>
      <c r="WJY61" s="169"/>
      <c r="WJZ61" s="169"/>
      <c r="WKA61" s="169"/>
      <c r="WKB61" s="169"/>
      <c r="WKC61" s="169"/>
      <c r="WKD61" s="169"/>
      <c r="WKE61" s="169"/>
      <c r="WKF61" s="169"/>
      <c r="WKG61" s="169"/>
      <c r="WKH61" s="169"/>
      <c r="WKI61" s="169"/>
      <c r="WKJ61" s="169"/>
      <c r="WKK61" s="169"/>
      <c r="WKL61" s="169"/>
      <c r="WKM61" s="169"/>
      <c r="WKN61" s="169"/>
      <c r="WKO61" s="169"/>
      <c r="WKP61" s="169"/>
      <c r="WKQ61" s="169"/>
      <c r="WKR61" s="169"/>
      <c r="WKS61" s="169"/>
      <c r="WKT61" s="169"/>
      <c r="WKU61" s="169"/>
      <c r="WKV61" s="169"/>
      <c r="WKW61" s="169"/>
      <c r="WKX61" s="169"/>
      <c r="WKY61" s="169"/>
      <c r="WKZ61" s="169"/>
      <c r="WLA61" s="169"/>
      <c r="WLB61" s="169"/>
      <c r="WLC61" s="169"/>
      <c r="WLD61" s="169"/>
      <c r="WLE61" s="169"/>
      <c r="WLF61" s="169"/>
      <c r="WLG61" s="169"/>
      <c r="WLH61" s="169"/>
      <c r="WLI61" s="169"/>
      <c r="WLJ61" s="169"/>
      <c r="WLK61" s="169"/>
      <c r="WLL61" s="169"/>
      <c r="WLM61" s="169"/>
      <c r="WLN61" s="169"/>
      <c r="WLO61" s="169"/>
      <c r="WLP61" s="169"/>
      <c r="WLQ61" s="169"/>
      <c r="WLR61" s="169"/>
      <c r="WLS61" s="169"/>
      <c r="WLT61" s="169"/>
      <c r="WLU61" s="169"/>
      <c r="WLV61" s="169"/>
      <c r="WLW61" s="169"/>
      <c r="WLX61" s="169"/>
      <c r="WLY61" s="169"/>
      <c r="WLZ61" s="169"/>
      <c r="WMA61" s="169"/>
      <c r="WMB61" s="169"/>
      <c r="WMC61" s="169"/>
      <c r="WMD61" s="169"/>
      <c r="WME61" s="169"/>
      <c r="WMF61" s="169"/>
      <c r="WMG61" s="169"/>
      <c r="WMH61" s="169"/>
      <c r="WMI61" s="169"/>
      <c r="WMJ61" s="169"/>
      <c r="WMK61" s="169"/>
      <c r="WML61" s="169"/>
      <c r="WMM61" s="169"/>
      <c r="WMN61" s="169"/>
      <c r="WMO61" s="169"/>
      <c r="WMP61" s="169"/>
      <c r="WMQ61" s="169"/>
      <c r="WMR61" s="169"/>
      <c r="WMS61" s="169"/>
      <c r="WMT61" s="169"/>
      <c r="WMU61" s="169"/>
      <c r="WMV61" s="169"/>
      <c r="WMW61" s="169"/>
      <c r="WMX61" s="169"/>
      <c r="WMY61" s="169"/>
      <c r="WMZ61" s="169"/>
      <c r="WNA61" s="169"/>
      <c r="WNB61" s="169"/>
      <c r="WNC61" s="169"/>
      <c r="WND61" s="169"/>
      <c r="WNE61" s="169"/>
      <c r="WNF61" s="169"/>
      <c r="WNG61" s="169"/>
      <c r="WNH61" s="169"/>
      <c r="WNI61" s="169"/>
      <c r="WNJ61" s="169"/>
      <c r="WNK61" s="169"/>
      <c r="WNL61" s="169"/>
      <c r="WNM61" s="169"/>
      <c r="WNN61" s="169"/>
      <c r="WNO61" s="169"/>
      <c r="WNP61" s="169"/>
      <c r="WNQ61" s="169"/>
      <c r="WNR61" s="169"/>
      <c r="WNS61" s="169"/>
      <c r="WNT61" s="169"/>
      <c r="WNU61" s="169"/>
      <c r="WNV61" s="169"/>
      <c r="WNW61" s="169"/>
      <c r="WNX61" s="169"/>
      <c r="WNY61" s="169"/>
      <c r="WNZ61" s="169"/>
      <c r="WOA61" s="169"/>
      <c r="WOB61" s="169"/>
      <c r="WOC61" s="169"/>
      <c r="WOD61" s="169"/>
      <c r="WOE61" s="169"/>
      <c r="WOF61" s="169"/>
      <c r="WOG61" s="169"/>
      <c r="WOH61" s="169"/>
      <c r="WOI61" s="169"/>
      <c r="WOJ61" s="169"/>
      <c r="WOK61" s="169"/>
      <c r="WOL61" s="169"/>
      <c r="WOM61" s="169"/>
      <c r="WON61" s="169"/>
      <c r="WOO61" s="169"/>
      <c r="WOP61" s="169"/>
      <c r="WOQ61" s="169"/>
      <c r="WOR61" s="169"/>
      <c r="WOS61" s="169"/>
      <c r="WOT61" s="169"/>
      <c r="WOU61" s="169"/>
      <c r="WOV61" s="169"/>
      <c r="WOW61" s="169"/>
      <c r="WOX61" s="169"/>
      <c r="WOY61" s="169"/>
      <c r="WOZ61" s="169"/>
      <c r="WPA61" s="169"/>
      <c r="WPB61" s="169"/>
      <c r="WPC61" s="169"/>
      <c r="WPD61" s="169"/>
      <c r="WPE61" s="169"/>
      <c r="WPF61" s="169"/>
      <c r="WPG61" s="169"/>
      <c r="WPH61" s="169"/>
      <c r="WPI61" s="169"/>
      <c r="WPJ61" s="169"/>
      <c r="WPK61" s="169"/>
      <c r="WPL61" s="169"/>
      <c r="WPM61" s="169"/>
      <c r="WPN61" s="169"/>
      <c r="WPO61" s="169"/>
      <c r="WPP61" s="169"/>
      <c r="WPQ61" s="169"/>
      <c r="WPR61" s="169"/>
      <c r="WPS61" s="169"/>
      <c r="WPT61" s="169"/>
      <c r="WPU61" s="169"/>
      <c r="WPV61" s="169"/>
      <c r="WPW61" s="169"/>
      <c r="WPX61" s="169"/>
      <c r="WPY61" s="169"/>
      <c r="WPZ61" s="169"/>
      <c r="WQA61" s="169"/>
      <c r="WQB61" s="169"/>
      <c r="WQC61" s="169"/>
      <c r="WQD61" s="169"/>
      <c r="WQE61" s="169"/>
      <c r="WQF61" s="169"/>
      <c r="WQG61" s="169"/>
      <c r="WQH61" s="169"/>
      <c r="WQI61" s="169"/>
      <c r="WQJ61" s="169"/>
      <c r="WQK61" s="169"/>
      <c r="WQL61" s="169"/>
      <c r="WQM61" s="169"/>
      <c r="WQN61" s="169"/>
      <c r="WQO61" s="169"/>
      <c r="WQP61" s="169"/>
      <c r="WQQ61" s="169"/>
      <c r="WQR61" s="169"/>
      <c r="WQS61" s="169"/>
      <c r="WQT61" s="169"/>
      <c r="WQU61" s="169"/>
      <c r="WQV61" s="169"/>
      <c r="WQW61" s="169"/>
      <c r="WQX61" s="169"/>
      <c r="WQY61" s="169"/>
      <c r="WQZ61" s="169"/>
      <c r="WRA61" s="169"/>
      <c r="WRB61" s="169"/>
      <c r="WRC61" s="169"/>
      <c r="WRD61" s="169"/>
      <c r="WRE61" s="169"/>
      <c r="WRF61" s="169"/>
      <c r="WRG61" s="169"/>
      <c r="WRH61" s="169"/>
      <c r="WRI61" s="169"/>
      <c r="WRJ61" s="169"/>
      <c r="WRK61" s="169"/>
      <c r="WRL61" s="169"/>
      <c r="WRM61" s="169"/>
      <c r="WRN61" s="169"/>
      <c r="WRO61" s="169"/>
      <c r="WRP61" s="169"/>
      <c r="WRQ61" s="169"/>
      <c r="WRR61" s="169"/>
      <c r="WRS61" s="169"/>
      <c r="WRT61" s="169"/>
      <c r="WRU61" s="169"/>
      <c r="WRV61" s="169"/>
      <c r="WRW61" s="169"/>
      <c r="WRX61" s="169"/>
      <c r="WRY61" s="169"/>
      <c r="WRZ61" s="169"/>
      <c r="WSA61" s="169"/>
      <c r="WSB61" s="169"/>
      <c r="WSC61" s="169"/>
      <c r="WSD61" s="169"/>
      <c r="WSE61" s="169"/>
      <c r="WSF61" s="169"/>
      <c r="WSG61" s="169"/>
      <c r="WSH61" s="169"/>
      <c r="WSI61" s="169"/>
      <c r="WSJ61" s="169"/>
      <c r="WSK61" s="169"/>
      <c r="WSL61" s="169"/>
      <c r="WSM61" s="169"/>
      <c r="WSN61" s="169"/>
      <c r="WSO61" s="169"/>
      <c r="WSP61" s="169"/>
      <c r="WSQ61" s="169"/>
      <c r="WSR61" s="169"/>
      <c r="WSS61" s="169"/>
      <c r="WST61" s="169"/>
      <c r="WSU61" s="169"/>
      <c r="WSV61" s="169"/>
      <c r="WSW61" s="169"/>
      <c r="WSX61" s="169"/>
      <c r="WSY61" s="169"/>
      <c r="WSZ61" s="169"/>
      <c r="WTA61" s="169"/>
      <c r="WTB61" s="169"/>
      <c r="WTC61" s="169"/>
      <c r="WTD61" s="169"/>
      <c r="WTE61" s="169"/>
      <c r="WTF61" s="169"/>
      <c r="WTG61" s="169"/>
      <c r="WTH61" s="169"/>
      <c r="WTI61" s="169"/>
      <c r="WTJ61" s="169"/>
      <c r="WTK61" s="169"/>
      <c r="WTL61" s="169"/>
      <c r="WTM61" s="169"/>
      <c r="WTN61" s="169"/>
      <c r="WTO61" s="169"/>
      <c r="WTP61" s="169"/>
      <c r="WTQ61" s="169"/>
      <c r="WTR61" s="169"/>
      <c r="WTS61" s="169"/>
      <c r="WTT61" s="169"/>
      <c r="WTU61" s="169"/>
      <c r="WTV61" s="169"/>
      <c r="WTW61" s="169"/>
      <c r="WTX61" s="169"/>
      <c r="WTY61" s="169"/>
      <c r="WTZ61" s="169"/>
      <c r="WUA61" s="169"/>
      <c r="WUB61" s="169"/>
      <c r="WUC61" s="169"/>
      <c r="WUD61" s="169"/>
      <c r="WUE61" s="169"/>
      <c r="WUF61" s="169"/>
      <c r="WUG61" s="169"/>
      <c r="WUH61" s="169"/>
      <c r="WUI61" s="169"/>
      <c r="WUJ61" s="169"/>
      <c r="WUK61" s="169"/>
      <c r="WUL61" s="169"/>
      <c r="WUM61" s="169"/>
      <c r="WUN61" s="169"/>
      <c r="WUO61" s="169"/>
      <c r="WUP61" s="169"/>
      <c r="WUQ61" s="169"/>
      <c r="WUR61" s="169"/>
      <c r="WUS61" s="169"/>
      <c r="WUT61" s="169"/>
      <c r="WUU61" s="169"/>
      <c r="WUV61" s="169"/>
      <c r="WUW61" s="169"/>
      <c r="WUX61" s="169"/>
      <c r="WUY61" s="169"/>
      <c r="WUZ61" s="169"/>
      <c r="WVA61" s="169"/>
      <c r="WVB61" s="169"/>
      <c r="WVC61" s="169"/>
      <c r="WVD61" s="169"/>
      <c r="WVE61" s="169"/>
      <c r="WVF61" s="169"/>
      <c r="WVG61" s="169"/>
      <c r="WVH61" s="169"/>
      <c r="WVI61" s="169"/>
      <c r="WVJ61" s="169"/>
      <c r="WVK61" s="169"/>
      <c r="WVL61" s="169"/>
      <c r="WVM61" s="169"/>
      <c r="WVN61" s="169"/>
      <c r="WVO61" s="169"/>
      <c r="WVP61" s="169"/>
      <c r="WVQ61" s="169"/>
      <c r="WVR61" s="169"/>
      <c r="WVS61" s="169"/>
      <c r="WVT61" s="169"/>
      <c r="WVU61" s="169"/>
      <c r="WVV61" s="169"/>
      <c r="WVW61" s="169"/>
      <c r="WVX61" s="169"/>
      <c r="WVY61" s="169"/>
      <c r="WVZ61" s="169"/>
      <c r="WWA61" s="169"/>
      <c r="WWB61" s="169"/>
      <c r="WWC61" s="169"/>
      <c r="WWD61" s="169"/>
      <c r="WWE61" s="169"/>
      <c r="WWF61" s="169"/>
      <c r="WWG61" s="169"/>
      <c r="WWH61" s="169"/>
      <c r="WWI61" s="169"/>
      <c r="WWJ61" s="169"/>
      <c r="WWK61" s="169"/>
      <c r="WWL61" s="169"/>
      <c r="WWM61" s="169"/>
      <c r="WWN61" s="169"/>
      <c r="WWO61" s="169"/>
      <c r="WWP61" s="169"/>
      <c r="WWQ61" s="169"/>
      <c r="WWR61" s="169"/>
      <c r="WWS61" s="169"/>
      <c r="WWT61" s="169"/>
      <c r="WWU61" s="169"/>
      <c r="WWV61" s="169"/>
      <c r="WWW61" s="169"/>
      <c r="WWX61" s="169"/>
      <c r="WWY61" s="169"/>
      <c r="WWZ61" s="169"/>
      <c r="WXA61" s="169"/>
      <c r="WXB61" s="169"/>
      <c r="WXC61" s="169"/>
      <c r="WXD61" s="169"/>
      <c r="WXE61" s="169"/>
      <c r="WXF61" s="169"/>
      <c r="WXG61" s="169"/>
      <c r="WXH61" s="169"/>
      <c r="WXI61" s="169"/>
      <c r="WXJ61" s="169"/>
      <c r="WXK61" s="169"/>
      <c r="WXL61" s="169"/>
      <c r="WXM61" s="169"/>
      <c r="WXN61" s="169"/>
      <c r="WXO61" s="169"/>
      <c r="WXP61" s="169"/>
      <c r="WXQ61" s="169"/>
      <c r="WXR61" s="169"/>
      <c r="WXS61" s="169"/>
      <c r="WXT61" s="169"/>
      <c r="WXU61" s="169"/>
      <c r="WXV61" s="169"/>
      <c r="WXW61" s="169"/>
      <c r="WXX61" s="169"/>
      <c r="WXY61" s="169"/>
      <c r="WXZ61" s="169"/>
      <c r="WYA61" s="169"/>
      <c r="WYB61" s="169"/>
      <c r="WYC61" s="169"/>
      <c r="WYD61" s="169"/>
      <c r="WYE61" s="169"/>
      <c r="WYF61" s="169"/>
      <c r="WYG61" s="169"/>
      <c r="WYH61" s="169"/>
      <c r="WYI61" s="169"/>
      <c r="WYJ61" s="169"/>
      <c r="WYK61" s="169"/>
      <c r="WYL61" s="169"/>
      <c r="WYM61" s="169"/>
      <c r="WYN61" s="169"/>
      <c r="WYO61" s="169"/>
      <c r="WYP61" s="169"/>
      <c r="WYQ61" s="169"/>
      <c r="WYR61" s="169"/>
      <c r="WYS61" s="169"/>
      <c r="WYT61" s="169"/>
      <c r="WYU61" s="169"/>
      <c r="WYV61" s="169"/>
      <c r="WYW61" s="169"/>
      <c r="WYX61" s="169"/>
      <c r="WYY61" s="169"/>
      <c r="WYZ61" s="169"/>
      <c r="WZA61" s="169"/>
      <c r="WZB61" s="169"/>
      <c r="WZC61" s="169"/>
      <c r="WZD61" s="169"/>
      <c r="WZE61" s="169"/>
      <c r="WZF61" s="169"/>
      <c r="WZG61" s="169"/>
      <c r="WZH61" s="169"/>
      <c r="WZI61" s="169"/>
      <c r="WZJ61" s="169"/>
      <c r="WZK61" s="169"/>
      <c r="WZL61" s="169"/>
      <c r="WZM61" s="169"/>
      <c r="WZN61" s="169"/>
      <c r="WZO61" s="169"/>
      <c r="WZP61" s="169"/>
      <c r="WZQ61" s="169"/>
      <c r="WZR61" s="169"/>
      <c r="WZS61" s="169"/>
      <c r="WZT61" s="169"/>
      <c r="WZU61" s="169"/>
      <c r="WZV61" s="169"/>
      <c r="WZW61" s="169"/>
      <c r="WZX61" s="169"/>
      <c r="WZY61" s="169"/>
      <c r="WZZ61" s="169"/>
      <c r="XAA61" s="169"/>
      <c r="XAB61" s="169"/>
      <c r="XAC61" s="169"/>
      <c r="XAD61" s="169"/>
      <c r="XAE61" s="169"/>
      <c r="XAF61" s="169"/>
      <c r="XAG61" s="169"/>
      <c r="XAH61" s="169"/>
      <c r="XAI61" s="169"/>
      <c r="XAJ61" s="169"/>
      <c r="XAK61" s="169"/>
      <c r="XAL61" s="169"/>
      <c r="XAM61" s="169"/>
      <c r="XAN61" s="169"/>
      <c r="XAO61" s="169"/>
      <c r="XAP61" s="169"/>
      <c r="XAQ61" s="169"/>
      <c r="XAR61" s="169"/>
      <c r="XAS61" s="169"/>
      <c r="XAT61" s="169"/>
      <c r="XAU61" s="169"/>
      <c r="XAV61" s="169"/>
      <c r="XAW61" s="169"/>
      <c r="XAX61" s="169"/>
      <c r="XAY61" s="169"/>
      <c r="XAZ61" s="169"/>
      <c r="XBA61" s="169"/>
      <c r="XBB61" s="169"/>
      <c r="XBC61" s="169"/>
      <c r="XBD61" s="169"/>
      <c r="XBE61" s="169"/>
      <c r="XBF61" s="169"/>
      <c r="XBG61" s="169"/>
      <c r="XBH61" s="169"/>
      <c r="XBI61" s="169"/>
      <c r="XBJ61" s="169"/>
      <c r="XBK61" s="169"/>
      <c r="XBL61" s="169"/>
      <c r="XBM61" s="169"/>
      <c r="XBN61" s="169"/>
      <c r="XBO61" s="169"/>
      <c r="XBP61" s="169"/>
      <c r="XBQ61" s="169"/>
      <c r="XBR61" s="169"/>
      <c r="XBS61" s="169"/>
      <c r="XBT61" s="169"/>
      <c r="XBU61" s="169"/>
      <c r="XBV61" s="169"/>
      <c r="XBW61" s="169"/>
      <c r="XBX61" s="169"/>
      <c r="XBY61" s="169"/>
      <c r="XBZ61" s="169"/>
      <c r="XCA61" s="169"/>
      <c r="XCB61" s="169"/>
      <c r="XCC61" s="169"/>
      <c r="XCD61" s="169"/>
      <c r="XCE61" s="169"/>
      <c r="XCF61" s="169"/>
      <c r="XCG61" s="169"/>
      <c r="XCH61" s="169"/>
      <c r="XCI61" s="169"/>
      <c r="XCJ61" s="169"/>
      <c r="XCK61" s="169"/>
      <c r="XCL61" s="169"/>
      <c r="XCM61" s="169"/>
      <c r="XCN61" s="169"/>
      <c r="XCO61" s="169"/>
      <c r="XCP61" s="169"/>
      <c r="XCQ61" s="169"/>
      <c r="XCR61" s="169"/>
      <c r="XCS61" s="169"/>
      <c r="XCT61" s="169"/>
      <c r="XCU61" s="169"/>
      <c r="XCV61" s="169"/>
      <c r="XCW61" s="169"/>
      <c r="XCX61" s="169"/>
      <c r="XCY61" s="169"/>
      <c r="XCZ61" s="169"/>
      <c r="XDA61" s="169"/>
      <c r="XDB61" s="169"/>
      <c r="XDC61" s="169"/>
      <c r="XDD61" s="169"/>
      <c r="XDE61" s="169"/>
      <c r="XDF61" s="169"/>
      <c r="XDG61" s="169"/>
      <c r="XDH61" s="169"/>
      <c r="XDI61" s="169"/>
      <c r="XDJ61" s="169"/>
      <c r="XDK61" s="169"/>
      <c r="XDL61" s="169"/>
      <c r="XDM61" s="169"/>
      <c r="XDN61" s="169"/>
      <c r="XDO61" s="169"/>
      <c r="XDP61" s="169"/>
      <c r="XDQ61" s="169"/>
      <c r="XDR61" s="169"/>
      <c r="XDS61" s="169"/>
      <c r="XDT61" s="169"/>
      <c r="XDU61" s="169"/>
      <c r="XDV61" s="169"/>
      <c r="XDW61" s="169"/>
      <c r="XDX61" s="169"/>
      <c r="XDY61" s="169"/>
      <c r="XDZ61" s="169"/>
      <c r="XEA61" s="169"/>
      <c r="XEB61" s="169"/>
      <c r="XEC61" s="169"/>
      <c r="XED61" s="169"/>
      <c r="XEE61" s="169"/>
      <c r="XEF61" s="169"/>
      <c r="XEG61" s="169"/>
      <c r="XEH61" s="169"/>
      <c r="XEI61" s="169"/>
      <c r="XEJ61" s="169"/>
      <c r="XEK61" s="169"/>
      <c r="XEL61" s="169"/>
      <c r="XEM61" s="169"/>
      <c r="XEN61" s="169"/>
    </row>
    <row r="62" spans="1:16368" ht="16.5" x14ac:dyDescent="0.25">
      <c r="A62" s="170" t="s">
        <v>277</v>
      </c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>
        <v>0.278001998614126</v>
      </c>
      <c r="AZ62" s="159">
        <v>0.37415378938446853</v>
      </c>
      <c r="BA62" s="159">
        <v>0.41858354861582858</v>
      </c>
      <c r="BB62" s="159">
        <v>0.4528680810131076</v>
      </c>
      <c r="BC62" s="159">
        <v>0.29303822037914873</v>
      </c>
      <c r="BD62" s="159">
        <v>0.19834592629337464</v>
      </c>
      <c r="BE62" s="159">
        <v>0.29137266638962278</v>
      </c>
      <c r="BF62" s="159">
        <v>0.26455587890498433</v>
      </c>
      <c r="BG62" s="159">
        <v>0.23335469125640074</v>
      </c>
      <c r="BH62" s="159">
        <v>0.12431734620909614</v>
      </c>
      <c r="BI62" s="159">
        <v>0.18845501108011256</v>
      </c>
      <c r="BJ62" s="159">
        <v>0.13946639036202949</v>
      </c>
      <c r="BK62" s="159">
        <v>0.11237450224946893</v>
      </c>
      <c r="BL62" s="159">
        <v>9.3753353699980682E-2</v>
      </c>
      <c r="BM62" s="169"/>
      <c r="BN62" s="169"/>
      <c r="BO62" s="207">
        <f>BL62-BK62</f>
        <v>-1.8621148549488251E-2</v>
      </c>
      <c r="BP62" s="208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  <c r="DZ62" s="169"/>
      <c r="EA62" s="169"/>
      <c r="EB62" s="169"/>
      <c r="EC62" s="169"/>
      <c r="ED62" s="169"/>
      <c r="EE62" s="169"/>
      <c r="EF62" s="169"/>
      <c r="EG62" s="169"/>
      <c r="EH62" s="169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169"/>
      <c r="FP62" s="169"/>
      <c r="FQ62" s="169"/>
      <c r="FR62" s="169"/>
      <c r="FS62" s="169"/>
      <c r="FT62" s="169"/>
      <c r="FU62" s="169"/>
      <c r="FV62" s="169"/>
      <c r="FW62" s="169"/>
      <c r="FX62" s="169"/>
      <c r="FY62" s="169"/>
      <c r="FZ62" s="169"/>
      <c r="GA62" s="169"/>
      <c r="GB62" s="169"/>
      <c r="GC62" s="169"/>
      <c r="GD62" s="169"/>
      <c r="GE62" s="169"/>
      <c r="GF62" s="169"/>
      <c r="GG62" s="169"/>
      <c r="GH62" s="169"/>
      <c r="GI62" s="169"/>
      <c r="GJ62" s="169"/>
      <c r="GK62" s="169"/>
      <c r="GL62" s="169"/>
      <c r="GM62" s="169"/>
      <c r="GN62" s="169"/>
      <c r="GO62" s="169"/>
      <c r="GP62" s="169"/>
      <c r="GQ62" s="169"/>
      <c r="GR62" s="169"/>
      <c r="GS62" s="169"/>
      <c r="GT62" s="169"/>
      <c r="GU62" s="169"/>
      <c r="GV62" s="169"/>
      <c r="GW62" s="169"/>
      <c r="GX62" s="169"/>
      <c r="GY62" s="169"/>
      <c r="GZ62" s="169"/>
      <c r="HA62" s="169"/>
      <c r="HB62" s="169"/>
      <c r="HC62" s="169"/>
      <c r="HD62" s="169"/>
      <c r="HE62" s="169"/>
      <c r="HF62" s="169"/>
      <c r="HG62" s="169"/>
      <c r="HH62" s="169"/>
      <c r="HI62" s="169"/>
      <c r="HJ62" s="169"/>
      <c r="HK62" s="169"/>
      <c r="HL62" s="169"/>
      <c r="HM62" s="169"/>
      <c r="HN62" s="169"/>
      <c r="HO62" s="169"/>
      <c r="HP62" s="169"/>
      <c r="HQ62" s="169"/>
      <c r="HR62" s="169"/>
      <c r="HS62" s="169"/>
      <c r="HT62" s="169"/>
      <c r="HU62" s="169"/>
      <c r="HV62" s="169"/>
      <c r="HW62" s="169"/>
      <c r="HX62" s="169"/>
      <c r="HY62" s="169"/>
      <c r="HZ62" s="169"/>
      <c r="IA62" s="169"/>
      <c r="IB62" s="169"/>
      <c r="IC62" s="169"/>
      <c r="ID62" s="169"/>
      <c r="IE62" s="169"/>
      <c r="IF62" s="169"/>
      <c r="IG62" s="169"/>
      <c r="IH62" s="169"/>
      <c r="II62" s="169"/>
      <c r="IJ62" s="169"/>
      <c r="IK62" s="169"/>
      <c r="IL62" s="169"/>
      <c r="IM62" s="169"/>
      <c r="IN62" s="169"/>
      <c r="IO62" s="169"/>
      <c r="IP62" s="169"/>
      <c r="IQ62" s="169"/>
      <c r="IR62" s="169"/>
      <c r="IS62" s="169"/>
      <c r="IT62" s="169"/>
      <c r="IU62" s="169"/>
      <c r="IV62" s="169"/>
      <c r="IW62" s="169"/>
      <c r="IX62" s="169"/>
      <c r="IY62" s="169"/>
      <c r="IZ62" s="169"/>
      <c r="JA62" s="169"/>
      <c r="JB62" s="169"/>
      <c r="JC62" s="169"/>
      <c r="JD62" s="169"/>
      <c r="JE62" s="169"/>
      <c r="JF62" s="169"/>
      <c r="JG62" s="169"/>
      <c r="JH62" s="169"/>
      <c r="JI62" s="169"/>
      <c r="JJ62" s="169"/>
      <c r="JK62" s="169"/>
      <c r="JL62" s="169"/>
      <c r="JM62" s="169"/>
      <c r="JN62" s="169"/>
      <c r="JO62" s="169"/>
      <c r="JP62" s="169"/>
      <c r="JQ62" s="169"/>
      <c r="JR62" s="169"/>
      <c r="JS62" s="169"/>
      <c r="JT62" s="169"/>
      <c r="JU62" s="169"/>
      <c r="JV62" s="169"/>
      <c r="JW62" s="169"/>
      <c r="JX62" s="169"/>
      <c r="JY62" s="169"/>
      <c r="JZ62" s="169"/>
      <c r="KA62" s="169"/>
      <c r="KB62" s="169"/>
      <c r="KC62" s="169"/>
      <c r="KD62" s="169"/>
      <c r="KE62" s="169"/>
      <c r="KF62" s="169"/>
      <c r="KG62" s="169"/>
      <c r="KH62" s="169"/>
      <c r="KI62" s="169"/>
      <c r="KJ62" s="169"/>
      <c r="KK62" s="169"/>
      <c r="KL62" s="169"/>
      <c r="KM62" s="169"/>
      <c r="KN62" s="169"/>
      <c r="KO62" s="169"/>
      <c r="KP62" s="169"/>
      <c r="KQ62" s="169"/>
      <c r="KR62" s="169"/>
      <c r="KS62" s="169"/>
      <c r="KT62" s="169"/>
      <c r="KU62" s="169"/>
      <c r="KV62" s="169"/>
      <c r="KW62" s="169"/>
      <c r="KX62" s="169"/>
      <c r="KY62" s="169"/>
      <c r="KZ62" s="169"/>
      <c r="LA62" s="169"/>
      <c r="LB62" s="169"/>
      <c r="LC62" s="169"/>
      <c r="LD62" s="169"/>
      <c r="LE62" s="169"/>
      <c r="LF62" s="169"/>
      <c r="LG62" s="169"/>
      <c r="LH62" s="169"/>
      <c r="LI62" s="169"/>
      <c r="LJ62" s="169"/>
      <c r="LK62" s="169"/>
      <c r="LL62" s="169"/>
      <c r="LM62" s="169"/>
      <c r="LN62" s="169"/>
      <c r="LO62" s="169"/>
      <c r="LP62" s="169"/>
      <c r="LQ62" s="169"/>
      <c r="LR62" s="169"/>
      <c r="LS62" s="169"/>
      <c r="LT62" s="169"/>
      <c r="LU62" s="169"/>
      <c r="LV62" s="169"/>
      <c r="LW62" s="169"/>
      <c r="LX62" s="169"/>
      <c r="LY62" s="169"/>
      <c r="LZ62" s="169"/>
      <c r="MA62" s="169"/>
      <c r="MB62" s="169"/>
      <c r="MC62" s="169"/>
      <c r="MD62" s="169"/>
      <c r="ME62" s="169"/>
      <c r="MF62" s="169"/>
      <c r="MG62" s="169"/>
      <c r="MH62" s="169"/>
      <c r="MI62" s="169"/>
      <c r="MJ62" s="169"/>
      <c r="MK62" s="169"/>
      <c r="ML62" s="169"/>
      <c r="MM62" s="169"/>
      <c r="MN62" s="169"/>
      <c r="MO62" s="169"/>
      <c r="MP62" s="169"/>
      <c r="MQ62" s="169"/>
      <c r="MR62" s="169"/>
      <c r="MS62" s="169"/>
      <c r="MT62" s="169"/>
      <c r="MU62" s="169"/>
      <c r="MV62" s="169"/>
      <c r="MW62" s="169"/>
      <c r="MX62" s="169"/>
      <c r="MY62" s="169"/>
      <c r="MZ62" s="169"/>
      <c r="NA62" s="169"/>
      <c r="NB62" s="169"/>
      <c r="NC62" s="169"/>
      <c r="ND62" s="169"/>
      <c r="NE62" s="169"/>
      <c r="NF62" s="169"/>
      <c r="NG62" s="169"/>
      <c r="NH62" s="169"/>
      <c r="NI62" s="169"/>
      <c r="NJ62" s="169"/>
      <c r="NK62" s="169"/>
      <c r="NL62" s="169"/>
      <c r="NM62" s="169"/>
      <c r="NN62" s="169"/>
      <c r="NO62" s="169"/>
      <c r="NP62" s="169"/>
      <c r="NQ62" s="169"/>
      <c r="NR62" s="169"/>
      <c r="NS62" s="169"/>
      <c r="NT62" s="169"/>
      <c r="NU62" s="169"/>
      <c r="NV62" s="169"/>
      <c r="NW62" s="169"/>
      <c r="NX62" s="169"/>
      <c r="NY62" s="169"/>
      <c r="NZ62" s="169"/>
      <c r="OA62" s="169"/>
      <c r="OB62" s="169"/>
      <c r="OC62" s="169"/>
      <c r="OD62" s="169"/>
      <c r="OE62" s="169"/>
      <c r="OF62" s="169"/>
      <c r="OG62" s="169"/>
      <c r="OH62" s="169"/>
      <c r="OI62" s="169"/>
      <c r="OJ62" s="169"/>
      <c r="OK62" s="169"/>
      <c r="OL62" s="169"/>
      <c r="OM62" s="169"/>
      <c r="ON62" s="169"/>
      <c r="OO62" s="169"/>
      <c r="OP62" s="169"/>
      <c r="OQ62" s="169"/>
      <c r="OR62" s="169"/>
      <c r="OS62" s="169"/>
      <c r="OT62" s="169"/>
      <c r="OU62" s="169"/>
      <c r="OV62" s="169"/>
      <c r="OW62" s="169"/>
      <c r="OX62" s="169"/>
      <c r="OY62" s="169"/>
      <c r="OZ62" s="169"/>
      <c r="PA62" s="169"/>
      <c r="PB62" s="169"/>
      <c r="PC62" s="169"/>
      <c r="PD62" s="169"/>
      <c r="PE62" s="169"/>
      <c r="PF62" s="169"/>
      <c r="PG62" s="169"/>
      <c r="PH62" s="169"/>
      <c r="PI62" s="169"/>
      <c r="PJ62" s="169"/>
      <c r="PK62" s="169"/>
      <c r="PL62" s="169"/>
      <c r="PM62" s="169"/>
      <c r="PN62" s="169"/>
      <c r="PO62" s="169"/>
      <c r="PP62" s="169"/>
      <c r="PQ62" s="169"/>
      <c r="PR62" s="169"/>
      <c r="PS62" s="169"/>
      <c r="PT62" s="169"/>
      <c r="PU62" s="169"/>
      <c r="PV62" s="169"/>
      <c r="PW62" s="169"/>
      <c r="PX62" s="169"/>
      <c r="PY62" s="169"/>
      <c r="PZ62" s="169"/>
      <c r="QA62" s="169"/>
      <c r="QB62" s="169"/>
      <c r="QC62" s="169"/>
      <c r="QD62" s="169"/>
      <c r="QE62" s="169"/>
      <c r="QF62" s="169"/>
      <c r="QG62" s="169"/>
      <c r="QH62" s="169"/>
      <c r="QI62" s="169"/>
      <c r="QJ62" s="169"/>
      <c r="QK62" s="169"/>
      <c r="QL62" s="169"/>
      <c r="QM62" s="169"/>
      <c r="QN62" s="169"/>
      <c r="QO62" s="169"/>
      <c r="QP62" s="169"/>
      <c r="QQ62" s="169"/>
      <c r="QR62" s="169"/>
      <c r="QS62" s="169"/>
      <c r="QT62" s="169"/>
      <c r="QU62" s="169"/>
      <c r="QV62" s="169"/>
      <c r="QW62" s="169"/>
      <c r="QX62" s="169"/>
      <c r="QY62" s="169"/>
      <c r="QZ62" s="169"/>
      <c r="RA62" s="169"/>
      <c r="RB62" s="169"/>
      <c r="RC62" s="169"/>
      <c r="RD62" s="169"/>
      <c r="RE62" s="169"/>
      <c r="RF62" s="169"/>
      <c r="RG62" s="169"/>
      <c r="RH62" s="169"/>
      <c r="RI62" s="169"/>
      <c r="RJ62" s="169"/>
      <c r="RK62" s="169"/>
      <c r="RL62" s="169"/>
      <c r="RM62" s="169"/>
      <c r="RN62" s="169"/>
      <c r="RO62" s="169"/>
      <c r="RP62" s="169"/>
      <c r="RQ62" s="169"/>
      <c r="RR62" s="169"/>
      <c r="RS62" s="169"/>
      <c r="RT62" s="169"/>
      <c r="RU62" s="169"/>
      <c r="RV62" s="169"/>
      <c r="RW62" s="169"/>
      <c r="RX62" s="169"/>
      <c r="RY62" s="169"/>
      <c r="RZ62" s="169"/>
      <c r="SA62" s="169"/>
      <c r="SB62" s="169"/>
      <c r="SC62" s="169"/>
      <c r="SD62" s="169"/>
      <c r="SE62" s="169"/>
      <c r="SF62" s="169"/>
      <c r="SG62" s="169"/>
      <c r="SH62" s="169"/>
      <c r="SI62" s="169"/>
      <c r="SJ62" s="169"/>
      <c r="SK62" s="169"/>
      <c r="SL62" s="169"/>
      <c r="SM62" s="169"/>
      <c r="SN62" s="169"/>
      <c r="SO62" s="169"/>
      <c r="SP62" s="169"/>
      <c r="SQ62" s="169"/>
      <c r="SR62" s="169"/>
      <c r="SS62" s="169"/>
      <c r="ST62" s="169"/>
      <c r="SU62" s="169"/>
      <c r="SV62" s="169"/>
      <c r="SW62" s="169"/>
      <c r="SX62" s="169"/>
      <c r="SY62" s="169"/>
      <c r="SZ62" s="169"/>
      <c r="TA62" s="169"/>
      <c r="TB62" s="169"/>
      <c r="TC62" s="169"/>
      <c r="TD62" s="169"/>
      <c r="TE62" s="169"/>
      <c r="TF62" s="169"/>
      <c r="TG62" s="169"/>
      <c r="TH62" s="169"/>
      <c r="TI62" s="169"/>
      <c r="TJ62" s="169"/>
      <c r="TK62" s="169"/>
      <c r="TL62" s="169"/>
      <c r="TM62" s="169"/>
      <c r="TN62" s="169"/>
      <c r="TO62" s="169"/>
      <c r="TP62" s="169"/>
      <c r="TQ62" s="169"/>
      <c r="TR62" s="169"/>
      <c r="TS62" s="169"/>
      <c r="TT62" s="169"/>
      <c r="TU62" s="169"/>
      <c r="TV62" s="169"/>
      <c r="TW62" s="169"/>
      <c r="TX62" s="169"/>
      <c r="TY62" s="169"/>
      <c r="TZ62" s="169"/>
      <c r="UA62" s="169"/>
      <c r="UB62" s="169"/>
      <c r="UC62" s="169"/>
      <c r="UD62" s="169"/>
      <c r="UE62" s="169"/>
      <c r="UF62" s="169"/>
      <c r="UG62" s="169"/>
      <c r="UH62" s="169"/>
      <c r="UI62" s="169"/>
      <c r="UJ62" s="169"/>
      <c r="UK62" s="169"/>
      <c r="UL62" s="169"/>
      <c r="UM62" s="169"/>
      <c r="UN62" s="169"/>
      <c r="UO62" s="169"/>
      <c r="UP62" s="169"/>
      <c r="UQ62" s="169"/>
      <c r="UR62" s="169"/>
      <c r="US62" s="169"/>
      <c r="UT62" s="169"/>
      <c r="UU62" s="169"/>
      <c r="UV62" s="169"/>
      <c r="UW62" s="169"/>
      <c r="UX62" s="169"/>
      <c r="UY62" s="169"/>
      <c r="UZ62" s="169"/>
      <c r="VA62" s="169"/>
      <c r="VB62" s="169"/>
      <c r="VC62" s="169"/>
      <c r="VD62" s="169"/>
      <c r="VE62" s="169"/>
      <c r="VF62" s="169"/>
      <c r="VG62" s="169"/>
      <c r="VH62" s="169"/>
      <c r="VI62" s="169"/>
      <c r="VJ62" s="169"/>
      <c r="VK62" s="169"/>
      <c r="VL62" s="169"/>
      <c r="VM62" s="169"/>
      <c r="VN62" s="169"/>
      <c r="VO62" s="169"/>
      <c r="VP62" s="169"/>
      <c r="VQ62" s="169"/>
      <c r="VR62" s="169"/>
      <c r="VS62" s="169"/>
      <c r="VT62" s="169"/>
      <c r="VU62" s="169"/>
      <c r="VV62" s="169"/>
      <c r="VW62" s="169"/>
      <c r="VX62" s="169"/>
      <c r="VY62" s="169"/>
      <c r="VZ62" s="169"/>
      <c r="WA62" s="169"/>
      <c r="WB62" s="169"/>
      <c r="WC62" s="169"/>
      <c r="WD62" s="169"/>
      <c r="WE62" s="169"/>
      <c r="WF62" s="169"/>
      <c r="WG62" s="169"/>
      <c r="WH62" s="169"/>
      <c r="WI62" s="169"/>
      <c r="WJ62" s="169"/>
      <c r="WK62" s="169"/>
      <c r="WL62" s="169"/>
      <c r="WM62" s="169"/>
      <c r="WN62" s="169"/>
      <c r="WO62" s="169"/>
      <c r="WP62" s="169"/>
      <c r="WQ62" s="169"/>
      <c r="WR62" s="169"/>
      <c r="WS62" s="169"/>
      <c r="WT62" s="169"/>
      <c r="WU62" s="169"/>
      <c r="WV62" s="169"/>
      <c r="WW62" s="169"/>
      <c r="WX62" s="169"/>
      <c r="WY62" s="169"/>
      <c r="WZ62" s="169"/>
      <c r="XA62" s="169"/>
      <c r="XB62" s="169"/>
      <c r="XC62" s="169"/>
      <c r="XD62" s="169"/>
      <c r="XE62" s="169"/>
      <c r="XF62" s="169"/>
      <c r="XG62" s="169"/>
      <c r="XH62" s="169"/>
      <c r="XI62" s="169"/>
      <c r="XJ62" s="169"/>
      <c r="XK62" s="169"/>
      <c r="XL62" s="169"/>
      <c r="XM62" s="169"/>
      <c r="XN62" s="169"/>
      <c r="XO62" s="169"/>
      <c r="XP62" s="169"/>
      <c r="XQ62" s="169"/>
      <c r="XR62" s="169"/>
      <c r="XS62" s="169"/>
      <c r="XT62" s="169"/>
      <c r="XU62" s="169"/>
      <c r="XV62" s="169"/>
      <c r="XW62" s="169"/>
      <c r="XX62" s="169"/>
      <c r="XY62" s="169"/>
      <c r="XZ62" s="169"/>
      <c r="YA62" s="169"/>
      <c r="YB62" s="169"/>
      <c r="YC62" s="169"/>
      <c r="YD62" s="169"/>
      <c r="YE62" s="169"/>
      <c r="YF62" s="169"/>
      <c r="YG62" s="169"/>
      <c r="YH62" s="169"/>
      <c r="YI62" s="169"/>
      <c r="YJ62" s="169"/>
      <c r="YK62" s="169"/>
      <c r="YL62" s="169"/>
      <c r="YM62" s="169"/>
      <c r="YN62" s="169"/>
      <c r="YO62" s="169"/>
      <c r="YP62" s="169"/>
      <c r="YQ62" s="169"/>
      <c r="YR62" s="169"/>
      <c r="YS62" s="169"/>
      <c r="YT62" s="169"/>
      <c r="YU62" s="169"/>
      <c r="YV62" s="169"/>
      <c r="YW62" s="169"/>
      <c r="YX62" s="169"/>
      <c r="YY62" s="169"/>
      <c r="YZ62" s="169"/>
      <c r="ZA62" s="169"/>
      <c r="ZB62" s="169"/>
      <c r="ZC62" s="169"/>
      <c r="ZD62" s="169"/>
      <c r="ZE62" s="169"/>
      <c r="ZF62" s="169"/>
      <c r="ZG62" s="169"/>
      <c r="ZH62" s="169"/>
      <c r="ZI62" s="169"/>
      <c r="ZJ62" s="169"/>
      <c r="ZK62" s="169"/>
      <c r="ZL62" s="169"/>
      <c r="ZM62" s="169"/>
      <c r="ZN62" s="169"/>
      <c r="ZO62" s="169"/>
      <c r="ZP62" s="169"/>
      <c r="ZQ62" s="169"/>
      <c r="ZR62" s="169"/>
      <c r="ZS62" s="169"/>
      <c r="ZT62" s="169"/>
      <c r="ZU62" s="169"/>
      <c r="ZV62" s="169"/>
      <c r="ZW62" s="169"/>
      <c r="ZX62" s="169"/>
      <c r="ZY62" s="169"/>
      <c r="ZZ62" s="169"/>
      <c r="AAA62" s="169"/>
      <c r="AAB62" s="169"/>
      <c r="AAC62" s="169"/>
      <c r="AAD62" s="169"/>
      <c r="AAE62" s="169"/>
      <c r="AAF62" s="169"/>
      <c r="AAG62" s="169"/>
      <c r="AAH62" s="169"/>
      <c r="AAI62" s="169"/>
      <c r="AAJ62" s="169"/>
      <c r="AAK62" s="169"/>
      <c r="AAL62" s="169"/>
      <c r="AAM62" s="169"/>
      <c r="AAN62" s="169"/>
      <c r="AAO62" s="169"/>
      <c r="AAP62" s="169"/>
      <c r="AAQ62" s="169"/>
      <c r="AAR62" s="169"/>
      <c r="AAS62" s="169"/>
      <c r="AAT62" s="169"/>
      <c r="AAU62" s="169"/>
      <c r="AAV62" s="169"/>
      <c r="AAW62" s="169"/>
      <c r="AAX62" s="169"/>
      <c r="AAY62" s="169"/>
      <c r="AAZ62" s="169"/>
      <c r="ABA62" s="169"/>
      <c r="ABB62" s="169"/>
      <c r="ABC62" s="169"/>
      <c r="ABD62" s="169"/>
      <c r="ABE62" s="169"/>
      <c r="ABF62" s="169"/>
      <c r="ABG62" s="169"/>
      <c r="ABH62" s="169"/>
      <c r="ABI62" s="169"/>
      <c r="ABJ62" s="169"/>
      <c r="ABK62" s="169"/>
      <c r="ABL62" s="169"/>
      <c r="ABM62" s="169"/>
      <c r="ABN62" s="169"/>
      <c r="ABO62" s="169"/>
      <c r="ABP62" s="169"/>
      <c r="ABQ62" s="169"/>
      <c r="ABR62" s="169"/>
      <c r="ABS62" s="169"/>
      <c r="ABT62" s="169"/>
      <c r="ABU62" s="169"/>
      <c r="ABV62" s="169"/>
      <c r="ABW62" s="169"/>
      <c r="ABX62" s="169"/>
      <c r="ABY62" s="169"/>
      <c r="ABZ62" s="169"/>
      <c r="ACA62" s="169"/>
      <c r="ACB62" s="169"/>
      <c r="ACC62" s="169"/>
      <c r="ACD62" s="169"/>
      <c r="ACE62" s="169"/>
      <c r="ACF62" s="169"/>
      <c r="ACG62" s="169"/>
      <c r="ACH62" s="169"/>
      <c r="ACI62" s="169"/>
      <c r="ACJ62" s="169"/>
      <c r="ACK62" s="169"/>
      <c r="ACL62" s="169"/>
      <c r="ACM62" s="169"/>
      <c r="ACN62" s="169"/>
      <c r="ACO62" s="169"/>
      <c r="ACP62" s="169"/>
      <c r="ACQ62" s="169"/>
      <c r="ACR62" s="169"/>
      <c r="ACS62" s="169"/>
      <c r="ACT62" s="169"/>
      <c r="ACU62" s="169"/>
      <c r="ACV62" s="169"/>
      <c r="ACW62" s="169"/>
      <c r="ACX62" s="169"/>
      <c r="ACY62" s="169"/>
      <c r="ACZ62" s="169"/>
      <c r="ADA62" s="169"/>
      <c r="ADB62" s="169"/>
      <c r="ADC62" s="169"/>
      <c r="ADD62" s="169"/>
      <c r="ADE62" s="169"/>
      <c r="ADF62" s="169"/>
      <c r="ADG62" s="169"/>
      <c r="ADH62" s="169"/>
      <c r="ADI62" s="169"/>
      <c r="ADJ62" s="169"/>
      <c r="ADK62" s="169"/>
      <c r="ADL62" s="169"/>
      <c r="ADM62" s="169"/>
      <c r="ADN62" s="169"/>
      <c r="ADO62" s="169"/>
      <c r="ADP62" s="169"/>
      <c r="ADQ62" s="169"/>
      <c r="ADR62" s="169"/>
      <c r="ADS62" s="169"/>
      <c r="ADT62" s="169"/>
      <c r="ADU62" s="169"/>
      <c r="ADV62" s="169"/>
      <c r="ADW62" s="169"/>
      <c r="ADX62" s="169"/>
      <c r="ADY62" s="169"/>
      <c r="ADZ62" s="169"/>
      <c r="AEA62" s="169"/>
      <c r="AEB62" s="169"/>
      <c r="AEC62" s="169"/>
      <c r="AED62" s="169"/>
      <c r="AEE62" s="169"/>
      <c r="AEF62" s="169"/>
      <c r="AEG62" s="169"/>
      <c r="AEH62" s="169"/>
      <c r="AEI62" s="169"/>
      <c r="AEJ62" s="169"/>
      <c r="AEK62" s="169"/>
      <c r="AEL62" s="169"/>
      <c r="AEM62" s="169"/>
      <c r="AEN62" s="169"/>
      <c r="AEO62" s="169"/>
      <c r="AEP62" s="169"/>
      <c r="AEQ62" s="169"/>
      <c r="AER62" s="169"/>
      <c r="AES62" s="169"/>
      <c r="AET62" s="169"/>
      <c r="AEU62" s="169"/>
      <c r="AEV62" s="169"/>
      <c r="AEW62" s="169"/>
      <c r="AEX62" s="169"/>
      <c r="AEY62" s="169"/>
      <c r="AEZ62" s="169"/>
      <c r="AFA62" s="169"/>
      <c r="AFB62" s="169"/>
      <c r="AFC62" s="169"/>
      <c r="AFD62" s="169"/>
      <c r="AFE62" s="169"/>
      <c r="AFF62" s="169"/>
      <c r="AFG62" s="169"/>
      <c r="AFH62" s="169"/>
      <c r="AFI62" s="169"/>
      <c r="AFJ62" s="169"/>
      <c r="AFK62" s="169"/>
      <c r="AFL62" s="169"/>
      <c r="AFM62" s="169"/>
      <c r="AFN62" s="169"/>
      <c r="AFO62" s="169"/>
      <c r="AFP62" s="169"/>
      <c r="AFQ62" s="169"/>
      <c r="AFR62" s="169"/>
      <c r="AFS62" s="169"/>
      <c r="AFT62" s="169"/>
      <c r="AFU62" s="169"/>
      <c r="AFV62" s="169"/>
      <c r="AFW62" s="169"/>
      <c r="AFX62" s="169"/>
      <c r="AFY62" s="169"/>
      <c r="AFZ62" s="169"/>
      <c r="AGA62" s="169"/>
      <c r="AGB62" s="169"/>
      <c r="AGC62" s="169"/>
      <c r="AGD62" s="169"/>
      <c r="AGE62" s="169"/>
      <c r="AGF62" s="169"/>
      <c r="AGG62" s="169"/>
      <c r="AGH62" s="169"/>
      <c r="AGI62" s="169"/>
      <c r="AGJ62" s="169"/>
      <c r="AGK62" s="169"/>
      <c r="AGL62" s="169"/>
      <c r="AGM62" s="169"/>
      <c r="AGN62" s="169"/>
      <c r="AGO62" s="169"/>
      <c r="AGP62" s="169"/>
      <c r="AGQ62" s="169"/>
      <c r="AGR62" s="169"/>
      <c r="AGS62" s="169"/>
      <c r="AGT62" s="169"/>
      <c r="AGU62" s="169"/>
      <c r="AGV62" s="169"/>
      <c r="AGW62" s="169"/>
      <c r="AGX62" s="169"/>
      <c r="AGY62" s="169"/>
      <c r="AGZ62" s="169"/>
      <c r="AHA62" s="169"/>
      <c r="AHB62" s="169"/>
      <c r="AHC62" s="169"/>
      <c r="AHD62" s="169"/>
      <c r="AHE62" s="169"/>
      <c r="AHF62" s="169"/>
      <c r="AHG62" s="169"/>
      <c r="AHH62" s="169"/>
      <c r="AHI62" s="169"/>
      <c r="AHJ62" s="169"/>
      <c r="AHK62" s="169"/>
      <c r="AHL62" s="169"/>
      <c r="AHM62" s="169"/>
      <c r="AHN62" s="169"/>
      <c r="AHO62" s="169"/>
      <c r="AHP62" s="169"/>
      <c r="AHQ62" s="169"/>
      <c r="AHR62" s="169"/>
      <c r="AHS62" s="169"/>
      <c r="AHT62" s="169"/>
      <c r="AHU62" s="169"/>
      <c r="AHV62" s="169"/>
      <c r="AHW62" s="169"/>
      <c r="AHX62" s="169"/>
      <c r="AHY62" s="169"/>
      <c r="AHZ62" s="169"/>
      <c r="AIA62" s="169"/>
      <c r="AIB62" s="169"/>
      <c r="AIC62" s="169"/>
      <c r="AID62" s="169"/>
      <c r="AIE62" s="169"/>
      <c r="AIF62" s="169"/>
      <c r="AIG62" s="169"/>
      <c r="AIH62" s="169"/>
      <c r="AII62" s="169"/>
      <c r="AIJ62" s="169"/>
      <c r="AIK62" s="169"/>
      <c r="AIL62" s="169"/>
      <c r="AIM62" s="169"/>
      <c r="AIN62" s="169"/>
      <c r="AIO62" s="169"/>
      <c r="AIP62" s="169"/>
      <c r="AIQ62" s="169"/>
      <c r="AIR62" s="169"/>
      <c r="AIS62" s="169"/>
      <c r="AIT62" s="169"/>
      <c r="AIU62" s="169"/>
      <c r="AIV62" s="169"/>
      <c r="AIW62" s="169"/>
      <c r="AIX62" s="169"/>
      <c r="AIY62" s="169"/>
      <c r="AIZ62" s="169"/>
      <c r="AJA62" s="169"/>
      <c r="AJB62" s="169"/>
      <c r="AJC62" s="169"/>
      <c r="AJD62" s="169"/>
      <c r="AJE62" s="169"/>
      <c r="AJF62" s="169"/>
      <c r="AJG62" s="169"/>
      <c r="AJH62" s="169"/>
      <c r="AJI62" s="169"/>
      <c r="AJJ62" s="169"/>
      <c r="AJK62" s="169"/>
      <c r="AJL62" s="169"/>
      <c r="AJM62" s="169"/>
      <c r="AJN62" s="169"/>
      <c r="AJO62" s="169"/>
      <c r="AJP62" s="169"/>
      <c r="AJQ62" s="169"/>
      <c r="AJR62" s="169"/>
      <c r="AJS62" s="169"/>
      <c r="AJT62" s="169"/>
      <c r="AJU62" s="169"/>
      <c r="AJV62" s="169"/>
      <c r="AJW62" s="169"/>
      <c r="AJX62" s="169"/>
      <c r="AJY62" s="169"/>
      <c r="AJZ62" s="169"/>
      <c r="AKA62" s="169"/>
      <c r="AKB62" s="169"/>
      <c r="AKC62" s="169"/>
      <c r="AKD62" s="169"/>
      <c r="AKE62" s="169"/>
      <c r="AKF62" s="169"/>
      <c r="AKG62" s="169"/>
      <c r="AKH62" s="169"/>
      <c r="AKI62" s="169"/>
      <c r="AKJ62" s="169"/>
      <c r="AKK62" s="169"/>
      <c r="AKL62" s="169"/>
      <c r="AKM62" s="169"/>
      <c r="AKN62" s="169"/>
      <c r="AKO62" s="169"/>
      <c r="AKP62" s="169"/>
      <c r="AKQ62" s="169"/>
      <c r="AKR62" s="169"/>
      <c r="AKS62" s="169"/>
      <c r="AKT62" s="169"/>
      <c r="AKU62" s="169"/>
      <c r="AKV62" s="169"/>
      <c r="AKW62" s="169"/>
      <c r="AKX62" s="169"/>
      <c r="AKY62" s="169"/>
      <c r="AKZ62" s="169"/>
      <c r="ALA62" s="169"/>
      <c r="ALB62" s="169"/>
      <c r="ALC62" s="169"/>
      <c r="ALD62" s="169"/>
      <c r="ALE62" s="169"/>
      <c r="ALF62" s="169"/>
      <c r="ALG62" s="169"/>
      <c r="ALH62" s="169"/>
      <c r="ALI62" s="169"/>
      <c r="ALJ62" s="169"/>
      <c r="ALK62" s="169"/>
      <c r="ALL62" s="169"/>
      <c r="ALM62" s="169"/>
      <c r="ALN62" s="169"/>
      <c r="ALO62" s="169"/>
      <c r="ALP62" s="169"/>
      <c r="ALQ62" s="169"/>
      <c r="ALR62" s="169"/>
      <c r="ALS62" s="169"/>
      <c r="ALT62" s="169"/>
      <c r="ALU62" s="169"/>
      <c r="ALV62" s="169"/>
      <c r="ALW62" s="169"/>
      <c r="ALX62" s="169"/>
      <c r="ALY62" s="169"/>
      <c r="ALZ62" s="169"/>
      <c r="AMA62" s="169"/>
      <c r="AMB62" s="169"/>
      <c r="AMC62" s="169"/>
      <c r="AMD62" s="169"/>
      <c r="AME62" s="169"/>
      <c r="AMF62" s="169"/>
      <c r="AMG62" s="169"/>
      <c r="AMH62" s="169"/>
      <c r="AMI62" s="169"/>
      <c r="AMJ62" s="169"/>
      <c r="AMK62" s="169"/>
      <c r="AML62" s="169"/>
      <c r="AMM62" s="169"/>
      <c r="AMN62" s="169"/>
      <c r="AMO62" s="169"/>
      <c r="AMP62" s="169"/>
      <c r="AMQ62" s="169"/>
      <c r="AMR62" s="169"/>
      <c r="AMS62" s="169"/>
      <c r="AMT62" s="169"/>
      <c r="AMU62" s="169"/>
      <c r="AMV62" s="169"/>
      <c r="AMW62" s="169"/>
      <c r="AMX62" s="169"/>
      <c r="AMY62" s="169"/>
      <c r="AMZ62" s="169"/>
      <c r="ANA62" s="169"/>
      <c r="ANB62" s="169"/>
      <c r="ANC62" s="169"/>
      <c r="AND62" s="169"/>
      <c r="ANE62" s="169"/>
      <c r="ANF62" s="169"/>
      <c r="ANG62" s="169"/>
      <c r="ANH62" s="169"/>
      <c r="ANI62" s="169"/>
      <c r="ANJ62" s="169"/>
      <c r="ANK62" s="169"/>
      <c r="ANL62" s="169"/>
      <c r="ANM62" s="169"/>
      <c r="ANN62" s="169"/>
      <c r="ANO62" s="169"/>
      <c r="ANP62" s="169"/>
      <c r="ANQ62" s="169"/>
      <c r="ANR62" s="169"/>
      <c r="ANS62" s="169"/>
      <c r="ANT62" s="169"/>
      <c r="ANU62" s="169"/>
      <c r="ANV62" s="169"/>
      <c r="ANW62" s="169"/>
      <c r="ANX62" s="169"/>
      <c r="ANY62" s="169"/>
      <c r="ANZ62" s="169"/>
      <c r="AOA62" s="169"/>
      <c r="AOB62" s="169"/>
      <c r="AOC62" s="169"/>
      <c r="AOD62" s="169"/>
      <c r="AOE62" s="169"/>
      <c r="AOF62" s="169"/>
      <c r="AOG62" s="169"/>
      <c r="AOH62" s="169"/>
      <c r="AOI62" s="169"/>
      <c r="AOJ62" s="169"/>
      <c r="AOK62" s="169"/>
      <c r="AOL62" s="169"/>
      <c r="AOM62" s="169"/>
      <c r="AON62" s="169"/>
      <c r="AOO62" s="169"/>
      <c r="AOP62" s="169"/>
      <c r="AOQ62" s="169"/>
      <c r="AOR62" s="169"/>
      <c r="AOS62" s="169"/>
      <c r="AOT62" s="169"/>
      <c r="AOU62" s="169"/>
      <c r="AOV62" s="169"/>
      <c r="AOW62" s="169"/>
      <c r="AOX62" s="169"/>
      <c r="AOY62" s="169"/>
      <c r="AOZ62" s="169"/>
      <c r="APA62" s="169"/>
      <c r="APB62" s="169"/>
      <c r="APC62" s="169"/>
      <c r="APD62" s="169"/>
      <c r="APE62" s="169"/>
      <c r="APF62" s="169"/>
      <c r="APG62" s="169"/>
      <c r="APH62" s="169"/>
      <c r="API62" s="169"/>
      <c r="APJ62" s="169"/>
      <c r="APK62" s="169"/>
      <c r="APL62" s="169"/>
      <c r="APM62" s="169"/>
      <c r="APN62" s="169"/>
      <c r="APO62" s="169"/>
      <c r="APP62" s="169"/>
      <c r="APQ62" s="169"/>
      <c r="APR62" s="169"/>
      <c r="APS62" s="169"/>
      <c r="APT62" s="169"/>
      <c r="APU62" s="169"/>
      <c r="APV62" s="169"/>
      <c r="APW62" s="169"/>
      <c r="APX62" s="169"/>
      <c r="APY62" s="169"/>
      <c r="APZ62" s="169"/>
      <c r="AQA62" s="169"/>
      <c r="AQB62" s="169"/>
      <c r="AQC62" s="169"/>
      <c r="AQD62" s="169"/>
      <c r="AQE62" s="169"/>
      <c r="AQF62" s="169"/>
      <c r="AQG62" s="169"/>
      <c r="AQH62" s="169"/>
      <c r="AQI62" s="169"/>
      <c r="AQJ62" s="169"/>
      <c r="AQK62" s="169"/>
      <c r="AQL62" s="169"/>
      <c r="AQM62" s="169"/>
      <c r="AQN62" s="169"/>
      <c r="AQO62" s="169"/>
      <c r="AQP62" s="169"/>
      <c r="AQQ62" s="169"/>
      <c r="AQR62" s="169"/>
      <c r="AQS62" s="169"/>
      <c r="AQT62" s="169"/>
      <c r="AQU62" s="169"/>
      <c r="AQV62" s="169"/>
      <c r="AQW62" s="169"/>
      <c r="AQX62" s="169"/>
      <c r="AQY62" s="169"/>
      <c r="AQZ62" s="169"/>
      <c r="ARA62" s="169"/>
      <c r="ARB62" s="169"/>
      <c r="ARC62" s="169"/>
      <c r="ARD62" s="169"/>
      <c r="ARE62" s="169"/>
      <c r="ARF62" s="169"/>
      <c r="ARG62" s="169"/>
      <c r="ARH62" s="169"/>
      <c r="ARI62" s="169"/>
      <c r="ARJ62" s="169"/>
      <c r="ARK62" s="169"/>
      <c r="ARL62" s="169"/>
      <c r="ARM62" s="169"/>
      <c r="ARN62" s="169"/>
      <c r="ARO62" s="169"/>
      <c r="ARP62" s="169"/>
      <c r="ARQ62" s="169"/>
      <c r="ARR62" s="169"/>
      <c r="ARS62" s="169"/>
      <c r="ART62" s="169"/>
      <c r="ARU62" s="169"/>
      <c r="ARV62" s="169"/>
      <c r="ARW62" s="169"/>
      <c r="ARX62" s="169"/>
      <c r="ARY62" s="169"/>
      <c r="ARZ62" s="169"/>
      <c r="ASA62" s="169"/>
      <c r="ASB62" s="169"/>
      <c r="ASC62" s="169"/>
      <c r="ASD62" s="169"/>
      <c r="ASE62" s="169"/>
      <c r="ASF62" s="169"/>
      <c r="ASG62" s="169"/>
      <c r="ASH62" s="169"/>
      <c r="ASI62" s="169"/>
      <c r="ASJ62" s="169"/>
      <c r="ASK62" s="169"/>
      <c r="ASL62" s="169"/>
      <c r="ASM62" s="169"/>
      <c r="ASN62" s="169"/>
      <c r="ASO62" s="169"/>
      <c r="ASP62" s="169"/>
      <c r="ASQ62" s="169"/>
      <c r="ASR62" s="169"/>
      <c r="ASS62" s="169"/>
      <c r="AST62" s="169"/>
      <c r="ASU62" s="169"/>
      <c r="ASV62" s="169"/>
      <c r="ASW62" s="169"/>
      <c r="ASX62" s="169"/>
      <c r="ASY62" s="169"/>
      <c r="ASZ62" s="169"/>
      <c r="ATA62" s="169"/>
      <c r="ATB62" s="169"/>
      <c r="ATC62" s="169"/>
      <c r="ATD62" s="169"/>
      <c r="ATE62" s="169"/>
      <c r="ATF62" s="169"/>
      <c r="ATG62" s="169"/>
      <c r="ATH62" s="169"/>
      <c r="ATI62" s="169"/>
      <c r="ATJ62" s="169"/>
      <c r="ATK62" s="169"/>
      <c r="ATL62" s="169"/>
      <c r="ATM62" s="169"/>
      <c r="ATN62" s="169"/>
      <c r="ATO62" s="169"/>
      <c r="ATP62" s="169"/>
      <c r="ATQ62" s="169"/>
      <c r="ATR62" s="169"/>
      <c r="ATS62" s="169"/>
      <c r="ATT62" s="169"/>
      <c r="ATU62" s="169"/>
      <c r="ATV62" s="169"/>
      <c r="ATW62" s="169"/>
      <c r="ATX62" s="169"/>
      <c r="ATY62" s="169"/>
      <c r="ATZ62" s="169"/>
      <c r="AUA62" s="169"/>
      <c r="AUB62" s="169"/>
      <c r="AUC62" s="169"/>
      <c r="AUD62" s="169"/>
      <c r="AUE62" s="169"/>
      <c r="AUF62" s="169"/>
      <c r="AUG62" s="169"/>
      <c r="AUH62" s="169"/>
      <c r="AUI62" s="169"/>
      <c r="AUJ62" s="169"/>
      <c r="AUK62" s="169"/>
      <c r="AUL62" s="169"/>
      <c r="AUM62" s="169"/>
      <c r="AUN62" s="169"/>
      <c r="AUO62" s="169"/>
      <c r="AUP62" s="169"/>
      <c r="AUQ62" s="169"/>
      <c r="AUR62" s="169"/>
      <c r="AUS62" s="169"/>
      <c r="AUT62" s="169"/>
      <c r="AUU62" s="169"/>
      <c r="AUV62" s="169"/>
      <c r="AUW62" s="169"/>
      <c r="AUX62" s="169"/>
      <c r="AUY62" s="169"/>
      <c r="AUZ62" s="169"/>
      <c r="AVA62" s="169"/>
      <c r="AVB62" s="169"/>
      <c r="AVC62" s="169"/>
      <c r="AVD62" s="169"/>
      <c r="AVE62" s="169"/>
      <c r="AVF62" s="169"/>
      <c r="AVG62" s="169"/>
      <c r="AVH62" s="169"/>
      <c r="AVI62" s="169"/>
      <c r="AVJ62" s="169"/>
      <c r="AVK62" s="169"/>
      <c r="AVL62" s="169"/>
      <c r="AVM62" s="169"/>
      <c r="AVN62" s="169"/>
      <c r="AVO62" s="169"/>
      <c r="AVP62" s="169"/>
      <c r="AVQ62" s="169"/>
      <c r="AVR62" s="169"/>
      <c r="AVS62" s="169"/>
      <c r="AVT62" s="169"/>
      <c r="AVU62" s="169"/>
      <c r="AVV62" s="169"/>
      <c r="AVW62" s="169"/>
      <c r="AVX62" s="169"/>
      <c r="AVY62" s="169"/>
      <c r="AVZ62" s="169"/>
      <c r="AWA62" s="169"/>
      <c r="AWB62" s="169"/>
      <c r="AWC62" s="169"/>
      <c r="AWD62" s="169"/>
      <c r="AWE62" s="169"/>
      <c r="AWF62" s="169"/>
      <c r="AWG62" s="169"/>
      <c r="AWH62" s="169"/>
      <c r="AWI62" s="169"/>
      <c r="AWJ62" s="169"/>
      <c r="AWK62" s="169"/>
      <c r="AWL62" s="169"/>
      <c r="AWM62" s="169"/>
      <c r="AWN62" s="169"/>
      <c r="AWO62" s="169"/>
      <c r="AWP62" s="169"/>
      <c r="AWQ62" s="169"/>
      <c r="AWR62" s="169"/>
      <c r="AWS62" s="169"/>
      <c r="AWT62" s="169"/>
      <c r="AWU62" s="169"/>
      <c r="AWV62" s="169"/>
      <c r="AWW62" s="169"/>
      <c r="AWX62" s="169"/>
      <c r="AWY62" s="169"/>
      <c r="AWZ62" s="169"/>
      <c r="AXA62" s="169"/>
      <c r="AXB62" s="169"/>
      <c r="AXC62" s="169"/>
      <c r="AXD62" s="169"/>
      <c r="AXE62" s="169"/>
      <c r="AXF62" s="169"/>
      <c r="AXG62" s="169"/>
      <c r="AXH62" s="169"/>
      <c r="AXI62" s="169"/>
      <c r="AXJ62" s="169"/>
      <c r="AXK62" s="169"/>
      <c r="AXL62" s="169"/>
      <c r="AXM62" s="169"/>
      <c r="AXN62" s="169"/>
      <c r="AXO62" s="169"/>
      <c r="AXP62" s="169"/>
      <c r="AXQ62" s="169"/>
      <c r="AXR62" s="169"/>
      <c r="AXS62" s="169"/>
      <c r="AXT62" s="169"/>
      <c r="AXU62" s="169"/>
      <c r="AXV62" s="169"/>
      <c r="AXW62" s="169"/>
      <c r="AXX62" s="169"/>
      <c r="AXY62" s="169"/>
      <c r="AXZ62" s="169"/>
      <c r="AYA62" s="169"/>
      <c r="AYB62" s="169"/>
      <c r="AYC62" s="169"/>
      <c r="AYD62" s="169"/>
      <c r="AYE62" s="169"/>
      <c r="AYF62" s="169"/>
      <c r="AYG62" s="169"/>
      <c r="AYH62" s="169"/>
      <c r="AYI62" s="169"/>
      <c r="AYJ62" s="169"/>
      <c r="AYK62" s="169"/>
      <c r="AYL62" s="169"/>
      <c r="AYM62" s="169"/>
      <c r="AYN62" s="169"/>
      <c r="AYO62" s="169"/>
      <c r="AYP62" s="169"/>
      <c r="AYQ62" s="169"/>
      <c r="AYR62" s="169"/>
      <c r="AYS62" s="169"/>
      <c r="AYT62" s="169"/>
      <c r="AYU62" s="169"/>
      <c r="AYV62" s="169"/>
      <c r="AYW62" s="169"/>
      <c r="AYX62" s="169"/>
      <c r="AYY62" s="169"/>
      <c r="AYZ62" s="169"/>
      <c r="AZA62" s="169"/>
      <c r="AZB62" s="169"/>
      <c r="AZC62" s="169"/>
      <c r="AZD62" s="169"/>
      <c r="AZE62" s="169"/>
      <c r="AZF62" s="169"/>
      <c r="AZG62" s="169"/>
      <c r="AZH62" s="169"/>
      <c r="AZI62" s="169"/>
      <c r="AZJ62" s="169"/>
      <c r="AZK62" s="169"/>
      <c r="AZL62" s="169"/>
      <c r="AZM62" s="169"/>
      <c r="AZN62" s="169"/>
      <c r="AZO62" s="169"/>
      <c r="AZP62" s="169"/>
      <c r="AZQ62" s="169"/>
      <c r="AZR62" s="169"/>
      <c r="AZS62" s="169"/>
      <c r="AZT62" s="169"/>
      <c r="AZU62" s="169"/>
      <c r="AZV62" s="169"/>
      <c r="AZW62" s="169"/>
      <c r="AZX62" s="169"/>
      <c r="AZY62" s="169"/>
      <c r="AZZ62" s="169"/>
      <c r="BAA62" s="169"/>
      <c r="BAB62" s="169"/>
      <c r="BAC62" s="169"/>
      <c r="BAD62" s="169"/>
      <c r="BAE62" s="169"/>
      <c r="BAF62" s="169"/>
      <c r="BAG62" s="169"/>
      <c r="BAH62" s="169"/>
      <c r="BAI62" s="169"/>
      <c r="BAJ62" s="169"/>
      <c r="BAK62" s="169"/>
      <c r="BAL62" s="169"/>
      <c r="BAM62" s="169"/>
      <c r="BAN62" s="169"/>
      <c r="BAO62" s="169"/>
      <c r="BAP62" s="169"/>
      <c r="BAQ62" s="169"/>
      <c r="BAR62" s="169"/>
      <c r="BAS62" s="169"/>
      <c r="BAT62" s="169"/>
      <c r="BAU62" s="169"/>
      <c r="BAV62" s="169"/>
      <c r="BAW62" s="169"/>
      <c r="BAX62" s="169"/>
      <c r="BAY62" s="169"/>
      <c r="BAZ62" s="169"/>
      <c r="BBA62" s="169"/>
      <c r="BBB62" s="169"/>
      <c r="BBC62" s="169"/>
      <c r="BBD62" s="169"/>
      <c r="BBE62" s="169"/>
      <c r="BBF62" s="169"/>
      <c r="BBG62" s="169"/>
      <c r="BBH62" s="169"/>
      <c r="BBI62" s="169"/>
      <c r="BBJ62" s="169"/>
      <c r="BBK62" s="169"/>
      <c r="BBL62" s="169"/>
      <c r="BBM62" s="169"/>
      <c r="BBN62" s="169"/>
      <c r="BBO62" s="169"/>
      <c r="BBP62" s="169"/>
      <c r="BBQ62" s="169"/>
      <c r="BBR62" s="169"/>
      <c r="BBS62" s="169"/>
      <c r="BBT62" s="169"/>
      <c r="BBU62" s="169"/>
      <c r="BBV62" s="169"/>
      <c r="BBW62" s="169"/>
      <c r="BBX62" s="169"/>
      <c r="BBY62" s="169"/>
      <c r="BBZ62" s="169"/>
      <c r="BCA62" s="169"/>
      <c r="BCB62" s="169"/>
      <c r="BCC62" s="169"/>
      <c r="BCD62" s="169"/>
      <c r="BCE62" s="169"/>
      <c r="BCF62" s="169"/>
      <c r="BCG62" s="169"/>
      <c r="BCH62" s="169"/>
      <c r="BCI62" s="169"/>
      <c r="BCJ62" s="169"/>
      <c r="BCK62" s="169"/>
      <c r="BCL62" s="169"/>
      <c r="BCM62" s="169"/>
      <c r="BCN62" s="169"/>
      <c r="BCO62" s="169"/>
      <c r="BCP62" s="169"/>
      <c r="BCQ62" s="169"/>
      <c r="BCR62" s="169"/>
      <c r="BCS62" s="169"/>
      <c r="BCT62" s="169"/>
      <c r="BCU62" s="169"/>
      <c r="BCV62" s="169"/>
      <c r="BCW62" s="169"/>
      <c r="BCX62" s="169"/>
      <c r="BCY62" s="169"/>
      <c r="BCZ62" s="169"/>
      <c r="BDA62" s="169"/>
      <c r="BDB62" s="169"/>
      <c r="BDC62" s="169"/>
      <c r="BDD62" s="169"/>
      <c r="BDE62" s="169"/>
      <c r="BDF62" s="169"/>
      <c r="BDG62" s="169"/>
      <c r="BDH62" s="169"/>
      <c r="BDI62" s="169"/>
      <c r="BDJ62" s="169"/>
      <c r="BDK62" s="169"/>
      <c r="BDL62" s="169"/>
      <c r="BDM62" s="169"/>
      <c r="BDN62" s="169"/>
      <c r="BDO62" s="169"/>
      <c r="BDP62" s="169"/>
      <c r="BDQ62" s="169"/>
      <c r="BDR62" s="169"/>
      <c r="BDS62" s="169"/>
      <c r="BDT62" s="169"/>
      <c r="BDU62" s="169"/>
      <c r="BDV62" s="169"/>
      <c r="BDW62" s="169"/>
      <c r="BDX62" s="169"/>
      <c r="BDY62" s="169"/>
      <c r="BDZ62" s="169"/>
      <c r="BEA62" s="169"/>
      <c r="BEB62" s="169"/>
      <c r="BEC62" s="169"/>
      <c r="BED62" s="169"/>
      <c r="BEE62" s="169"/>
      <c r="BEF62" s="169"/>
      <c r="BEG62" s="169"/>
      <c r="BEH62" s="169"/>
      <c r="BEI62" s="169"/>
      <c r="BEJ62" s="169"/>
      <c r="BEK62" s="169"/>
      <c r="BEL62" s="169"/>
      <c r="BEM62" s="169"/>
      <c r="BEN62" s="169"/>
      <c r="BEO62" s="169"/>
      <c r="BEP62" s="169"/>
      <c r="BEQ62" s="169"/>
      <c r="BER62" s="169"/>
      <c r="BES62" s="169"/>
      <c r="BET62" s="169"/>
      <c r="BEU62" s="169"/>
      <c r="BEV62" s="169"/>
      <c r="BEW62" s="169"/>
      <c r="BEX62" s="169"/>
      <c r="BEY62" s="169"/>
      <c r="BEZ62" s="169"/>
      <c r="BFA62" s="169"/>
      <c r="BFB62" s="169"/>
      <c r="BFC62" s="169"/>
      <c r="BFD62" s="169"/>
      <c r="BFE62" s="169"/>
      <c r="BFF62" s="169"/>
      <c r="BFG62" s="169"/>
      <c r="BFH62" s="169"/>
      <c r="BFI62" s="169"/>
      <c r="BFJ62" s="169"/>
      <c r="BFK62" s="169"/>
      <c r="BFL62" s="169"/>
      <c r="BFM62" s="169"/>
      <c r="BFN62" s="169"/>
      <c r="BFO62" s="169"/>
      <c r="BFP62" s="169"/>
      <c r="BFQ62" s="169"/>
      <c r="BFR62" s="169"/>
      <c r="BFS62" s="169"/>
      <c r="BFT62" s="169"/>
      <c r="BFU62" s="169"/>
      <c r="BFV62" s="169"/>
      <c r="BFW62" s="169"/>
      <c r="BFX62" s="169"/>
      <c r="BFY62" s="169"/>
      <c r="BFZ62" s="169"/>
      <c r="BGA62" s="169"/>
      <c r="BGB62" s="169"/>
      <c r="BGC62" s="169"/>
      <c r="BGD62" s="169"/>
      <c r="BGE62" s="169"/>
      <c r="BGF62" s="169"/>
      <c r="BGG62" s="169"/>
      <c r="BGH62" s="169"/>
      <c r="BGI62" s="169"/>
      <c r="BGJ62" s="169"/>
      <c r="BGK62" s="169"/>
      <c r="BGL62" s="169"/>
      <c r="BGM62" s="169"/>
      <c r="BGN62" s="169"/>
      <c r="BGO62" s="169"/>
      <c r="BGP62" s="169"/>
      <c r="BGQ62" s="169"/>
      <c r="BGR62" s="169"/>
      <c r="BGS62" s="169"/>
      <c r="BGT62" s="169"/>
      <c r="BGU62" s="169"/>
      <c r="BGV62" s="169"/>
      <c r="BGW62" s="169"/>
      <c r="BGX62" s="169"/>
      <c r="BGY62" s="169"/>
      <c r="BGZ62" s="169"/>
      <c r="BHA62" s="169"/>
      <c r="BHB62" s="169"/>
      <c r="BHC62" s="169"/>
      <c r="BHD62" s="169"/>
      <c r="BHE62" s="169"/>
      <c r="BHF62" s="169"/>
      <c r="BHG62" s="169"/>
      <c r="BHH62" s="169"/>
      <c r="BHI62" s="169"/>
      <c r="BHJ62" s="169"/>
      <c r="BHK62" s="169"/>
      <c r="BHL62" s="169"/>
      <c r="BHM62" s="169"/>
      <c r="BHN62" s="169"/>
      <c r="BHO62" s="169"/>
      <c r="BHP62" s="169"/>
      <c r="BHQ62" s="169"/>
      <c r="BHR62" s="169"/>
      <c r="BHS62" s="169"/>
      <c r="BHT62" s="169"/>
      <c r="BHU62" s="169"/>
      <c r="BHV62" s="169"/>
      <c r="BHW62" s="169"/>
      <c r="BHX62" s="169"/>
      <c r="BHY62" s="169"/>
      <c r="BHZ62" s="169"/>
      <c r="BIA62" s="169"/>
      <c r="BIB62" s="169"/>
      <c r="BIC62" s="169"/>
      <c r="BID62" s="169"/>
      <c r="BIE62" s="169"/>
      <c r="BIF62" s="169"/>
      <c r="BIG62" s="169"/>
      <c r="BIH62" s="169"/>
      <c r="BII62" s="169"/>
      <c r="BIJ62" s="169"/>
      <c r="BIK62" s="169"/>
      <c r="BIL62" s="169"/>
      <c r="BIM62" s="169"/>
      <c r="BIN62" s="169"/>
      <c r="BIO62" s="169"/>
      <c r="BIP62" s="169"/>
      <c r="BIQ62" s="169"/>
      <c r="BIR62" s="169"/>
      <c r="BIS62" s="169"/>
      <c r="BIT62" s="169"/>
      <c r="BIU62" s="169"/>
      <c r="BIV62" s="169"/>
      <c r="BIW62" s="169"/>
      <c r="BIX62" s="169"/>
      <c r="BIY62" s="169"/>
      <c r="BIZ62" s="169"/>
      <c r="BJA62" s="169"/>
      <c r="BJB62" s="169"/>
      <c r="BJC62" s="169"/>
      <c r="BJD62" s="169"/>
      <c r="BJE62" s="169"/>
      <c r="BJF62" s="169"/>
      <c r="BJG62" s="169"/>
      <c r="BJH62" s="169"/>
      <c r="BJI62" s="169"/>
      <c r="BJJ62" s="169"/>
      <c r="BJK62" s="169"/>
      <c r="BJL62" s="169"/>
      <c r="BJM62" s="169"/>
      <c r="BJN62" s="169"/>
      <c r="BJO62" s="169"/>
      <c r="BJP62" s="169"/>
      <c r="BJQ62" s="169"/>
      <c r="BJR62" s="169"/>
      <c r="BJS62" s="169"/>
      <c r="BJT62" s="169"/>
      <c r="BJU62" s="169"/>
      <c r="BJV62" s="169"/>
      <c r="BJW62" s="169"/>
      <c r="BJX62" s="169"/>
      <c r="BJY62" s="169"/>
      <c r="BJZ62" s="169"/>
      <c r="BKA62" s="169"/>
      <c r="BKB62" s="169"/>
      <c r="BKC62" s="169"/>
      <c r="BKD62" s="169"/>
      <c r="BKE62" s="169"/>
      <c r="BKF62" s="169"/>
      <c r="BKG62" s="169"/>
      <c r="BKH62" s="169"/>
      <c r="BKI62" s="169"/>
      <c r="BKJ62" s="169"/>
      <c r="BKK62" s="169"/>
      <c r="BKL62" s="169"/>
      <c r="BKM62" s="169"/>
      <c r="BKN62" s="169"/>
      <c r="BKO62" s="169"/>
      <c r="BKP62" s="169"/>
      <c r="BKQ62" s="169"/>
      <c r="BKR62" s="169"/>
      <c r="BKS62" s="169"/>
      <c r="BKT62" s="169"/>
      <c r="BKU62" s="169"/>
      <c r="BKV62" s="169"/>
      <c r="BKW62" s="169"/>
      <c r="BKX62" s="169"/>
      <c r="BKY62" s="169"/>
      <c r="BKZ62" s="169"/>
      <c r="BLA62" s="169"/>
      <c r="BLB62" s="169"/>
      <c r="BLC62" s="169"/>
      <c r="BLD62" s="169"/>
      <c r="BLE62" s="169"/>
      <c r="BLF62" s="169"/>
      <c r="BLG62" s="169"/>
      <c r="BLH62" s="169"/>
      <c r="BLI62" s="169"/>
      <c r="BLJ62" s="169"/>
      <c r="BLK62" s="169"/>
      <c r="BLL62" s="169"/>
      <c r="BLM62" s="169"/>
      <c r="BLN62" s="169"/>
      <c r="BLO62" s="169"/>
      <c r="BLP62" s="169"/>
      <c r="BLQ62" s="169"/>
      <c r="BLR62" s="169"/>
      <c r="BLS62" s="169"/>
      <c r="BLT62" s="169"/>
      <c r="BLU62" s="169"/>
      <c r="BLV62" s="169"/>
      <c r="BLW62" s="169"/>
      <c r="BLX62" s="169"/>
      <c r="BLY62" s="169"/>
      <c r="BLZ62" s="169"/>
      <c r="BMA62" s="169"/>
      <c r="BMB62" s="169"/>
      <c r="BMC62" s="169"/>
      <c r="BMD62" s="169"/>
      <c r="BME62" s="169"/>
      <c r="BMF62" s="169"/>
      <c r="BMG62" s="169"/>
      <c r="BMH62" s="169"/>
      <c r="BMI62" s="169"/>
      <c r="BMJ62" s="169"/>
      <c r="BMK62" s="169"/>
      <c r="BML62" s="169"/>
      <c r="BMM62" s="169"/>
      <c r="BMN62" s="169"/>
      <c r="BMO62" s="169"/>
      <c r="BMP62" s="169"/>
      <c r="BMQ62" s="169"/>
      <c r="BMR62" s="169"/>
      <c r="BMS62" s="169"/>
      <c r="BMT62" s="169"/>
      <c r="BMU62" s="169"/>
      <c r="BMV62" s="169"/>
      <c r="BMW62" s="169"/>
      <c r="BMX62" s="169"/>
      <c r="BMY62" s="169"/>
      <c r="BMZ62" s="169"/>
      <c r="BNA62" s="169"/>
      <c r="BNB62" s="169"/>
      <c r="BNC62" s="169"/>
      <c r="BND62" s="169"/>
      <c r="BNE62" s="169"/>
      <c r="BNF62" s="169"/>
      <c r="BNG62" s="169"/>
      <c r="BNH62" s="169"/>
      <c r="BNI62" s="169"/>
      <c r="BNJ62" s="169"/>
      <c r="BNK62" s="169"/>
      <c r="BNL62" s="169"/>
      <c r="BNM62" s="169"/>
      <c r="BNN62" s="169"/>
      <c r="BNO62" s="169"/>
      <c r="BNP62" s="169"/>
      <c r="BNQ62" s="169"/>
      <c r="BNR62" s="169"/>
      <c r="BNS62" s="169"/>
      <c r="BNT62" s="169"/>
      <c r="BNU62" s="169"/>
      <c r="BNV62" s="169"/>
      <c r="BNW62" s="169"/>
      <c r="BNX62" s="169"/>
      <c r="BNY62" s="169"/>
      <c r="BNZ62" s="169"/>
      <c r="BOA62" s="169"/>
      <c r="BOB62" s="169"/>
      <c r="BOC62" s="169"/>
      <c r="BOD62" s="169"/>
      <c r="BOE62" s="169"/>
      <c r="BOF62" s="169"/>
      <c r="BOG62" s="169"/>
      <c r="BOH62" s="169"/>
      <c r="BOI62" s="169"/>
      <c r="BOJ62" s="169"/>
      <c r="BOK62" s="169"/>
      <c r="BOL62" s="169"/>
      <c r="BOM62" s="169"/>
      <c r="BON62" s="169"/>
      <c r="BOO62" s="169"/>
      <c r="BOP62" s="169"/>
      <c r="BOQ62" s="169"/>
      <c r="BOR62" s="169"/>
      <c r="BOS62" s="169"/>
      <c r="BOT62" s="169"/>
      <c r="BOU62" s="169"/>
      <c r="BOV62" s="169"/>
      <c r="BOW62" s="169"/>
      <c r="BOX62" s="169"/>
      <c r="BOY62" s="169"/>
      <c r="BOZ62" s="169"/>
      <c r="BPA62" s="169"/>
      <c r="BPB62" s="169"/>
      <c r="BPC62" s="169"/>
      <c r="BPD62" s="169"/>
      <c r="BPE62" s="169"/>
      <c r="BPF62" s="169"/>
      <c r="BPG62" s="169"/>
      <c r="BPH62" s="169"/>
      <c r="BPI62" s="169"/>
      <c r="BPJ62" s="169"/>
      <c r="BPK62" s="169"/>
      <c r="BPL62" s="169"/>
      <c r="BPM62" s="169"/>
      <c r="BPN62" s="169"/>
      <c r="BPO62" s="169"/>
      <c r="BPP62" s="169"/>
      <c r="BPQ62" s="169"/>
      <c r="BPR62" s="169"/>
      <c r="BPS62" s="169"/>
      <c r="BPT62" s="169"/>
      <c r="BPU62" s="169"/>
      <c r="BPV62" s="169"/>
      <c r="BPW62" s="169"/>
      <c r="BPX62" s="169"/>
      <c r="BPY62" s="169"/>
      <c r="BPZ62" s="169"/>
      <c r="BQA62" s="169"/>
      <c r="BQB62" s="169"/>
      <c r="BQC62" s="169"/>
      <c r="BQD62" s="169"/>
      <c r="BQE62" s="169"/>
      <c r="BQF62" s="169"/>
      <c r="BQG62" s="169"/>
      <c r="BQH62" s="169"/>
      <c r="BQI62" s="169"/>
      <c r="BQJ62" s="169"/>
      <c r="BQK62" s="169"/>
      <c r="BQL62" s="169"/>
      <c r="BQM62" s="169"/>
      <c r="BQN62" s="169"/>
      <c r="BQO62" s="169"/>
      <c r="BQP62" s="169"/>
      <c r="BQQ62" s="169"/>
      <c r="BQR62" s="169"/>
      <c r="BQS62" s="169"/>
      <c r="BQT62" s="169"/>
      <c r="BQU62" s="169"/>
      <c r="BQV62" s="169"/>
      <c r="BQW62" s="169"/>
      <c r="BQX62" s="169"/>
      <c r="BQY62" s="169"/>
      <c r="BQZ62" s="169"/>
      <c r="BRA62" s="169"/>
      <c r="BRB62" s="169"/>
      <c r="BRC62" s="169"/>
      <c r="BRD62" s="169"/>
      <c r="BRE62" s="169"/>
      <c r="BRF62" s="169"/>
      <c r="BRG62" s="169"/>
      <c r="BRH62" s="169"/>
      <c r="BRI62" s="169"/>
      <c r="BRJ62" s="169"/>
      <c r="BRK62" s="169"/>
      <c r="BRL62" s="169"/>
      <c r="BRM62" s="169"/>
      <c r="BRN62" s="169"/>
      <c r="BRO62" s="169"/>
      <c r="BRP62" s="169"/>
      <c r="BRQ62" s="169"/>
      <c r="BRR62" s="169"/>
      <c r="BRS62" s="169"/>
      <c r="BRT62" s="169"/>
      <c r="BRU62" s="169"/>
      <c r="BRV62" s="169"/>
      <c r="BRW62" s="169"/>
      <c r="BRX62" s="169"/>
      <c r="BRY62" s="169"/>
      <c r="BRZ62" s="169"/>
      <c r="BSA62" s="169"/>
      <c r="BSB62" s="169"/>
      <c r="BSC62" s="169"/>
      <c r="BSD62" s="169"/>
      <c r="BSE62" s="169"/>
      <c r="BSF62" s="169"/>
      <c r="BSG62" s="169"/>
      <c r="BSH62" s="169"/>
      <c r="BSI62" s="169"/>
      <c r="BSJ62" s="169"/>
      <c r="BSK62" s="169"/>
      <c r="BSL62" s="169"/>
      <c r="BSM62" s="169"/>
      <c r="BSN62" s="169"/>
      <c r="BSO62" s="169"/>
      <c r="BSP62" s="169"/>
      <c r="BSQ62" s="169"/>
      <c r="BSR62" s="169"/>
      <c r="BSS62" s="169"/>
      <c r="BST62" s="169"/>
      <c r="BSU62" s="169"/>
      <c r="BSV62" s="169"/>
      <c r="BSW62" s="169"/>
      <c r="BSX62" s="169"/>
      <c r="BSY62" s="169"/>
      <c r="BSZ62" s="169"/>
      <c r="BTA62" s="169"/>
      <c r="BTB62" s="169"/>
      <c r="BTC62" s="169"/>
      <c r="BTD62" s="169"/>
      <c r="BTE62" s="169"/>
      <c r="BTF62" s="169"/>
      <c r="BTG62" s="169"/>
      <c r="BTH62" s="169"/>
      <c r="BTI62" s="169"/>
      <c r="BTJ62" s="169"/>
      <c r="BTK62" s="169"/>
      <c r="BTL62" s="169"/>
      <c r="BTM62" s="169"/>
      <c r="BTN62" s="169"/>
      <c r="BTO62" s="169"/>
      <c r="BTP62" s="169"/>
      <c r="BTQ62" s="169"/>
      <c r="BTR62" s="169"/>
      <c r="BTS62" s="169"/>
      <c r="BTT62" s="169"/>
      <c r="BTU62" s="169"/>
      <c r="BTV62" s="169"/>
      <c r="BTW62" s="169"/>
      <c r="BTX62" s="169"/>
      <c r="BTY62" s="169"/>
      <c r="BTZ62" s="169"/>
      <c r="BUA62" s="169"/>
      <c r="BUB62" s="169"/>
      <c r="BUC62" s="169"/>
      <c r="BUD62" s="169"/>
      <c r="BUE62" s="169"/>
      <c r="BUF62" s="169"/>
      <c r="BUG62" s="169"/>
      <c r="BUH62" s="169"/>
      <c r="BUI62" s="169"/>
      <c r="BUJ62" s="169"/>
      <c r="BUK62" s="169"/>
      <c r="BUL62" s="169"/>
      <c r="BUM62" s="169"/>
      <c r="BUN62" s="169"/>
      <c r="BUO62" s="169"/>
      <c r="BUP62" s="169"/>
      <c r="BUQ62" s="169"/>
      <c r="BUR62" s="169"/>
      <c r="BUS62" s="169"/>
      <c r="BUT62" s="169"/>
      <c r="BUU62" s="169"/>
      <c r="BUV62" s="169"/>
      <c r="BUW62" s="169"/>
      <c r="BUX62" s="169"/>
      <c r="BUY62" s="169"/>
      <c r="BUZ62" s="169"/>
      <c r="BVA62" s="169"/>
      <c r="BVB62" s="169"/>
      <c r="BVC62" s="169"/>
      <c r="BVD62" s="169"/>
      <c r="BVE62" s="169"/>
      <c r="BVF62" s="169"/>
      <c r="BVG62" s="169"/>
      <c r="BVH62" s="169"/>
      <c r="BVI62" s="169"/>
      <c r="BVJ62" s="169"/>
      <c r="BVK62" s="169"/>
      <c r="BVL62" s="169"/>
      <c r="BVM62" s="169"/>
      <c r="BVN62" s="169"/>
      <c r="BVO62" s="169"/>
      <c r="BVP62" s="169"/>
      <c r="BVQ62" s="169"/>
      <c r="BVR62" s="169"/>
      <c r="BVS62" s="169"/>
      <c r="BVT62" s="169"/>
      <c r="BVU62" s="169"/>
      <c r="BVV62" s="169"/>
      <c r="BVW62" s="169"/>
      <c r="BVX62" s="169"/>
      <c r="BVY62" s="169"/>
      <c r="BVZ62" s="169"/>
      <c r="BWA62" s="169"/>
      <c r="BWB62" s="169"/>
      <c r="BWC62" s="169"/>
      <c r="BWD62" s="169"/>
      <c r="BWE62" s="169"/>
      <c r="BWF62" s="169"/>
      <c r="BWG62" s="169"/>
      <c r="BWH62" s="169"/>
      <c r="BWI62" s="169"/>
      <c r="BWJ62" s="169"/>
      <c r="BWK62" s="169"/>
      <c r="BWL62" s="169"/>
      <c r="BWM62" s="169"/>
      <c r="BWN62" s="169"/>
      <c r="BWO62" s="169"/>
      <c r="BWP62" s="169"/>
      <c r="BWQ62" s="169"/>
      <c r="BWR62" s="169"/>
      <c r="BWS62" s="169"/>
      <c r="BWT62" s="169"/>
      <c r="BWU62" s="169"/>
      <c r="BWV62" s="169"/>
      <c r="BWW62" s="169"/>
      <c r="BWX62" s="169"/>
      <c r="BWY62" s="169"/>
      <c r="BWZ62" s="169"/>
      <c r="BXA62" s="169"/>
      <c r="BXB62" s="169"/>
      <c r="BXC62" s="169"/>
      <c r="BXD62" s="169"/>
      <c r="BXE62" s="169"/>
      <c r="BXF62" s="169"/>
      <c r="BXG62" s="169"/>
      <c r="BXH62" s="169"/>
      <c r="BXI62" s="169"/>
      <c r="BXJ62" s="169"/>
      <c r="BXK62" s="169"/>
      <c r="BXL62" s="169"/>
      <c r="BXM62" s="169"/>
      <c r="BXN62" s="169"/>
      <c r="BXO62" s="169"/>
      <c r="BXP62" s="169"/>
      <c r="BXQ62" s="169"/>
      <c r="BXR62" s="169"/>
      <c r="BXS62" s="169"/>
      <c r="BXT62" s="169"/>
      <c r="BXU62" s="169"/>
      <c r="BXV62" s="169"/>
      <c r="BXW62" s="169"/>
      <c r="BXX62" s="169"/>
      <c r="BXY62" s="169"/>
      <c r="BXZ62" s="169"/>
      <c r="BYA62" s="169"/>
      <c r="BYB62" s="169"/>
      <c r="BYC62" s="169"/>
      <c r="BYD62" s="169"/>
      <c r="BYE62" s="169"/>
      <c r="BYF62" s="169"/>
      <c r="BYG62" s="169"/>
      <c r="BYH62" s="169"/>
      <c r="BYI62" s="169"/>
      <c r="BYJ62" s="169"/>
      <c r="BYK62" s="169"/>
      <c r="BYL62" s="169"/>
      <c r="BYM62" s="169"/>
      <c r="BYN62" s="169"/>
      <c r="BYO62" s="169"/>
      <c r="BYP62" s="169"/>
      <c r="BYQ62" s="169"/>
      <c r="BYR62" s="169"/>
      <c r="BYS62" s="169"/>
      <c r="BYT62" s="169"/>
      <c r="BYU62" s="169"/>
      <c r="BYV62" s="169"/>
      <c r="BYW62" s="169"/>
      <c r="BYX62" s="169"/>
      <c r="BYY62" s="169"/>
      <c r="BYZ62" s="169"/>
      <c r="BZA62" s="169"/>
      <c r="BZB62" s="169"/>
      <c r="BZC62" s="169"/>
      <c r="BZD62" s="169"/>
      <c r="BZE62" s="169"/>
      <c r="BZF62" s="169"/>
      <c r="BZG62" s="169"/>
      <c r="BZH62" s="169"/>
      <c r="BZI62" s="169"/>
      <c r="BZJ62" s="169"/>
      <c r="BZK62" s="169"/>
      <c r="BZL62" s="169"/>
      <c r="BZM62" s="169"/>
      <c r="BZN62" s="169"/>
      <c r="BZO62" s="169"/>
      <c r="BZP62" s="169"/>
      <c r="BZQ62" s="169"/>
      <c r="BZR62" s="169"/>
      <c r="BZS62" s="169"/>
      <c r="BZT62" s="169"/>
      <c r="BZU62" s="169"/>
      <c r="BZV62" s="169"/>
      <c r="BZW62" s="169"/>
      <c r="BZX62" s="169"/>
      <c r="BZY62" s="169"/>
      <c r="BZZ62" s="169"/>
      <c r="CAA62" s="169"/>
      <c r="CAB62" s="169"/>
      <c r="CAC62" s="169"/>
      <c r="CAD62" s="169"/>
      <c r="CAE62" s="169"/>
      <c r="CAF62" s="169"/>
      <c r="CAG62" s="169"/>
      <c r="CAH62" s="169"/>
      <c r="CAI62" s="169"/>
      <c r="CAJ62" s="169"/>
      <c r="CAK62" s="169"/>
      <c r="CAL62" s="169"/>
      <c r="CAM62" s="169"/>
      <c r="CAN62" s="169"/>
      <c r="CAO62" s="169"/>
      <c r="CAP62" s="169"/>
      <c r="CAQ62" s="169"/>
      <c r="CAR62" s="169"/>
      <c r="CAS62" s="169"/>
      <c r="CAT62" s="169"/>
      <c r="CAU62" s="169"/>
      <c r="CAV62" s="169"/>
      <c r="CAW62" s="169"/>
      <c r="CAX62" s="169"/>
      <c r="CAY62" s="169"/>
      <c r="CAZ62" s="169"/>
      <c r="CBA62" s="169"/>
      <c r="CBB62" s="169"/>
      <c r="CBC62" s="169"/>
      <c r="CBD62" s="169"/>
      <c r="CBE62" s="169"/>
      <c r="CBF62" s="169"/>
      <c r="CBG62" s="169"/>
      <c r="CBH62" s="169"/>
      <c r="CBI62" s="169"/>
      <c r="CBJ62" s="169"/>
      <c r="CBK62" s="169"/>
      <c r="CBL62" s="169"/>
      <c r="CBM62" s="169"/>
      <c r="CBN62" s="169"/>
      <c r="CBO62" s="169"/>
      <c r="CBP62" s="169"/>
      <c r="CBQ62" s="169"/>
      <c r="CBR62" s="169"/>
      <c r="CBS62" s="169"/>
      <c r="CBT62" s="169"/>
      <c r="CBU62" s="169"/>
      <c r="CBV62" s="169"/>
      <c r="CBW62" s="169"/>
      <c r="CBX62" s="169"/>
      <c r="CBY62" s="169"/>
      <c r="CBZ62" s="169"/>
      <c r="CCA62" s="169"/>
      <c r="CCB62" s="169"/>
      <c r="CCC62" s="169"/>
      <c r="CCD62" s="169"/>
      <c r="CCE62" s="169"/>
      <c r="CCF62" s="169"/>
      <c r="CCG62" s="169"/>
      <c r="CCH62" s="169"/>
      <c r="CCI62" s="169"/>
      <c r="CCJ62" s="169"/>
      <c r="CCK62" s="169"/>
      <c r="CCL62" s="169"/>
      <c r="CCM62" s="169"/>
      <c r="CCN62" s="169"/>
      <c r="CCO62" s="169"/>
      <c r="CCP62" s="169"/>
      <c r="CCQ62" s="169"/>
      <c r="CCR62" s="169"/>
      <c r="CCS62" s="169"/>
      <c r="CCT62" s="169"/>
      <c r="CCU62" s="169"/>
      <c r="CCV62" s="169"/>
      <c r="CCW62" s="169"/>
      <c r="CCX62" s="169"/>
      <c r="CCY62" s="169"/>
      <c r="CCZ62" s="169"/>
      <c r="CDA62" s="169"/>
      <c r="CDB62" s="169"/>
      <c r="CDC62" s="169"/>
      <c r="CDD62" s="169"/>
      <c r="CDE62" s="169"/>
      <c r="CDF62" s="169"/>
      <c r="CDG62" s="169"/>
      <c r="CDH62" s="169"/>
      <c r="CDI62" s="169"/>
      <c r="CDJ62" s="169"/>
      <c r="CDK62" s="169"/>
      <c r="CDL62" s="169"/>
      <c r="CDM62" s="169"/>
      <c r="CDN62" s="169"/>
      <c r="CDO62" s="169"/>
      <c r="CDP62" s="169"/>
      <c r="CDQ62" s="169"/>
      <c r="CDR62" s="169"/>
      <c r="CDS62" s="169"/>
      <c r="CDT62" s="169"/>
      <c r="CDU62" s="169"/>
      <c r="CDV62" s="169"/>
      <c r="CDW62" s="169"/>
      <c r="CDX62" s="169"/>
      <c r="CDY62" s="169"/>
      <c r="CDZ62" s="169"/>
      <c r="CEA62" s="169"/>
      <c r="CEB62" s="169"/>
      <c r="CEC62" s="169"/>
      <c r="CED62" s="169"/>
      <c r="CEE62" s="169"/>
      <c r="CEF62" s="169"/>
      <c r="CEG62" s="169"/>
      <c r="CEH62" s="169"/>
      <c r="CEI62" s="169"/>
      <c r="CEJ62" s="169"/>
      <c r="CEK62" s="169"/>
      <c r="CEL62" s="169"/>
      <c r="CEM62" s="169"/>
      <c r="CEN62" s="169"/>
      <c r="CEO62" s="169"/>
      <c r="CEP62" s="169"/>
      <c r="CEQ62" s="169"/>
      <c r="CER62" s="169"/>
      <c r="CES62" s="169"/>
      <c r="CET62" s="169"/>
      <c r="CEU62" s="169"/>
      <c r="CEV62" s="169"/>
      <c r="CEW62" s="169"/>
      <c r="CEX62" s="169"/>
      <c r="CEY62" s="169"/>
      <c r="CEZ62" s="169"/>
      <c r="CFA62" s="169"/>
      <c r="CFB62" s="169"/>
      <c r="CFC62" s="169"/>
      <c r="CFD62" s="169"/>
      <c r="CFE62" s="169"/>
      <c r="CFF62" s="169"/>
      <c r="CFG62" s="169"/>
      <c r="CFH62" s="169"/>
      <c r="CFI62" s="169"/>
      <c r="CFJ62" s="169"/>
      <c r="CFK62" s="169"/>
      <c r="CFL62" s="169"/>
      <c r="CFM62" s="169"/>
      <c r="CFN62" s="169"/>
      <c r="CFO62" s="169"/>
      <c r="CFP62" s="169"/>
      <c r="CFQ62" s="169"/>
      <c r="CFR62" s="169"/>
      <c r="CFS62" s="169"/>
      <c r="CFT62" s="169"/>
      <c r="CFU62" s="169"/>
      <c r="CFV62" s="169"/>
      <c r="CFW62" s="169"/>
      <c r="CFX62" s="169"/>
      <c r="CFY62" s="169"/>
      <c r="CFZ62" s="169"/>
      <c r="CGA62" s="169"/>
      <c r="CGB62" s="169"/>
      <c r="CGC62" s="169"/>
      <c r="CGD62" s="169"/>
      <c r="CGE62" s="169"/>
      <c r="CGF62" s="169"/>
      <c r="CGG62" s="169"/>
      <c r="CGH62" s="169"/>
      <c r="CGI62" s="169"/>
      <c r="CGJ62" s="169"/>
      <c r="CGK62" s="169"/>
      <c r="CGL62" s="169"/>
      <c r="CGM62" s="169"/>
      <c r="CGN62" s="169"/>
      <c r="CGO62" s="169"/>
      <c r="CGP62" s="169"/>
      <c r="CGQ62" s="169"/>
      <c r="CGR62" s="169"/>
      <c r="CGS62" s="169"/>
      <c r="CGT62" s="169"/>
      <c r="CGU62" s="169"/>
      <c r="CGV62" s="169"/>
      <c r="CGW62" s="169"/>
      <c r="CGX62" s="169"/>
      <c r="CGY62" s="169"/>
      <c r="CGZ62" s="169"/>
      <c r="CHA62" s="169"/>
      <c r="CHB62" s="169"/>
      <c r="CHC62" s="169"/>
      <c r="CHD62" s="169"/>
      <c r="CHE62" s="169"/>
      <c r="CHF62" s="169"/>
      <c r="CHG62" s="169"/>
      <c r="CHH62" s="169"/>
      <c r="CHI62" s="169"/>
      <c r="CHJ62" s="169"/>
      <c r="CHK62" s="169"/>
      <c r="CHL62" s="169"/>
      <c r="CHM62" s="169"/>
      <c r="CHN62" s="169"/>
      <c r="CHO62" s="169"/>
      <c r="CHP62" s="169"/>
      <c r="CHQ62" s="169"/>
      <c r="CHR62" s="169"/>
      <c r="CHS62" s="169"/>
      <c r="CHT62" s="169"/>
      <c r="CHU62" s="169"/>
      <c r="CHV62" s="169"/>
      <c r="CHW62" s="169"/>
      <c r="CHX62" s="169"/>
      <c r="CHY62" s="169"/>
      <c r="CHZ62" s="169"/>
      <c r="CIA62" s="169"/>
      <c r="CIB62" s="169"/>
      <c r="CIC62" s="169"/>
      <c r="CID62" s="169"/>
      <c r="CIE62" s="169"/>
      <c r="CIF62" s="169"/>
      <c r="CIG62" s="169"/>
      <c r="CIH62" s="169"/>
      <c r="CII62" s="169"/>
      <c r="CIJ62" s="169"/>
      <c r="CIK62" s="169"/>
      <c r="CIL62" s="169"/>
      <c r="CIM62" s="169"/>
      <c r="CIN62" s="169"/>
      <c r="CIO62" s="169"/>
      <c r="CIP62" s="169"/>
      <c r="CIQ62" s="169"/>
      <c r="CIR62" s="169"/>
      <c r="CIS62" s="169"/>
      <c r="CIT62" s="169"/>
      <c r="CIU62" s="169"/>
      <c r="CIV62" s="169"/>
      <c r="CIW62" s="169"/>
      <c r="CIX62" s="169"/>
      <c r="CIY62" s="169"/>
      <c r="CIZ62" s="169"/>
      <c r="CJA62" s="169"/>
      <c r="CJB62" s="169"/>
      <c r="CJC62" s="169"/>
      <c r="CJD62" s="169"/>
      <c r="CJE62" s="169"/>
      <c r="CJF62" s="169"/>
      <c r="CJG62" s="169"/>
      <c r="CJH62" s="169"/>
      <c r="CJI62" s="169"/>
      <c r="CJJ62" s="169"/>
      <c r="CJK62" s="169"/>
      <c r="CJL62" s="169"/>
      <c r="CJM62" s="169"/>
      <c r="CJN62" s="169"/>
      <c r="CJO62" s="169"/>
      <c r="CJP62" s="169"/>
      <c r="CJQ62" s="169"/>
      <c r="CJR62" s="169"/>
      <c r="CJS62" s="169"/>
      <c r="CJT62" s="169"/>
      <c r="CJU62" s="169"/>
      <c r="CJV62" s="169"/>
      <c r="CJW62" s="169"/>
      <c r="CJX62" s="169"/>
      <c r="CJY62" s="169"/>
      <c r="CJZ62" s="169"/>
      <c r="CKA62" s="169"/>
      <c r="CKB62" s="169"/>
      <c r="CKC62" s="169"/>
      <c r="CKD62" s="169"/>
      <c r="CKE62" s="169"/>
      <c r="CKF62" s="169"/>
      <c r="CKG62" s="169"/>
      <c r="CKH62" s="169"/>
      <c r="CKI62" s="169"/>
      <c r="CKJ62" s="169"/>
      <c r="CKK62" s="169"/>
      <c r="CKL62" s="169"/>
      <c r="CKM62" s="169"/>
      <c r="CKN62" s="169"/>
      <c r="CKO62" s="169"/>
      <c r="CKP62" s="169"/>
      <c r="CKQ62" s="169"/>
      <c r="CKR62" s="169"/>
      <c r="CKS62" s="169"/>
      <c r="CKT62" s="169"/>
      <c r="CKU62" s="169"/>
      <c r="CKV62" s="169"/>
      <c r="CKW62" s="169"/>
      <c r="CKX62" s="169"/>
      <c r="CKY62" s="169"/>
      <c r="CKZ62" s="169"/>
      <c r="CLA62" s="169"/>
      <c r="CLB62" s="169"/>
      <c r="CLC62" s="169"/>
      <c r="CLD62" s="169"/>
      <c r="CLE62" s="169"/>
      <c r="CLF62" s="169"/>
      <c r="CLG62" s="169"/>
      <c r="CLH62" s="169"/>
      <c r="CLI62" s="169"/>
      <c r="CLJ62" s="169"/>
      <c r="CLK62" s="169"/>
      <c r="CLL62" s="169"/>
      <c r="CLM62" s="169"/>
      <c r="CLN62" s="169"/>
      <c r="CLO62" s="169"/>
      <c r="CLP62" s="169"/>
      <c r="CLQ62" s="169"/>
      <c r="CLR62" s="169"/>
      <c r="CLS62" s="169"/>
      <c r="CLT62" s="169"/>
      <c r="CLU62" s="169"/>
      <c r="CLV62" s="169"/>
      <c r="CLW62" s="169"/>
      <c r="CLX62" s="169"/>
      <c r="CLY62" s="169"/>
      <c r="CLZ62" s="169"/>
      <c r="CMA62" s="169"/>
      <c r="CMB62" s="169"/>
      <c r="CMC62" s="169"/>
      <c r="CMD62" s="169"/>
      <c r="CME62" s="169"/>
      <c r="CMF62" s="169"/>
      <c r="CMG62" s="169"/>
      <c r="CMH62" s="169"/>
      <c r="CMI62" s="169"/>
      <c r="CMJ62" s="169"/>
      <c r="CMK62" s="169"/>
      <c r="CML62" s="169"/>
      <c r="CMM62" s="169"/>
      <c r="CMN62" s="169"/>
      <c r="CMO62" s="169"/>
      <c r="CMP62" s="169"/>
      <c r="CMQ62" s="169"/>
      <c r="CMR62" s="169"/>
      <c r="CMS62" s="169"/>
      <c r="CMT62" s="169"/>
      <c r="CMU62" s="169"/>
      <c r="CMV62" s="169"/>
      <c r="CMW62" s="169"/>
      <c r="CMX62" s="169"/>
      <c r="CMY62" s="169"/>
      <c r="CMZ62" s="169"/>
      <c r="CNA62" s="169"/>
      <c r="CNB62" s="169"/>
      <c r="CNC62" s="169"/>
      <c r="CND62" s="169"/>
      <c r="CNE62" s="169"/>
      <c r="CNF62" s="169"/>
      <c r="CNG62" s="169"/>
      <c r="CNH62" s="169"/>
      <c r="CNI62" s="169"/>
      <c r="CNJ62" s="169"/>
      <c r="CNK62" s="169"/>
      <c r="CNL62" s="169"/>
      <c r="CNM62" s="169"/>
      <c r="CNN62" s="169"/>
      <c r="CNO62" s="169"/>
      <c r="CNP62" s="169"/>
      <c r="CNQ62" s="169"/>
      <c r="CNR62" s="169"/>
      <c r="CNS62" s="169"/>
      <c r="CNT62" s="169"/>
      <c r="CNU62" s="169"/>
      <c r="CNV62" s="169"/>
      <c r="CNW62" s="169"/>
      <c r="CNX62" s="169"/>
      <c r="CNY62" s="169"/>
      <c r="CNZ62" s="169"/>
      <c r="COA62" s="169"/>
      <c r="COB62" s="169"/>
      <c r="COC62" s="169"/>
      <c r="COD62" s="169"/>
      <c r="COE62" s="169"/>
      <c r="COF62" s="169"/>
      <c r="COG62" s="169"/>
      <c r="COH62" s="169"/>
      <c r="COI62" s="169"/>
      <c r="COJ62" s="169"/>
      <c r="COK62" s="169"/>
      <c r="COL62" s="169"/>
      <c r="COM62" s="169"/>
      <c r="CON62" s="169"/>
      <c r="COO62" s="169"/>
      <c r="COP62" s="169"/>
      <c r="COQ62" s="169"/>
      <c r="COR62" s="169"/>
      <c r="COS62" s="169"/>
      <c r="COT62" s="169"/>
      <c r="COU62" s="169"/>
      <c r="COV62" s="169"/>
      <c r="COW62" s="169"/>
      <c r="COX62" s="169"/>
      <c r="COY62" s="169"/>
      <c r="COZ62" s="169"/>
      <c r="CPA62" s="169"/>
      <c r="CPB62" s="169"/>
      <c r="CPC62" s="169"/>
      <c r="CPD62" s="169"/>
      <c r="CPE62" s="169"/>
      <c r="CPF62" s="169"/>
      <c r="CPG62" s="169"/>
      <c r="CPH62" s="169"/>
      <c r="CPI62" s="169"/>
      <c r="CPJ62" s="169"/>
      <c r="CPK62" s="169"/>
      <c r="CPL62" s="169"/>
      <c r="CPM62" s="169"/>
      <c r="CPN62" s="169"/>
      <c r="CPO62" s="169"/>
      <c r="CPP62" s="169"/>
      <c r="CPQ62" s="169"/>
      <c r="CPR62" s="169"/>
      <c r="CPS62" s="169"/>
      <c r="CPT62" s="169"/>
      <c r="CPU62" s="169"/>
      <c r="CPV62" s="169"/>
      <c r="CPW62" s="169"/>
      <c r="CPX62" s="169"/>
      <c r="CPY62" s="169"/>
      <c r="CPZ62" s="169"/>
      <c r="CQA62" s="169"/>
      <c r="CQB62" s="169"/>
      <c r="CQC62" s="169"/>
      <c r="CQD62" s="169"/>
      <c r="CQE62" s="169"/>
      <c r="CQF62" s="169"/>
      <c r="CQG62" s="169"/>
      <c r="CQH62" s="169"/>
      <c r="CQI62" s="169"/>
      <c r="CQJ62" s="169"/>
      <c r="CQK62" s="169"/>
      <c r="CQL62" s="169"/>
      <c r="CQM62" s="169"/>
      <c r="CQN62" s="169"/>
      <c r="CQO62" s="169"/>
      <c r="CQP62" s="169"/>
      <c r="CQQ62" s="169"/>
      <c r="CQR62" s="169"/>
      <c r="CQS62" s="169"/>
      <c r="CQT62" s="169"/>
      <c r="CQU62" s="169"/>
      <c r="CQV62" s="169"/>
      <c r="CQW62" s="169"/>
      <c r="CQX62" s="169"/>
      <c r="CQY62" s="169"/>
      <c r="CQZ62" s="169"/>
      <c r="CRA62" s="169"/>
      <c r="CRB62" s="169"/>
      <c r="CRC62" s="169"/>
      <c r="CRD62" s="169"/>
      <c r="CRE62" s="169"/>
      <c r="CRF62" s="169"/>
      <c r="CRG62" s="169"/>
      <c r="CRH62" s="169"/>
      <c r="CRI62" s="169"/>
      <c r="CRJ62" s="169"/>
      <c r="CRK62" s="169"/>
      <c r="CRL62" s="169"/>
      <c r="CRM62" s="169"/>
      <c r="CRN62" s="169"/>
      <c r="CRO62" s="169"/>
      <c r="CRP62" s="169"/>
      <c r="CRQ62" s="169"/>
      <c r="CRR62" s="169"/>
      <c r="CRS62" s="169"/>
      <c r="CRT62" s="169"/>
      <c r="CRU62" s="169"/>
      <c r="CRV62" s="169"/>
      <c r="CRW62" s="169"/>
      <c r="CRX62" s="169"/>
      <c r="CRY62" s="169"/>
      <c r="CRZ62" s="169"/>
      <c r="CSA62" s="169"/>
      <c r="CSB62" s="169"/>
      <c r="CSC62" s="169"/>
      <c r="CSD62" s="169"/>
      <c r="CSE62" s="169"/>
      <c r="CSF62" s="169"/>
      <c r="CSG62" s="169"/>
      <c r="CSH62" s="169"/>
      <c r="CSI62" s="169"/>
      <c r="CSJ62" s="169"/>
      <c r="CSK62" s="169"/>
      <c r="CSL62" s="169"/>
      <c r="CSM62" s="169"/>
      <c r="CSN62" s="169"/>
      <c r="CSO62" s="169"/>
      <c r="CSP62" s="169"/>
      <c r="CSQ62" s="169"/>
      <c r="CSR62" s="169"/>
      <c r="CSS62" s="169"/>
      <c r="CST62" s="169"/>
      <c r="CSU62" s="169"/>
      <c r="CSV62" s="169"/>
      <c r="CSW62" s="169"/>
      <c r="CSX62" s="169"/>
      <c r="CSY62" s="169"/>
      <c r="CSZ62" s="169"/>
      <c r="CTA62" s="169"/>
      <c r="CTB62" s="169"/>
      <c r="CTC62" s="169"/>
      <c r="CTD62" s="169"/>
      <c r="CTE62" s="169"/>
      <c r="CTF62" s="169"/>
      <c r="CTG62" s="169"/>
      <c r="CTH62" s="169"/>
      <c r="CTI62" s="169"/>
      <c r="CTJ62" s="169"/>
      <c r="CTK62" s="169"/>
      <c r="CTL62" s="169"/>
      <c r="CTM62" s="169"/>
      <c r="CTN62" s="169"/>
      <c r="CTO62" s="169"/>
      <c r="CTP62" s="169"/>
      <c r="CTQ62" s="169"/>
      <c r="CTR62" s="169"/>
      <c r="CTS62" s="169"/>
      <c r="CTT62" s="169"/>
      <c r="CTU62" s="169"/>
      <c r="CTV62" s="169"/>
      <c r="CTW62" s="169"/>
      <c r="CTX62" s="169"/>
      <c r="CTY62" s="169"/>
      <c r="CTZ62" s="169"/>
      <c r="CUA62" s="169"/>
      <c r="CUB62" s="169"/>
      <c r="CUC62" s="169"/>
      <c r="CUD62" s="169"/>
      <c r="CUE62" s="169"/>
      <c r="CUF62" s="169"/>
      <c r="CUG62" s="169"/>
      <c r="CUH62" s="169"/>
      <c r="CUI62" s="169"/>
      <c r="CUJ62" s="169"/>
      <c r="CUK62" s="169"/>
      <c r="CUL62" s="169"/>
      <c r="CUM62" s="169"/>
      <c r="CUN62" s="169"/>
      <c r="CUO62" s="169"/>
      <c r="CUP62" s="169"/>
      <c r="CUQ62" s="169"/>
      <c r="CUR62" s="169"/>
      <c r="CUS62" s="169"/>
      <c r="CUT62" s="169"/>
      <c r="CUU62" s="169"/>
      <c r="CUV62" s="169"/>
      <c r="CUW62" s="169"/>
      <c r="CUX62" s="169"/>
      <c r="CUY62" s="169"/>
      <c r="CUZ62" s="169"/>
      <c r="CVA62" s="169"/>
      <c r="CVB62" s="169"/>
      <c r="CVC62" s="169"/>
      <c r="CVD62" s="169"/>
      <c r="CVE62" s="169"/>
      <c r="CVF62" s="169"/>
      <c r="CVG62" s="169"/>
      <c r="CVH62" s="169"/>
      <c r="CVI62" s="169"/>
      <c r="CVJ62" s="169"/>
      <c r="CVK62" s="169"/>
      <c r="CVL62" s="169"/>
      <c r="CVM62" s="169"/>
      <c r="CVN62" s="169"/>
      <c r="CVO62" s="169"/>
      <c r="CVP62" s="169"/>
      <c r="CVQ62" s="169"/>
      <c r="CVR62" s="169"/>
      <c r="CVS62" s="169"/>
      <c r="CVT62" s="169"/>
      <c r="CVU62" s="169"/>
      <c r="CVV62" s="169"/>
      <c r="CVW62" s="169"/>
      <c r="CVX62" s="169"/>
      <c r="CVY62" s="169"/>
      <c r="CVZ62" s="169"/>
      <c r="CWA62" s="169"/>
      <c r="CWB62" s="169"/>
      <c r="CWC62" s="169"/>
      <c r="CWD62" s="169"/>
      <c r="CWE62" s="169"/>
      <c r="CWF62" s="169"/>
      <c r="CWG62" s="169"/>
      <c r="CWH62" s="169"/>
      <c r="CWI62" s="169"/>
      <c r="CWJ62" s="169"/>
      <c r="CWK62" s="169"/>
      <c r="CWL62" s="169"/>
      <c r="CWM62" s="169"/>
      <c r="CWN62" s="169"/>
      <c r="CWO62" s="169"/>
      <c r="CWP62" s="169"/>
      <c r="CWQ62" s="169"/>
      <c r="CWR62" s="169"/>
      <c r="CWS62" s="169"/>
      <c r="CWT62" s="169"/>
      <c r="CWU62" s="169"/>
      <c r="CWV62" s="169"/>
      <c r="CWW62" s="169"/>
      <c r="CWX62" s="169"/>
      <c r="CWY62" s="169"/>
      <c r="CWZ62" s="169"/>
      <c r="CXA62" s="169"/>
      <c r="CXB62" s="169"/>
      <c r="CXC62" s="169"/>
      <c r="CXD62" s="169"/>
      <c r="CXE62" s="169"/>
      <c r="CXF62" s="169"/>
      <c r="CXG62" s="169"/>
      <c r="CXH62" s="169"/>
      <c r="CXI62" s="169"/>
      <c r="CXJ62" s="169"/>
      <c r="CXK62" s="169"/>
      <c r="CXL62" s="169"/>
      <c r="CXM62" s="169"/>
      <c r="CXN62" s="169"/>
      <c r="CXO62" s="169"/>
      <c r="CXP62" s="169"/>
      <c r="CXQ62" s="169"/>
      <c r="CXR62" s="169"/>
      <c r="CXS62" s="169"/>
      <c r="CXT62" s="169"/>
      <c r="CXU62" s="169"/>
      <c r="CXV62" s="169"/>
      <c r="CXW62" s="169"/>
      <c r="CXX62" s="169"/>
      <c r="CXY62" s="169"/>
      <c r="CXZ62" s="169"/>
      <c r="CYA62" s="169"/>
      <c r="CYB62" s="169"/>
      <c r="CYC62" s="169"/>
      <c r="CYD62" s="169"/>
      <c r="CYE62" s="169"/>
      <c r="CYF62" s="169"/>
      <c r="CYG62" s="169"/>
      <c r="CYH62" s="169"/>
      <c r="CYI62" s="169"/>
      <c r="CYJ62" s="169"/>
      <c r="CYK62" s="169"/>
      <c r="CYL62" s="169"/>
      <c r="CYM62" s="169"/>
      <c r="CYN62" s="169"/>
      <c r="CYO62" s="169"/>
      <c r="CYP62" s="169"/>
      <c r="CYQ62" s="169"/>
      <c r="CYR62" s="169"/>
      <c r="CYS62" s="169"/>
      <c r="CYT62" s="169"/>
      <c r="CYU62" s="169"/>
      <c r="CYV62" s="169"/>
      <c r="CYW62" s="169"/>
      <c r="CYX62" s="169"/>
      <c r="CYY62" s="169"/>
      <c r="CYZ62" s="169"/>
      <c r="CZA62" s="169"/>
      <c r="CZB62" s="169"/>
      <c r="CZC62" s="169"/>
      <c r="CZD62" s="169"/>
      <c r="CZE62" s="169"/>
      <c r="CZF62" s="169"/>
      <c r="CZG62" s="169"/>
      <c r="CZH62" s="169"/>
      <c r="CZI62" s="169"/>
      <c r="CZJ62" s="169"/>
      <c r="CZK62" s="169"/>
      <c r="CZL62" s="169"/>
      <c r="CZM62" s="169"/>
      <c r="CZN62" s="169"/>
      <c r="CZO62" s="169"/>
      <c r="CZP62" s="169"/>
      <c r="CZQ62" s="169"/>
      <c r="CZR62" s="169"/>
      <c r="CZS62" s="169"/>
      <c r="CZT62" s="169"/>
      <c r="CZU62" s="169"/>
      <c r="CZV62" s="169"/>
      <c r="CZW62" s="169"/>
      <c r="CZX62" s="169"/>
      <c r="CZY62" s="169"/>
      <c r="CZZ62" s="169"/>
      <c r="DAA62" s="169"/>
      <c r="DAB62" s="169"/>
      <c r="DAC62" s="169"/>
      <c r="DAD62" s="169"/>
      <c r="DAE62" s="169"/>
      <c r="DAF62" s="169"/>
      <c r="DAG62" s="169"/>
      <c r="DAH62" s="169"/>
      <c r="DAI62" s="169"/>
      <c r="DAJ62" s="169"/>
      <c r="DAK62" s="169"/>
      <c r="DAL62" s="169"/>
      <c r="DAM62" s="169"/>
      <c r="DAN62" s="169"/>
      <c r="DAO62" s="169"/>
      <c r="DAP62" s="169"/>
      <c r="DAQ62" s="169"/>
      <c r="DAR62" s="169"/>
      <c r="DAS62" s="169"/>
      <c r="DAT62" s="169"/>
      <c r="DAU62" s="169"/>
      <c r="DAV62" s="169"/>
      <c r="DAW62" s="169"/>
      <c r="DAX62" s="169"/>
      <c r="DAY62" s="169"/>
      <c r="DAZ62" s="169"/>
      <c r="DBA62" s="169"/>
      <c r="DBB62" s="169"/>
      <c r="DBC62" s="169"/>
      <c r="DBD62" s="169"/>
      <c r="DBE62" s="169"/>
      <c r="DBF62" s="169"/>
      <c r="DBG62" s="169"/>
      <c r="DBH62" s="169"/>
      <c r="DBI62" s="169"/>
      <c r="DBJ62" s="169"/>
      <c r="DBK62" s="169"/>
      <c r="DBL62" s="169"/>
      <c r="DBM62" s="169"/>
      <c r="DBN62" s="169"/>
      <c r="DBO62" s="169"/>
      <c r="DBP62" s="169"/>
      <c r="DBQ62" s="169"/>
      <c r="DBR62" s="169"/>
      <c r="DBS62" s="169"/>
      <c r="DBT62" s="169"/>
      <c r="DBU62" s="169"/>
      <c r="DBV62" s="169"/>
      <c r="DBW62" s="169"/>
      <c r="DBX62" s="169"/>
      <c r="DBY62" s="169"/>
      <c r="DBZ62" s="169"/>
      <c r="DCA62" s="169"/>
      <c r="DCB62" s="169"/>
      <c r="DCC62" s="169"/>
      <c r="DCD62" s="169"/>
      <c r="DCE62" s="169"/>
      <c r="DCF62" s="169"/>
      <c r="DCG62" s="169"/>
      <c r="DCH62" s="169"/>
      <c r="DCI62" s="169"/>
      <c r="DCJ62" s="169"/>
      <c r="DCK62" s="169"/>
      <c r="DCL62" s="169"/>
      <c r="DCM62" s="169"/>
      <c r="DCN62" s="169"/>
      <c r="DCO62" s="169"/>
      <c r="DCP62" s="169"/>
      <c r="DCQ62" s="169"/>
      <c r="DCR62" s="169"/>
      <c r="DCS62" s="169"/>
      <c r="DCT62" s="169"/>
      <c r="DCU62" s="169"/>
      <c r="DCV62" s="169"/>
      <c r="DCW62" s="169"/>
      <c r="DCX62" s="169"/>
      <c r="DCY62" s="169"/>
      <c r="DCZ62" s="169"/>
      <c r="DDA62" s="169"/>
      <c r="DDB62" s="169"/>
      <c r="DDC62" s="169"/>
      <c r="DDD62" s="169"/>
      <c r="DDE62" s="169"/>
      <c r="DDF62" s="169"/>
      <c r="DDG62" s="169"/>
      <c r="DDH62" s="169"/>
      <c r="DDI62" s="169"/>
      <c r="DDJ62" s="169"/>
      <c r="DDK62" s="169"/>
      <c r="DDL62" s="169"/>
      <c r="DDM62" s="169"/>
      <c r="DDN62" s="169"/>
      <c r="DDO62" s="169"/>
      <c r="DDP62" s="169"/>
      <c r="DDQ62" s="169"/>
      <c r="DDR62" s="169"/>
      <c r="DDS62" s="169"/>
      <c r="DDT62" s="169"/>
      <c r="DDU62" s="169"/>
      <c r="DDV62" s="169"/>
      <c r="DDW62" s="169"/>
      <c r="DDX62" s="169"/>
      <c r="DDY62" s="169"/>
      <c r="DDZ62" s="169"/>
      <c r="DEA62" s="169"/>
      <c r="DEB62" s="169"/>
      <c r="DEC62" s="169"/>
      <c r="DED62" s="169"/>
      <c r="DEE62" s="169"/>
      <c r="DEF62" s="169"/>
      <c r="DEG62" s="169"/>
      <c r="DEH62" s="169"/>
      <c r="DEI62" s="169"/>
      <c r="DEJ62" s="169"/>
      <c r="DEK62" s="169"/>
      <c r="DEL62" s="169"/>
      <c r="DEM62" s="169"/>
      <c r="DEN62" s="169"/>
      <c r="DEO62" s="169"/>
      <c r="DEP62" s="169"/>
      <c r="DEQ62" s="169"/>
      <c r="DER62" s="169"/>
      <c r="DES62" s="169"/>
      <c r="DET62" s="169"/>
      <c r="DEU62" s="169"/>
      <c r="DEV62" s="169"/>
      <c r="DEW62" s="169"/>
      <c r="DEX62" s="169"/>
      <c r="DEY62" s="169"/>
      <c r="DEZ62" s="169"/>
      <c r="DFA62" s="169"/>
      <c r="DFB62" s="169"/>
      <c r="DFC62" s="169"/>
      <c r="DFD62" s="169"/>
      <c r="DFE62" s="169"/>
      <c r="DFF62" s="169"/>
      <c r="DFG62" s="169"/>
      <c r="DFH62" s="169"/>
      <c r="DFI62" s="169"/>
      <c r="DFJ62" s="169"/>
      <c r="DFK62" s="169"/>
      <c r="DFL62" s="169"/>
      <c r="DFM62" s="169"/>
      <c r="DFN62" s="169"/>
      <c r="DFO62" s="169"/>
      <c r="DFP62" s="169"/>
      <c r="DFQ62" s="169"/>
      <c r="DFR62" s="169"/>
      <c r="DFS62" s="169"/>
      <c r="DFT62" s="169"/>
      <c r="DFU62" s="169"/>
      <c r="DFV62" s="169"/>
      <c r="DFW62" s="169"/>
      <c r="DFX62" s="169"/>
      <c r="DFY62" s="169"/>
      <c r="DFZ62" s="169"/>
      <c r="DGA62" s="169"/>
      <c r="DGB62" s="169"/>
      <c r="DGC62" s="169"/>
      <c r="DGD62" s="169"/>
      <c r="DGE62" s="169"/>
      <c r="DGF62" s="169"/>
      <c r="DGG62" s="169"/>
      <c r="DGH62" s="169"/>
      <c r="DGI62" s="169"/>
      <c r="DGJ62" s="169"/>
      <c r="DGK62" s="169"/>
      <c r="DGL62" s="169"/>
      <c r="DGM62" s="169"/>
      <c r="DGN62" s="169"/>
      <c r="DGO62" s="169"/>
      <c r="DGP62" s="169"/>
      <c r="DGQ62" s="169"/>
      <c r="DGR62" s="169"/>
      <c r="DGS62" s="169"/>
      <c r="DGT62" s="169"/>
      <c r="DGU62" s="169"/>
      <c r="DGV62" s="169"/>
      <c r="DGW62" s="169"/>
      <c r="DGX62" s="169"/>
      <c r="DGY62" s="169"/>
      <c r="DGZ62" s="169"/>
      <c r="DHA62" s="169"/>
      <c r="DHB62" s="169"/>
      <c r="DHC62" s="169"/>
      <c r="DHD62" s="169"/>
      <c r="DHE62" s="169"/>
      <c r="DHF62" s="169"/>
      <c r="DHG62" s="169"/>
      <c r="DHH62" s="169"/>
      <c r="DHI62" s="169"/>
      <c r="DHJ62" s="169"/>
      <c r="DHK62" s="169"/>
      <c r="DHL62" s="169"/>
      <c r="DHM62" s="169"/>
      <c r="DHN62" s="169"/>
      <c r="DHO62" s="169"/>
      <c r="DHP62" s="169"/>
      <c r="DHQ62" s="169"/>
      <c r="DHR62" s="169"/>
      <c r="DHS62" s="169"/>
      <c r="DHT62" s="169"/>
      <c r="DHU62" s="169"/>
      <c r="DHV62" s="169"/>
      <c r="DHW62" s="169"/>
      <c r="DHX62" s="169"/>
      <c r="DHY62" s="169"/>
      <c r="DHZ62" s="169"/>
      <c r="DIA62" s="169"/>
      <c r="DIB62" s="169"/>
      <c r="DIC62" s="169"/>
      <c r="DID62" s="169"/>
      <c r="DIE62" s="169"/>
      <c r="DIF62" s="169"/>
      <c r="DIG62" s="169"/>
      <c r="DIH62" s="169"/>
      <c r="DII62" s="169"/>
      <c r="DIJ62" s="169"/>
      <c r="DIK62" s="169"/>
      <c r="DIL62" s="169"/>
      <c r="DIM62" s="169"/>
      <c r="DIN62" s="169"/>
      <c r="DIO62" s="169"/>
      <c r="DIP62" s="169"/>
      <c r="DIQ62" s="169"/>
      <c r="DIR62" s="169"/>
      <c r="DIS62" s="169"/>
      <c r="DIT62" s="169"/>
      <c r="DIU62" s="169"/>
      <c r="DIV62" s="169"/>
      <c r="DIW62" s="169"/>
      <c r="DIX62" s="169"/>
      <c r="DIY62" s="169"/>
      <c r="DIZ62" s="169"/>
      <c r="DJA62" s="169"/>
      <c r="DJB62" s="169"/>
      <c r="DJC62" s="169"/>
      <c r="DJD62" s="169"/>
      <c r="DJE62" s="169"/>
      <c r="DJF62" s="169"/>
      <c r="DJG62" s="169"/>
      <c r="DJH62" s="169"/>
      <c r="DJI62" s="169"/>
      <c r="DJJ62" s="169"/>
      <c r="DJK62" s="169"/>
      <c r="DJL62" s="169"/>
      <c r="DJM62" s="169"/>
      <c r="DJN62" s="169"/>
      <c r="DJO62" s="169"/>
      <c r="DJP62" s="169"/>
      <c r="DJQ62" s="169"/>
      <c r="DJR62" s="169"/>
      <c r="DJS62" s="169"/>
      <c r="DJT62" s="169"/>
      <c r="DJU62" s="169"/>
      <c r="DJV62" s="169"/>
      <c r="DJW62" s="169"/>
      <c r="DJX62" s="169"/>
      <c r="DJY62" s="169"/>
      <c r="DJZ62" s="169"/>
      <c r="DKA62" s="169"/>
      <c r="DKB62" s="169"/>
      <c r="DKC62" s="169"/>
      <c r="DKD62" s="169"/>
      <c r="DKE62" s="169"/>
      <c r="DKF62" s="169"/>
      <c r="DKG62" s="169"/>
      <c r="DKH62" s="169"/>
      <c r="DKI62" s="169"/>
      <c r="DKJ62" s="169"/>
      <c r="DKK62" s="169"/>
      <c r="DKL62" s="169"/>
      <c r="DKM62" s="169"/>
      <c r="DKN62" s="169"/>
      <c r="DKO62" s="169"/>
      <c r="DKP62" s="169"/>
      <c r="DKQ62" s="169"/>
      <c r="DKR62" s="169"/>
      <c r="DKS62" s="169"/>
      <c r="DKT62" s="169"/>
      <c r="DKU62" s="169"/>
      <c r="DKV62" s="169"/>
      <c r="DKW62" s="169"/>
      <c r="DKX62" s="169"/>
      <c r="DKY62" s="169"/>
      <c r="DKZ62" s="169"/>
      <c r="DLA62" s="169"/>
      <c r="DLB62" s="169"/>
      <c r="DLC62" s="169"/>
      <c r="DLD62" s="169"/>
      <c r="DLE62" s="169"/>
      <c r="DLF62" s="169"/>
      <c r="DLG62" s="169"/>
      <c r="DLH62" s="169"/>
      <c r="DLI62" s="169"/>
      <c r="DLJ62" s="169"/>
      <c r="DLK62" s="169"/>
      <c r="DLL62" s="169"/>
      <c r="DLM62" s="169"/>
      <c r="DLN62" s="169"/>
      <c r="DLO62" s="169"/>
      <c r="DLP62" s="169"/>
      <c r="DLQ62" s="169"/>
      <c r="DLR62" s="169"/>
      <c r="DLS62" s="169"/>
      <c r="DLT62" s="169"/>
      <c r="DLU62" s="169"/>
      <c r="DLV62" s="169"/>
      <c r="DLW62" s="169"/>
      <c r="DLX62" s="169"/>
      <c r="DLY62" s="169"/>
      <c r="DLZ62" s="169"/>
      <c r="DMA62" s="169"/>
      <c r="DMB62" s="169"/>
      <c r="DMC62" s="169"/>
      <c r="DMD62" s="169"/>
      <c r="DME62" s="169"/>
      <c r="DMF62" s="169"/>
      <c r="DMG62" s="169"/>
      <c r="DMH62" s="169"/>
      <c r="DMI62" s="169"/>
      <c r="DMJ62" s="169"/>
      <c r="DMK62" s="169"/>
      <c r="DML62" s="169"/>
      <c r="DMM62" s="169"/>
      <c r="DMN62" s="169"/>
      <c r="DMO62" s="169"/>
      <c r="DMP62" s="169"/>
      <c r="DMQ62" s="169"/>
      <c r="DMR62" s="169"/>
      <c r="DMS62" s="169"/>
      <c r="DMT62" s="169"/>
      <c r="DMU62" s="169"/>
      <c r="DMV62" s="169"/>
      <c r="DMW62" s="169"/>
      <c r="DMX62" s="169"/>
      <c r="DMY62" s="169"/>
      <c r="DMZ62" s="169"/>
      <c r="DNA62" s="169"/>
      <c r="DNB62" s="169"/>
      <c r="DNC62" s="169"/>
      <c r="DND62" s="169"/>
      <c r="DNE62" s="169"/>
      <c r="DNF62" s="169"/>
      <c r="DNG62" s="169"/>
      <c r="DNH62" s="169"/>
      <c r="DNI62" s="169"/>
      <c r="DNJ62" s="169"/>
      <c r="DNK62" s="169"/>
      <c r="DNL62" s="169"/>
      <c r="DNM62" s="169"/>
      <c r="DNN62" s="169"/>
      <c r="DNO62" s="169"/>
      <c r="DNP62" s="169"/>
      <c r="DNQ62" s="169"/>
      <c r="DNR62" s="169"/>
      <c r="DNS62" s="169"/>
      <c r="DNT62" s="169"/>
      <c r="DNU62" s="169"/>
      <c r="DNV62" s="169"/>
      <c r="DNW62" s="169"/>
      <c r="DNX62" s="169"/>
      <c r="DNY62" s="169"/>
      <c r="DNZ62" s="169"/>
      <c r="DOA62" s="169"/>
      <c r="DOB62" s="169"/>
      <c r="DOC62" s="169"/>
      <c r="DOD62" s="169"/>
      <c r="DOE62" s="169"/>
      <c r="DOF62" s="169"/>
      <c r="DOG62" s="169"/>
      <c r="DOH62" s="169"/>
      <c r="DOI62" s="169"/>
      <c r="DOJ62" s="169"/>
      <c r="DOK62" s="169"/>
      <c r="DOL62" s="169"/>
      <c r="DOM62" s="169"/>
      <c r="DON62" s="169"/>
      <c r="DOO62" s="169"/>
      <c r="DOP62" s="169"/>
      <c r="DOQ62" s="169"/>
      <c r="DOR62" s="169"/>
      <c r="DOS62" s="169"/>
      <c r="DOT62" s="169"/>
      <c r="DOU62" s="169"/>
      <c r="DOV62" s="169"/>
      <c r="DOW62" s="169"/>
      <c r="DOX62" s="169"/>
      <c r="DOY62" s="169"/>
      <c r="DOZ62" s="169"/>
      <c r="DPA62" s="169"/>
      <c r="DPB62" s="169"/>
      <c r="DPC62" s="169"/>
      <c r="DPD62" s="169"/>
      <c r="DPE62" s="169"/>
      <c r="DPF62" s="169"/>
      <c r="DPG62" s="169"/>
      <c r="DPH62" s="169"/>
      <c r="DPI62" s="169"/>
      <c r="DPJ62" s="169"/>
      <c r="DPK62" s="169"/>
      <c r="DPL62" s="169"/>
      <c r="DPM62" s="169"/>
      <c r="DPN62" s="169"/>
      <c r="DPO62" s="169"/>
      <c r="DPP62" s="169"/>
      <c r="DPQ62" s="169"/>
      <c r="DPR62" s="169"/>
      <c r="DPS62" s="169"/>
      <c r="DPT62" s="169"/>
      <c r="DPU62" s="169"/>
      <c r="DPV62" s="169"/>
      <c r="DPW62" s="169"/>
      <c r="DPX62" s="169"/>
      <c r="DPY62" s="169"/>
      <c r="DPZ62" s="169"/>
      <c r="DQA62" s="169"/>
      <c r="DQB62" s="169"/>
      <c r="DQC62" s="169"/>
      <c r="DQD62" s="169"/>
      <c r="DQE62" s="169"/>
      <c r="DQF62" s="169"/>
      <c r="DQG62" s="169"/>
      <c r="DQH62" s="169"/>
      <c r="DQI62" s="169"/>
      <c r="DQJ62" s="169"/>
      <c r="DQK62" s="169"/>
      <c r="DQL62" s="169"/>
      <c r="DQM62" s="169"/>
      <c r="DQN62" s="169"/>
      <c r="DQO62" s="169"/>
      <c r="DQP62" s="169"/>
      <c r="DQQ62" s="169"/>
      <c r="DQR62" s="169"/>
      <c r="DQS62" s="169"/>
      <c r="DQT62" s="169"/>
      <c r="DQU62" s="169"/>
      <c r="DQV62" s="169"/>
      <c r="DQW62" s="169"/>
      <c r="DQX62" s="169"/>
      <c r="DQY62" s="169"/>
      <c r="DQZ62" s="169"/>
      <c r="DRA62" s="169"/>
      <c r="DRB62" s="169"/>
      <c r="DRC62" s="169"/>
      <c r="DRD62" s="169"/>
      <c r="DRE62" s="169"/>
      <c r="DRF62" s="169"/>
      <c r="DRG62" s="169"/>
      <c r="DRH62" s="169"/>
      <c r="DRI62" s="169"/>
      <c r="DRJ62" s="169"/>
      <c r="DRK62" s="169"/>
      <c r="DRL62" s="169"/>
      <c r="DRM62" s="169"/>
      <c r="DRN62" s="169"/>
      <c r="DRO62" s="169"/>
      <c r="DRP62" s="169"/>
      <c r="DRQ62" s="169"/>
      <c r="DRR62" s="169"/>
      <c r="DRS62" s="169"/>
      <c r="DRT62" s="169"/>
      <c r="DRU62" s="169"/>
      <c r="DRV62" s="169"/>
      <c r="DRW62" s="169"/>
      <c r="DRX62" s="169"/>
      <c r="DRY62" s="169"/>
      <c r="DRZ62" s="169"/>
      <c r="DSA62" s="169"/>
      <c r="DSB62" s="169"/>
      <c r="DSC62" s="169"/>
      <c r="DSD62" s="169"/>
      <c r="DSE62" s="169"/>
      <c r="DSF62" s="169"/>
      <c r="DSG62" s="169"/>
      <c r="DSH62" s="169"/>
      <c r="DSI62" s="169"/>
      <c r="DSJ62" s="169"/>
      <c r="DSK62" s="169"/>
      <c r="DSL62" s="169"/>
      <c r="DSM62" s="169"/>
      <c r="DSN62" s="169"/>
      <c r="DSO62" s="169"/>
      <c r="DSP62" s="169"/>
      <c r="DSQ62" s="169"/>
      <c r="DSR62" s="169"/>
      <c r="DSS62" s="169"/>
      <c r="DST62" s="169"/>
      <c r="DSU62" s="169"/>
      <c r="DSV62" s="169"/>
      <c r="DSW62" s="169"/>
      <c r="DSX62" s="169"/>
      <c r="DSY62" s="169"/>
      <c r="DSZ62" s="169"/>
      <c r="DTA62" s="169"/>
      <c r="DTB62" s="169"/>
      <c r="DTC62" s="169"/>
      <c r="DTD62" s="169"/>
      <c r="DTE62" s="169"/>
      <c r="DTF62" s="169"/>
      <c r="DTG62" s="169"/>
      <c r="DTH62" s="169"/>
      <c r="DTI62" s="169"/>
      <c r="DTJ62" s="169"/>
      <c r="DTK62" s="169"/>
      <c r="DTL62" s="169"/>
      <c r="DTM62" s="169"/>
      <c r="DTN62" s="169"/>
      <c r="DTO62" s="169"/>
      <c r="DTP62" s="169"/>
      <c r="DTQ62" s="169"/>
      <c r="DTR62" s="169"/>
      <c r="DTS62" s="169"/>
      <c r="DTT62" s="169"/>
      <c r="DTU62" s="169"/>
      <c r="DTV62" s="169"/>
      <c r="DTW62" s="169"/>
      <c r="DTX62" s="169"/>
      <c r="DTY62" s="169"/>
      <c r="DTZ62" s="169"/>
      <c r="DUA62" s="169"/>
      <c r="DUB62" s="169"/>
      <c r="DUC62" s="169"/>
      <c r="DUD62" s="169"/>
      <c r="DUE62" s="169"/>
      <c r="DUF62" s="169"/>
      <c r="DUG62" s="169"/>
      <c r="DUH62" s="169"/>
      <c r="DUI62" s="169"/>
      <c r="DUJ62" s="169"/>
      <c r="DUK62" s="169"/>
      <c r="DUL62" s="169"/>
      <c r="DUM62" s="169"/>
      <c r="DUN62" s="169"/>
      <c r="DUO62" s="169"/>
      <c r="DUP62" s="169"/>
      <c r="DUQ62" s="169"/>
      <c r="DUR62" s="169"/>
      <c r="DUS62" s="169"/>
      <c r="DUT62" s="169"/>
      <c r="DUU62" s="169"/>
      <c r="DUV62" s="169"/>
      <c r="DUW62" s="169"/>
      <c r="DUX62" s="169"/>
      <c r="DUY62" s="169"/>
      <c r="DUZ62" s="169"/>
      <c r="DVA62" s="169"/>
      <c r="DVB62" s="169"/>
      <c r="DVC62" s="169"/>
      <c r="DVD62" s="169"/>
      <c r="DVE62" s="169"/>
      <c r="DVF62" s="169"/>
      <c r="DVG62" s="169"/>
      <c r="DVH62" s="169"/>
      <c r="DVI62" s="169"/>
      <c r="DVJ62" s="169"/>
      <c r="DVK62" s="169"/>
      <c r="DVL62" s="169"/>
      <c r="DVM62" s="169"/>
      <c r="DVN62" s="169"/>
      <c r="DVO62" s="169"/>
      <c r="DVP62" s="169"/>
      <c r="DVQ62" s="169"/>
      <c r="DVR62" s="169"/>
      <c r="DVS62" s="169"/>
      <c r="DVT62" s="169"/>
      <c r="DVU62" s="169"/>
      <c r="DVV62" s="169"/>
      <c r="DVW62" s="169"/>
      <c r="DVX62" s="169"/>
      <c r="DVY62" s="169"/>
      <c r="DVZ62" s="169"/>
      <c r="DWA62" s="169"/>
      <c r="DWB62" s="169"/>
      <c r="DWC62" s="169"/>
      <c r="DWD62" s="169"/>
      <c r="DWE62" s="169"/>
      <c r="DWF62" s="169"/>
      <c r="DWG62" s="169"/>
      <c r="DWH62" s="169"/>
      <c r="DWI62" s="169"/>
      <c r="DWJ62" s="169"/>
      <c r="DWK62" s="169"/>
      <c r="DWL62" s="169"/>
      <c r="DWM62" s="169"/>
      <c r="DWN62" s="169"/>
      <c r="DWO62" s="169"/>
      <c r="DWP62" s="169"/>
      <c r="DWQ62" s="169"/>
      <c r="DWR62" s="169"/>
      <c r="DWS62" s="169"/>
      <c r="DWT62" s="169"/>
      <c r="DWU62" s="169"/>
      <c r="DWV62" s="169"/>
      <c r="DWW62" s="169"/>
      <c r="DWX62" s="169"/>
      <c r="DWY62" s="169"/>
      <c r="DWZ62" s="169"/>
      <c r="DXA62" s="169"/>
      <c r="DXB62" s="169"/>
      <c r="DXC62" s="169"/>
      <c r="DXD62" s="169"/>
      <c r="DXE62" s="169"/>
      <c r="DXF62" s="169"/>
      <c r="DXG62" s="169"/>
      <c r="DXH62" s="169"/>
      <c r="DXI62" s="169"/>
      <c r="DXJ62" s="169"/>
      <c r="DXK62" s="169"/>
      <c r="DXL62" s="169"/>
      <c r="DXM62" s="169"/>
      <c r="DXN62" s="169"/>
      <c r="DXO62" s="169"/>
      <c r="DXP62" s="169"/>
      <c r="DXQ62" s="169"/>
      <c r="DXR62" s="169"/>
      <c r="DXS62" s="169"/>
      <c r="DXT62" s="169"/>
      <c r="DXU62" s="169"/>
      <c r="DXV62" s="169"/>
      <c r="DXW62" s="169"/>
      <c r="DXX62" s="169"/>
      <c r="DXY62" s="169"/>
      <c r="DXZ62" s="169"/>
      <c r="DYA62" s="169"/>
      <c r="DYB62" s="169"/>
      <c r="DYC62" s="169"/>
      <c r="DYD62" s="169"/>
      <c r="DYE62" s="169"/>
      <c r="DYF62" s="169"/>
      <c r="DYG62" s="169"/>
      <c r="DYH62" s="169"/>
      <c r="DYI62" s="169"/>
      <c r="DYJ62" s="169"/>
      <c r="DYK62" s="169"/>
      <c r="DYL62" s="169"/>
      <c r="DYM62" s="169"/>
      <c r="DYN62" s="169"/>
      <c r="DYO62" s="169"/>
      <c r="DYP62" s="169"/>
      <c r="DYQ62" s="169"/>
      <c r="DYR62" s="169"/>
      <c r="DYS62" s="169"/>
      <c r="DYT62" s="169"/>
      <c r="DYU62" s="169"/>
      <c r="DYV62" s="169"/>
      <c r="DYW62" s="169"/>
      <c r="DYX62" s="169"/>
      <c r="DYY62" s="169"/>
      <c r="DYZ62" s="169"/>
      <c r="DZA62" s="169"/>
      <c r="DZB62" s="169"/>
      <c r="DZC62" s="169"/>
      <c r="DZD62" s="169"/>
      <c r="DZE62" s="169"/>
      <c r="DZF62" s="169"/>
      <c r="DZG62" s="169"/>
      <c r="DZH62" s="169"/>
      <c r="DZI62" s="169"/>
      <c r="DZJ62" s="169"/>
      <c r="DZK62" s="169"/>
      <c r="DZL62" s="169"/>
      <c r="DZM62" s="169"/>
      <c r="DZN62" s="169"/>
      <c r="DZO62" s="169"/>
      <c r="DZP62" s="169"/>
      <c r="DZQ62" s="169"/>
      <c r="DZR62" s="169"/>
      <c r="DZS62" s="169"/>
      <c r="DZT62" s="169"/>
      <c r="DZU62" s="169"/>
      <c r="DZV62" s="169"/>
      <c r="DZW62" s="169"/>
      <c r="DZX62" s="169"/>
      <c r="DZY62" s="169"/>
      <c r="DZZ62" s="169"/>
      <c r="EAA62" s="169"/>
      <c r="EAB62" s="169"/>
      <c r="EAC62" s="169"/>
      <c r="EAD62" s="169"/>
      <c r="EAE62" s="169"/>
      <c r="EAF62" s="169"/>
      <c r="EAG62" s="169"/>
      <c r="EAH62" s="169"/>
      <c r="EAI62" s="169"/>
      <c r="EAJ62" s="169"/>
      <c r="EAK62" s="169"/>
      <c r="EAL62" s="169"/>
      <c r="EAM62" s="169"/>
      <c r="EAN62" s="169"/>
      <c r="EAO62" s="169"/>
      <c r="EAP62" s="169"/>
      <c r="EAQ62" s="169"/>
      <c r="EAR62" s="169"/>
      <c r="EAS62" s="169"/>
      <c r="EAT62" s="169"/>
      <c r="EAU62" s="169"/>
      <c r="EAV62" s="169"/>
      <c r="EAW62" s="169"/>
      <c r="EAX62" s="169"/>
      <c r="EAY62" s="169"/>
      <c r="EAZ62" s="169"/>
      <c r="EBA62" s="169"/>
      <c r="EBB62" s="169"/>
      <c r="EBC62" s="169"/>
      <c r="EBD62" s="169"/>
      <c r="EBE62" s="169"/>
      <c r="EBF62" s="169"/>
      <c r="EBG62" s="169"/>
      <c r="EBH62" s="169"/>
      <c r="EBI62" s="169"/>
      <c r="EBJ62" s="169"/>
      <c r="EBK62" s="169"/>
      <c r="EBL62" s="169"/>
      <c r="EBM62" s="169"/>
      <c r="EBN62" s="169"/>
      <c r="EBO62" s="169"/>
      <c r="EBP62" s="169"/>
      <c r="EBQ62" s="169"/>
      <c r="EBR62" s="169"/>
      <c r="EBS62" s="169"/>
      <c r="EBT62" s="169"/>
      <c r="EBU62" s="169"/>
      <c r="EBV62" s="169"/>
      <c r="EBW62" s="169"/>
      <c r="EBX62" s="169"/>
      <c r="EBY62" s="169"/>
      <c r="EBZ62" s="169"/>
      <c r="ECA62" s="169"/>
      <c r="ECB62" s="169"/>
      <c r="ECC62" s="169"/>
      <c r="ECD62" s="169"/>
      <c r="ECE62" s="169"/>
      <c r="ECF62" s="169"/>
      <c r="ECG62" s="169"/>
      <c r="ECH62" s="169"/>
      <c r="ECI62" s="169"/>
      <c r="ECJ62" s="169"/>
      <c r="ECK62" s="169"/>
      <c r="ECL62" s="169"/>
      <c r="ECM62" s="169"/>
      <c r="ECN62" s="169"/>
      <c r="ECO62" s="169"/>
      <c r="ECP62" s="169"/>
      <c r="ECQ62" s="169"/>
      <c r="ECR62" s="169"/>
      <c r="ECS62" s="169"/>
      <c r="ECT62" s="169"/>
      <c r="ECU62" s="169"/>
      <c r="ECV62" s="169"/>
      <c r="ECW62" s="169"/>
      <c r="ECX62" s="169"/>
      <c r="ECY62" s="169"/>
      <c r="ECZ62" s="169"/>
      <c r="EDA62" s="169"/>
      <c r="EDB62" s="169"/>
      <c r="EDC62" s="169"/>
      <c r="EDD62" s="169"/>
      <c r="EDE62" s="169"/>
      <c r="EDF62" s="169"/>
      <c r="EDG62" s="169"/>
      <c r="EDH62" s="169"/>
      <c r="EDI62" s="169"/>
      <c r="EDJ62" s="169"/>
      <c r="EDK62" s="169"/>
      <c r="EDL62" s="169"/>
      <c r="EDM62" s="169"/>
      <c r="EDN62" s="169"/>
      <c r="EDO62" s="169"/>
      <c r="EDP62" s="169"/>
      <c r="EDQ62" s="169"/>
      <c r="EDR62" s="169"/>
      <c r="EDS62" s="169"/>
      <c r="EDT62" s="169"/>
      <c r="EDU62" s="169"/>
      <c r="EDV62" s="169"/>
      <c r="EDW62" s="169"/>
      <c r="EDX62" s="169"/>
      <c r="EDY62" s="169"/>
      <c r="EDZ62" s="169"/>
      <c r="EEA62" s="169"/>
      <c r="EEB62" s="169"/>
      <c r="EEC62" s="169"/>
      <c r="EED62" s="169"/>
      <c r="EEE62" s="169"/>
      <c r="EEF62" s="169"/>
      <c r="EEG62" s="169"/>
      <c r="EEH62" s="169"/>
      <c r="EEI62" s="169"/>
      <c r="EEJ62" s="169"/>
      <c r="EEK62" s="169"/>
      <c r="EEL62" s="169"/>
      <c r="EEM62" s="169"/>
      <c r="EEN62" s="169"/>
      <c r="EEO62" s="169"/>
      <c r="EEP62" s="169"/>
      <c r="EEQ62" s="169"/>
      <c r="EER62" s="169"/>
      <c r="EES62" s="169"/>
      <c r="EET62" s="169"/>
      <c r="EEU62" s="169"/>
      <c r="EEV62" s="169"/>
      <c r="EEW62" s="169"/>
      <c r="EEX62" s="169"/>
      <c r="EEY62" s="169"/>
      <c r="EEZ62" s="169"/>
      <c r="EFA62" s="169"/>
      <c r="EFB62" s="169"/>
      <c r="EFC62" s="169"/>
      <c r="EFD62" s="169"/>
      <c r="EFE62" s="169"/>
      <c r="EFF62" s="169"/>
      <c r="EFG62" s="169"/>
      <c r="EFH62" s="169"/>
      <c r="EFI62" s="169"/>
      <c r="EFJ62" s="169"/>
      <c r="EFK62" s="169"/>
      <c r="EFL62" s="169"/>
      <c r="EFM62" s="169"/>
      <c r="EFN62" s="169"/>
      <c r="EFO62" s="169"/>
      <c r="EFP62" s="169"/>
      <c r="EFQ62" s="169"/>
      <c r="EFR62" s="169"/>
      <c r="EFS62" s="169"/>
      <c r="EFT62" s="169"/>
      <c r="EFU62" s="169"/>
      <c r="EFV62" s="169"/>
      <c r="EFW62" s="169"/>
      <c r="EFX62" s="169"/>
      <c r="EFY62" s="169"/>
      <c r="EFZ62" s="169"/>
      <c r="EGA62" s="169"/>
      <c r="EGB62" s="169"/>
      <c r="EGC62" s="169"/>
      <c r="EGD62" s="169"/>
      <c r="EGE62" s="169"/>
      <c r="EGF62" s="169"/>
      <c r="EGG62" s="169"/>
      <c r="EGH62" s="169"/>
      <c r="EGI62" s="169"/>
      <c r="EGJ62" s="169"/>
      <c r="EGK62" s="169"/>
      <c r="EGL62" s="169"/>
      <c r="EGM62" s="169"/>
      <c r="EGN62" s="169"/>
      <c r="EGO62" s="169"/>
      <c r="EGP62" s="169"/>
      <c r="EGQ62" s="169"/>
      <c r="EGR62" s="169"/>
      <c r="EGS62" s="169"/>
      <c r="EGT62" s="169"/>
      <c r="EGU62" s="169"/>
      <c r="EGV62" s="169"/>
      <c r="EGW62" s="169"/>
      <c r="EGX62" s="169"/>
      <c r="EGY62" s="169"/>
      <c r="EGZ62" s="169"/>
      <c r="EHA62" s="169"/>
      <c r="EHB62" s="169"/>
      <c r="EHC62" s="169"/>
      <c r="EHD62" s="169"/>
      <c r="EHE62" s="169"/>
      <c r="EHF62" s="169"/>
      <c r="EHG62" s="169"/>
      <c r="EHH62" s="169"/>
      <c r="EHI62" s="169"/>
      <c r="EHJ62" s="169"/>
      <c r="EHK62" s="169"/>
      <c r="EHL62" s="169"/>
      <c r="EHM62" s="169"/>
      <c r="EHN62" s="169"/>
      <c r="EHO62" s="169"/>
      <c r="EHP62" s="169"/>
      <c r="EHQ62" s="169"/>
      <c r="EHR62" s="169"/>
      <c r="EHS62" s="169"/>
      <c r="EHT62" s="169"/>
      <c r="EHU62" s="169"/>
      <c r="EHV62" s="169"/>
      <c r="EHW62" s="169"/>
      <c r="EHX62" s="169"/>
      <c r="EHY62" s="169"/>
      <c r="EHZ62" s="169"/>
      <c r="EIA62" s="169"/>
      <c r="EIB62" s="169"/>
      <c r="EIC62" s="169"/>
      <c r="EID62" s="169"/>
      <c r="EIE62" s="169"/>
      <c r="EIF62" s="169"/>
      <c r="EIG62" s="169"/>
      <c r="EIH62" s="169"/>
      <c r="EII62" s="169"/>
      <c r="EIJ62" s="169"/>
      <c r="EIK62" s="169"/>
      <c r="EIL62" s="169"/>
      <c r="EIM62" s="169"/>
      <c r="EIN62" s="169"/>
      <c r="EIO62" s="169"/>
      <c r="EIP62" s="169"/>
      <c r="EIQ62" s="169"/>
      <c r="EIR62" s="169"/>
      <c r="EIS62" s="169"/>
      <c r="EIT62" s="169"/>
      <c r="EIU62" s="169"/>
      <c r="EIV62" s="169"/>
      <c r="EIW62" s="169"/>
      <c r="EIX62" s="169"/>
      <c r="EIY62" s="169"/>
      <c r="EIZ62" s="169"/>
      <c r="EJA62" s="169"/>
      <c r="EJB62" s="169"/>
      <c r="EJC62" s="169"/>
      <c r="EJD62" s="169"/>
      <c r="EJE62" s="169"/>
      <c r="EJF62" s="169"/>
      <c r="EJG62" s="169"/>
      <c r="EJH62" s="169"/>
      <c r="EJI62" s="169"/>
      <c r="EJJ62" s="169"/>
      <c r="EJK62" s="169"/>
      <c r="EJL62" s="169"/>
      <c r="EJM62" s="169"/>
      <c r="EJN62" s="169"/>
      <c r="EJO62" s="169"/>
      <c r="EJP62" s="169"/>
      <c r="EJQ62" s="169"/>
      <c r="EJR62" s="169"/>
      <c r="EJS62" s="169"/>
      <c r="EJT62" s="169"/>
      <c r="EJU62" s="169"/>
      <c r="EJV62" s="169"/>
      <c r="EJW62" s="169"/>
      <c r="EJX62" s="169"/>
      <c r="EJY62" s="169"/>
      <c r="EJZ62" s="169"/>
      <c r="EKA62" s="169"/>
      <c r="EKB62" s="169"/>
      <c r="EKC62" s="169"/>
      <c r="EKD62" s="169"/>
      <c r="EKE62" s="169"/>
      <c r="EKF62" s="169"/>
      <c r="EKG62" s="169"/>
      <c r="EKH62" s="169"/>
      <c r="EKI62" s="169"/>
      <c r="EKJ62" s="169"/>
      <c r="EKK62" s="169"/>
      <c r="EKL62" s="169"/>
      <c r="EKM62" s="169"/>
      <c r="EKN62" s="169"/>
      <c r="EKO62" s="169"/>
      <c r="EKP62" s="169"/>
      <c r="EKQ62" s="169"/>
      <c r="EKR62" s="169"/>
      <c r="EKS62" s="169"/>
      <c r="EKT62" s="169"/>
      <c r="EKU62" s="169"/>
      <c r="EKV62" s="169"/>
      <c r="EKW62" s="169"/>
      <c r="EKX62" s="169"/>
      <c r="EKY62" s="169"/>
      <c r="EKZ62" s="169"/>
      <c r="ELA62" s="169"/>
      <c r="ELB62" s="169"/>
      <c r="ELC62" s="169"/>
      <c r="ELD62" s="169"/>
      <c r="ELE62" s="169"/>
      <c r="ELF62" s="169"/>
      <c r="ELG62" s="169"/>
      <c r="ELH62" s="169"/>
      <c r="ELI62" s="169"/>
      <c r="ELJ62" s="169"/>
      <c r="ELK62" s="169"/>
      <c r="ELL62" s="169"/>
      <c r="ELM62" s="169"/>
      <c r="ELN62" s="169"/>
      <c r="ELO62" s="169"/>
      <c r="ELP62" s="169"/>
      <c r="ELQ62" s="169"/>
      <c r="ELR62" s="169"/>
      <c r="ELS62" s="169"/>
      <c r="ELT62" s="169"/>
      <c r="ELU62" s="169"/>
      <c r="ELV62" s="169"/>
      <c r="ELW62" s="169"/>
      <c r="ELX62" s="169"/>
      <c r="ELY62" s="169"/>
      <c r="ELZ62" s="169"/>
      <c r="EMA62" s="169"/>
      <c r="EMB62" s="169"/>
      <c r="EMC62" s="169"/>
      <c r="EMD62" s="169"/>
      <c r="EME62" s="169"/>
      <c r="EMF62" s="169"/>
      <c r="EMG62" s="169"/>
      <c r="EMH62" s="169"/>
      <c r="EMI62" s="169"/>
      <c r="EMJ62" s="169"/>
      <c r="EMK62" s="169"/>
      <c r="EML62" s="169"/>
      <c r="EMM62" s="169"/>
      <c r="EMN62" s="169"/>
      <c r="EMO62" s="169"/>
      <c r="EMP62" s="169"/>
      <c r="EMQ62" s="169"/>
      <c r="EMR62" s="169"/>
      <c r="EMS62" s="169"/>
      <c r="EMT62" s="169"/>
      <c r="EMU62" s="169"/>
      <c r="EMV62" s="169"/>
      <c r="EMW62" s="169"/>
      <c r="EMX62" s="169"/>
      <c r="EMY62" s="169"/>
      <c r="EMZ62" s="169"/>
      <c r="ENA62" s="169"/>
      <c r="ENB62" s="169"/>
      <c r="ENC62" s="169"/>
      <c r="END62" s="169"/>
      <c r="ENE62" s="169"/>
      <c r="ENF62" s="169"/>
      <c r="ENG62" s="169"/>
      <c r="ENH62" s="169"/>
      <c r="ENI62" s="169"/>
      <c r="ENJ62" s="169"/>
      <c r="ENK62" s="169"/>
      <c r="ENL62" s="169"/>
      <c r="ENM62" s="169"/>
      <c r="ENN62" s="169"/>
      <c r="ENO62" s="169"/>
      <c r="ENP62" s="169"/>
      <c r="ENQ62" s="169"/>
      <c r="ENR62" s="169"/>
      <c r="ENS62" s="169"/>
      <c r="ENT62" s="169"/>
      <c r="ENU62" s="169"/>
      <c r="ENV62" s="169"/>
      <c r="ENW62" s="169"/>
      <c r="ENX62" s="169"/>
      <c r="ENY62" s="169"/>
      <c r="ENZ62" s="169"/>
      <c r="EOA62" s="169"/>
      <c r="EOB62" s="169"/>
      <c r="EOC62" s="169"/>
      <c r="EOD62" s="169"/>
      <c r="EOE62" s="169"/>
      <c r="EOF62" s="169"/>
      <c r="EOG62" s="169"/>
      <c r="EOH62" s="169"/>
      <c r="EOI62" s="169"/>
      <c r="EOJ62" s="169"/>
      <c r="EOK62" s="169"/>
      <c r="EOL62" s="169"/>
      <c r="EOM62" s="169"/>
      <c r="EON62" s="169"/>
      <c r="EOO62" s="169"/>
      <c r="EOP62" s="169"/>
      <c r="EOQ62" s="169"/>
      <c r="EOR62" s="169"/>
      <c r="EOS62" s="169"/>
      <c r="EOT62" s="169"/>
      <c r="EOU62" s="169"/>
      <c r="EOV62" s="169"/>
      <c r="EOW62" s="169"/>
      <c r="EOX62" s="169"/>
      <c r="EOY62" s="169"/>
      <c r="EOZ62" s="169"/>
      <c r="EPA62" s="169"/>
      <c r="EPB62" s="169"/>
      <c r="EPC62" s="169"/>
      <c r="EPD62" s="169"/>
      <c r="EPE62" s="169"/>
      <c r="EPF62" s="169"/>
      <c r="EPG62" s="169"/>
      <c r="EPH62" s="169"/>
      <c r="EPI62" s="169"/>
      <c r="EPJ62" s="169"/>
      <c r="EPK62" s="169"/>
      <c r="EPL62" s="169"/>
      <c r="EPM62" s="169"/>
      <c r="EPN62" s="169"/>
      <c r="EPO62" s="169"/>
      <c r="EPP62" s="169"/>
      <c r="EPQ62" s="169"/>
      <c r="EPR62" s="169"/>
      <c r="EPS62" s="169"/>
      <c r="EPT62" s="169"/>
      <c r="EPU62" s="169"/>
      <c r="EPV62" s="169"/>
      <c r="EPW62" s="169"/>
      <c r="EPX62" s="169"/>
      <c r="EPY62" s="169"/>
      <c r="EPZ62" s="169"/>
      <c r="EQA62" s="169"/>
      <c r="EQB62" s="169"/>
      <c r="EQC62" s="169"/>
      <c r="EQD62" s="169"/>
      <c r="EQE62" s="169"/>
      <c r="EQF62" s="169"/>
      <c r="EQG62" s="169"/>
      <c r="EQH62" s="169"/>
      <c r="EQI62" s="169"/>
      <c r="EQJ62" s="169"/>
      <c r="EQK62" s="169"/>
      <c r="EQL62" s="169"/>
      <c r="EQM62" s="169"/>
      <c r="EQN62" s="169"/>
      <c r="EQO62" s="169"/>
      <c r="EQP62" s="169"/>
      <c r="EQQ62" s="169"/>
      <c r="EQR62" s="169"/>
      <c r="EQS62" s="169"/>
      <c r="EQT62" s="169"/>
      <c r="EQU62" s="169"/>
      <c r="EQV62" s="169"/>
      <c r="EQW62" s="169"/>
      <c r="EQX62" s="169"/>
      <c r="EQY62" s="169"/>
      <c r="EQZ62" s="169"/>
      <c r="ERA62" s="169"/>
      <c r="ERB62" s="169"/>
      <c r="ERC62" s="169"/>
      <c r="ERD62" s="169"/>
      <c r="ERE62" s="169"/>
      <c r="ERF62" s="169"/>
      <c r="ERG62" s="169"/>
      <c r="ERH62" s="169"/>
      <c r="ERI62" s="169"/>
      <c r="ERJ62" s="169"/>
      <c r="ERK62" s="169"/>
      <c r="ERL62" s="169"/>
      <c r="ERM62" s="169"/>
      <c r="ERN62" s="169"/>
      <c r="ERO62" s="169"/>
      <c r="ERP62" s="169"/>
      <c r="ERQ62" s="169"/>
      <c r="ERR62" s="169"/>
      <c r="ERS62" s="169"/>
      <c r="ERT62" s="169"/>
      <c r="ERU62" s="169"/>
      <c r="ERV62" s="169"/>
      <c r="ERW62" s="169"/>
      <c r="ERX62" s="169"/>
      <c r="ERY62" s="169"/>
      <c r="ERZ62" s="169"/>
      <c r="ESA62" s="169"/>
      <c r="ESB62" s="169"/>
      <c r="ESC62" s="169"/>
      <c r="ESD62" s="169"/>
      <c r="ESE62" s="169"/>
      <c r="ESF62" s="169"/>
      <c r="ESG62" s="169"/>
      <c r="ESH62" s="169"/>
      <c r="ESI62" s="169"/>
      <c r="ESJ62" s="169"/>
      <c r="ESK62" s="169"/>
      <c r="ESL62" s="169"/>
      <c r="ESM62" s="169"/>
      <c r="ESN62" s="169"/>
      <c r="ESO62" s="169"/>
      <c r="ESP62" s="169"/>
      <c r="ESQ62" s="169"/>
      <c r="ESR62" s="169"/>
      <c r="ESS62" s="169"/>
      <c r="EST62" s="169"/>
      <c r="ESU62" s="169"/>
      <c r="ESV62" s="169"/>
      <c r="ESW62" s="169"/>
      <c r="ESX62" s="169"/>
      <c r="ESY62" s="169"/>
      <c r="ESZ62" s="169"/>
      <c r="ETA62" s="169"/>
      <c r="ETB62" s="169"/>
      <c r="ETC62" s="169"/>
      <c r="ETD62" s="169"/>
      <c r="ETE62" s="169"/>
      <c r="ETF62" s="169"/>
      <c r="ETG62" s="169"/>
      <c r="ETH62" s="169"/>
      <c r="ETI62" s="169"/>
      <c r="ETJ62" s="169"/>
      <c r="ETK62" s="169"/>
      <c r="ETL62" s="169"/>
      <c r="ETM62" s="169"/>
      <c r="ETN62" s="169"/>
      <c r="ETO62" s="169"/>
      <c r="ETP62" s="169"/>
      <c r="ETQ62" s="169"/>
      <c r="ETR62" s="169"/>
      <c r="ETS62" s="169"/>
      <c r="ETT62" s="169"/>
      <c r="ETU62" s="169"/>
      <c r="ETV62" s="169"/>
      <c r="ETW62" s="169"/>
      <c r="ETX62" s="169"/>
      <c r="ETY62" s="169"/>
      <c r="ETZ62" s="169"/>
      <c r="EUA62" s="169"/>
      <c r="EUB62" s="169"/>
      <c r="EUC62" s="169"/>
      <c r="EUD62" s="169"/>
      <c r="EUE62" s="169"/>
      <c r="EUF62" s="169"/>
      <c r="EUG62" s="169"/>
      <c r="EUH62" s="169"/>
      <c r="EUI62" s="169"/>
      <c r="EUJ62" s="169"/>
      <c r="EUK62" s="169"/>
      <c r="EUL62" s="169"/>
      <c r="EUM62" s="169"/>
      <c r="EUN62" s="169"/>
      <c r="EUO62" s="169"/>
      <c r="EUP62" s="169"/>
      <c r="EUQ62" s="169"/>
      <c r="EUR62" s="169"/>
      <c r="EUS62" s="169"/>
      <c r="EUT62" s="169"/>
      <c r="EUU62" s="169"/>
      <c r="EUV62" s="169"/>
      <c r="EUW62" s="169"/>
      <c r="EUX62" s="169"/>
      <c r="EUY62" s="169"/>
      <c r="EUZ62" s="169"/>
      <c r="EVA62" s="169"/>
      <c r="EVB62" s="169"/>
      <c r="EVC62" s="169"/>
      <c r="EVD62" s="169"/>
      <c r="EVE62" s="169"/>
      <c r="EVF62" s="169"/>
      <c r="EVG62" s="169"/>
      <c r="EVH62" s="169"/>
      <c r="EVI62" s="169"/>
      <c r="EVJ62" s="169"/>
      <c r="EVK62" s="169"/>
      <c r="EVL62" s="169"/>
      <c r="EVM62" s="169"/>
      <c r="EVN62" s="169"/>
      <c r="EVO62" s="169"/>
      <c r="EVP62" s="169"/>
      <c r="EVQ62" s="169"/>
      <c r="EVR62" s="169"/>
      <c r="EVS62" s="169"/>
      <c r="EVT62" s="169"/>
      <c r="EVU62" s="169"/>
      <c r="EVV62" s="169"/>
      <c r="EVW62" s="169"/>
      <c r="EVX62" s="169"/>
      <c r="EVY62" s="169"/>
      <c r="EVZ62" s="169"/>
      <c r="EWA62" s="169"/>
      <c r="EWB62" s="169"/>
      <c r="EWC62" s="169"/>
      <c r="EWD62" s="169"/>
      <c r="EWE62" s="169"/>
      <c r="EWF62" s="169"/>
      <c r="EWG62" s="169"/>
      <c r="EWH62" s="169"/>
      <c r="EWI62" s="169"/>
      <c r="EWJ62" s="169"/>
      <c r="EWK62" s="169"/>
      <c r="EWL62" s="169"/>
      <c r="EWM62" s="169"/>
      <c r="EWN62" s="169"/>
      <c r="EWO62" s="169"/>
      <c r="EWP62" s="169"/>
      <c r="EWQ62" s="169"/>
      <c r="EWR62" s="169"/>
      <c r="EWS62" s="169"/>
      <c r="EWT62" s="169"/>
      <c r="EWU62" s="169"/>
      <c r="EWV62" s="169"/>
      <c r="EWW62" s="169"/>
      <c r="EWX62" s="169"/>
      <c r="EWY62" s="169"/>
      <c r="EWZ62" s="169"/>
      <c r="EXA62" s="169"/>
      <c r="EXB62" s="169"/>
      <c r="EXC62" s="169"/>
      <c r="EXD62" s="169"/>
      <c r="EXE62" s="169"/>
      <c r="EXF62" s="169"/>
      <c r="EXG62" s="169"/>
      <c r="EXH62" s="169"/>
      <c r="EXI62" s="169"/>
      <c r="EXJ62" s="169"/>
      <c r="EXK62" s="169"/>
      <c r="EXL62" s="169"/>
      <c r="EXM62" s="169"/>
      <c r="EXN62" s="169"/>
      <c r="EXO62" s="169"/>
      <c r="EXP62" s="169"/>
      <c r="EXQ62" s="169"/>
      <c r="EXR62" s="169"/>
      <c r="EXS62" s="169"/>
      <c r="EXT62" s="169"/>
      <c r="EXU62" s="169"/>
      <c r="EXV62" s="169"/>
      <c r="EXW62" s="169"/>
      <c r="EXX62" s="169"/>
      <c r="EXY62" s="169"/>
      <c r="EXZ62" s="169"/>
      <c r="EYA62" s="169"/>
      <c r="EYB62" s="169"/>
      <c r="EYC62" s="169"/>
      <c r="EYD62" s="169"/>
      <c r="EYE62" s="169"/>
      <c r="EYF62" s="169"/>
      <c r="EYG62" s="169"/>
      <c r="EYH62" s="169"/>
      <c r="EYI62" s="169"/>
      <c r="EYJ62" s="169"/>
      <c r="EYK62" s="169"/>
      <c r="EYL62" s="169"/>
      <c r="EYM62" s="169"/>
      <c r="EYN62" s="169"/>
      <c r="EYO62" s="169"/>
      <c r="EYP62" s="169"/>
      <c r="EYQ62" s="169"/>
      <c r="EYR62" s="169"/>
      <c r="EYS62" s="169"/>
      <c r="EYT62" s="169"/>
      <c r="EYU62" s="169"/>
      <c r="EYV62" s="169"/>
      <c r="EYW62" s="169"/>
      <c r="EYX62" s="169"/>
      <c r="EYY62" s="169"/>
      <c r="EYZ62" s="169"/>
      <c r="EZA62" s="169"/>
      <c r="EZB62" s="169"/>
      <c r="EZC62" s="169"/>
      <c r="EZD62" s="169"/>
      <c r="EZE62" s="169"/>
      <c r="EZF62" s="169"/>
      <c r="EZG62" s="169"/>
      <c r="EZH62" s="169"/>
      <c r="EZI62" s="169"/>
      <c r="EZJ62" s="169"/>
      <c r="EZK62" s="169"/>
      <c r="EZL62" s="169"/>
      <c r="EZM62" s="169"/>
      <c r="EZN62" s="169"/>
      <c r="EZO62" s="169"/>
      <c r="EZP62" s="169"/>
      <c r="EZQ62" s="169"/>
      <c r="EZR62" s="169"/>
      <c r="EZS62" s="169"/>
      <c r="EZT62" s="169"/>
      <c r="EZU62" s="169"/>
      <c r="EZV62" s="169"/>
      <c r="EZW62" s="169"/>
      <c r="EZX62" s="169"/>
      <c r="EZY62" s="169"/>
      <c r="EZZ62" s="169"/>
      <c r="FAA62" s="169"/>
      <c r="FAB62" s="169"/>
      <c r="FAC62" s="169"/>
      <c r="FAD62" s="169"/>
      <c r="FAE62" s="169"/>
      <c r="FAF62" s="169"/>
      <c r="FAG62" s="169"/>
      <c r="FAH62" s="169"/>
      <c r="FAI62" s="169"/>
      <c r="FAJ62" s="169"/>
      <c r="FAK62" s="169"/>
      <c r="FAL62" s="169"/>
      <c r="FAM62" s="169"/>
      <c r="FAN62" s="169"/>
      <c r="FAO62" s="169"/>
      <c r="FAP62" s="169"/>
      <c r="FAQ62" s="169"/>
      <c r="FAR62" s="169"/>
      <c r="FAS62" s="169"/>
      <c r="FAT62" s="169"/>
      <c r="FAU62" s="169"/>
      <c r="FAV62" s="169"/>
      <c r="FAW62" s="169"/>
      <c r="FAX62" s="169"/>
      <c r="FAY62" s="169"/>
      <c r="FAZ62" s="169"/>
      <c r="FBA62" s="169"/>
      <c r="FBB62" s="169"/>
      <c r="FBC62" s="169"/>
      <c r="FBD62" s="169"/>
      <c r="FBE62" s="169"/>
      <c r="FBF62" s="169"/>
      <c r="FBG62" s="169"/>
      <c r="FBH62" s="169"/>
      <c r="FBI62" s="169"/>
      <c r="FBJ62" s="169"/>
      <c r="FBK62" s="169"/>
      <c r="FBL62" s="169"/>
      <c r="FBM62" s="169"/>
      <c r="FBN62" s="169"/>
      <c r="FBO62" s="169"/>
      <c r="FBP62" s="169"/>
      <c r="FBQ62" s="169"/>
      <c r="FBR62" s="169"/>
      <c r="FBS62" s="169"/>
      <c r="FBT62" s="169"/>
      <c r="FBU62" s="169"/>
      <c r="FBV62" s="169"/>
      <c r="FBW62" s="169"/>
      <c r="FBX62" s="169"/>
      <c r="FBY62" s="169"/>
      <c r="FBZ62" s="169"/>
      <c r="FCA62" s="169"/>
      <c r="FCB62" s="169"/>
      <c r="FCC62" s="169"/>
      <c r="FCD62" s="169"/>
      <c r="FCE62" s="169"/>
      <c r="FCF62" s="169"/>
      <c r="FCG62" s="169"/>
      <c r="FCH62" s="169"/>
      <c r="FCI62" s="169"/>
      <c r="FCJ62" s="169"/>
      <c r="FCK62" s="169"/>
      <c r="FCL62" s="169"/>
      <c r="FCM62" s="169"/>
      <c r="FCN62" s="169"/>
      <c r="FCO62" s="169"/>
      <c r="FCP62" s="169"/>
      <c r="FCQ62" s="169"/>
      <c r="FCR62" s="169"/>
      <c r="FCS62" s="169"/>
      <c r="FCT62" s="169"/>
      <c r="FCU62" s="169"/>
      <c r="FCV62" s="169"/>
      <c r="FCW62" s="169"/>
      <c r="FCX62" s="169"/>
      <c r="FCY62" s="169"/>
      <c r="FCZ62" s="169"/>
      <c r="FDA62" s="169"/>
      <c r="FDB62" s="169"/>
      <c r="FDC62" s="169"/>
      <c r="FDD62" s="169"/>
      <c r="FDE62" s="169"/>
      <c r="FDF62" s="169"/>
      <c r="FDG62" s="169"/>
      <c r="FDH62" s="169"/>
      <c r="FDI62" s="169"/>
      <c r="FDJ62" s="169"/>
      <c r="FDK62" s="169"/>
      <c r="FDL62" s="169"/>
      <c r="FDM62" s="169"/>
      <c r="FDN62" s="169"/>
      <c r="FDO62" s="169"/>
      <c r="FDP62" s="169"/>
      <c r="FDQ62" s="169"/>
      <c r="FDR62" s="169"/>
      <c r="FDS62" s="169"/>
      <c r="FDT62" s="169"/>
      <c r="FDU62" s="169"/>
      <c r="FDV62" s="169"/>
      <c r="FDW62" s="169"/>
      <c r="FDX62" s="169"/>
      <c r="FDY62" s="169"/>
      <c r="FDZ62" s="169"/>
      <c r="FEA62" s="169"/>
      <c r="FEB62" s="169"/>
      <c r="FEC62" s="169"/>
      <c r="FED62" s="169"/>
      <c r="FEE62" s="169"/>
      <c r="FEF62" s="169"/>
      <c r="FEG62" s="169"/>
      <c r="FEH62" s="169"/>
      <c r="FEI62" s="169"/>
      <c r="FEJ62" s="169"/>
      <c r="FEK62" s="169"/>
      <c r="FEL62" s="169"/>
      <c r="FEM62" s="169"/>
      <c r="FEN62" s="169"/>
      <c r="FEO62" s="169"/>
      <c r="FEP62" s="169"/>
      <c r="FEQ62" s="169"/>
      <c r="FER62" s="169"/>
      <c r="FES62" s="169"/>
      <c r="FET62" s="169"/>
      <c r="FEU62" s="169"/>
      <c r="FEV62" s="169"/>
      <c r="FEW62" s="169"/>
      <c r="FEX62" s="169"/>
      <c r="FEY62" s="169"/>
      <c r="FEZ62" s="169"/>
      <c r="FFA62" s="169"/>
      <c r="FFB62" s="169"/>
      <c r="FFC62" s="169"/>
      <c r="FFD62" s="169"/>
      <c r="FFE62" s="169"/>
      <c r="FFF62" s="169"/>
      <c r="FFG62" s="169"/>
      <c r="FFH62" s="169"/>
      <c r="FFI62" s="169"/>
      <c r="FFJ62" s="169"/>
      <c r="FFK62" s="169"/>
      <c r="FFL62" s="169"/>
      <c r="FFM62" s="169"/>
      <c r="FFN62" s="169"/>
      <c r="FFO62" s="169"/>
      <c r="FFP62" s="169"/>
      <c r="FFQ62" s="169"/>
      <c r="FFR62" s="169"/>
      <c r="FFS62" s="169"/>
      <c r="FFT62" s="169"/>
      <c r="FFU62" s="169"/>
      <c r="FFV62" s="169"/>
      <c r="FFW62" s="169"/>
      <c r="FFX62" s="169"/>
      <c r="FFY62" s="169"/>
      <c r="FFZ62" s="169"/>
      <c r="FGA62" s="169"/>
      <c r="FGB62" s="169"/>
      <c r="FGC62" s="169"/>
      <c r="FGD62" s="169"/>
      <c r="FGE62" s="169"/>
      <c r="FGF62" s="169"/>
      <c r="FGG62" s="169"/>
      <c r="FGH62" s="169"/>
      <c r="FGI62" s="169"/>
      <c r="FGJ62" s="169"/>
      <c r="FGK62" s="169"/>
      <c r="FGL62" s="169"/>
      <c r="FGM62" s="169"/>
      <c r="FGN62" s="169"/>
      <c r="FGO62" s="169"/>
      <c r="FGP62" s="169"/>
      <c r="FGQ62" s="169"/>
      <c r="FGR62" s="169"/>
      <c r="FGS62" s="169"/>
      <c r="FGT62" s="169"/>
      <c r="FGU62" s="169"/>
      <c r="FGV62" s="169"/>
      <c r="FGW62" s="169"/>
      <c r="FGX62" s="169"/>
      <c r="FGY62" s="169"/>
      <c r="FGZ62" s="169"/>
      <c r="FHA62" s="169"/>
      <c r="FHB62" s="169"/>
      <c r="FHC62" s="169"/>
      <c r="FHD62" s="169"/>
      <c r="FHE62" s="169"/>
      <c r="FHF62" s="169"/>
      <c r="FHG62" s="169"/>
      <c r="FHH62" s="169"/>
      <c r="FHI62" s="169"/>
      <c r="FHJ62" s="169"/>
      <c r="FHK62" s="169"/>
      <c r="FHL62" s="169"/>
      <c r="FHM62" s="169"/>
      <c r="FHN62" s="169"/>
      <c r="FHO62" s="169"/>
      <c r="FHP62" s="169"/>
      <c r="FHQ62" s="169"/>
      <c r="FHR62" s="169"/>
      <c r="FHS62" s="169"/>
      <c r="FHT62" s="169"/>
      <c r="FHU62" s="169"/>
      <c r="FHV62" s="169"/>
      <c r="FHW62" s="169"/>
      <c r="FHX62" s="169"/>
      <c r="FHY62" s="169"/>
      <c r="FHZ62" s="169"/>
      <c r="FIA62" s="169"/>
      <c r="FIB62" s="169"/>
      <c r="FIC62" s="169"/>
      <c r="FID62" s="169"/>
      <c r="FIE62" s="169"/>
      <c r="FIF62" s="169"/>
      <c r="FIG62" s="169"/>
      <c r="FIH62" s="169"/>
      <c r="FII62" s="169"/>
      <c r="FIJ62" s="169"/>
      <c r="FIK62" s="169"/>
      <c r="FIL62" s="169"/>
      <c r="FIM62" s="169"/>
      <c r="FIN62" s="169"/>
      <c r="FIO62" s="169"/>
      <c r="FIP62" s="169"/>
      <c r="FIQ62" s="169"/>
      <c r="FIR62" s="169"/>
      <c r="FIS62" s="169"/>
      <c r="FIT62" s="169"/>
      <c r="FIU62" s="169"/>
      <c r="FIV62" s="169"/>
      <c r="FIW62" s="169"/>
      <c r="FIX62" s="169"/>
      <c r="FIY62" s="169"/>
      <c r="FIZ62" s="169"/>
      <c r="FJA62" s="169"/>
      <c r="FJB62" s="169"/>
      <c r="FJC62" s="169"/>
      <c r="FJD62" s="169"/>
      <c r="FJE62" s="169"/>
      <c r="FJF62" s="169"/>
      <c r="FJG62" s="169"/>
      <c r="FJH62" s="169"/>
      <c r="FJI62" s="169"/>
      <c r="FJJ62" s="169"/>
      <c r="FJK62" s="169"/>
      <c r="FJL62" s="169"/>
      <c r="FJM62" s="169"/>
      <c r="FJN62" s="169"/>
      <c r="FJO62" s="169"/>
      <c r="FJP62" s="169"/>
      <c r="FJQ62" s="169"/>
      <c r="FJR62" s="169"/>
      <c r="FJS62" s="169"/>
      <c r="FJT62" s="169"/>
      <c r="FJU62" s="169"/>
      <c r="FJV62" s="169"/>
      <c r="FJW62" s="169"/>
      <c r="FJX62" s="169"/>
      <c r="FJY62" s="169"/>
      <c r="FJZ62" s="169"/>
      <c r="FKA62" s="169"/>
      <c r="FKB62" s="169"/>
      <c r="FKC62" s="169"/>
      <c r="FKD62" s="169"/>
      <c r="FKE62" s="169"/>
      <c r="FKF62" s="169"/>
      <c r="FKG62" s="169"/>
      <c r="FKH62" s="169"/>
      <c r="FKI62" s="169"/>
      <c r="FKJ62" s="169"/>
      <c r="FKK62" s="169"/>
      <c r="FKL62" s="169"/>
      <c r="FKM62" s="169"/>
      <c r="FKN62" s="169"/>
      <c r="FKO62" s="169"/>
      <c r="FKP62" s="169"/>
      <c r="FKQ62" s="169"/>
      <c r="FKR62" s="169"/>
      <c r="FKS62" s="169"/>
      <c r="FKT62" s="169"/>
      <c r="FKU62" s="169"/>
      <c r="FKV62" s="169"/>
      <c r="FKW62" s="169"/>
      <c r="FKX62" s="169"/>
      <c r="FKY62" s="169"/>
      <c r="FKZ62" s="169"/>
      <c r="FLA62" s="169"/>
      <c r="FLB62" s="169"/>
      <c r="FLC62" s="169"/>
      <c r="FLD62" s="169"/>
      <c r="FLE62" s="169"/>
      <c r="FLF62" s="169"/>
      <c r="FLG62" s="169"/>
      <c r="FLH62" s="169"/>
      <c r="FLI62" s="169"/>
      <c r="FLJ62" s="169"/>
      <c r="FLK62" s="169"/>
      <c r="FLL62" s="169"/>
      <c r="FLM62" s="169"/>
      <c r="FLN62" s="169"/>
      <c r="FLO62" s="169"/>
      <c r="FLP62" s="169"/>
      <c r="FLQ62" s="169"/>
      <c r="FLR62" s="169"/>
      <c r="FLS62" s="169"/>
      <c r="FLT62" s="169"/>
      <c r="FLU62" s="169"/>
      <c r="FLV62" s="169"/>
      <c r="FLW62" s="169"/>
      <c r="FLX62" s="169"/>
      <c r="FLY62" s="169"/>
      <c r="FLZ62" s="169"/>
      <c r="FMA62" s="169"/>
      <c r="FMB62" s="169"/>
      <c r="FMC62" s="169"/>
      <c r="FMD62" s="169"/>
      <c r="FME62" s="169"/>
      <c r="FMF62" s="169"/>
      <c r="FMG62" s="169"/>
      <c r="FMH62" s="169"/>
      <c r="FMI62" s="169"/>
      <c r="FMJ62" s="169"/>
      <c r="FMK62" s="169"/>
      <c r="FML62" s="169"/>
      <c r="FMM62" s="169"/>
      <c r="FMN62" s="169"/>
      <c r="FMO62" s="169"/>
      <c r="FMP62" s="169"/>
      <c r="FMQ62" s="169"/>
      <c r="FMR62" s="169"/>
      <c r="FMS62" s="169"/>
      <c r="FMT62" s="169"/>
      <c r="FMU62" s="169"/>
      <c r="FMV62" s="169"/>
      <c r="FMW62" s="169"/>
      <c r="FMX62" s="169"/>
      <c r="FMY62" s="169"/>
      <c r="FMZ62" s="169"/>
      <c r="FNA62" s="169"/>
      <c r="FNB62" s="169"/>
      <c r="FNC62" s="169"/>
      <c r="FND62" s="169"/>
      <c r="FNE62" s="169"/>
      <c r="FNF62" s="169"/>
      <c r="FNG62" s="169"/>
      <c r="FNH62" s="169"/>
      <c r="FNI62" s="169"/>
      <c r="FNJ62" s="169"/>
      <c r="FNK62" s="169"/>
      <c r="FNL62" s="169"/>
      <c r="FNM62" s="169"/>
      <c r="FNN62" s="169"/>
      <c r="FNO62" s="169"/>
      <c r="FNP62" s="169"/>
      <c r="FNQ62" s="169"/>
      <c r="FNR62" s="169"/>
      <c r="FNS62" s="169"/>
      <c r="FNT62" s="169"/>
      <c r="FNU62" s="169"/>
      <c r="FNV62" s="169"/>
      <c r="FNW62" s="169"/>
      <c r="FNX62" s="169"/>
      <c r="FNY62" s="169"/>
      <c r="FNZ62" s="169"/>
      <c r="FOA62" s="169"/>
      <c r="FOB62" s="169"/>
      <c r="FOC62" s="169"/>
      <c r="FOD62" s="169"/>
      <c r="FOE62" s="169"/>
      <c r="FOF62" s="169"/>
      <c r="FOG62" s="169"/>
      <c r="FOH62" s="169"/>
      <c r="FOI62" s="169"/>
      <c r="FOJ62" s="169"/>
      <c r="FOK62" s="169"/>
      <c r="FOL62" s="169"/>
      <c r="FOM62" s="169"/>
      <c r="FON62" s="169"/>
      <c r="FOO62" s="169"/>
      <c r="FOP62" s="169"/>
      <c r="FOQ62" s="169"/>
      <c r="FOR62" s="169"/>
      <c r="FOS62" s="169"/>
      <c r="FOT62" s="169"/>
      <c r="FOU62" s="169"/>
      <c r="FOV62" s="169"/>
      <c r="FOW62" s="169"/>
      <c r="FOX62" s="169"/>
      <c r="FOY62" s="169"/>
      <c r="FOZ62" s="169"/>
      <c r="FPA62" s="169"/>
      <c r="FPB62" s="169"/>
      <c r="FPC62" s="169"/>
      <c r="FPD62" s="169"/>
      <c r="FPE62" s="169"/>
      <c r="FPF62" s="169"/>
      <c r="FPG62" s="169"/>
      <c r="FPH62" s="169"/>
      <c r="FPI62" s="169"/>
      <c r="FPJ62" s="169"/>
      <c r="FPK62" s="169"/>
      <c r="FPL62" s="169"/>
      <c r="FPM62" s="169"/>
      <c r="FPN62" s="169"/>
      <c r="FPO62" s="169"/>
      <c r="FPP62" s="169"/>
      <c r="FPQ62" s="169"/>
      <c r="FPR62" s="169"/>
      <c r="FPS62" s="169"/>
      <c r="FPT62" s="169"/>
      <c r="FPU62" s="169"/>
      <c r="FPV62" s="169"/>
      <c r="FPW62" s="169"/>
      <c r="FPX62" s="169"/>
      <c r="FPY62" s="169"/>
      <c r="FPZ62" s="169"/>
      <c r="FQA62" s="169"/>
      <c r="FQB62" s="169"/>
      <c r="FQC62" s="169"/>
      <c r="FQD62" s="169"/>
      <c r="FQE62" s="169"/>
      <c r="FQF62" s="169"/>
      <c r="FQG62" s="169"/>
      <c r="FQH62" s="169"/>
      <c r="FQI62" s="169"/>
      <c r="FQJ62" s="169"/>
      <c r="FQK62" s="169"/>
      <c r="FQL62" s="169"/>
      <c r="FQM62" s="169"/>
      <c r="FQN62" s="169"/>
      <c r="FQO62" s="169"/>
      <c r="FQP62" s="169"/>
      <c r="FQQ62" s="169"/>
      <c r="FQR62" s="169"/>
      <c r="FQS62" s="169"/>
      <c r="FQT62" s="169"/>
      <c r="FQU62" s="169"/>
      <c r="FQV62" s="169"/>
      <c r="FQW62" s="169"/>
      <c r="FQX62" s="169"/>
      <c r="FQY62" s="169"/>
      <c r="FQZ62" s="169"/>
      <c r="FRA62" s="169"/>
      <c r="FRB62" s="169"/>
      <c r="FRC62" s="169"/>
      <c r="FRD62" s="169"/>
      <c r="FRE62" s="169"/>
      <c r="FRF62" s="169"/>
      <c r="FRG62" s="169"/>
      <c r="FRH62" s="169"/>
      <c r="FRI62" s="169"/>
      <c r="FRJ62" s="169"/>
      <c r="FRK62" s="169"/>
      <c r="FRL62" s="169"/>
      <c r="FRM62" s="169"/>
      <c r="FRN62" s="169"/>
      <c r="FRO62" s="169"/>
      <c r="FRP62" s="169"/>
      <c r="FRQ62" s="169"/>
      <c r="FRR62" s="169"/>
      <c r="FRS62" s="169"/>
      <c r="FRT62" s="169"/>
      <c r="FRU62" s="169"/>
      <c r="FRV62" s="169"/>
      <c r="FRW62" s="169"/>
      <c r="FRX62" s="169"/>
      <c r="FRY62" s="169"/>
      <c r="FRZ62" s="169"/>
      <c r="FSA62" s="169"/>
      <c r="FSB62" s="169"/>
      <c r="FSC62" s="169"/>
      <c r="FSD62" s="169"/>
      <c r="FSE62" s="169"/>
      <c r="FSF62" s="169"/>
      <c r="FSG62" s="169"/>
      <c r="FSH62" s="169"/>
      <c r="FSI62" s="169"/>
      <c r="FSJ62" s="169"/>
      <c r="FSK62" s="169"/>
      <c r="FSL62" s="169"/>
      <c r="FSM62" s="169"/>
      <c r="FSN62" s="169"/>
      <c r="FSO62" s="169"/>
      <c r="FSP62" s="169"/>
      <c r="FSQ62" s="169"/>
      <c r="FSR62" s="169"/>
      <c r="FSS62" s="169"/>
      <c r="FST62" s="169"/>
      <c r="FSU62" s="169"/>
      <c r="FSV62" s="169"/>
      <c r="FSW62" s="169"/>
      <c r="FSX62" s="169"/>
      <c r="FSY62" s="169"/>
      <c r="FSZ62" s="169"/>
      <c r="FTA62" s="169"/>
      <c r="FTB62" s="169"/>
      <c r="FTC62" s="169"/>
      <c r="FTD62" s="169"/>
      <c r="FTE62" s="169"/>
      <c r="FTF62" s="169"/>
      <c r="FTG62" s="169"/>
      <c r="FTH62" s="169"/>
      <c r="FTI62" s="169"/>
      <c r="FTJ62" s="169"/>
      <c r="FTK62" s="169"/>
      <c r="FTL62" s="169"/>
      <c r="FTM62" s="169"/>
      <c r="FTN62" s="169"/>
      <c r="FTO62" s="169"/>
      <c r="FTP62" s="169"/>
      <c r="FTQ62" s="169"/>
      <c r="FTR62" s="169"/>
      <c r="FTS62" s="169"/>
      <c r="FTT62" s="169"/>
      <c r="FTU62" s="169"/>
      <c r="FTV62" s="169"/>
      <c r="FTW62" s="169"/>
      <c r="FTX62" s="169"/>
      <c r="FTY62" s="169"/>
      <c r="FTZ62" s="169"/>
      <c r="FUA62" s="169"/>
      <c r="FUB62" s="169"/>
      <c r="FUC62" s="169"/>
      <c r="FUD62" s="169"/>
      <c r="FUE62" s="169"/>
      <c r="FUF62" s="169"/>
      <c r="FUG62" s="169"/>
      <c r="FUH62" s="169"/>
      <c r="FUI62" s="169"/>
      <c r="FUJ62" s="169"/>
      <c r="FUK62" s="169"/>
      <c r="FUL62" s="169"/>
      <c r="FUM62" s="169"/>
      <c r="FUN62" s="169"/>
      <c r="FUO62" s="169"/>
      <c r="FUP62" s="169"/>
      <c r="FUQ62" s="169"/>
      <c r="FUR62" s="169"/>
      <c r="FUS62" s="169"/>
      <c r="FUT62" s="169"/>
      <c r="FUU62" s="169"/>
      <c r="FUV62" s="169"/>
      <c r="FUW62" s="169"/>
      <c r="FUX62" s="169"/>
      <c r="FUY62" s="169"/>
      <c r="FUZ62" s="169"/>
      <c r="FVA62" s="169"/>
      <c r="FVB62" s="169"/>
      <c r="FVC62" s="169"/>
      <c r="FVD62" s="169"/>
      <c r="FVE62" s="169"/>
      <c r="FVF62" s="169"/>
      <c r="FVG62" s="169"/>
      <c r="FVH62" s="169"/>
      <c r="FVI62" s="169"/>
      <c r="FVJ62" s="169"/>
      <c r="FVK62" s="169"/>
      <c r="FVL62" s="169"/>
      <c r="FVM62" s="169"/>
      <c r="FVN62" s="169"/>
      <c r="FVO62" s="169"/>
      <c r="FVP62" s="169"/>
      <c r="FVQ62" s="169"/>
      <c r="FVR62" s="169"/>
      <c r="FVS62" s="169"/>
      <c r="FVT62" s="169"/>
      <c r="FVU62" s="169"/>
      <c r="FVV62" s="169"/>
      <c r="FVW62" s="169"/>
      <c r="FVX62" s="169"/>
      <c r="FVY62" s="169"/>
      <c r="FVZ62" s="169"/>
      <c r="FWA62" s="169"/>
      <c r="FWB62" s="169"/>
      <c r="FWC62" s="169"/>
      <c r="FWD62" s="169"/>
      <c r="FWE62" s="169"/>
      <c r="FWF62" s="169"/>
      <c r="FWG62" s="169"/>
      <c r="FWH62" s="169"/>
      <c r="FWI62" s="169"/>
      <c r="FWJ62" s="169"/>
      <c r="FWK62" s="169"/>
      <c r="FWL62" s="169"/>
      <c r="FWM62" s="169"/>
      <c r="FWN62" s="169"/>
      <c r="FWO62" s="169"/>
      <c r="FWP62" s="169"/>
      <c r="FWQ62" s="169"/>
      <c r="FWR62" s="169"/>
      <c r="FWS62" s="169"/>
      <c r="FWT62" s="169"/>
      <c r="FWU62" s="169"/>
      <c r="FWV62" s="169"/>
      <c r="FWW62" s="169"/>
      <c r="FWX62" s="169"/>
      <c r="FWY62" s="169"/>
      <c r="FWZ62" s="169"/>
      <c r="FXA62" s="169"/>
      <c r="FXB62" s="169"/>
      <c r="FXC62" s="169"/>
      <c r="FXD62" s="169"/>
      <c r="FXE62" s="169"/>
      <c r="FXF62" s="169"/>
      <c r="FXG62" s="169"/>
      <c r="FXH62" s="169"/>
      <c r="FXI62" s="169"/>
      <c r="FXJ62" s="169"/>
      <c r="FXK62" s="169"/>
      <c r="FXL62" s="169"/>
      <c r="FXM62" s="169"/>
      <c r="FXN62" s="169"/>
      <c r="FXO62" s="169"/>
      <c r="FXP62" s="169"/>
      <c r="FXQ62" s="169"/>
      <c r="FXR62" s="169"/>
      <c r="FXS62" s="169"/>
      <c r="FXT62" s="169"/>
      <c r="FXU62" s="169"/>
      <c r="FXV62" s="169"/>
      <c r="FXW62" s="169"/>
      <c r="FXX62" s="169"/>
      <c r="FXY62" s="169"/>
      <c r="FXZ62" s="169"/>
      <c r="FYA62" s="169"/>
      <c r="FYB62" s="169"/>
      <c r="FYC62" s="169"/>
      <c r="FYD62" s="169"/>
      <c r="FYE62" s="169"/>
      <c r="FYF62" s="169"/>
      <c r="FYG62" s="169"/>
      <c r="FYH62" s="169"/>
      <c r="FYI62" s="169"/>
      <c r="FYJ62" s="169"/>
      <c r="FYK62" s="169"/>
      <c r="FYL62" s="169"/>
      <c r="FYM62" s="169"/>
      <c r="FYN62" s="169"/>
      <c r="FYO62" s="169"/>
      <c r="FYP62" s="169"/>
      <c r="FYQ62" s="169"/>
      <c r="FYR62" s="169"/>
      <c r="FYS62" s="169"/>
      <c r="FYT62" s="169"/>
      <c r="FYU62" s="169"/>
      <c r="FYV62" s="169"/>
      <c r="FYW62" s="169"/>
      <c r="FYX62" s="169"/>
      <c r="FYY62" s="169"/>
      <c r="FYZ62" s="169"/>
      <c r="FZA62" s="169"/>
      <c r="FZB62" s="169"/>
      <c r="FZC62" s="169"/>
      <c r="FZD62" s="169"/>
      <c r="FZE62" s="169"/>
      <c r="FZF62" s="169"/>
      <c r="FZG62" s="169"/>
      <c r="FZH62" s="169"/>
      <c r="FZI62" s="169"/>
      <c r="FZJ62" s="169"/>
      <c r="FZK62" s="169"/>
      <c r="FZL62" s="169"/>
      <c r="FZM62" s="169"/>
      <c r="FZN62" s="169"/>
      <c r="FZO62" s="169"/>
      <c r="FZP62" s="169"/>
      <c r="FZQ62" s="169"/>
      <c r="FZR62" s="169"/>
      <c r="FZS62" s="169"/>
      <c r="FZT62" s="169"/>
      <c r="FZU62" s="169"/>
      <c r="FZV62" s="169"/>
      <c r="FZW62" s="169"/>
      <c r="FZX62" s="169"/>
      <c r="FZY62" s="169"/>
      <c r="FZZ62" s="169"/>
      <c r="GAA62" s="169"/>
      <c r="GAB62" s="169"/>
      <c r="GAC62" s="169"/>
      <c r="GAD62" s="169"/>
      <c r="GAE62" s="169"/>
      <c r="GAF62" s="169"/>
      <c r="GAG62" s="169"/>
      <c r="GAH62" s="169"/>
      <c r="GAI62" s="169"/>
      <c r="GAJ62" s="169"/>
      <c r="GAK62" s="169"/>
      <c r="GAL62" s="169"/>
      <c r="GAM62" s="169"/>
      <c r="GAN62" s="169"/>
      <c r="GAO62" s="169"/>
      <c r="GAP62" s="169"/>
      <c r="GAQ62" s="169"/>
      <c r="GAR62" s="169"/>
      <c r="GAS62" s="169"/>
      <c r="GAT62" s="169"/>
      <c r="GAU62" s="169"/>
      <c r="GAV62" s="169"/>
      <c r="GAW62" s="169"/>
      <c r="GAX62" s="169"/>
      <c r="GAY62" s="169"/>
      <c r="GAZ62" s="169"/>
      <c r="GBA62" s="169"/>
      <c r="GBB62" s="169"/>
      <c r="GBC62" s="169"/>
      <c r="GBD62" s="169"/>
      <c r="GBE62" s="169"/>
      <c r="GBF62" s="169"/>
      <c r="GBG62" s="169"/>
      <c r="GBH62" s="169"/>
      <c r="GBI62" s="169"/>
      <c r="GBJ62" s="169"/>
      <c r="GBK62" s="169"/>
      <c r="GBL62" s="169"/>
      <c r="GBM62" s="169"/>
      <c r="GBN62" s="169"/>
      <c r="GBO62" s="169"/>
      <c r="GBP62" s="169"/>
      <c r="GBQ62" s="169"/>
      <c r="GBR62" s="169"/>
      <c r="GBS62" s="169"/>
      <c r="GBT62" s="169"/>
      <c r="GBU62" s="169"/>
      <c r="GBV62" s="169"/>
      <c r="GBW62" s="169"/>
      <c r="GBX62" s="169"/>
      <c r="GBY62" s="169"/>
      <c r="GBZ62" s="169"/>
      <c r="GCA62" s="169"/>
      <c r="GCB62" s="169"/>
      <c r="GCC62" s="169"/>
      <c r="GCD62" s="169"/>
      <c r="GCE62" s="169"/>
      <c r="GCF62" s="169"/>
      <c r="GCG62" s="169"/>
      <c r="GCH62" s="169"/>
      <c r="GCI62" s="169"/>
      <c r="GCJ62" s="169"/>
      <c r="GCK62" s="169"/>
      <c r="GCL62" s="169"/>
      <c r="GCM62" s="169"/>
      <c r="GCN62" s="169"/>
      <c r="GCO62" s="169"/>
      <c r="GCP62" s="169"/>
      <c r="GCQ62" s="169"/>
      <c r="GCR62" s="169"/>
      <c r="GCS62" s="169"/>
      <c r="GCT62" s="169"/>
      <c r="GCU62" s="169"/>
      <c r="GCV62" s="169"/>
      <c r="GCW62" s="169"/>
      <c r="GCX62" s="169"/>
      <c r="GCY62" s="169"/>
      <c r="GCZ62" s="169"/>
      <c r="GDA62" s="169"/>
      <c r="GDB62" s="169"/>
      <c r="GDC62" s="169"/>
      <c r="GDD62" s="169"/>
      <c r="GDE62" s="169"/>
      <c r="GDF62" s="169"/>
      <c r="GDG62" s="169"/>
      <c r="GDH62" s="169"/>
      <c r="GDI62" s="169"/>
      <c r="GDJ62" s="169"/>
      <c r="GDK62" s="169"/>
      <c r="GDL62" s="169"/>
      <c r="GDM62" s="169"/>
      <c r="GDN62" s="169"/>
      <c r="GDO62" s="169"/>
      <c r="GDP62" s="169"/>
      <c r="GDQ62" s="169"/>
      <c r="GDR62" s="169"/>
      <c r="GDS62" s="169"/>
      <c r="GDT62" s="169"/>
      <c r="GDU62" s="169"/>
      <c r="GDV62" s="169"/>
      <c r="GDW62" s="169"/>
      <c r="GDX62" s="169"/>
      <c r="GDY62" s="169"/>
      <c r="GDZ62" s="169"/>
      <c r="GEA62" s="169"/>
      <c r="GEB62" s="169"/>
      <c r="GEC62" s="169"/>
      <c r="GED62" s="169"/>
      <c r="GEE62" s="169"/>
      <c r="GEF62" s="169"/>
      <c r="GEG62" s="169"/>
      <c r="GEH62" s="169"/>
      <c r="GEI62" s="169"/>
      <c r="GEJ62" s="169"/>
      <c r="GEK62" s="169"/>
      <c r="GEL62" s="169"/>
      <c r="GEM62" s="169"/>
      <c r="GEN62" s="169"/>
      <c r="GEO62" s="169"/>
      <c r="GEP62" s="169"/>
      <c r="GEQ62" s="169"/>
      <c r="GER62" s="169"/>
      <c r="GES62" s="169"/>
      <c r="GET62" s="169"/>
      <c r="GEU62" s="169"/>
      <c r="GEV62" s="169"/>
      <c r="GEW62" s="169"/>
      <c r="GEX62" s="169"/>
      <c r="GEY62" s="169"/>
      <c r="GEZ62" s="169"/>
      <c r="GFA62" s="169"/>
      <c r="GFB62" s="169"/>
      <c r="GFC62" s="169"/>
      <c r="GFD62" s="169"/>
      <c r="GFE62" s="169"/>
      <c r="GFF62" s="169"/>
      <c r="GFG62" s="169"/>
      <c r="GFH62" s="169"/>
      <c r="GFI62" s="169"/>
      <c r="GFJ62" s="169"/>
      <c r="GFK62" s="169"/>
      <c r="GFL62" s="169"/>
      <c r="GFM62" s="169"/>
      <c r="GFN62" s="169"/>
      <c r="GFO62" s="169"/>
      <c r="GFP62" s="169"/>
      <c r="GFQ62" s="169"/>
      <c r="GFR62" s="169"/>
      <c r="GFS62" s="169"/>
      <c r="GFT62" s="169"/>
      <c r="GFU62" s="169"/>
      <c r="GFV62" s="169"/>
      <c r="GFW62" s="169"/>
      <c r="GFX62" s="169"/>
      <c r="GFY62" s="169"/>
      <c r="GFZ62" s="169"/>
      <c r="GGA62" s="169"/>
      <c r="GGB62" s="169"/>
      <c r="GGC62" s="169"/>
      <c r="GGD62" s="169"/>
      <c r="GGE62" s="169"/>
      <c r="GGF62" s="169"/>
      <c r="GGG62" s="169"/>
      <c r="GGH62" s="169"/>
      <c r="GGI62" s="169"/>
      <c r="GGJ62" s="169"/>
      <c r="GGK62" s="169"/>
      <c r="GGL62" s="169"/>
      <c r="GGM62" s="169"/>
      <c r="GGN62" s="169"/>
      <c r="GGO62" s="169"/>
      <c r="GGP62" s="169"/>
      <c r="GGQ62" s="169"/>
      <c r="GGR62" s="169"/>
      <c r="GGS62" s="169"/>
      <c r="GGT62" s="169"/>
      <c r="GGU62" s="169"/>
      <c r="GGV62" s="169"/>
      <c r="GGW62" s="169"/>
      <c r="GGX62" s="169"/>
      <c r="GGY62" s="169"/>
      <c r="GGZ62" s="169"/>
      <c r="GHA62" s="169"/>
      <c r="GHB62" s="169"/>
      <c r="GHC62" s="169"/>
      <c r="GHD62" s="169"/>
      <c r="GHE62" s="169"/>
      <c r="GHF62" s="169"/>
      <c r="GHG62" s="169"/>
      <c r="GHH62" s="169"/>
      <c r="GHI62" s="169"/>
      <c r="GHJ62" s="169"/>
      <c r="GHK62" s="169"/>
      <c r="GHL62" s="169"/>
      <c r="GHM62" s="169"/>
      <c r="GHN62" s="169"/>
      <c r="GHO62" s="169"/>
      <c r="GHP62" s="169"/>
      <c r="GHQ62" s="169"/>
      <c r="GHR62" s="169"/>
      <c r="GHS62" s="169"/>
      <c r="GHT62" s="169"/>
      <c r="GHU62" s="169"/>
      <c r="GHV62" s="169"/>
      <c r="GHW62" s="169"/>
      <c r="GHX62" s="169"/>
      <c r="GHY62" s="169"/>
      <c r="GHZ62" s="169"/>
      <c r="GIA62" s="169"/>
      <c r="GIB62" s="169"/>
      <c r="GIC62" s="169"/>
      <c r="GID62" s="169"/>
      <c r="GIE62" s="169"/>
      <c r="GIF62" s="169"/>
      <c r="GIG62" s="169"/>
      <c r="GIH62" s="169"/>
      <c r="GII62" s="169"/>
      <c r="GIJ62" s="169"/>
      <c r="GIK62" s="169"/>
      <c r="GIL62" s="169"/>
      <c r="GIM62" s="169"/>
      <c r="GIN62" s="169"/>
      <c r="GIO62" s="169"/>
      <c r="GIP62" s="169"/>
      <c r="GIQ62" s="169"/>
      <c r="GIR62" s="169"/>
      <c r="GIS62" s="169"/>
      <c r="GIT62" s="169"/>
      <c r="GIU62" s="169"/>
      <c r="GIV62" s="169"/>
      <c r="GIW62" s="169"/>
      <c r="GIX62" s="169"/>
      <c r="GIY62" s="169"/>
      <c r="GIZ62" s="169"/>
      <c r="GJA62" s="169"/>
      <c r="GJB62" s="169"/>
      <c r="GJC62" s="169"/>
      <c r="GJD62" s="169"/>
      <c r="GJE62" s="169"/>
      <c r="GJF62" s="169"/>
      <c r="GJG62" s="169"/>
      <c r="GJH62" s="169"/>
      <c r="GJI62" s="169"/>
      <c r="GJJ62" s="169"/>
      <c r="GJK62" s="169"/>
      <c r="GJL62" s="169"/>
      <c r="GJM62" s="169"/>
      <c r="GJN62" s="169"/>
      <c r="GJO62" s="169"/>
      <c r="GJP62" s="169"/>
      <c r="GJQ62" s="169"/>
      <c r="GJR62" s="169"/>
      <c r="GJS62" s="169"/>
      <c r="GJT62" s="169"/>
      <c r="GJU62" s="169"/>
      <c r="GJV62" s="169"/>
      <c r="GJW62" s="169"/>
      <c r="GJX62" s="169"/>
      <c r="GJY62" s="169"/>
      <c r="GJZ62" s="169"/>
      <c r="GKA62" s="169"/>
      <c r="GKB62" s="169"/>
      <c r="GKC62" s="169"/>
      <c r="GKD62" s="169"/>
      <c r="GKE62" s="169"/>
      <c r="GKF62" s="169"/>
      <c r="GKG62" s="169"/>
      <c r="GKH62" s="169"/>
      <c r="GKI62" s="169"/>
      <c r="GKJ62" s="169"/>
      <c r="GKK62" s="169"/>
      <c r="GKL62" s="169"/>
      <c r="GKM62" s="169"/>
      <c r="GKN62" s="169"/>
      <c r="GKO62" s="169"/>
      <c r="GKP62" s="169"/>
      <c r="GKQ62" s="169"/>
      <c r="GKR62" s="169"/>
      <c r="GKS62" s="169"/>
      <c r="GKT62" s="169"/>
      <c r="GKU62" s="169"/>
      <c r="GKV62" s="169"/>
      <c r="GKW62" s="169"/>
      <c r="GKX62" s="169"/>
      <c r="GKY62" s="169"/>
      <c r="GKZ62" s="169"/>
      <c r="GLA62" s="169"/>
      <c r="GLB62" s="169"/>
      <c r="GLC62" s="169"/>
      <c r="GLD62" s="169"/>
      <c r="GLE62" s="169"/>
      <c r="GLF62" s="169"/>
      <c r="GLG62" s="169"/>
      <c r="GLH62" s="169"/>
      <c r="GLI62" s="169"/>
      <c r="GLJ62" s="169"/>
      <c r="GLK62" s="169"/>
      <c r="GLL62" s="169"/>
      <c r="GLM62" s="169"/>
      <c r="GLN62" s="169"/>
      <c r="GLO62" s="169"/>
      <c r="GLP62" s="169"/>
      <c r="GLQ62" s="169"/>
      <c r="GLR62" s="169"/>
      <c r="GLS62" s="169"/>
      <c r="GLT62" s="169"/>
      <c r="GLU62" s="169"/>
      <c r="GLV62" s="169"/>
      <c r="GLW62" s="169"/>
      <c r="GLX62" s="169"/>
      <c r="GLY62" s="169"/>
      <c r="GLZ62" s="169"/>
      <c r="GMA62" s="169"/>
      <c r="GMB62" s="169"/>
      <c r="GMC62" s="169"/>
      <c r="GMD62" s="169"/>
      <c r="GME62" s="169"/>
      <c r="GMF62" s="169"/>
      <c r="GMG62" s="169"/>
      <c r="GMH62" s="169"/>
      <c r="GMI62" s="169"/>
      <c r="GMJ62" s="169"/>
      <c r="GMK62" s="169"/>
      <c r="GML62" s="169"/>
      <c r="GMM62" s="169"/>
      <c r="GMN62" s="169"/>
      <c r="GMO62" s="169"/>
      <c r="GMP62" s="169"/>
      <c r="GMQ62" s="169"/>
      <c r="GMR62" s="169"/>
      <c r="GMS62" s="169"/>
      <c r="GMT62" s="169"/>
      <c r="GMU62" s="169"/>
      <c r="GMV62" s="169"/>
      <c r="GMW62" s="169"/>
      <c r="GMX62" s="169"/>
      <c r="GMY62" s="169"/>
      <c r="GMZ62" s="169"/>
      <c r="GNA62" s="169"/>
      <c r="GNB62" s="169"/>
      <c r="GNC62" s="169"/>
      <c r="GND62" s="169"/>
      <c r="GNE62" s="169"/>
      <c r="GNF62" s="169"/>
      <c r="GNG62" s="169"/>
      <c r="GNH62" s="169"/>
      <c r="GNI62" s="169"/>
      <c r="GNJ62" s="169"/>
      <c r="GNK62" s="169"/>
      <c r="GNL62" s="169"/>
      <c r="GNM62" s="169"/>
      <c r="GNN62" s="169"/>
      <c r="GNO62" s="169"/>
      <c r="GNP62" s="169"/>
      <c r="GNQ62" s="169"/>
      <c r="GNR62" s="169"/>
      <c r="GNS62" s="169"/>
      <c r="GNT62" s="169"/>
      <c r="GNU62" s="169"/>
      <c r="GNV62" s="169"/>
      <c r="GNW62" s="169"/>
      <c r="GNX62" s="169"/>
      <c r="GNY62" s="169"/>
      <c r="GNZ62" s="169"/>
      <c r="GOA62" s="169"/>
      <c r="GOB62" s="169"/>
      <c r="GOC62" s="169"/>
      <c r="GOD62" s="169"/>
      <c r="GOE62" s="169"/>
      <c r="GOF62" s="169"/>
      <c r="GOG62" s="169"/>
      <c r="GOH62" s="169"/>
      <c r="GOI62" s="169"/>
      <c r="GOJ62" s="169"/>
      <c r="GOK62" s="169"/>
      <c r="GOL62" s="169"/>
      <c r="GOM62" s="169"/>
      <c r="GON62" s="169"/>
      <c r="GOO62" s="169"/>
      <c r="GOP62" s="169"/>
      <c r="GOQ62" s="169"/>
      <c r="GOR62" s="169"/>
      <c r="GOS62" s="169"/>
      <c r="GOT62" s="169"/>
      <c r="GOU62" s="169"/>
      <c r="GOV62" s="169"/>
      <c r="GOW62" s="169"/>
      <c r="GOX62" s="169"/>
      <c r="GOY62" s="169"/>
      <c r="GOZ62" s="169"/>
      <c r="GPA62" s="169"/>
      <c r="GPB62" s="169"/>
      <c r="GPC62" s="169"/>
      <c r="GPD62" s="169"/>
      <c r="GPE62" s="169"/>
      <c r="GPF62" s="169"/>
      <c r="GPG62" s="169"/>
      <c r="GPH62" s="169"/>
      <c r="GPI62" s="169"/>
      <c r="GPJ62" s="169"/>
      <c r="GPK62" s="169"/>
      <c r="GPL62" s="169"/>
      <c r="GPM62" s="169"/>
      <c r="GPN62" s="169"/>
      <c r="GPO62" s="169"/>
      <c r="GPP62" s="169"/>
      <c r="GPQ62" s="169"/>
      <c r="GPR62" s="169"/>
      <c r="GPS62" s="169"/>
      <c r="GPT62" s="169"/>
      <c r="GPU62" s="169"/>
      <c r="GPV62" s="169"/>
      <c r="GPW62" s="169"/>
      <c r="GPX62" s="169"/>
      <c r="GPY62" s="169"/>
      <c r="GPZ62" s="169"/>
      <c r="GQA62" s="169"/>
      <c r="GQB62" s="169"/>
      <c r="GQC62" s="169"/>
      <c r="GQD62" s="169"/>
      <c r="GQE62" s="169"/>
      <c r="GQF62" s="169"/>
      <c r="GQG62" s="169"/>
      <c r="GQH62" s="169"/>
      <c r="GQI62" s="169"/>
      <c r="GQJ62" s="169"/>
      <c r="GQK62" s="169"/>
      <c r="GQL62" s="169"/>
      <c r="GQM62" s="169"/>
      <c r="GQN62" s="169"/>
      <c r="GQO62" s="169"/>
      <c r="GQP62" s="169"/>
      <c r="GQQ62" s="169"/>
      <c r="GQR62" s="169"/>
      <c r="GQS62" s="169"/>
      <c r="GQT62" s="169"/>
      <c r="GQU62" s="169"/>
      <c r="GQV62" s="169"/>
      <c r="GQW62" s="169"/>
      <c r="GQX62" s="169"/>
      <c r="GQY62" s="169"/>
      <c r="GQZ62" s="169"/>
      <c r="GRA62" s="169"/>
      <c r="GRB62" s="169"/>
      <c r="GRC62" s="169"/>
      <c r="GRD62" s="169"/>
      <c r="GRE62" s="169"/>
      <c r="GRF62" s="169"/>
      <c r="GRG62" s="169"/>
      <c r="GRH62" s="169"/>
      <c r="GRI62" s="169"/>
      <c r="GRJ62" s="169"/>
      <c r="GRK62" s="169"/>
      <c r="GRL62" s="169"/>
      <c r="GRM62" s="169"/>
      <c r="GRN62" s="169"/>
      <c r="GRO62" s="169"/>
      <c r="GRP62" s="169"/>
      <c r="GRQ62" s="169"/>
      <c r="GRR62" s="169"/>
      <c r="GRS62" s="169"/>
      <c r="GRT62" s="169"/>
      <c r="GRU62" s="169"/>
      <c r="GRV62" s="169"/>
      <c r="GRW62" s="169"/>
      <c r="GRX62" s="169"/>
      <c r="GRY62" s="169"/>
      <c r="GRZ62" s="169"/>
      <c r="GSA62" s="169"/>
      <c r="GSB62" s="169"/>
      <c r="GSC62" s="169"/>
      <c r="GSD62" s="169"/>
      <c r="GSE62" s="169"/>
      <c r="GSF62" s="169"/>
      <c r="GSG62" s="169"/>
      <c r="GSH62" s="169"/>
      <c r="GSI62" s="169"/>
      <c r="GSJ62" s="169"/>
      <c r="GSK62" s="169"/>
      <c r="GSL62" s="169"/>
      <c r="GSM62" s="169"/>
      <c r="GSN62" s="169"/>
      <c r="GSO62" s="169"/>
      <c r="GSP62" s="169"/>
      <c r="GSQ62" s="169"/>
      <c r="GSR62" s="169"/>
      <c r="GSS62" s="169"/>
      <c r="GST62" s="169"/>
      <c r="GSU62" s="169"/>
      <c r="GSV62" s="169"/>
      <c r="GSW62" s="169"/>
      <c r="GSX62" s="169"/>
      <c r="GSY62" s="169"/>
      <c r="GSZ62" s="169"/>
      <c r="GTA62" s="169"/>
      <c r="GTB62" s="169"/>
      <c r="GTC62" s="169"/>
      <c r="GTD62" s="169"/>
      <c r="GTE62" s="169"/>
      <c r="GTF62" s="169"/>
      <c r="GTG62" s="169"/>
      <c r="GTH62" s="169"/>
      <c r="GTI62" s="169"/>
      <c r="GTJ62" s="169"/>
      <c r="GTK62" s="169"/>
      <c r="GTL62" s="169"/>
      <c r="GTM62" s="169"/>
      <c r="GTN62" s="169"/>
      <c r="GTO62" s="169"/>
      <c r="GTP62" s="169"/>
      <c r="GTQ62" s="169"/>
      <c r="GTR62" s="169"/>
      <c r="GTS62" s="169"/>
      <c r="GTT62" s="169"/>
      <c r="GTU62" s="169"/>
      <c r="GTV62" s="169"/>
      <c r="GTW62" s="169"/>
      <c r="GTX62" s="169"/>
      <c r="GTY62" s="169"/>
      <c r="GTZ62" s="169"/>
      <c r="GUA62" s="169"/>
      <c r="GUB62" s="169"/>
      <c r="GUC62" s="169"/>
      <c r="GUD62" s="169"/>
      <c r="GUE62" s="169"/>
      <c r="GUF62" s="169"/>
      <c r="GUG62" s="169"/>
      <c r="GUH62" s="169"/>
      <c r="GUI62" s="169"/>
      <c r="GUJ62" s="169"/>
      <c r="GUK62" s="169"/>
      <c r="GUL62" s="169"/>
      <c r="GUM62" s="169"/>
      <c r="GUN62" s="169"/>
      <c r="GUO62" s="169"/>
      <c r="GUP62" s="169"/>
      <c r="GUQ62" s="169"/>
      <c r="GUR62" s="169"/>
      <c r="GUS62" s="169"/>
      <c r="GUT62" s="169"/>
      <c r="GUU62" s="169"/>
      <c r="GUV62" s="169"/>
      <c r="GUW62" s="169"/>
      <c r="GUX62" s="169"/>
      <c r="GUY62" s="169"/>
      <c r="GUZ62" s="169"/>
      <c r="GVA62" s="169"/>
      <c r="GVB62" s="169"/>
      <c r="GVC62" s="169"/>
      <c r="GVD62" s="169"/>
      <c r="GVE62" s="169"/>
      <c r="GVF62" s="169"/>
      <c r="GVG62" s="169"/>
      <c r="GVH62" s="169"/>
      <c r="GVI62" s="169"/>
      <c r="GVJ62" s="169"/>
      <c r="GVK62" s="169"/>
      <c r="GVL62" s="169"/>
      <c r="GVM62" s="169"/>
      <c r="GVN62" s="169"/>
      <c r="GVO62" s="169"/>
      <c r="GVP62" s="169"/>
      <c r="GVQ62" s="169"/>
      <c r="GVR62" s="169"/>
      <c r="GVS62" s="169"/>
      <c r="GVT62" s="169"/>
      <c r="GVU62" s="169"/>
      <c r="GVV62" s="169"/>
      <c r="GVW62" s="169"/>
      <c r="GVX62" s="169"/>
      <c r="GVY62" s="169"/>
      <c r="GVZ62" s="169"/>
      <c r="GWA62" s="169"/>
      <c r="GWB62" s="169"/>
      <c r="GWC62" s="169"/>
      <c r="GWD62" s="169"/>
      <c r="GWE62" s="169"/>
      <c r="GWF62" s="169"/>
      <c r="GWG62" s="169"/>
      <c r="GWH62" s="169"/>
      <c r="GWI62" s="169"/>
      <c r="GWJ62" s="169"/>
      <c r="GWK62" s="169"/>
      <c r="GWL62" s="169"/>
      <c r="GWM62" s="169"/>
      <c r="GWN62" s="169"/>
      <c r="GWO62" s="169"/>
      <c r="GWP62" s="169"/>
      <c r="GWQ62" s="169"/>
      <c r="GWR62" s="169"/>
      <c r="GWS62" s="169"/>
      <c r="GWT62" s="169"/>
      <c r="GWU62" s="169"/>
      <c r="GWV62" s="169"/>
      <c r="GWW62" s="169"/>
      <c r="GWX62" s="169"/>
      <c r="GWY62" s="169"/>
      <c r="GWZ62" s="169"/>
      <c r="GXA62" s="169"/>
      <c r="GXB62" s="169"/>
      <c r="GXC62" s="169"/>
      <c r="GXD62" s="169"/>
      <c r="GXE62" s="169"/>
      <c r="GXF62" s="169"/>
      <c r="GXG62" s="169"/>
      <c r="GXH62" s="169"/>
      <c r="GXI62" s="169"/>
      <c r="GXJ62" s="169"/>
      <c r="GXK62" s="169"/>
      <c r="GXL62" s="169"/>
      <c r="GXM62" s="169"/>
      <c r="GXN62" s="169"/>
      <c r="GXO62" s="169"/>
      <c r="GXP62" s="169"/>
      <c r="GXQ62" s="169"/>
      <c r="GXR62" s="169"/>
      <c r="GXS62" s="169"/>
      <c r="GXT62" s="169"/>
      <c r="GXU62" s="169"/>
      <c r="GXV62" s="169"/>
      <c r="GXW62" s="169"/>
      <c r="GXX62" s="169"/>
      <c r="GXY62" s="169"/>
      <c r="GXZ62" s="169"/>
      <c r="GYA62" s="169"/>
      <c r="GYB62" s="169"/>
      <c r="GYC62" s="169"/>
      <c r="GYD62" s="169"/>
      <c r="GYE62" s="169"/>
      <c r="GYF62" s="169"/>
      <c r="GYG62" s="169"/>
      <c r="GYH62" s="169"/>
      <c r="GYI62" s="169"/>
      <c r="GYJ62" s="169"/>
      <c r="GYK62" s="169"/>
      <c r="GYL62" s="169"/>
      <c r="GYM62" s="169"/>
      <c r="GYN62" s="169"/>
      <c r="GYO62" s="169"/>
      <c r="GYP62" s="169"/>
      <c r="GYQ62" s="169"/>
      <c r="GYR62" s="169"/>
      <c r="GYS62" s="169"/>
      <c r="GYT62" s="169"/>
      <c r="GYU62" s="169"/>
      <c r="GYV62" s="169"/>
      <c r="GYW62" s="169"/>
      <c r="GYX62" s="169"/>
      <c r="GYY62" s="169"/>
      <c r="GYZ62" s="169"/>
      <c r="GZA62" s="169"/>
      <c r="GZB62" s="169"/>
      <c r="GZC62" s="169"/>
      <c r="GZD62" s="169"/>
      <c r="GZE62" s="169"/>
      <c r="GZF62" s="169"/>
      <c r="GZG62" s="169"/>
      <c r="GZH62" s="169"/>
      <c r="GZI62" s="169"/>
      <c r="GZJ62" s="169"/>
      <c r="GZK62" s="169"/>
      <c r="GZL62" s="169"/>
      <c r="GZM62" s="169"/>
      <c r="GZN62" s="169"/>
      <c r="GZO62" s="169"/>
      <c r="GZP62" s="169"/>
      <c r="GZQ62" s="169"/>
      <c r="GZR62" s="169"/>
      <c r="GZS62" s="169"/>
      <c r="GZT62" s="169"/>
      <c r="GZU62" s="169"/>
      <c r="GZV62" s="169"/>
      <c r="GZW62" s="169"/>
      <c r="GZX62" s="169"/>
      <c r="GZY62" s="169"/>
      <c r="GZZ62" s="169"/>
      <c r="HAA62" s="169"/>
      <c r="HAB62" s="169"/>
      <c r="HAC62" s="169"/>
      <c r="HAD62" s="169"/>
      <c r="HAE62" s="169"/>
      <c r="HAF62" s="169"/>
      <c r="HAG62" s="169"/>
      <c r="HAH62" s="169"/>
      <c r="HAI62" s="169"/>
      <c r="HAJ62" s="169"/>
      <c r="HAK62" s="169"/>
      <c r="HAL62" s="169"/>
      <c r="HAM62" s="169"/>
      <c r="HAN62" s="169"/>
      <c r="HAO62" s="169"/>
      <c r="HAP62" s="169"/>
      <c r="HAQ62" s="169"/>
      <c r="HAR62" s="169"/>
      <c r="HAS62" s="169"/>
      <c r="HAT62" s="169"/>
      <c r="HAU62" s="169"/>
      <c r="HAV62" s="169"/>
      <c r="HAW62" s="169"/>
      <c r="HAX62" s="169"/>
      <c r="HAY62" s="169"/>
      <c r="HAZ62" s="169"/>
      <c r="HBA62" s="169"/>
      <c r="HBB62" s="169"/>
      <c r="HBC62" s="169"/>
      <c r="HBD62" s="169"/>
      <c r="HBE62" s="169"/>
      <c r="HBF62" s="169"/>
      <c r="HBG62" s="169"/>
      <c r="HBH62" s="169"/>
      <c r="HBI62" s="169"/>
      <c r="HBJ62" s="169"/>
      <c r="HBK62" s="169"/>
      <c r="HBL62" s="169"/>
      <c r="HBM62" s="169"/>
      <c r="HBN62" s="169"/>
      <c r="HBO62" s="169"/>
      <c r="HBP62" s="169"/>
      <c r="HBQ62" s="169"/>
      <c r="HBR62" s="169"/>
      <c r="HBS62" s="169"/>
      <c r="HBT62" s="169"/>
      <c r="HBU62" s="169"/>
      <c r="HBV62" s="169"/>
      <c r="HBW62" s="169"/>
      <c r="HBX62" s="169"/>
      <c r="HBY62" s="169"/>
      <c r="HBZ62" s="169"/>
      <c r="HCA62" s="169"/>
      <c r="HCB62" s="169"/>
      <c r="HCC62" s="169"/>
      <c r="HCD62" s="169"/>
      <c r="HCE62" s="169"/>
      <c r="HCF62" s="169"/>
      <c r="HCG62" s="169"/>
      <c r="HCH62" s="169"/>
      <c r="HCI62" s="169"/>
      <c r="HCJ62" s="169"/>
      <c r="HCK62" s="169"/>
      <c r="HCL62" s="169"/>
      <c r="HCM62" s="169"/>
      <c r="HCN62" s="169"/>
      <c r="HCO62" s="169"/>
      <c r="HCP62" s="169"/>
      <c r="HCQ62" s="169"/>
      <c r="HCR62" s="169"/>
      <c r="HCS62" s="169"/>
      <c r="HCT62" s="169"/>
      <c r="HCU62" s="169"/>
      <c r="HCV62" s="169"/>
      <c r="HCW62" s="169"/>
      <c r="HCX62" s="169"/>
      <c r="HCY62" s="169"/>
      <c r="HCZ62" s="169"/>
      <c r="HDA62" s="169"/>
      <c r="HDB62" s="169"/>
      <c r="HDC62" s="169"/>
      <c r="HDD62" s="169"/>
      <c r="HDE62" s="169"/>
      <c r="HDF62" s="169"/>
      <c r="HDG62" s="169"/>
      <c r="HDH62" s="169"/>
      <c r="HDI62" s="169"/>
      <c r="HDJ62" s="169"/>
      <c r="HDK62" s="169"/>
      <c r="HDL62" s="169"/>
      <c r="HDM62" s="169"/>
      <c r="HDN62" s="169"/>
      <c r="HDO62" s="169"/>
      <c r="HDP62" s="169"/>
      <c r="HDQ62" s="169"/>
      <c r="HDR62" s="169"/>
      <c r="HDS62" s="169"/>
      <c r="HDT62" s="169"/>
      <c r="HDU62" s="169"/>
      <c r="HDV62" s="169"/>
      <c r="HDW62" s="169"/>
      <c r="HDX62" s="169"/>
      <c r="HDY62" s="169"/>
      <c r="HDZ62" s="169"/>
      <c r="HEA62" s="169"/>
      <c r="HEB62" s="169"/>
      <c r="HEC62" s="169"/>
      <c r="HED62" s="169"/>
      <c r="HEE62" s="169"/>
      <c r="HEF62" s="169"/>
      <c r="HEG62" s="169"/>
      <c r="HEH62" s="169"/>
      <c r="HEI62" s="169"/>
      <c r="HEJ62" s="169"/>
      <c r="HEK62" s="169"/>
      <c r="HEL62" s="169"/>
      <c r="HEM62" s="169"/>
      <c r="HEN62" s="169"/>
      <c r="HEO62" s="169"/>
      <c r="HEP62" s="169"/>
      <c r="HEQ62" s="169"/>
      <c r="HER62" s="169"/>
      <c r="HES62" s="169"/>
      <c r="HET62" s="169"/>
      <c r="HEU62" s="169"/>
      <c r="HEV62" s="169"/>
      <c r="HEW62" s="169"/>
      <c r="HEX62" s="169"/>
      <c r="HEY62" s="169"/>
      <c r="HEZ62" s="169"/>
      <c r="HFA62" s="169"/>
      <c r="HFB62" s="169"/>
      <c r="HFC62" s="169"/>
      <c r="HFD62" s="169"/>
      <c r="HFE62" s="169"/>
      <c r="HFF62" s="169"/>
      <c r="HFG62" s="169"/>
      <c r="HFH62" s="169"/>
      <c r="HFI62" s="169"/>
      <c r="HFJ62" s="169"/>
      <c r="HFK62" s="169"/>
      <c r="HFL62" s="169"/>
      <c r="HFM62" s="169"/>
      <c r="HFN62" s="169"/>
      <c r="HFO62" s="169"/>
      <c r="HFP62" s="169"/>
      <c r="HFQ62" s="169"/>
      <c r="HFR62" s="169"/>
      <c r="HFS62" s="169"/>
      <c r="HFT62" s="169"/>
      <c r="HFU62" s="169"/>
      <c r="HFV62" s="169"/>
      <c r="HFW62" s="169"/>
      <c r="HFX62" s="169"/>
      <c r="HFY62" s="169"/>
      <c r="HFZ62" s="169"/>
      <c r="HGA62" s="169"/>
      <c r="HGB62" s="169"/>
      <c r="HGC62" s="169"/>
      <c r="HGD62" s="169"/>
      <c r="HGE62" s="169"/>
      <c r="HGF62" s="169"/>
      <c r="HGG62" s="169"/>
      <c r="HGH62" s="169"/>
      <c r="HGI62" s="169"/>
      <c r="HGJ62" s="169"/>
      <c r="HGK62" s="169"/>
      <c r="HGL62" s="169"/>
      <c r="HGM62" s="169"/>
      <c r="HGN62" s="169"/>
      <c r="HGO62" s="169"/>
      <c r="HGP62" s="169"/>
      <c r="HGQ62" s="169"/>
      <c r="HGR62" s="169"/>
      <c r="HGS62" s="169"/>
      <c r="HGT62" s="169"/>
      <c r="HGU62" s="169"/>
      <c r="HGV62" s="169"/>
      <c r="HGW62" s="169"/>
      <c r="HGX62" s="169"/>
      <c r="HGY62" s="169"/>
      <c r="HGZ62" s="169"/>
      <c r="HHA62" s="169"/>
      <c r="HHB62" s="169"/>
      <c r="HHC62" s="169"/>
      <c r="HHD62" s="169"/>
      <c r="HHE62" s="169"/>
      <c r="HHF62" s="169"/>
      <c r="HHG62" s="169"/>
      <c r="HHH62" s="169"/>
      <c r="HHI62" s="169"/>
      <c r="HHJ62" s="169"/>
      <c r="HHK62" s="169"/>
      <c r="HHL62" s="169"/>
      <c r="HHM62" s="169"/>
      <c r="HHN62" s="169"/>
      <c r="HHO62" s="169"/>
      <c r="HHP62" s="169"/>
      <c r="HHQ62" s="169"/>
      <c r="HHR62" s="169"/>
      <c r="HHS62" s="169"/>
      <c r="HHT62" s="169"/>
      <c r="HHU62" s="169"/>
      <c r="HHV62" s="169"/>
      <c r="HHW62" s="169"/>
      <c r="HHX62" s="169"/>
      <c r="HHY62" s="169"/>
      <c r="HHZ62" s="169"/>
      <c r="HIA62" s="169"/>
      <c r="HIB62" s="169"/>
      <c r="HIC62" s="169"/>
      <c r="HID62" s="169"/>
      <c r="HIE62" s="169"/>
      <c r="HIF62" s="169"/>
      <c r="HIG62" s="169"/>
      <c r="HIH62" s="169"/>
      <c r="HII62" s="169"/>
      <c r="HIJ62" s="169"/>
      <c r="HIK62" s="169"/>
      <c r="HIL62" s="169"/>
      <c r="HIM62" s="169"/>
      <c r="HIN62" s="169"/>
      <c r="HIO62" s="169"/>
      <c r="HIP62" s="169"/>
      <c r="HIQ62" s="169"/>
      <c r="HIR62" s="169"/>
      <c r="HIS62" s="169"/>
      <c r="HIT62" s="169"/>
      <c r="HIU62" s="169"/>
      <c r="HIV62" s="169"/>
      <c r="HIW62" s="169"/>
      <c r="HIX62" s="169"/>
      <c r="HIY62" s="169"/>
      <c r="HIZ62" s="169"/>
      <c r="HJA62" s="169"/>
      <c r="HJB62" s="169"/>
      <c r="HJC62" s="169"/>
      <c r="HJD62" s="169"/>
      <c r="HJE62" s="169"/>
      <c r="HJF62" s="169"/>
      <c r="HJG62" s="169"/>
      <c r="HJH62" s="169"/>
      <c r="HJI62" s="169"/>
      <c r="HJJ62" s="169"/>
      <c r="HJK62" s="169"/>
      <c r="HJL62" s="169"/>
      <c r="HJM62" s="169"/>
      <c r="HJN62" s="169"/>
      <c r="HJO62" s="169"/>
      <c r="HJP62" s="169"/>
      <c r="HJQ62" s="169"/>
      <c r="HJR62" s="169"/>
      <c r="HJS62" s="169"/>
      <c r="HJT62" s="169"/>
      <c r="HJU62" s="169"/>
      <c r="HJV62" s="169"/>
      <c r="HJW62" s="169"/>
      <c r="HJX62" s="169"/>
      <c r="HJY62" s="169"/>
      <c r="HJZ62" s="169"/>
      <c r="HKA62" s="169"/>
      <c r="HKB62" s="169"/>
      <c r="HKC62" s="169"/>
      <c r="HKD62" s="169"/>
      <c r="HKE62" s="169"/>
      <c r="HKF62" s="169"/>
      <c r="HKG62" s="169"/>
      <c r="HKH62" s="169"/>
      <c r="HKI62" s="169"/>
      <c r="HKJ62" s="169"/>
      <c r="HKK62" s="169"/>
      <c r="HKL62" s="169"/>
      <c r="HKM62" s="169"/>
      <c r="HKN62" s="169"/>
      <c r="HKO62" s="169"/>
      <c r="HKP62" s="169"/>
      <c r="HKQ62" s="169"/>
      <c r="HKR62" s="169"/>
      <c r="HKS62" s="169"/>
      <c r="HKT62" s="169"/>
      <c r="HKU62" s="169"/>
      <c r="HKV62" s="169"/>
      <c r="HKW62" s="169"/>
      <c r="HKX62" s="169"/>
      <c r="HKY62" s="169"/>
      <c r="HKZ62" s="169"/>
      <c r="HLA62" s="169"/>
      <c r="HLB62" s="169"/>
      <c r="HLC62" s="169"/>
      <c r="HLD62" s="169"/>
      <c r="HLE62" s="169"/>
      <c r="HLF62" s="169"/>
      <c r="HLG62" s="169"/>
      <c r="HLH62" s="169"/>
      <c r="HLI62" s="169"/>
      <c r="HLJ62" s="169"/>
      <c r="HLK62" s="169"/>
      <c r="HLL62" s="169"/>
      <c r="HLM62" s="169"/>
      <c r="HLN62" s="169"/>
      <c r="HLO62" s="169"/>
      <c r="HLP62" s="169"/>
      <c r="HLQ62" s="169"/>
      <c r="HLR62" s="169"/>
      <c r="HLS62" s="169"/>
      <c r="HLT62" s="169"/>
      <c r="HLU62" s="169"/>
      <c r="HLV62" s="169"/>
      <c r="HLW62" s="169"/>
      <c r="HLX62" s="169"/>
      <c r="HLY62" s="169"/>
      <c r="HLZ62" s="169"/>
      <c r="HMA62" s="169"/>
      <c r="HMB62" s="169"/>
      <c r="HMC62" s="169"/>
      <c r="HMD62" s="169"/>
      <c r="HME62" s="169"/>
      <c r="HMF62" s="169"/>
      <c r="HMG62" s="169"/>
      <c r="HMH62" s="169"/>
      <c r="HMI62" s="169"/>
      <c r="HMJ62" s="169"/>
      <c r="HMK62" s="169"/>
      <c r="HML62" s="169"/>
      <c r="HMM62" s="169"/>
      <c r="HMN62" s="169"/>
      <c r="HMO62" s="169"/>
      <c r="HMP62" s="169"/>
      <c r="HMQ62" s="169"/>
      <c r="HMR62" s="169"/>
      <c r="HMS62" s="169"/>
      <c r="HMT62" s="169"/>
      <c r="HMU62" s="169"/>
      <c r="HMV62" s="169"/>
      <c r="HMW62" s="169"/>
      <c r="HMX62" s="169"/>
      <c r="HMY62" s="169"/>
      <c r="HMZ62" s="169"/>
      <c r="HNA62" s="169"/>
      <c r="HNB62" s="169"/>
      <c r="HNC62" s="169"/>
      <c r="HND62" s="169"/>
      <c r="HNE62" s="169"/>
      <c r="HNF62" s="169"/>
      <c r="HNG62" s="169"/>
      <c r="HNH62" s="169"/>
      <c r="HNI62" s="169"/>
      <c r="HNJ62" s="169"/>
      <c r="HNK62" s="169"/>
      <c r="HNL62" s="169"/>
      <c r="HNM62" s="169"/>
      <c r="HNN62" s="169"/>
      <c r="HNO62" s="169"/>
      <c r="HNP62" s="169"/>
      <c r="HNQ62" s="169"/>
      <c r="HNR62" s="169"/>
      <c r="HNS62" s="169"/>
      <c r="HNT62" s="169"/>
      <c r="HNU62" s="169"/>
      <c r="HNV62" s="169"/>
      <c r="HNW62" s="169"/>
      <c r="HNX62" s="169"/>
      <c r="HNY62" s="169"/>
      <c r="HNZ62" s="169"/>
      <c r="HOA62" s="169"/>
      <c r="HOB62" s="169"/>
      <c r="HOC62" s="169"/>
      <c r="HOD62" s="169"/>
      <c r="HOE62" s="169"/>
      <c r="HOF62" s="169"/>
      <c r="HOG62" s="169"/>
      <c r="HOH62" s="169"/>
      <c r="HOI62" s="169"/>
      <c r="HOJ62" s="169"/>
      <c r="HOK62" s="169"/>
      <c r="HOL62" s="169"/>
      <c r="HOM62" s="169"/>
      <c r="HON62" s="169"/>
      <c r="HOO62" s="169"/>
      <c r="HOP62" s="169"/>
      <c r="HOQ62" s="169"/>
      <c r="HOR62" s="169"/>
      <c r="HOS62" s="169"/>
      <c r="HOT62" s="169"/>
      <c r="HOU62" s="169"/>
      <c r="HOV62" s="169"/>
      <c r="HOW62" s="169"/>
      <c r="HOX62" s="169"/>
      <c r="HOY62" s="169"/>
      <c r="HOZ62" s="169"/>
      <c r="HPA62" s="169"/>
      <c r="HPB62" s="169"/>
      <c r="HPC62" s="169"/>
      <c r="HPD62" s="169"/>
      <c r="HPE62" s="169"/>
      <c r="HPF62" s="169"/>
      <c r="HPG62" s="169"/>
      <c r="HPH62" s="169"/>
      <c r="HPI62" s="169"/>
      <c r="HPJ62" s="169"/>
      <c r="HPK62" s="169"/>
      <c r="HPL62" s="169"/>
      <c r="HPM62" s="169"/>
      <c r="HPN62" s="169"/>
      <c r="HPO62" s="169"/>
      <c r="HPP62" s="169"/>
      <c r="HPQ62" s="169"/>
      <c r="HPR62" s="169"/>
      <c r="HPS62" s="169"/>
      <c r="HPT62" s="169"/>
      <c r="HPU62" s="169"/>
      <c r="HPV62" s="169"/>
      <c r="HPW62" s="169"/>
      <c r="HPX62" s="169"/>
      <c r="HPY62" s="169"/>
      <c r="HPZ62" s="169"/>
      <c r="HQA62" s="169"/>
      <c r="HQB62" s="169"/>
      <c r="HQC62" s="169"/>
      <c r="HQD62" s="169"/>
      <c r="HQE62" s="169"/>
      <c r="HQF62" s="169"/>
      <c r="HQG62" s="169"/>
      <c r="HQH62" s="169"/>
      <c r="HQI62" s="169"/>
      <c r="HQJ62" s="169"/>
      <c r="HQK62" s="169"/>
      <c r="HQL62" s="169"/>
      <c r="HQM62" s="169"/>
      <c r="HQN62" s="169"/>
      <c r="HQO62" s="169"/>
      <c r="HQP62" s="169"/>
      <c r="HQQ62" s="169"/>
      <c r="HQR62" s="169"/>
      <c r="HQS62" s="169"/>
      <c r="HQT62" s="169"/>
      <c r="HQU62" s="169"/>
      <c r="HQV62" s="169"/>
      <c r="HQW62" s="169"/>
      <c r="HQX62" s="169"/>
      <c r="HQY62" s="169"/>
      <c r="HQZ62" s="169"/>
      <c r="HRA62" s="169"/>
      <c r="HRB62" s="169"/>
      <c r="HRC62" s="169"/>
      <c r="HRD62" s="169"/>
      <c r="HRE62" s="169"/>
      <c r="HRF62" s="169"/>
      <c r="HRG62" s="169"/>
      <c r="HRH62" s="169"/>
      <c r="HRI62" s="169"/>
      <c r="HRJ62" s="169"/>
      <c r="HRK62" s="169"/>
      <c r="HRL62" s="169"/>
      <c r="HRM62" s="169"/>
      <c r="HRN62" s="169"/>
      <c r="HRO62" s="169"/>
      <c r="HRP62" s="169"/>
      <c r="HRQ62" s="169"/>
      <c r="HRR62" s="169"/>
      <c r="HRS62" s="169"/>
      <c r="HRT62" s="169"/>
      <c r="HRU62" s="169"/>
      <c r="HRV62" s="169"/>
      <c r="HRW62" s="169"/>
      <c r="HRX62" s="169"/>
      <c r="HRY62" s="169"/>
      <c r="HRZ62" s="169"/>
      <c r="HSA62" s="169"/>
      <c r="HSB62" s="169"/>
      <c r="HSC62" s="169"/>
      <c r="HSD62" s="169"/>
      <c r="HSE62" s="169"/>
      <c r="HSF62" s="169"/>
      <c r="HSG62" s="169"/>
      <c r="HSH62" s="169"/>
      <c r="HSI62" s="169"/>
      <c r="HSJ62" s="169"/>
      <c r="HSK62" s="169"/>
      <c r="HSL62" s="169"/>
      <c r="HSM62" s="169"/>
      <c r="HSN62" s="169"/>
      <c r="HSO62" s="169"/>
      <c r="HSP62" s="169"/>
      <c r="HSQ62" s="169"/>
      <c r="HSR62" s="169"/>
      <c r="HSS62" s="169"/>
      <c r="HST62" s="169"/>
      <c r="HSU62" s="169"/>
      <c r="HSV62" s="169"/>
      <c r="HSW62" s="169"/>
      <c r="HSX62" s="169"/>
      <c r="HSY62" s="169"/>
      <c r="HSZ62" s="169"/>
      <c r="HTA62" s="169"/>
      <c r="HTB62" s="169"/>
      <c r="HTC62" s="169"/>
      <c r="HTD62" s="169"/>
      <c r="HTE62" s="169"/>
      <c r="HTF62" s="169"/>
      <c r="HTG62" s="169"/>
      <c r="HTH62" s="169"/>
      <c r="HTI62" s="169"/>
      <c r="HTJ62" s="169"/>
      <c r="HTK62" s="169"/>
      <c r="HTL62" s="169"/>
      <c r="HTM62" s="169"/>
      <c r="HTN62" s="169"/>
      <c r="HTO62" s="169"/>
      <c r="HTP62" s="169"/>
      <c r="HTQ62" s="169"/>
      <c r="HTR62" s="169"/>
      <c r="HTS62" s="169"/>
      <c r="HTT62" s="169"/>
      <c r="HTU62" s="169"/>
      <c r="HTV62" s="169"/>
      <c r="HTW62" s="169"/>
      <c r="HTX62" s="169"/>
      <c r="HTY62" s="169"/>
      <c r="HTZ62" s="169"/>
      <c r="HUA62" s="169"/>
      <c r="HUB62" s="169"/>
      <c r="HUC62" s="169"/>
      <c r="HUD62" s="169"/>
      <c r="HUE62" s="169"/>
      <c r="HUF62" s="169"/>
      <c r="HUG62" s="169"/>
      <c r="HUH62" s="169"/>
      <c r="HUI62" s="169"/>
      <c r="HUJ62" s="169"/>
      <c r="HUK62" s="169"/>
      <c r="HUL62" s="169"/>
      <c r="HUM62" s="169"/>
      <c r="HUN62" s="169"/>
      <c r="HUO62" s="169"/>
      <c r="HUP62" s="169"/>
      <c r="HUQ62" s="169"/>
      <c r="HUR62" s="169"/>
      <c r="HUS62" s="169"/>
      <c r="HUT62" s="169"/>
      <c r="HUU62" s="169"/>
      <c r="HUV62" s="169"/>
      <c r="HUW62" s="169"/>
      <c r="HUX62" s="169"/>
      <c r="HUY62" s="169"/>
      <c r="HUZ62" s="169"/>
      <c r="HVA62" s="169"/>
      <c r="HVB62" s="169"/>
      <c r="HVC62" s="169"/>
      <c r="HVD62" s="169"/>
      <c r="HVE62" s="169"/>
      <c r="HVF62" s="169"/>
      <c r="HVG62" s="169"/>
      <c r="HVH62" s="169"/>
      <c r="HVI62" s="169"/>
      <c r="HVJ62" s="169"/>
      <c r="HVK62" s="169"/>
      <c r="HVL62" s="169"/>
      <c r="HVM62" s="169"/>
      <c r="HVN62" s="169"/>
      <c r="HVO62" s="169"/>
      <c r="HVP62" s="169"/>
      <c r="HVQ62" s="169"/>
      <c r="HVR62" s="169"/>
      <c r="HVS62" s="169"/>
      <c r="HVT62" s="169"/>
      <c r="HVU62" s="169"/>
      <c r="HVV62" s="169"/>
      <c r="HVW62" s="169"/>
      <c r="HVX62" s="169"/>
      <c r="HVY62" s="169"/>
      <c r="HVZ62" s="169"/>
      <c r="HWA62" s="169"/>
      <c r="HWB62" s="169"/>
      <c r="HWC62" s="169"/>
      <c r="HWD62" s="169"/>
      <c r="HWE62" s="169"/>
      <c r="HWF62" s="169"/>
      <c r="HWG62" s="169"/>
      <c r="HWH62" s="169"/>
      <c r="HWI62" s="169"/>
      <c r="HWJ62" s="169"/>
      <c r="HWK62" s="169"/>
      <c r="HWL62" s="169"/>
      <c r="HWM62" s="169"/>
      <c r="HWN62" s="169"/>
      <c r="HWO62" s="169"/>
      <c r="HWP62" s="169"/>
      <c r="HWQ62" s="169"/>
      <c r="HWR62" s="169"/>
      <c r="HWS62" s="169"/>
      <c r="HWT62" s="169"/>
      <c r="HWU62" s="169"/>
      <c r="HWV62" s="169"/>
      <c r="HWW62" s="169"/>
      <c r="HWX62" s="169"/>
      <c r="HWY62" s="169"/>
      <c r="HWZ62" s="169"/>
      <c r="HXA62" s="169"/>
      <c r="HXB62" s="169"/>
      <c r="HXC62" s="169"/>
      <c r="HXD62" s="169"/>
      <c r="HXE62" s="169"/>
      <c r="HXF62" s="169"/>
      <c r="HXG62" s="169"/>
      <c r="HXH62" s="169"/>
      <c r="HXI62" s="169"/>
      <c r="HXJ62" s="169"/>
      <c r="HXK62" s="169"/>
      <c r="HXL62" s="169"/>
      <c r="HXM62" s="169"/>
      <c r="HXN62" s="169"/>
      <c r="HXO62" s="169"/>
      <c r="HXP62" s="169"/>
      <c r="HXQ62" s="169"/>
      <c r="HXR62" s="169"/>
      <c r="HXS62" s="169"/>
      <c r="HXT62" s="169"/>
      <c r="HXU62" s="169"/>
      <c r="HXV62" s="169"/>
      <c r="HXW62" s="169"/>
      <c r="HXX62" s="169"/>
      <c r="HXY62" s="169"/>
      <c r="HXZ62" s="169"/>
      <c r="HYA62" s="169"/>
      <c r="HYB62" s="169"/>
      <c r="HYC62" s="169"/>
      <c r="HYD62" s="169"/>
      <c r="HYE62" s="169"/>
      <c r="HYF62" s="169"/>
      <c r="HYG62" s="169"/>
      <c r="HYH62" s="169"/>
      <c r="HYI62" s="169"/>
      <c r="HYJ62" s="169"/>
      <c r="HYK62" s="169"/>
      <c r="HYL62" s="169"/>
      <c r="HYM62" s="169"/>
      <c r="HYN62" s="169"/>
      <c r="HYO62" s="169"/>
      <c r="HYP62" s="169"/>
      <c r="HYQ62" s="169"/>
      <c r="HYR62" s="169"/>
      <c r="HYS62" s="169"/>
      <c r="HYT62" s="169"/>
      <c r="HYU62" s="169"/>
      <c r="HYV62" s="169"/>
      <c r="HYW62" s="169"/>
      <c r="HYX62" s="169"/>
      <c r="HYY62" s="169"/>
      <c r="HYZ62" s="169"/>
      <c r="HZA62" s="169"/>
      <c r="HZB62" s="169"/>
      <c r="HZC62" s="169"/>
      <c r="HZD62" s="169"/>
      <c r="HZE62" s="169"/>
      <c r="HZF62" s="169"/>
      <c r="HZG62" s="169"/>
      <c r="HZH62" s="169"/>
      <c r="HZI62" s="169"/>
      <c r="HZJ62" s="169"/>
      <c r="HZK62" s="169"/>
      <c r="HZL62" s="169"/>
      <c r="HZM62" s="169"/>
      <c r="HZN62" s="169"/>
      <c r="HZO62" s="169"/>
      <c r="HZP62" s="169"/>
      <c r="HZQ62" s="169"/>
      <c r="HZR62" s="169"/>
      <c r="HZS62" s="169"/>
      <c r="HZT62" s="169"/>
      <c r="HZU62" s="169"/>
      <c r="HZV62" s="169"/>
      <c r="HZW62" s="169"/>
      <c r="HZX62" s="169"/>
      <c r="HZY62" s="169"/>
      <c r="HZZ62" s="169"/>
      <c r="IAA62" s="169"/>
      <c r="IAB62" s="169"/>
      <c r="IAC62" s="169"/>
      <c r="IAD62" s="169"/>
      <c r="IAE62" s="169"/>
      <c r="IAF62" s="169"/>
      <c r="IAG62" s="169"/>
      <c r="IAH62" s="169"/>
      <c r="IAI62" s="169"/>
      <c r="IAJ62" s="169"/>
      <c r="IAK62" s="169"/>
      <c r="IAL62" s="169"/>
      <c r="IAM62" s="169"/>
      <c r="IAN62" s="169"/>
      <c r="IAO62" s="169"/>
      <c r="IAP62" s="169"/>
      <c r="IAQ62" s="169"/>
      <c r="IAR62" s="169"/>
      <c r="IAS62" s="169"/>
      <c r="IAT62" s="169"/>
      <c r="IAU62" s="169"/>
      <c r="IAV62" s="169"/>
      <c r="IAW62" s="169"/>
      <c r="IAX62" s="169"/>
      <c r="IAY62" s="169"/>
      <c r="IAZ62" s="169"/>
      <c r="IBA62" s="169"/>
      <c r="IBB62" s="169"/>
      <c r="IBC62" s="169"/>
      <c r="IBD62" s="169"/>
      <c r="IBE62" s="169"/>
      <c r="IBF62" s="169"/>
      <c r="IBG62" s="169"/>
      <c r="IBH62" s="169"/>
      <c r="IBI62" s="169"/>
      <c r="IBJ62" s="169"/>
      <c r="IBK62" s="169"/>
      <c r="IBL62" s="169"/>
      <c r="IBM62" s="169"/>
      <c r="IBN62" s="169"/>
      <c r="IBO62" s="169"/>
      <c r="IBP62" s="169"/>
      <c r="IBQ62" s="169"/>
      <c r="IBR62" s="169"/>
      <c r="IBS62" s="169"/>
      <c r="IBT62" s="169"/>
      <c r="IBU62" s="169"/>
      <c r="IBV62" s="169"/>
      <c r="IBW62" s="169"/>
      <c r="IBX62" s="169"/>
      <c r="IBY62" s="169"/>
      <c r="IBZ62" s="169"/>
      <c r="ICA62" s="169"/>
      <c r="ICB62" s="169"/>
      <c r="ICC62" s="169"/>
      <c r="ICD62" s="169"/>
      <c r="ICE62" s="169"/>
      <c r="ICF62" s="169"/>
      <c r="ICG62" s="169"/>
      <c r="ICH62" s="169"/>
      <c r="ICI62" s="169"/>
      <c r="ICJ62" s="169"/>
      <c r="ICK62" s="169"/>
      <c r="ICL62" s="169"/>
      <c r="ICM62" s="169"/>
      <c r="ICN62" s="169"/>
      <c r="ICO62" s="169"/>
      <c r="ICP62" s="169"/>
      <c r="ICQ62" s="169"/>
      <c r="ICR62" s="169"/>
      <c r="ICS62" s="169"/>
      <c r="ICT62" s="169"/>
      <c r="ICU62" s="169"/>
      <c r="ICV62" s="169"/>
      <c r="ICW62" s="169"/>
      <c r="ICX62" s="169"/>
      <c r="ICY62" s="169"/>
      <c r="ICZ62" s="169"/>
      <c r="IDA62" s="169"/>
      <c r="IDB62" s="169"/>
      <c r="IDC62" s="169"/>
      <c r="IDD62" s="169"/>
      <c r="IDE62" s="169"/>
      <c r="IDF62" s="169"/>
      <c r="IDG62" s="169"/>
      <c r="IDH62" s="169"/>
      <c r="IDI62" s="169"/>
      <c r="IDJ62" s="169"/>
      <c r="IDK62" s="169"/>
      <c r="IDL62" s="169"/>
      <c r="IDM62" s="169"/>
      <c r="IDN62" s="169"/>
      <c r="IDO62" s="169"/>
      <c r="IDP62" s="169"/>
      <c r="IDQ62" s="169"/>
      <c r="IDR62" s="169"/>
      <c r="IDS62" s="169"/>
      <c r="IDT62" s="169"/>
      <c r="IDU62" s="169"/>
      <c r="IDV62" s="169"/>
      <c r="IDW62" s="169"/>
      <c r="IDX62" s="169"/>
      <c r="IDY62" s="169"/>
      <c r="IDZ62" s="169"/>
      <c r="IEA62" s="169"/>
      <c r="IEB62" s="169"/>
      <c r="IEC62" s="169"/>
      <c r="IED62" s="169"/>
      <c r="IEE62" s="169"/>
      <c r="IEF62" s="169"/>
      <c r="IEG62" s="169"/>
      <c r="IEH62" s="169"/>
      <c r="IEI62" s="169"/>
      <c r="IEJ62" s="169"/>
      <c r="IEK62" s="169"/>
      <c r="IEL62" s="169"/>
      <c r="IEM62" s="169"/>
      <c r="IEN62" s="169"/>
      <c r="IEO62" s="169"/>
      <c r="IEP62" s="169"/>
      <c r="IEQ62" s="169"/>
      <c r="IER62" s="169"/>
      <c r="IES62" s="169"/>
      <c r="IET62" s="169"/>
      <c r="IEU62" s="169"/>
      <c r="IEV62" s="169"/>
      <c r="IEW62" s="169"/>
      <c r="IEX62" s="169"/>
      <c r="IEY62" s="169"/>
      <c r="IEZ62" s="169"/>
      <c r="IFA62" s="169"/>
      <c r="IFB62" s="169"/>
      <c r="IFC62" s="169"/>
      <c r="IFD62" s="169"/>
      <c r="IFE62" s="169"/>
      <c r="IFF62" s="169"/>
      <c r="IFG62" s="169"/>
      <c r="IFH62" s="169"/>
      <c r="IFI62" s="169"/>
      <c r="IFJ62" s="169"/>
      <c r="IFK62" s="169"/>
      <c r="IFL62" s="169"/>
      <c r="IFM62" s="169"/>
      <c r="IFN62" s="169"/>
      <c r="IFO62" s="169"/>
      <c r="IFP62" s="169"/>
      <c r="IFQ62" s="169"/>
      <c r="IFR62" s="169"/>
      <c r="IFS62" s="169"/>
      <c r="IFT62" s="169"/>
      <c r="IFU62" s="169"/>
      <c r="IFV62" s="169"/>
      <c r="IFW62" s="169"/>
      <c r="IFX62" s="169"/>
      <c r="IFY62" s="169"/>
      <c r="IFZ62" s="169"/>
      <c r="IGA62" s="169"/>
      <c r="IGB62" s="169"/>
      <c r="IGC62" s="169"/>
      <c r="IGD62" s="169"/>
      <c r="IGE62" s="169"/>
      <c r="IGF62" s="169"/>
      <c r="IGG62" s="169"/>
      <c r="IGH62" s="169"/>
      <c r="IGI62" s="169"/>
      <c r="IGJ62" s="169"/>
      <c r="IGK62" s="169"/>
      <c r="IGL62" s="169"/>
      <c r="IGM62" s="169"/>
      <c r="IGN62" s="169"/>
      <c r="IGO62" s="169"/>
      <c r="IGP62" s="169"/>
      <c r="IGQ62" s="169"/>
      <c r="IGR62" s="169"/>
      <c r="IGS62" s="169"/>
      <c r="IGT62" s="169"/>
      <c r="IGU62" s="169"/>
      <c r="IGV62" s="169"/>
      <c r="IGW62" s="169"/>
      <c r="IGX62" s="169"/>
      <c r="IGY62" s="169"/>
      <c r="IGZ62" s="169"/>
      <c r="IHA62" s="169"/>
      <c r="IHB62" s="169"/>
      <c r="IHC62" s="169"/>
      <c r="IHD62" s="169"/>
      <c r="IHE62" s="169"/>
      <c r="IHF62" s="169"/>
      <c r="IHG62" s="169"/>
      <c r="IHH62" s="169"/>
      <c r="IHI62" s="169"/>
      <c r="IHJ62" s="169"/>
      <c r="IHK62" s="169"/>
      <c r="IHL62" s="169"/>
      <c r="IHM62" s="169"/>
      <c r="IHN62" s="169"/>
      <c r="IHO62" s="169"/>
      <c r="IHP62" s="169"/>
      <c r="IHQ62" s="169"/>
      <c r="IHR62" s="169"/>
      <c r="IHS62" s="169"/>
      <c r="IHT62" s="169"/>
      <c r="IHU62" s="169"/>
      <c r="IHV62" s="169"/>
      <c r="IHW62" s="169"/>
      <c r="IHX62" s="169"/>
      <c r="IHY62" s="169"/>
      <c r="IHZ62" s="169"/>
      <c r="IIA62" s="169"/>
      <c r="IIB62" s="169"/>
      <c r="IIC62" s="169"/>
      <c r="IID62" s="169"/>
      <c r="IIE62" s="169"/>
      <c r="IIF62" s="169"/>
      <c r="IIG62" s="169"/>
      <c r="IIH62" s="169"/>
      <c r="III62" s="169"/>
      <c r="IIJ62" s="169"/>
      <c r="IIK62" s="169"/>
      <c r="IIL62" s="169"/>
      <c r="IIM62" s="169"/>
      <c r="IIN62" s="169"/>
      <c r="IIO62" s="169"/>
      <c r="IIP62" s="169"/>
      <c r="IIQ62" s="169"/>
      <c r="IIR62" s="169"/>
      <c r="IIS62" s="169"/>
      <c r="IIT62" s="169"/>
      <c r="IIU62" s="169"/>
      <c r="IIV62" s="169"/>
      <c r="IIW62" s="169"/>
      <c r="IIX62" s="169"/>
      <c r="IIY62" s="169"/>
      <c r="IIZ62" s="169"/>
      <c r="IJA62" s="169"/>
      <c r="IJB62" s="169"/>
      <c r="IJC62" s="169"/>
      <c r="IJD62" s="169"/>
      <c r="IJE62" s="169"/>
      <c r="IJF62" s="169"/>
      <c r="IJG62" s="169"/>
      <c r="IJH62" s="169"/>
      <c r="IJI62" s="169"/>
      <c r="IJJ62" s="169"/>
      <c r="IJK62" s="169"/>
      <c r="IJL62" s="169"/>
      <c r="IJM62" s="169"/>
      <c r="IJN62" s="169"/>
      <c r="IJO62" s="169"/>
      <c r="IJP62" s="169"/>
      <c r="IJQ62" s="169"/>
      <c r="IJR62" s="169"/>
      <c r="IJS62" s="169"/>
      <c r="IJT62" s="169"/>
      <c r="IJU62" s="169"/>
      <c r="IJV62" s="169"/>
      <c r="IJW62" s="169"/>
      <c r="IJX62" s="169"/>
      <c r="IJY62" s="169"/>
      <c r="IJZ62" s="169"/>
      <c r="IKA62" s="169"/>
      <c r="IKB62" s="169"/>
      <c r="IKC62" s="169"/>
      <c r="IKD62" s="169"/>
      <c r="IKE62" s="169"/>
      <c r="IKF62" s="169"/>
      <c r="IKG62" s="169"/>
      <c r="IKH62" s="169"/>
      <c r="IKI62" s="169"/>
      <c r="IKJ62" s="169"/>
      <c r="IKK62" s="169"/>
      <c r="IKL62" s="169"/>
      <c r="IKM62" s="169"/>
      <c r="IKN62" s="169"/>
      <c r="IKO62" s="169"/>
      <c r="IKP62" s="169"/>
      <c r="IKQ62" s="169"/>
      <c r="IKR62" s="169"/>
      <c r="IKS62" s="169"/>
      <c r="IKT62" s="169"/>
      <c r="IKU62" s="169"/>
      <c r="IKV62" s="169"/>
      <c r="IKW62" s="169"/>
      <c r="IKX62" s="169"/>
      <c r="IKY62" s="169"/>
      <c r="IKZ62" s="169"/>
      <c r="ILA62" s="169"/>
      <c r="ILB62" s="169"/>
      <c r="ILC62" s="169"/>
      <c r="ILD62" s="169"/>
      <c r="ILE62" s="169"/>
      <c r="ILF62" s="169"/>
      <c r="ILG62" s="169"/>
      <c r="ILH62" s="169"/>
      <c r="ILI62" s="169"/>
      <c r="ILJ62" s="169"/>
      <c r="ILK62" s="169"/>
      <c r="ILL62" s="169"/>
      <c r="ILM62" s="169"/>
      <c r="ILN62" s="169"/>
      <c r="ILO62" s="169"/>
      <c r="ILP62" s="169"/>
      <c r="ILQ62" s="169"/>
      <c r="ILR62" s="169"/>
      <c r="ILS62" s="169"/>
      <c r="ILT62" s="169"/>
      <c r="ILU62" s="169"/>
      <c r="ILV62" s="169"/>
      <c r="ILW62" s="169"/>
      <c r="ILX62" s="169"/>
      <c r="ILY62" s="169"/>
      <c r="ILZ62" s="169"/>
      <c r="IMA62" s="169"/>
      <c r="IMB62" s="169"/>
      <c r="IMC62" s="169"/>
      <c r="IMD62" s="169"/>
      <c r="IME62" s="169"/>
      <c r="IMF62" s="169"/>
      <c r="IMG62" s="169"/>
      <c r="IMH62" s="169"/>
      <c r="IMI62" s="169"/>
      <c r="IMJ62" s="169"/>
      <c r="IMK62" s="169"/>
      <c r="IML62" s="169"/>
      <c r="IMM62" s="169"/>
      <c r="IMN62" s="169"/>
      <c r="IMO62" s="169"/>
      <c r="IMP62" s="169"/>
      <c r="IMQ62" s="169"/>
      <c r="IMR62" s="169"/>
      <c r="IMS62" s="169"/>
      <c r="IMT62" s="169"/>
      <c r="IMU62" s="169"/>
      <c r="IMV62" s="169"/>
      <c r="IMW62" s="169"/>
      <c r="IMX62" s="169"/>
      <c r="IMY62" s="169"/>
      <c r="IMZ62" s="169"/>
      <c r="INA62" s="169"/>
      <c r="INB62" s="169"/>
      <c r="INC62" s="169"/>
      <c r="IND62" s="169"/>
      <c r="INE62" s="169"/>
      <c r="INF62" s="169"/>
      <c r="ING62" s="169"/>
      <c r="INH62" s="169"/>
      <c r="INI62" s="169"/>
      <c r="INJ62" s="169"/>
      <c r="INK62" s="169"/>
      <c r="INL62" s="169"/>
      <c r="INM62" s="169"/>
      <c r="INN62" s="169"/>
      <c r="INO62" s="169"/>
      <c r="INP62" s="169"/>
      <c r="INQ62" s="169"/>
      <c r="INR62" s="169"/>
      <c r="INS62" s="169"/>
      <c r="INT62" s="169"/>
      <c r="INU62" s="169"/>
      <c r="INV62" s="169"/>
      <c r="INW62" s="169"/>
      <c r="INX62" s="169"/>
      <c r="INY62" s="169"/>
      <c r="INZ62" s="169"/>
      <c r="IOA62" s="169"/>
      <c r="IOB62" s="169"/>
      <c r="IOC62" s="169"/>
      <c r="IOD62" s="169"/>
      <c r="IOE62" s="169"/>
      <c r="IOF62" s="169"/>
      <c r="IOG62" s="169"/>
      <c r="IOH62" s="169"/>
      <c r="IOI62" s="169"/>
      <c r="IOJ62" s="169"/>
      <c r="IOK62" s="169"/>
      <c r="IOL62" s="169"/>
      <c r="IOM62" s="169"/>
      <c r="ION62" s="169"/>
      <c r="IOO62" s="169"/>
      <c r="IOP62" s="169"/>
      <c r="IOQ62" s="169"/>
      <c r="IOR62" s="169"/>
      <c r="IOS62" s="169"/>
      <c r="IOT62" s="169"/>
      <c r="IOU62" s="169"/>
      <c r="IOV62" s="169"/>
      <c r="IOW62" s="169"/>
      <c r="IOX62" s="169"/>
      <c r="IOY62" s="169"/>
      <c r="IOZ62" s="169"/>
      <c r="IPA62" s="169"/>
      <c r="IPB62" s="169"/>
      <c r="IPC62" s="169"/>
      <c r="IPD62" s="169"/>
      <c r="IPE62" s="169"/>
      <c r="IPF62" s="169"/>
      <c r="IPG62" s="169"/>
      <c r="IPH62" s="169"/>
      <c r="IPI62" s="169"/>
      <c r="IPJ62" s="169"/>
      <c r="IPK62" s="169"/>
      <c r="IPL62" s="169"/>
      <c r="IPM62" s="169"/>
      <c r="IPN62" s="169"/>
      <c r="IPO62" s="169"/>
      <c r="IPP62" s="169"/>
      <c r="IPQ62" s="169"/>
      <c r="IPR62" s="169"/>
      <c r="IPS62" s="169"/>
      <c r="IPT62" s="169"/>
      <c r="IPU62" s="169"/>
      <c r="IPV62" s="169"/>
      <c r="IPW62" s="169"/>
      <c r="IPX62" s="169"/>
      <c r="IPY62" s="169"/>
      <c r="IPZ62" s="169"/>
      <c r="IQA62" s="169"/>
      <c r="IQB62" s="169"/>
      <c r="IQC62" s="169"/>
      <c r="IQD62" s="169"/>
      <c r="IQE62" s="169"/>
      <c r="IQF62" s="169"/>
      <c r="IQG62" s="169"/>
      <c r="IQH62" s="169"/>
      <c r="IQI62" s="169"/>
      <c r="IQJ62" s="169"/>
      <c r="IQK62" s="169"/>
      <c r="IQL62" s="169"/>
      <c r="IQM62" s="169"/>
      <c r="IQN62" s="169"/>
      <c r="IQO62" s="169"/>
      <c r="IQP62" s="169"/>
      <c r="IQQ62" s="169"/>
      <c r="IQR62" s="169"/>
      <c r="IQS62" s="169"/>
      <c r="IQT62" s="169"/>
      <c r="IQU62" s="169"/>
      <c r="IQV62" s="169"/>
      <c r="IQW62" s="169"/>
      <c r="IQX62" s="169"/>
      <c r="IQY62" s="169"/>
      <c r="IQZ62" s="169"/>
      <c r="IRA62" s="169"/>
      <c r="IRB62" s="169"/>
      <c r="IRC62" s="169"/>
      <c r="IRD62" s="169"/>
      <c r="IRE62" s="169"/>
      <c r="IRF62" s="169"/>
      <c r="IRG62" s="169"/>
      <c r="IRH62" s="169"/>
      <c r="IRI62" s="169"/>
      <c r="IRJ62" s="169"/>
      <c r="IRK62" s="169"/>
      <c r="IRL62" s="169"/>
      <c r="IRM62" s="169"/>
      <c r="IRN62" s="169"/>
      <c r="IRO62" s="169"/>
      <c r="IRP62" s="169"/>
      <c r="IRQ62" s="169"/>
      <c r="IRR62" s="169"/>
      <c r="IRS62" s="169"/>
      <c r="IRT62" s="169"/>
      <c r="IRU62" s="169"/>
      <c r="IRV62" s="169"/>
      <c r="IRW62" s="169"/>
      <c r="IRX62" s="169"/>
      <c r="IRY62" s="169"/>
      <c r="IRZ62" s="169"/>
      <c r="ISA62" s="169"/>
      <c r="ISB62" s="169"/>
      <c r="ISC62" s="169"/>
      <c r="ISD62" s="169"/>
      <c r="ISE62" s="169"/>
      <c r="ISF62" s="169"/>
      <c r="ISG62" s="169"/>
      <c r="ISH62" s="169"/>
      <c r="ISI62" s="169"/>
      <c r="ISJ62" s="169"/>
      <c r="ISK62" s="169"/>
      <c r="ISL62" s="169"/>
      <c r="ISM62" s="169"/>
      <c r="ISN62" s="169"/>
      <c r="ISO62" s="169"/>
      <c r="ISP62" s="169"/>
      <c r="ISQ62" s="169"/>
      <c r="ISR62" s="169"/>
      <c r="ISS62" s="169"/>
      <c r="IST62" s="169"/>
      <c r="ISU62" s="169"/>
      <c r="ISV62" s="169"/>
      <c r="ISW62" s="169"/>
      <c r="ISX62" s="169"/>
      <c r="ISY62" s="169"/>
      <c r="ISZ62" s="169"/>
      <c r="ITA62" s="169"/>
      <c r="ITB62" s="169"/>
      <c r="ITC62" s="169"/>
      <c r="ITD62" s="169"/>
      <c r="ITE62" s="169"/>
      <c r="ITF62" s="169"/>
      <c r="ITG62" s="169"/>
      <c r="ITH62" s="169"/>
      <c r="ITI62" s="169"/>
      <c r="ITJ62" s="169"/>
      <c r="ITK62" s="169"/>
      <c r="ITL62" s="169"/>
      <c r="ITM62" s="169"/>
      <c r="ITN62" s="169"/>
      <c r="ITO62" s="169"/>
      <c r="ITP62" s="169"/>
      <c r="ITQ62" s="169"/>
      <c r="ITR62" s="169"/>
      <c r="ITS62" s="169"/>
      <c r="ITT62" s="169"/>
      <c r="ITU62" s="169"/>
      <c r="ITV62" s="169"/>
      <c r="ITW62" s="169"/>
      <c r="ITX62" s="169"/>
      <c r="ITY62" s="169"/>
      <c r="ITZ62" s="169"/>
      <c r="IUA62" s="169"/>
      <c r="IUB62" s="169"/>
      <c r="IUC62" s="169"/>
      <c r="IUD62" s="169"/>
      <c r="IUE62" s="169"/>
      <c r="IUF62" s="169"/>
      <c r="IUG62" s="169"/>
      <c r="IUH62" s="169"/>
      <c r="IUI62" s="169"/>
      <c r="IUJ62" s="169"/>
      <c r="IUK62" s="169"/>
      <c r="IUL62" s="169"/>
      <c r="IUM62" s="169"/>
      <c r="IUN62" s="169"/>
      <c r="IUO62" s="169"/>
      <c r="IUP62" s="169"/>
      <c r="IUQ62" s="169"/>
      <c r="IUR62" s="169"/>
      <c r="IUS62" s="169"/>
      <c r="IUT62" s="169"/>
      <c r="IUU62" s="169"/>
      <c r="IUV62" s="169"/>
      <c r="IUW62" s="169"/>
      <c r="IUX62" s="169"/>
      <c r="IUY62" s="169"/>
      <c r="IUZ62" s="169"/>
      <c r="IVA62" s="169"/>
      <c r="IVB62" s="169"/>
      <c r="IVC62" s="169"/>
      <c r="IVD62" s="169"/>
      <c r="IVE62" s="169"/>
      <c r="IVF62" s="169"/>
      <c r="IVG62" s="169"/>
      <c r="IVH62" s="169"/>
      <c r="IVI62" s="169"/>
      <c r="IVJ62" s="169"/>
      <c r="IVK62" s="169"/>
      <c r="IVL62" s="169"/>
      <c r="IVM62" s="169"/>
      <c r="IVN62" s="169"/>
      <c r="IVO62" s="169"/>
      <c r="IVP62" s="169"/>
      <c r="IVQ62" s="169"/>
      <c r="IVR62" s="169"/>
      <c r="IVS62" s="169"/>
      <c r="IVT62" s="169"/>
      <c r="IVU62" s="169"/>
      <c r="IVV62" s="169"/>
      <c r="IVW62" s="169"/>
      <c r="IVX62" s="169"/>
      <c r="IVY62" s="169"/>
      <c r="IVZ62" s="169"/>
      <c r="IWA62" s="169"/>
      <c r="IWB62" s="169"/>
      <c r="IWC62" s="169"/>
      <c r="IWD62" s="169"/>
      <c r="IWE62" s="169"/>
      <c r="IWF62" s="169"/>
      <c r="IWG62" s="169"/>
      <c r="IWH62" s="169"/>
      <c r="IWI62" s="169"/>
      <c r="IWJ62" s="169"/>
      <c r="IWK62" s="169"/>
      <c r="IWL62" s="169"/>
      <c r="IWM62" s="169"/>
      <c r="IWN62" s="169"/>
      <c r="IWO62" s="169"/>
      <c r="IWP62" s="169"/>
      <c r="IWQ62" s="169"/>
      <c r="IWR62" s="169"/>
      <c r="IWS62" s="169"/>
      <c r="IWT62" s="169"/>
      <c r="IWU62" s="169"/>
      <c r="IWV62" s="169"/>
      <c r="IWW62" s="169"/>
      <c r="IWX62" s="169"/>
      <c r="IWY62" s="169"/>
      <c r="IWZ62" s="169"/>
      <c r="IXA62" s="169"/>
      <c r="IXB62" s="169"/>
      <c r="IXC62" s="169"/>
      <c r="IXD62" s="169"/>
      <c r="IXE62" s="169"/>
      <c r="IXF62" s="169"/>
      <c r="IXG62" s="169"/>
      <c r="IXH62" s="169"/>
      <c r="IXI62" s="169"/>
      <c r="IXJ62" s="169"/>
      <c r="IXK62" s="169"/>
      <c r="IXL62" s="169"/>
      <c r="IXM62" s="169"/>
      <c r="IXN62" s="169"/>
      <c r="IXO62" s="169"/>
      <c r="IXP62" s="169"/>
      <c r="IXQ62" s="169"/>
      <c r="IXR62" s="169"/>
      <c r="IXS62" s="169"/>
      <c r="IXT62" s="169"/>
      <c r="IXU62" s="169"/>
      <c r="IXV62" s="169"/>
      <c r="IXW62" s="169"/>
      <c r="IXX62" s="169"/>
      <c r="IXY62" s="169"/>
      <c r="IXZ62" s="169"/>
      <c r="IYA62" s="169"/>
      <c r="IYB62" s="169"/>
      <c r="IYC62" s="169"/>
      <c r="IYD62" s="169"/>
      <c r="IYE62" s="169"/>
      <c r="IYF62" s="169"/>
      <c r="IYG62" s="169"/>
      <c r="IYH62" s="169"/>
      <c r="IYI62" s="169"/>
      <c r="IYJ62" s="169"/>
      <c r="IYK62" s="169"/>
      <c r="IYL62" s="169"/>
      <c r="IYM62" s="169"/>
      <c r="IYN62" s="169"/>
      <c r="IYO62" s="169"/>
      <c r="IYP62" s="169"/>
      <c r="IYQ62" s="169"/>
      <c r="IYR62" s="169"/>
      <c r="IYS62" s="169"/>
      <c r="IYT62" s="169"/>
      <c r="IYU62" s="169"/>
      <c r="IYV62" s="169"/>
      <c r="IYW62" s="169"/>
      <c r="IYX62" s="169"/>
      <c r="IYY62" s="169"/>
      <c r="IYZ62" s="169"/>
      <c r="IZA62" s="169"/>
      <c r="IZB62" s="169"/>
      <c r="IZC62" s="169"/>
      <c r="IZD62" s="169"/>
      <c r="IZE62" s="169"/>
      <c r="IZF62" s="169"/>
      <c r="IZG62" s="169"/>
      <c r="IZH62" s="169"/>
      <c r="IZI62" s="169"/>
      <c r="IZJ62" s="169"/>
      <c r="IZK62" s="169"/>
      <c r="IZL62" s="169"/>
      <c r="IZM62" s="169"/>
      <c r="IZN62" s="169"/>
      <c r="IZO62" s="169"/>
      <c r="IZP62" s="169"/>
      <c r="IZQ62" s="169"/>
      <c r="IZR62" s="169"/>
      <c r="IZS62" s="169"/>
      <c r="IZT62" s="169"/>
      <c r="IZU62" s="169"/>
      <c r="IZV62" s="169"/>
      <c r="IZW62" s="169"/>
      <c r="IZX62" s="169"/>
      <c r="IZY62" s="169"/>
      <c r="IZZ62" s="169"/>
      <c r="JAA62" s="169"/>
      <c r="JAB62" s="169"/>
      <c r="JAC62" s="169"/>
      <c r="JAD62" s="169"/>
      <c r="JAE62" s="169"/>
      <c r="JAF62" s="169"/>
      <c r="JAG62" s="169"/>
      <c r="JAH62" s="169"/>
      <c r="JAI62" s="169"/>
      <c r="JAJ62" s="169"/>
      <c r="JAK62" s="169"/>
      <c r="JAL62" s="169"/>
      <c r="JAM62" s="169"/>
      <c r="JAN62" s="169"/>
      <c r="JAO62" s="169"/>
      <c r="JAP62" s="169"/>
      <c r="JAQ62" s="169"/>
      <c r="JAR62" s="169"/>
      <c r="JAS62" s="169"/>
      <c r="JAT62" s="169"/>
      <c r="JAU62" s="169"/>
      <c r="JAV62" s="169"/>
      <c r="JAW62" s="169"/>
      <c r="JAX62" s="169"/>
      <c r="JAY62" s="169"/>
      <c r="JAZ62" s="169"/>
      <c r="JBA62" s="169"/>
      <c r="JBB62" s="169"/>
      <c r="JBC62" s="169"/>
      <c r="JBD62" s="169"/>
      <c r="JBE62" s="169"/>
      <c r="JBF62" s="169"/>
      <c r="JBG62" s="169"/>
      <c r="JBH62" s="169"/>
      <c r="JBI62" s="169"/>
      <c r="JBJ62" s="169"/>
      <c r="JBK62" s="169"/>
      <c r="JBL62" s="169"/>
      <c r="JBM62" s="169"/>
      <c r="JBN62" s="169"/>
      <c r="JBO62" s="169"/>
      <c r="JBP62" s="169"/>
      <c r="JBQ62" s="169"/>
      <c r="JBR62" s="169"/>
      <c r="JBS62" s="169"/>
      <c r="JBT62" s="169"/>
      <c r="JBU62" s="169"/>
      <c r="JBV62" s="169"/>
      <c r="JBW62" s="169"/>
      <c r="JBX62" s="169"/>
      <c r="JBY62" s="169"/>
      <c r="JBZ62" s="169"/>
      <c r="JCA62" s="169"/>
      <c r="JCB62" s="169"/>
      <c r="JCC62" s="169"/>
      <c r="JCD62" s="169"/>
      <c r="JCE62" s="169"/>
      <c r="JCF62" s="169"/>
      <c r="JCG62" s="169"/>
      <c r="JCH62" s="169"/>
      <c r="JCI62" s="169"/>
      <c r="JCJ62" s="169"/>
      <c r="JCK62" s="169"/>
      <c r="JCL62" s="169"/>
      <c r="JCM62" s="169"/>
      <c r="JCN62" s="169"/>
      <c r="JCO62" s="169"/>
      <c r="JCP62" s="169"/>
      <c r="JCQ62" s="169"/>
      <c r="JCR62" s="169"/>
      <c r="JCS62" s="169"/>
      <c r="JCT62" s="169"/>
      <c r="JCU62" s="169"/>
      <c r="JCV62" s="169"/>
      <c r="JCW62" s="169"/>
      <c r="JCX62" s="169"/>
      <c r="JCY62" s="169"/>
      <c r="JCZ62" s="169"/>
      <c r="JDA62" s="169"/>
      <c r="JDB62" s="169"/>
      <c r="JDC62" s="169"/>
      <c r="JDD62" s="169"/>
      <c r="JDE62" s="169"/>
      <c r="JDF62" s="169"/>
      <c r="JDG62" s="169"/>
      <c r="JDH62" s="169"/>
      <c r="JDI62" s="169"/>
      <c r="JDJ62" s="169"/>
      <c r="JDK62" s="169"/>
      <c r="JDL62" s="169"/>
      <c r="JDM62" s="169"/>
      <c r="JDN62" s="169"/>
      <c r="JDO62" s="169"/>
      <c r="JDP62" s="169"/>
      <c r="JDQ62" s="169"/>
      <c r="JDR62" s="169"/>
      <c r="JDS62" s="169"/>
      <c r="JDT62" s="169"/>
      <c r="JDU62" s="169"/>
      <c r="JDV62" s="169"/>
      <c r="JDW62" s="169"/>
      <c r="JDX62" s="169"/>
      <c r="JDY62" s="169"/>
      <c r="JDZ62" s="169"/>
      <c r="JEA62" s="169"/>
      <c r="JEB62" s="169"/>
      <c r="JEC62" s="169"/>
      <c r="JED62" s="169"/>
      <c r="JEE62" s="169"/>
      <c r="JEF62" s="169"/>
      <c r="JEG62" s="169"/>
      <c r="JEH62" s="169"/>
      <c r="JEI62" s="169"/>
      <c r="JEJ62" s="169"/>
      <c r="JEK62" s="169"/>
      <c r="JEL62" s="169"/>
      <c r="JEM62" s="169"/>
      <c r="JEN62" s="169"/>
      <c r="JEO62" s="169"/>
      <c r="JEP62" s="169"/>
      <c r="JEQ62" s="169"/>
      <c r="JER62" s="169"/>
      <c r="JES62" s="169"/>
      <c r="JET62" s="169"/>
      <c r="JEU62" s="169"/>
      <c r="JEV62" s="169"/>
      <c r="JEW62" s="169"/>
      <c r="JEX62" s="169"/>
      <c r="JEY62" s="169"/>
      <c r="JEZ62" s="169"/>
      <c r="JFA62" s="169"/>
      <c r="JFB62" s="169"/>
      <c r="JFC62" s="169"/>
      <c r="JFD62" s="169"/>
      <c r="JFE62" s="169"/>
      <c r="JFF62" s="169"/>
      <c r="JFG62" s="169"/>
      <c r="JFH62" s="169"/>
      <c r="JFI62" s="169"/>
      <c r="JFJ62" s="169"/>
      <c r="JFK62" s="169"/>
      <c r="JFL62" s="169"/>
      <c r="JFM62" s="169"/>
      <c r="JFN62" s="169"/>
      <c r="JFO62" s="169"/>
      <c r="JFP62" s="169"/>
      <c r="JFQ62" s="169"/>
      <c r="JFR62" s="169"/>
      <c r="JFS62" s="169"/>
      <c r="JFT62" s="169"/>
      <c r="JFU62" s="169"/>
      <c r="JFV62" s="169"/>
      <c r="JFW62" s="169"/>
      <c r="JFX62" s="169"/>
      <c r="JFY62" s="169"/>
      <c r="JFZ62" s="169"/>
      <c r="JGA62" s="169"/>
      <c r="JGB62" s="169"/>
      <c r="JGC62" s="169"/>
      <c r="JGD62" s="169"/>
      <c r="JGE62" s="169"/>
      <c r="JGF62" s="169"/>
      <c r="JGG62" s="169"/>
      <c r="JGH62" s="169"/>
      <c r="JGI62" s="169"/>
      <c r="JGJ62" s="169"/>
      <c r="JGK62" s="169"/>
      <c r="JGL62" s="169"/>
      <c r="JGM62" s="169"/>
      <c r="JGN62" s="169"/>
      <c r="JGO62" s="169"/>
      <c r="JGP62" s="169"/>
      <c r="JGQ62" s="169"/>
      <c r="JGR62" s="169"/>
      <c r="JGS62" s="169"/>
      <c r="JGT62" s="169"/>
      <c r="JGU62" s="169"/>
      <c r="JGV62" s="169"/>
      <c r="JGW62" s="169"/>
      <c r="JGX62" s="169"/>
      <c r="JGY62" s="169"/>
      <c r="JGZ62" s="169"/>
      <c r="JHA62" s="169"/>
      <c r="JHB62" s="169"/>
      <c r="JHC62" s="169"/>
      <c r="JHD62" s="169"/>
      <c r="JHE62" s="169"/>
      <c r="JHF62" s="169"/>
      <c r="JHG62" s="169"/>
      <c r="JHH62" s="169"/>
      <c r="JHI62" s="169"/>
      <c r="JHJ62" s="169"/>
      <c r="JHK62" s="169"/>
      <c r="JHL62" s="169"/>
      <c r="JHM62" s="169"/>
      <c r="JHN62" s="169"/>
      <c r="JHO62" s="169"/>
      <c r="JHP62" s="169"/>
      <c r="JHQ62" s="169"/>
      <c r="JHR62" s="169"/>
      <c r="JHS62" s="169"/>
      <c r="JHT62" s="169"/>
      <c r="JHU62" s="169"/>
      <c r="JHV62" s="169"/>
      <c r="JHW62" s="169"/>
      <c r="JHX62" s="169"/>
      <c r="JHY62" s="169"/>
      <c r="JHZ62" s="169"/>
      <c r="JIA62" s="169"/>
      <c r="JIB62" s="169"/>
      <c r="JIC62" s="169"/>
      <c r="JID62" s="169"/>
      <c r="JIE62" s="169"/>
      <c r="JIF62" s="169"/>
      <c r="JIG62" s="169"/>
      <c r="JIH62" s="169"/>
      <c r="JII62" s="169"/>
      <c r="JIJ62" s="169"/>
      <c r="JIK62" s="169"/>
      <c r="JIL62" s="169"/>
      <c r="JIM62" s="169"/>
      <c r="JIN62" s="169"/>
      <c r="JIO62" s="169"/>
      <c r="JIP62" s="169"/>
      <c r="JIQ62" s="169"/>
      <c r="JIR62" s="169"/>
      <c r="JIS62" s="169"/>
      <c r="JIT62" s="169"/>
      <c r="JIU62" s="169"/>
      <c r="JIV62" s="169"/>
      <c r="JIW62" s="169"/>
      <c r="JIX62" s="169"/>
      <c r="JIY62" s="169"/>
      <c r="JIZ62" s="169"/>
      <c r="JJA62" s="169"/>
      <c r="JJB62" s="169"/>
      <c r="JJC62" s="169"/>
      <c r="JJD62" s="169"/>
      <c r="JJE62" s="169"/>
      <c r="JJF62" s="169"/>
      <c r="JJG62" s="169"/>
      <c r="JJH62" s="169"/>
      <c r="JJI62" s="169"/>
      <c r="JJJ62" s="169"/>
      <c r="JJK62" s="169"/>
      <c r="JJL62" s="169"/>
      <c r="JJM62" s="169"/>
      <c r="JJN62" s="169"/>
      <c r="JJO62" s="169"/>
      <c r="JJP62" s="169"/>
      <c r="JJQ62" s="169"/>
      <c r="JJR62" s="169"/>
      <c r="JJS62" s="169"/>
      <c r="JJT62" s="169"/>
      <c r="JJU62" s="169"/>
      <c r="JJV62" s="169"/>
      <c r="JJW62" s="169"/>
      <c r="JJX62" s="169"/>
      <c r="JJY62" s="169"/>
      <c r="JJZ62" s="169"/>
      <c r="JKA62" s="169"/>
      <c r="JKB62" s="169"/>
      <c r="JKC62" s="169"/>
      <c r="JKD62" s="169"/>
      <c r="JKE62" s="169"/>
      <c r="JKF62" s="169"/>
      <c r="JKG62" s="169"/>
      <c r="JKH62" s="169"/>
      <c r="JKI62" s="169"/>
      <c r="JKJ62" s="169"/>
      <c r="JKK62" s="169"/>
      <c r="JKL62" s="169"/>
      <c r="JKM62" s="169"/>
      <c r="JKN62" s="169"/>
      <c r="JKO62" s="169"/>
      <c r="JKP62" s="169"/>
      <c r="JKQ62" s="169"/>
      <c r="JKR62" s="169"/>
      <c r="JKS62" s="169"/>
      <c r="JKT62" s="169"/>
      <c r="JKU62" s="169"/>
      <c r="JKV62" s="169"/>
      <c r="JKW62" s="169"/>
      <c r="JKX62" s="169"/>
      <c r="JKY62" s="169"/>
      <c r="JKZ62" s="169"/>
      <c r="JLA62" s="169"/>
      <c r="JLB62" s="169"/>
      <c r="JLC62" s="169"/>
      <c r="JLD62" s="169"/>
      <c r="JLE62" s="169"/>
      <c r="JLF62" s="169"/>
      <c r="JLG62" s="169"/>
      <c r="JLH62" s="169"/>
      <c r="JLI62" s="169"/>
      <c r="JLJ62" s="169"/>
      <c r="JLK62" s="169"/>
      <c r="JLL62" s="169"/>
      <c r="JLM62" s="169"/>
      <c r="JLN62" s="169"/>
      <c r="JLO62" s="169"/>
      <c r="JLP62" s="169"/>
      <c r="JLQ62" s="169"/>
      <c r="JLR62" s="169"/>
      <c r="JLS62" s="169"/>
      <c r="JLT62" s="169"/>
      <c r="JLU62" s="169"/>
      <c r="JLV62" s="169"/>
      <c r="JLW62" s="169"/>
      <c r="JLX62" s="169"/>
      <c r="JLY62" s="169"/>
      <c r="JLZ62" s="169"/>
      <c r="JMA62" s="169"/>
      <c r="JMB62" s="169"/>
      <c r="JMC62" s="169"/>
      <c r="JMD62" s="169"/>
      <c r="JME62" s="169"/>
      <c r="JMF62" s="169"/>
      <c r="JMG62" s="169"/>
      <c r="JMH62" s="169"/>
      <c r="JMI62" s="169"/>
      <c r="JMJ62" s="169"/>
      <c r="JMK62" s="169"/>
      <c r="JML62" s="169"/>
      <c r="JMM62" s="169"/>
      <c r="JMN62" s="169"/>
      <c r="JMO62" s="169"/>
      <c r="JMP62" s="169"/>
      <c r="JMQ62" s="169"/>
      <c r="JMR62" s="169"/>
      <c r="JMS62" s="169"/>
      <c r="JMT62" s="169"/>
      <c r="JMU62" s="169"/>
      <c r="JMV62" s="169"/>
      <c r="JMW62" s="169"/>
      <c r="JMX62" s="169"/>
      <c r="JMY62" s="169"/>
      <c r="JMZ62" s="169"/>
      <c r="JNA62" s="169"/>
      <c r="JNB62" s="169"/>
      <c r="JNC62" s="169"/>
      <c r="JND62" s="169"/>
      <c r="JNE62" s="169"/>
      <c r="JNF62" s="169"/>
      <c r="JNG62" s="169"/>
      <c r="JNH62" s="169"/>
      <c r="JNI62" s="169"/>
      <c r="JNJ62" s="169"/>
      <c r="JNK62" s="169"/>
      <c r="JNL62" s="169"/>
      <c r="JNM62" s="169"/>
      <c r="JNN62" s="169"/>
      <c r="JNO62" s="169"/>
      <c r="JNP62" s="169"/>
      <c r="JNQ62" s="169"/>
      <c r="JNR62" s="169"/>
      <c r="JNS62" s="169"/>
      <c r="JNT62" s="169"/>
      <c r="JNU62" s="169"/>
      <c r="JNV62" s="169"/>
      <c r="JNW62" s="169"/>
      <c r="JNX62" s="169"/>
      <c r="JNY62" s="169"/>
      <c r="JNZ62" s="169"/>
      <c r="JOA62" s="169"/>
      <c r="JOB62" s="169"/>
      <c r="JOC62" s="169"/>
      <c r="JOD62" s="169"/>
      <c r="JOE62" s="169"/>
      <c r="JOF62" s="169"/>
      <c r="JOG62" s="169"/>
      <c r="JOH62" s="169"/>
      <c r="JOI62" s="169"/>
      <c r="JOJ62" s="169"/>
      <c r="JOK62" s="169"/>
      <c r="JOL62" s="169"/>
      <c r="JOM62" s="169"/>
      <c r="JON62" s="169"/>
      <c r="JOO62" s="169"/>
      <c r="JOP62" s="169"/>
      <c r="JOQ62" s="169"/>
      <c r="JOR62" s="169"/>
      <c r="JOS62" s="169"/>
      <c r="JOT62" s="169"/>
      <c r="JOU62" s="169"/>
      <c r="JOV62" s="169"/>
      <c r="JOW62" s="169"/>
      <c r="JOX62" s="169"/>
      <c r="JOY62" s="169"/>
      <c r="JOZ62" s="169"/>
      <c r="JPA62" s="169"/>
      <c r="JPB62" s="169"/>
      <c r="JPC62" s="169"/>
      <c r="JPD62" s="169"/>
      <c r="JPE62" s="169"/>
      <c r="JPF62" s="169"/>
      <c r="JPG62" s="169"/>
      <c r="JPH62" s="169"/>
      <c r="JPI62" s="169"/>
      <c r="JPJ62" s="169"/>
      <c r="JPK62" s="169"/>
      <c r="JPL62" s="169"/>
      <c r="JPM62" s="169"/>
      <c r="JPN62" s="169"/>
      <c r="JPO62" s="169"/>
      <c r="JPP62" s="169"/>
      <c r="JPQ62" s="169"/>
      <c r="JPR62" s="169"/>
      <c r="JPS62" s="169"/>
      <c r="JPT62" s="169"/>
      <c r="JPU62" s="169"/>
      <c r="JPV62" s="169"/>
      <c r="JPW62" s="169"/>
      <c r="JPX62" s="169"/>
      <c r="JPY62" s="169"/>
      <c r="JPZ62" s="169"/>
      <c r="JQA62" s="169"/>
      <c r="JQB62" s="169"/>
      <c r="JQC62" s="169"/>
      <c r="JQD62" s="169"/>
      <c r="JQE62" s="169"/>
      <c r="JQF62" s="169"/>
      <c r="JQG62" s="169"/>
      <c r="JQH62" s="169"/>
      <c r="JQI62" s="169"/>
      <c r="JQJ62" s="169"/>
      <c r="JQK62" s="169"/>
      <c r="JQL62" s="169"/>
      <c r="JQM62" s="169"/>
      <c r="JQN62" s="169"/>
      <c r="JQO62" s="169"/>
      <c r="JQP62" s="169"/>
      <c r="JQQ62" s="169"/>
      <c r="JQR62" s="169"/>
      <c r="JQS62" s="169"/>
      <c r="JQT62" s="169"/>
      <c r="JQU62" s="169"/>
      <c r="JQV62" s="169"/>
      <c r="JQW62" s="169"/>
      <c r="JQX62" s="169"/>
      <c r="JQY62" s="169"/>
      <c r="JQZ62" s="169"/>
      <c r="JRA62" s="169"/>
      <c r="JRB62" s="169"/>
      <c r="JRC62" s="169"/>
      <c r="JRD62" s="169"/>
      <c r="JRE62" s="169"/>
      <c r="JRF62" s="169"/>
      <c r="JRG62" s="169"/>
      <c r="JRH62" s="169"/>
      <c r="JRI62" s="169"/>
      <c r="JRJ62" s="169"/>
      <c r="JRK62" s="169"/>
      <c r="JRL62" s="169"/>
      <c r="JRM62" s="169"/>
      <c r="JRN62" s="169"/>
      <c r="JRO62" s="169"/>
      <c r="JRP62" s="169"/>
      <c r="JRQ62" s="169"/>
      <c r="JRR62" s="169"/>
      <c r="JRS62" s="169"/>
      <c r="JRT62" s="169"/>
      <c r="JRU62" s="169"/>
      <c r="JRV62" s="169"/>
      <c r="JRW62" s="169"/>
      <c r="JRX62" s="169"/>
      <c r="JRY62" s="169"/>
      <c r="JRZ62" s="169"/>
      <c r="JSA62" s="169"/>
      <c r="JSB62" s="169"/>
      <c r="JSC62" s="169"/>
      <c r="JSD62" s="169"/>
      <c r="JSE62" s="169"/>
      <c r="JSF62" s="169"/>
      <c r="JSG62" s="169"/>
      <c r="JSH62" s="169"/>
      <c r="JSI62" s="169"/>
      <c r="JSJ62" s="169"/>
      <c r="JSK62" s="169"/>
      <c r="JSL62" s="169"/>
      <c r="JSM62" s="169"/>
      <c r="JSN62" s="169"/>
      <c r="JSO62" s="169"/>
      <c r="JSP62" s="169"/>
      <c r="JSQ62" s="169"/>
      <c r="JSR62" s="169"/>
      <c r="JSS62" s="169"/>
      <c r="JST62" s="169"/>
      <c r="JSU62" s="169"/>
      <c r="JSV62" s="169"/>
      <c r="JSW62" s="169"/>
      <c r="JSX62" s="169"/>
      <c r="JSY62" s="169"/>
      <c r="JSZ62" s="169"/>
      <c r="JTA62" s="169"/>
      <c r="JTB62" s="169"/>
      <c r="JTC62" s="169"/>
      <c r="JTD62" s="169"/>
      <c r="JTE62" s="169"/>
      <c r="JTF62" s="169"/>
      <c r="JTG62" s="169"/>
      <c r="JTH62" s="169"/>
      <c r="JTI62" s="169"/>
      <c r="JTJ62" s="169"/>
      <c r="JTK62" s="169"/>
      <c r="JTL62" s="169"/>
      <c r="JTM62" s="169"/>
      <c r="JTN62" s="169"/>
      <c r="JTO62" s="169"/>
      <c r="JTP62" s="169"/>
      <c r="JTQ62" s="169"/>
      <c r="JTR62" s="169"/>
      <c r="JTS62" s="169"/>
      <c r="JTT62" s="169"/>
      <c r="JTU62" s="169"/>
      <c r="JTV62" s="169"/>
      <c r="JTW62" s="169"/>
      <c r="JTX62" s="169"/>
      <c r="JTY62" s="169"/>
      <c r="JTZ62" s="169"/>
      <c r="JUA62" s="169"/>
      <c r="JUB62" s="169"/>
      <c r="JUC62" s="169"/>
      <c r="JUD62" s="169"/>
      <c r="JUE62" s="169"/>
      <c r="JUF62" s="169"/>
      <c r="JUG62" s="169"/>
      <c r="JUH62" s="169"/>
      <c r="JUI62" s="169"/>
      <c r="JUJ62" s="169"/>
      <c r="JUK62" s="169"/>
      <c r="JUL62" s="169"/>
      <c r="JUM62" s="169"/>
      <c r="JUN62" s="169"/>
      <c r="JUO62" s="169"/>
      <c r="JUP62" s="169"/>
      <c r="JUQ62" s="169"/>
      <c r="JUR62" s="169"/>
      <c r="JUS62" s="169"/>
      <c r="JUT62" s="169"/>
      <c r="JUU62" s="169"/>
      <c r="JUV62" s="169"/>
      <c r="JUW62" s="169"/>
      <c r="JUX62" s="169"/>
      <c r="JUY62" s="169"/>
      <c r="JUZ62" s="169"/>
      <c r="JVA62" s="169"/>
      <c r="JVB62" s="169"/>
      <c r="JVC62" s="169"/>
      <c r="JVD62" s="169"/>
      <c r="JVE62" s="169"/>
      <c r="JVF62" s="169"/>
      <c r="JVG62" s="169"/>
      <c r="JVH62" s="169"/>
      <c r="JVI62" s="169"/>
      <c r="JVJ62" s="169"/>
      <c r="JVK62" s="169"/>
      <c r="JVL62" s="169"/>
      <c r="JVM62" s="169"/>
      <c r="JVN62" s="169"/>
      <c r="JVO62" s="169"/>
      <c r="JVP62" s="169"/>
      <c r="JVQ62" s="169"/>
      <c r="JVR62" s="169"/>
      <c r="JVS62" s="169"/>
      <c r="JVT62" s="169"/>
      <c r="JVU62" s="169"/>
      <c r="JVV62" s="169"/>
      <c r="JVW62" s="169"/>
      <c r="JVX62" s="169"/>
      <c r="JVY62" s="169"/>
      <c r="JVZ62" s="169"/>
      <c r="JWA62" s="169"/>
      <c r="JWB62" s="169"/>
      <c r="JWC62" s="169"/>
      <c r="JWD62" s="169"/>
      <c r="JWE62" s="169"/>
      <c r="JWF62" s="169"/>
      <c r="JWG62" s="169"/>
      <c r="JWH62" s="169"/>
      <c r="JWI62" s="169"/>
      <c r="JWJ62" s="169"/>
      <c r="JWK62" s="169"/>
      <c r="JWL62" s="169"/>
      <c r="JWM62" s="169"/>
      <c r="JWN62" s="169"/>
      <c r="JWO62" s="169"/>
      <c r="JWP62" s="169"/>
      <c r="JWQ62" s="169"/>
      <c r="JWR62" s="169"/>
      <c r="JWS62" s="169"/>
      <c r="JWT62" s="169"/>
      <c r="JWU62" s="169"/>
      <c r="JWV62" s="169"/>
      <c r="JWW62" s="169"/>
      <c r="JWX62" s="169"/>
      <c r="JWY62" s="169"/>
      <c r="JWZ62" s="169"/>
      <c r="JXA62" s="169"/>
      <c r="JXB62" s="169"/>
      <c r="JXC62" s="169"/>
      <c r="JXD62" s="169"/>
      <c r="JXE62" s="169"/>
      <c r="JXF62" s="169"/>
      <c r="JXG62" s="169"/>
      <c r="JXH62" s="169"/>
      <c r="JXI62" s="169"/>
      <c r="JXJ62" s="169"/>
      <c r="JXK62" s="169"/>
      <c r="JXL62" s="169"/>
      <c r="JXM62" s="169"/>
      <c r="JXN62" s="169"/>
      <c r="JXO62" s="169"/>
      <c r="JXP62" s="169"/>
      <c r="JXQ62" s="169"/>
      <c r="JXR62" s="169"/>
      <c r="JXS62" s="169"/>
      <c r="JXT62" s="169"/>
      <c r="JXU62" s="169"/>
      <c r="JXV62" s="169"/>
      <c r="JXW62" s="169"/>
      <c r="JXX62" s="169"/>
      <c r="JXY62" s="169"/>
      <c r="JXZ62" s="169"/>
      <c r="JYA62" s="169"/>
      <c r="JYB62" s="169"/>
      <c r="JYC62" s="169"/>
      <c r="JYD62" s="169"/>
      <c r="JYE62" s="169"/>
      <c r="JYF62" s="169"/>
      <c r="JYG62" s="169"/>
      <c r="JYH62" s="169"/>
      <c r="JYI62" s="169"/>
      <c r="JYJ62" s="169"/>
      <c r="JYK62" s="169"/>
      <c r="JYL62" s="169"/>
      <c r="JYM62" s="169"/>
      <c r="JYN62" s="169"/>
      <c r="JYO62" s="169"/>
      <c r="JYP62" s="169"/>
      <c r="JYQ62" s="169"/>
      <c r="JYR62" s="169"/>
      <c r="JYS62" s="169"/>
      <c r="JYT62" s="169"/>
      <c r="JYU62" s="169"/>
      <c r="JYV62" s="169"/>
      <c r="JYW62" s="169"/>
      <c r="JYX62" s="169"/>
      <c r="JYY62" s="169"/>
      <c r="JYZ62" s="169"/>
      <c r="JZA62" s="169"/>
      <c r="JZB62" s="169"/>
      <c r="JZC62" s="169"/>
      <c r="JZD62" s="169"/>
      <c r="JZE62" s="169"/>
      <c r="JZF62" s="169"/>
      <c r="JZG62" s="169"/>
      <c r="JZH62" s="169"/>
      <c r="JZI62" s="169"/>
      <c r="JZJ62" s="169"/>
      <c r="JZK62" s="169"/>
      <c r="JZL62" s="169"/>
      <c r="JZM62" s="169"/>
      <c r="JZN62" s="169"/>
      <c r="JZO62" s="169"/>
      <c r="JZP62" s="169"/>
      <c r="JZQ62" s="169"/>
      <c r="JZR62" s="169"/>
      <c r="JZS62" s="169"/>
      <c r="JZT62" s="169"/>
      <c r="JZU62" s="169"/>
      <c r="JZV62" s="169"/>
      <c r="JZW62" s="169"/>
      <c r="JZX62" s="169"/>
      <c r="JZY62" s="169"/>
      <c r="JZZ62" s="169"/>
      <c r="KAA62" s="169"/>
      <c r="KAB62" s="169"/>
      <c r="KAC62" s="169"/>
      <c r="KAD62" s="169"/>
      <c r="KAE62" s="169"/>
      <c r="KAF62" s="169"/>
      <c r="KAG62" s="169"/>
      <c r="KAH62" s="169"/>
      <c r="KAI62" s="169"/>
      <c r="KAJ62" s="169"/>
      <c r="KAK62" s="169"/>
      <c r="KAL62" s="169"/>
      <c r="KAM62" s="169"/>
      <c r="KAN62" s="169"/>
      <c r="KAO62" s="169"/>
      <c r="KAP62" s="169"/>
      <c r="KAQ62" s="169"/>
      <c r="KAR62" s="169"/>
      <c r="KAS62" s="169"/>
      <c r="KAT62" s="169"/>
      <c r="KAU62" s="169"/>
      <c r="KAV62" s="169"/>
      <c r="KAW62" s="169"/>
      <c r="KAX62" s="169"/>
      <c r="KAY62" s="169"/>
      <c r="KAZ62" s="169"/>
      <c r="KBA62" s="169"/>
      <c r="KBB62" s="169"/>
      <c r="KBC62" s="169"/>
      <c r="KBD62" s="169"/>
      <c r="KBE62" s="169"/>
      <c r="KBF62" s="169"/>
      <c r="KBG62" s="169"/>
      <c r="KBH62" s="169"/>
      <c r="KBI62" s="169"/>
      <c r="KBJ62" s="169"/>
      <c r="KBK62" s="169"/>
      <c r="KBL62" s="169"/>
      <c r="KBM62" s="169"/>
      <c r="KBN62" s="169"/>
      <c r="KBO62" s="169"/>
      <c r="KBP62" s="169"/>
      <c r="KBQ62" s="169"/>
      <c r="KBR62" s="169"/>
      <c r="KBS62" s="169"/>
      <c r="KBT62" s="169"/>
      <c r="KBU62" s="169"/>
      <c r="KBV62" s="169"/>
      <c r="KBW62" s="169"/>
      <c r="KBX62" s="169"/>
      <c r="KBY62" s="169"/>
      <c r="KBZ62" s="169"/>
      <c r="KCA62" s="169"/>
      <c r="KCB62" s="169"/>
      <c r="KCC62" s="169"/>
      <c r="KCD62" s="169"/>
      <c r="KCE62" s="169"/>
      <c r="KCF62" s="169"/>
      <c r="KCG62" s="169"/>
      <c r="KCH62" s="169"/>
      <c r="KCI62" s="169"/>
      <c r="KCJ62" s="169"/>
      <c r="KCK62" s="169"/>
      <c r="KCL62" s="169"/>
      <c r="KCM62" s="169"/>
      <c r="KCN62" s="169"/>
      <c r="KCO62" s="169"/>
      <c r="KCP62" s="169"/>
      <c r="KCQ62" s="169"/>
      <c r="KCR62" s="169"/>
      <c r="KCS62" s="169"/>
      <c r="KCT62" s="169"/>
      <c r="KCU62" s="169"/>
      <c r="KCV62" s="169"/>
      <c r="KCW62" s="169"/>
      <c r="KCX62" s="169"/>
      <c r="KCY62" s="169"/>
      <c r="KCZ62" s="169"/>
      <c r="KDA62" s="169"/>
      <c r="KDB62" s="169"/>
      <c r="KDC62" s="169"/>
      <c r="KDD62" s="169"/>
      <c r="KDE62" s="169"/>
      <c r="KDF62" s="169"/>
      <c r="KDG62" s="169"/>
      <c r="KDH62" s="169"/>
      <c r="KDI62" s="169"/>
      <c r="KDJ62" s="169"/>
      <c r="KDK62" s="169"/>
      <c r="KDL62" s="169"/>
      <c r="KDM62" s="169"/>
      <c r="KDN62" s="169"/>
      <c r="KDO62" s="169"/>
      <c r="KDP62" s="169"/>
      <c r="KDQ62" s="169"/>
      <c r="KDR62" s="169"/>
      <c r="KDS62" s="169"/>
      <c r="KDT62" s="169"/>
      <c r="KDU62" s="169"/>
      <c r="KDV62" s="169"/>
      <c r="KDW62" s="169"/>
      <c r="KDX62" s="169"/>
      <c r="KDY62" s="169"/>
      <c r="KDZ62" s="169"/>
      <c r="KEA62" s="169"/>
      <c r="KEB62" s="169"/>
      <c r="KEC62" s="169"/>
      <c r="KED62" s="169"/>
      <c r="KEE62" s="169"/>
      <c r="KEF62" s="169"/>
      <c r="KEG62" s="169"/>
      <c r="KEH62" s="169"/>
      <c r="KEI62" s="169"/>
      <c r="KEJ62" s="169"/>
      <c r="KEK62" s="169"/>
      <c r="KEL62" s="169"/>
      <c r="KEM62" s="169"/>
      <c r="KEN62" s="169"/>
      <c r="KEO62" s="169"/>
      <c r="KEP62" s="169"/>
      <c r="KEQ62" s="169"/>
      <c r="KER62" s="169"/>
      <c r="KES62" s="169"/>
      <c r="KET62" s="169"/>
      <c r="KEU62" s="169"/>
      <c r="KEV62" s="169"/>
      <c r="KEW62" s="169"/>
      <c r="KEX62" s="169"/>
      <c r="KEY62" s="169"/>
      <c r="KEZ62" s="169"/>
      <c r="KFA62" s="169"/>
      <c r="KFB62" s="169"/>
      <c r="KFC62" s="169"/>
      <c r="KFD62" s="169"/>
      <c r="KFE62" s="169"/>
      <c r="KFF62" s="169"/>
      <c r="KFG62" s="169"/>
      <c r="KFH62" s="169"/>
      <c r="KFI62" s="169"/>
      <c r="KFJ62" s="169"/>
      <c r="KFK62" s="169"/>
      <c r="KFL62" s="169"/>
      <c r="KFM62" s="169"/>
      <c r="KFN62" s="169"/>
      <c r="KFO62" s="169"/>
      <c r="KFP62" s="169"/>
      <c r="KFQ62" s="169"/>
      <c r="KFR62" s="169"/>
      <c r="KFS62" s="169"/>
      <c r="KFT62" s="169"/>
      <c r="KFU62" s="169"/>
      <c r="KFV62" s="169"/>
      <c r="KFW62" s="169"/>
      <c r="KFX62" s="169"/>
      <c r="KFY62" s="169"/>
      <c r="KFZ62" s="169"/>
      <c r="KGA62" s="169"/>
      <c r="KGB62" s="169"/>
      <c r="KGC62" s="169"/>
      <c r="KGD62" s="169"/>
      <c r="KGE62" s="169"/>
      <c r="KGF62" s="169"/>
      <c r="KGG62" s="169"/>
      <c r="KGH62" s="169"/>
      <c r="KGI62" s="169"/>
      <c r="KGJ62" s="169"/>
      <c r="KGK62" s="169"/>
      <c r="KGL62" s="169"/>
      <c r="KGM62" s="169"/>
      <c r="KGN62" s="169"/>
      <c r="KGO62" s="169"/>
      <c r="KGP62" s="169"/>
      <c r="KGQ62" s="169"/>
      <c r="KGR62" s="169"/>
      <c r="KGS62" s="169"/>
      <c r="KGT62" s="169"/>
      <c r="KGU62" s="169"/>
      <c r="KGV62" s="169"/>
      <c r="KGW62" s="169"/>
      <c r="KGX62" s="169"/>
      <c r="KGY62" s="169"/>
      <c r="KGZ62" s="169"/>
      <c r="KHA62" s="169"/>
      <c r="KHB62" s="169"/>
      <c r="KHC62" s="169"/>
      <c r="KHD62" s="169"/>
      <c r="KHE62" s="169"/>
      <c r="KHF62" s="169"/>
      <c r="KHG62" s="169"/>
      <c r="KHH62" s="169"/>
      <c r="KHI62" s="169"/>
      <c r="KHJ62" s="169"/>
      <c r="KHK62" s="169"/>
      <c r="KHL62" s="169"/>
      <c r="KHM62" s="169"/>
      <c r="KHN62" s="169"/>
      <c r="KHO62" s="169"/>
      <c r="KHP62" s="169"/>
      <c r="KHQ62" s="169"/>
      <c r="KHR62" s="169"/>
      <c r="KHS62" s="169"/>
      <c r="KHT62" s="169"/>
      <c r="KHU62" s="169"/>
      <c r="KHV62" s="169"/>
      <c r="KHW62" s="169"/>
      <c r="KHX62" s="169"/>
      <c r="KHY62" s="169"/>
      <c r="KHZ62" s="169"/>
      <c r="KIA62" s="169"/>
      <c r="KIB62" s="169"/>
      <c r="KIC62" s="169"/>
      <c r="KID62" s="169"/>
      <c r="KIE62" s="169"/>
      <c r="KIF62" s="169"/>
      <c r="KIG62" s="169"/>
      <c r="KIH62" s="169"/>
      <c r="KII62" s="169"/>
      <c r="KIJ62" s="169"/>
      <c r="KIK62" s="169"/>
      <c r="KIL62" s="169"/>
      <c r="KIM62" s="169"/>
      <c r="KIN62" s="169"/>
      <c r="KIO62" s="169"/>
      <c r="KIP62" s="169"/>
      <c r="KIQ62" s="169"/>
      <c r="KIR62" s="169"/>
      <c r="KIS62" s="169"/>
      <c r="KIT62" s="169"/>
      <c r="KIU62" s="169"/>
      <c r="KIV62" s="169"/>
      <c r="KIW62" s="169"/>
      <c r="KIX62" s="169"/>
      <c r="KIY62" s="169"/>
      <c r="KIZ62" s="169"/>
      <c r="KJA62" s="169"/>
      <c r="KJB62" s="169"/>
      <c r="KJC62" s="169"/>
      <c r="KJD62" s="169"/>
      <c r="KJE62" s="169"/>
      <c r="KJF62" s="169"/>
      <c r="KJG62" s="169"/>
      <c r="KJH62" s="169"/>
      <c r="KJI62" s="169"/>
      <c r="KJJ62" s="169"/>
      <c r="KJK62" s="169"/>
      <c r="KJL62" s="169"/>
      <c r="KJM62" s="169"/>
      <c r="KJN62" s="169"/>
      <c r="KJO62" s="169"/>
      <c r="KJP62" s="169"/>
      <c r="KJQ62" s="169"/>
      <c r="KJR62" s="169"/>
      <c r="KJS62" s="169"/>
      <c r="KJT62" s="169"/>
      <c r="KJU62" s="169"/>
      <c r="KJV62" s="169"/>
      <c r="KJW62" s="169"/>
      <c r="KJX62" s="169"/>
      <c r="KJY62" s="169"/>
      <c r="KJZ62" s="169"/>
      <c r="KKA62" s="169"/>
      <c r="KKB62" s="169"/>
      <c r="KKC62" s="169"/>
      <c r="KKD62" s="169"/>
      <c r="KKE62" s="169"/>
      <c r="KKF62" s="169"/>
      <c r="KKG62" s="169"/>
      <c r="KKH62" s="169"/>
      <c r="KKI62" s="169"/>
      <c r="KKJ62" s="169"/>
      <c r="KKK62" s="169"/>
      <c r="KKL62" s="169"/>
      <c r="KKM62" s="169"/>
      <c r="KKN62" s="169"/>
      <c r="KKO62" s="169"/>
      <c r="KKP62" s="169"/>
      <c r="KKQ62" s="169"/>
      <c r="KKR62" s="169"/>
      <c r="KKS62" s="169"/>
      <c r="KKT62" s="169"/>
      <c r="KKU62" s="169"/>
      <c r="KKV62" s="169"/>
      <c r="KKW62" s="169"/>
      <c r="KKX62" s="169"/>
      <c r="KKY62" s="169"/>
      <c r="KKZ62" s="169"/>
      <c r="KLA62" s="169"/>
      <c r="KLB62" s="169"/>
      <c r="KLC62" s="169"/>
      <c r="KLD62" s="169"/>
      <c r="KLE62" s="169"/>
      <c r="KLF62" s="169"/>
      <c r="KLG62" s="169"/>
      <c r="KLH62" s="169"/>
      <c r="KLI62" s="169"/>
      <c r="KLJ62" s="169"/>
      <c r="KLK62" s="169"/>
      <c r="KLL62" s="169"/>
      <c r="KLM62" s="169"/>
      <c r="KLN62" s="169"/>
      <c r="KLO62" s="169"/>
      <c r="KLP62" s="169"/>
      <c r="KLQ62" s="169"/>
      <c r="KLR62" s="169"/>
      <c r="KLS62" s="169"/>
      <c r="KLT62" s="169"/>
      <c r="KLU62" s="169"/>
      <c r="KLV62" s="169"/>
      <c r="KLW62" s="169"/>
      <c r="KLX62" s="169"/>
      <c r="KLY62" s="169"/>
      <c r="KLZ62" s="169"/>
      <c r="KMA62" s="169"/>
      <c r="KMB62" s="169"/>
      <c r="KMC62" s="169"/>
      <c r="KMD62" s="169"/>
      <c r="KME62" s="169"/>
      <c r="KMF62" s="169"/>
      <c r="KMG62" s="169"/>
      <c r="KMH62" s="169"/>
      <c r="KMI62" s="169"/>
      <c r="KMJ62" s="169"/>
      <c r="KMK62" s="169"/>
      <c r="KML62" s="169"/>
      <c r="KMM62" s="169"/>
      <c r="KMN62" s="169"/>
      <c r="KMO62" s="169"/>
      <c r="KMP62" s="169"/>
      <c r="KMQ62" s="169"/>
      <c r="KMR62" s="169"/>
      <c r="KMS62" s="169"/>
      <c r="KMT62" s="169"/>
      <c r="KMU62" s="169"/>
      <c r="KMV62" s="169"/>
      <c r="KMW62" s="169"/>
      <c r="KMX62" s="169"/>
      <c r="KMY62" s="169"/>
      <c r="KMZ62" s="169"/>
      <c r="KNA62" s="169"/>
      <c r="KNB62" s="169"/>
      <c r="KNC62" s="169"/>
      <c r="KND62" s="169"/>
      <c r="KNE62" s="169"/>
      <c r="KNF62" s="169"/>
      <c r="KNG62" s="169"/>
      <c r="KNH62" s="169"/>
      <c r="KNI62" s="169"/>
      <c r="KNJ62" s="169"/>
      <c r="KNK62" s="169"/>
      <c r="KNL62" s="169"/>
      <c r="KNM62" s="169"/>
      <c r="KNN62" s="169"/>
      <c r="KNO62" s="169"/>
      <c r="KNP62" s="169"/>
      <c r="KNQ62" s="169"/>
      <c r="KNR62" s="169"/>
      <c r="KNS62" s="169"/>
      <c r="KNT62" s="169"/>
      <c r="KNU62" s="169"/>
      <c r="KNV62" s="169"/>
      <c r="KNW62" s="169"/>
      <c r="KNX62" s="169"/>
      <c r="KNY62" s="169"/>
      <c r="KNZ62" s="169"/>
      <c r="KOA62" s="169"/>
      <c r="KOB62" s="169"/>
      <c r="KOC62" s="169"/>
      <c r="KOD62" s="169"/>
      <c r="KOE62" s="169"/>
      <c r="KOF62" s="169"/>
      <c r="KOG62" s="169"/>
      <c r="KOH62" s="169"/>
      <c r="KOI62" s="169"/>
      <c r="KOJ62" s="169"/>
      <c r="KOK62" s="169"/>
      <c r="KOL62" s="169"/>
      <c r="KOM62" s="169"/>
      <c r="KON62" s="169"/>
      <c r="KOO62" s="169"/>
      <c r="KOP62" s="169"/>
      <c r="KOQ62" s="169"/>
      <c r="KOR62" s="169"/>
      <c r="KOS62" s="169"/>
      <c r="KOT62" s="169"/>
      <c r="KOU62" s="169"/>
      <c r="KOV62" s="169"/>
      <c r="KOW62" s="169"/>
      <c r="KOX62" s="169"/>
      <c r="KOY62" s="169"/>
      <c r="KOZ62" s="169"/>
      <c r="KPA62" s="169"/>
      <c r="KPB62" s="169"/>
      <c r="KPC62" s="169"/>
      <c r="KPD62" s="169"/>
      <c r="KPE62" s="169"/>
      <c r="KPF62" s="169"/>
      <c r="KPG62" s="169"/>
      <c r="KPH62" s="169"/>
      <c r="KPI62" s="169"/>
      <c r="KPJ62" s="169"/>
      <c r="KPK62" s="169"/>
      <c r="KPL62" s="169"/>
      <c r="KPM62" s="169"/>
      <c r="KPN62" s="169"/>
      <c r="KPO62" s="169"/>
      <c r="KPP62" s="169"/>
      <c r="KPQ62" s="169"/>
      <c r="KPR62" s="169"/>
      <c r="KPS62" s="169"/>
      <c r="KPT62" s="169"/>
      <c r="KPU62" s="169"/>
      <c r="KPV62" s="169"/>
      <c r="KPW62" s="169"/>
      <c r="KPX62" s="169"/>
      <c r="KPY62" s="169"/>
      <c r="KPZ62" s="169"/>
      <c r="KQA62" s="169"/>
      <c r="KQB62" s="169"/>
      <c r="KQC62" s="169"/>
      <c r="KQD62" s="169"/>
      <c r="KQE62" s="169"/>
      <c r="KQF62" s="169"/>
      <c r="KQG62" s="169"/>
      <c r="KQH62" s="169"/>
      <c r="KQI62" s="169"/>
      <c r="KQJ62" s="169"/>
      <c r="KQK62" s="169"/>
      <c r="KQL62" s="169"/>
      <c r="KQM62" s="169"/>
      <c r="KQN62" s="169"/>
      <c r="KQO62" s="169"/>
      <c r="KQP62" s="169"/>
      <c r="KQQ62" s="169"/>
      <c r="KQR62" s="169"/>
      <c r="KQS62" s="169"/>
      <c r="KQT62" s="169"/>
      <c r="KQU62" s="169"/>
      <c r="KQV62" s="169"/>
      <c r="KQW62" s="169"/>
      <c r="KQX62" s="169"/>
      <c r="KQY62" s="169"/>
      <c r="KQZ62" s="169"/>
      <c r="KRA62" s="169"/>
      <c r="KRB62" s="169"/>
      <c r="KRC62" s="169"/>
      <c r="KRD62" s="169"/>
      <c r="KRE62" s="169"/>
      <c r="KRF62" s="169"/>
      <c r="KRG62" s="169"/>
      <c r="KRH62" s="169"/>
      <c r="KRI62" s="169"/>
      <c r="KRJ62" s="169"/>
      <c r="KRK62" s="169"/>
      <c r="KRL62" s="169"/>
      <c r="KRM62" s="169"/>
      <c r="KRN62" s="169"/>
      <c r="KRO62" s="169"/>
      <c r="KRP62" s="169"/>
      <c r="KRQ62" s="169"/>
      <c r="KRR62" s="169"/>
      <c r="KRS62" s="169"/>
      <c r="KRT62" s="169"/>
      <c r="KRU62" s="169"/>
      <c r="KRV62" s="169"/>
      <c r="KRW62" s="169"/>
      <c r="KRX62" s="169"/>
      <c r="KRY62" s="169"/>
      <c r="KRZ62" s="169"/>
      <c r="KSA62" s="169"/>
      <c r="KSB62" s="169"/>
      <c r="KSC62" s="169"/>
      <c r="KSD62" s="169"/>
      <c r="KSE62" s="169"/>
      <c r="KSF62" s="169"/>
      <c r="KSG62" s="169"/>
      <c r="KSH62" s="169"/>
      <c r="KSI62" s="169"/>
      <c r="KSJ62" s="169"/>
      <c r="KSK62" s="169"/>
      <c r="KSL62" s="169"/>
      <c r="KSM62" s="169"/>
      <c r="KSN62" s="169"/>
      <c r="KSO62" s="169"/>
      <c r="KSP62" s="169"/>
      <c r="KSQ62" s="169"/>
      <c r="KSR62" s="169"/>
      <c r="KSS62" s="169"/>
      <c r="KST62" s="169"/>
      <c r="KSU62" s="169"/>
      <c r="KSV62" s="169"/>
      <c r="KSW62" s="169"/>
      <c r="KSX62" s="169"/>
      <c r="KSY62" s="169"/>
      <c r="KSZ62" s="169"/>
      <c r="KTA62" s="169"/>
      <c r="KTB62" s="169"/>
      <c r="KTC62" s="169"/>
      <c r="KTD62" s="169"/>
      <c r="KTE62" s="169"/>
      <c r="KTF62" s="169"/>
      <c r="KTG62" s="169"/>
      <c r="KTH62" s="169"/>
      <c r="KTI62" s="169"/>
      <c r="KTJ62" s="169"/>
      <c r="KTK62" s="169"/>
      <c r="KTL62" s="169"/>
      <c r="KTM62" s="169"/>
      <c r="KTN62" s="169"/>
      <c r="KTO62" s="169"/>
      <c r="KTP62" s="169"/>
      <c r="KTQ62" s="169"/>
      <c r="KTR62" s="169"/>
      <c r="KTS62" s="169"/>
      <c r="KTT62" s="169"/>
      <c r="KTU62" s="169"/>
      <c r="KTV62" s="169"/>
      <c r="KTW62" s="169"/>
      <c r="KTX62" s="169"/>
      <c r="KTY62" s="169"/>
      <c r="KTZ62" s="169"/>
      <c r="KUA62" s="169"/>
      <c r="KUB62" s="169"/>
      <c r="KUC62" s="169"/>
      <c r="KUD62" s="169"/>
      <c r="KUE62" s="169"/>
      <c r="KUF62" s="169"/>
      <c r="KUG62" s="169"/>
      <c r="KUH62" s="169"/>
      <c r="KUI62" s="169"/>
      <c r="KUJ62" s="169"/>
      <c r="KUK62" s="169"/>
      <c r="KUL62" s="169"/>
      <c r="KUM62" s="169"/>
      <c r="KUN62" s="169"/>
      <c r="KUO62" s="169"/>
      <c r="KUP62" s="169"/>
      <c r="KUQ62" s="169"/>
      <c r="KUR62" s="169"/>
      <c r="KUS62" s="169"/>
      <c r="KUT62" s="169"/>
      <c r="KUU62" s="169"/>
      <c r="KUV62" s="169"/>
      <c r="KUW62" s="169"/>
      <c r="KUX62" s="169"/>
      <c r="KUY62" s="169"/>
      <c r="KUZ62" s="169"/>
      <c r="KVA62" s="169"/>
      <c r="KVB62" s="169"/>
      <c r="KVC62" s="169"/>
      <c r="KVD62" s="169"/>
      <c r="KVE62" s="169"/>
      <c r="KVF62" s="169"/>
      <c r="KVG62" s="169"/>
      <c r="KVH62" s="169"/>
      <c r="KVI62" s="169"/>
      <c r="KVJ62" s="169"/>
      <c r="KVK62" s="169"/>
      <c r="KVL62" s="169"/>
      <c r="KVM62" s="169"/>
      <c r="KVN62" s="169"/>
      <c r="KVO62" s="169"/>
      <c r="KVP62" s="169"/>
      <c r="KVQ62" s="169"/>
      <c r="KVR62" s="169"/>
      <c r="KVS62" s="169"/>
      <c r="KVT62" s="169"/>
      <c r="KVU62" s="169"/>
      <c r="KVV62" s="169"/>
      <c r="KVW62" s="169"/>
      <c r="KVX62" s="169"/>
      <c r="KVY62" s="169"/>
      <c r="KVZ62" s="169"/>
      <c r="KWA62" s="169"/>
      <c r="KWB62" s="169"/>
      <c r="KWC62" s="169"/>
      <c r="KWD62" s="169"/>
      <c r="KWE62" s="169"/>
      <c r="KWF62" s="169"/>
      <c r="KWG62" s="169"/>
      <c r="KWH62" s="169"/>
      <c r="KWI62" s="169"/>
      <c r="KWJ62" s="169"/>
      <c r="KWK62" s="169"/>
      <c r="KWL62" s="169"/>
      <c r="KWM62" s="169"/>
      <c r="KWN62" s="169"/>
      <c r="KWO62" s="169"/>
      <c r="KWP62" s="169"/>
      <c r="KWQ62" s="169"/>
      <c r="KWR62" s="169"/>
      <c r="KWS62" s="169"/>
      <c r="KWT62" s="169"/>
      <c r="KWU62" s="169"/>
      <c r="KWV62" s="169"/>
      <c r="KWW62" s="169"/>
      <c r="KWX62" s="169"/>
      <c r="KWY62" s="169"/>
      <c r="KWZ62" s="169"/>
      <c r="KXA62" s="169"/>
      <c r="KXB62" s="169"/>
      <c r="KXC62" s="169"/>
      <c r="KXD62" s="169"/>
      <c r="KXE62" s="169"/>
      <c r="KXF62" s="169"/>
      <c r="KXG62" s="169"/>
      <c r="KXH62" s="169"/>
      <c r="KXI62" s="169"/>
      <c r="KXJ62" s="169"/>
      <c r="KXK62" s="169"/>
      <c r="KXL62" s="169"/>
      <c r="KXM62" s="169"/>
      <c r="KXN62" s="169"/>
      <c r="KXO62" s="169"/>
      <c r="KXP62" s="169"/>
      <c r="KXQ62" s="169"/>
      <c r="KXR62" s="169"/>
      <c r="KXS62" s="169"/>
      <c r="KXT62" s="169"/>
      <c r="KXU62" s="169"/>
      <c r="KXV62" s="169"/>
      <c r="KXW62" s="169"/>
      <c r="KXX62" s="169"/>
      <c r="KXY62" s="169"/>
      <c r="KXZ62" s="169"/>
      <c r="KYA62" s="169"/>
      <c r="KYB62" s="169"/>
      <c r="KYC62" s="169"/>
      <c r="KYD62" s="169"/>
      <c r="KYE62" s="169"/>
      <c r="KYF62" s="169"/>
      <c r="KYG62" s="169"/>
      <c r="KYH62" s="169"/>
      <c r="KYI62" s="169"/>
      <c r="KYJ62" s="169"/>
      <c r="KYK62" s="169"/>
      <c r="KYL62" s="169"/>
      <c r="KYM62" s="169"/>
      <c r="KYN62" s="169"/>
      <c r="KYO62" s="169"/>
      <c r="KYP62" s="169"/>
      <c r="KYQ62" s="169"/>
      <c r="KYR62" s="169"/>
      <c r="KYS62" s="169"/>
      <c r="KYT62" s="169"/>
      <c r="KYU62" s="169"/>
      <c r="KYV62" s="169"/>
      <c r="KYW62" s="169"/>
      <c r="KYX62" s="169"/>
      <c r="KYY62" s="169"/>
      <c r="KYZ62" s="169"/>
      <c r="KZA62" s="169"/>
      <c r="KZB62" s="169"/>
      <c r="KZC62" s="169"/>
      <c r="KZD62" s="169"/>
      <c r="KZE62" s="169"/>
      <c r="KZF62" s="169"/>
      <c r="KZG62" s="169"/>
      <c r="KZH62" s="169"/>
      <c r="KZI62" s="169"/>
      <c r="KZJ62" s="169"/>
      <c r="KZK62" s="169"/>
      <c r="KZL62" s="169"/>
      <c r="KZM62" s="169"/>
      <c r="KZN62" s="169"/>
      <c r="KZO62" s="169"/>
      <c r="KZP62" s="169"/>
      <c r="KZQ62" s="169"/>
      <c r="KZR62" s="169"/>
      <c r="KZS62" s="169"/>
      <c r="KZT62" s="169"/>
      <c r="KZU62" s="169"/>
      <c r="KZV62" s="169"/>
      <c r="KZW62" s="169"/>
      <c r="KZX62" s="169"/>
      <c r="KZY62" s="169"/>
      <c r="KZZ62" s="169"/>
      <c r="LAA62" s="169"/>
      <c r="LAB62" s="169"/>
      <c r="LAC62" s="169"/>
      <c r="LAD62" s="169"/>
      <c r="LAE62" s="169"/>
      <c r="LAF62" s="169"/>
      <c r="LAG62" s="169"/>
      <c r="LAH62" s="169"/>
      <c r="LAI62" s="169"/>
      <c r="LAJ62" s="169"/>
      <c r="LAK62" s="169"/>
      <c r="LAL62" s="169"/>
      <c r="LAM62" s="169"/>
      <c r="LAN62" s="169"/>
      <c r="LAO62" s="169"/>
      <c r="LAP62" s="169"/>
      <c r="LAQ62" s="169"/>
      <c r="LAR62" s="169"/>
      <c r="LAS62" s="169"/>
      <c r="LAT62" s="169"/>
      <c r="LAU62" s="169"/>
      <c r="LAV62" s="169"/>
      <c r="LAW62" s="169"/>
      <c r="LAX62" s="169"/>
      <c r="LAY62" s="169"/>
      <c r="LAZ62" s="169"/>
      <c r="LBA62" s="169"/>
      <c r="LBB62" s="169"/>
      <c r="LBC62" s="169"/>
      <c r="LBD62" s="169"/>
      <c r="LBE62" s="169"/>
      <c r="LBF62" s="169"/>
      <c r="LBG62" s="169"/>
      <c r="LBH62" s="169"/>
      <c r="LBI62" s="169"/>
      <c r="LBJ62" s="169"/>
      <c r="LBK62" s="169"/>
      <c r="LBL62" s="169"/>
      <c r="LBM62" s="169"/>
      <c r="LBN62" s="169"/>
      <c r="LBO62" s="169"/>
      <c r="LBP62" s="169"/>
      <c r="LBQ62" s="169"/>
      <c r="LBR62" s="169"/>
      <c r="LBS62" s="169"/>
      <c r="LBT62" s="169"/>
      <c r="LBU62" s="169"/>
      <c r="LBV62" s="169"/>
      <c r="LBW62" s="169"/>
      <c r="LBX62" s="169"/>
      <c r="LBY62" s="169"/>
      <c r="LBZ62" s="169"/>
      <c r="LCA62" s="169"/>
      <c r="LCB62" s="169"/>
      <c r="LCC62" s="169"/>
      <c r="LCD62" s="169"/>
      <c r="LCE62" s="169"/>
      <c r="LCF62" s="169"/>
      <c r="LCG62" s="169"/>
      <c r="LCH62" s="169"/>
      <c r="LCI62" s="169"/>
      <c r="LCJ62" s="169"/>
      <c r="LCK62" s="169"/>
      <c r="LCL62" s="169"/>
      <c r="LCM62" s="169"/>
      <c r="LCN62" s="169"/>
      <c r="LCO62" s="169"/>
      <c r="LCP62" s="169"/>
      <c r="LCQ62" s="169"/>
      <c r="LCR62" s="169"/>
      <c r="LCS62" s="169"/>
      <c r="LCT62" s="169"/>
      <c r="LCU62" s="169"/>
      <c r="LCV62" s="169"/>
      <c r="LCW62" s="169"/>
      <c r="LCX62" s="169"/>
      <c r="LCY62" s="169"/>
      <c r="LCZ62" s="169"/>
      <c r="LDA62" s="169"/>
      <c r="LDB62" s="169"/>
      <c r="LDC62" s="169"/>
      <c r="LDD62" s="169"/>
      <c r="LDE62" s="169"/>
      <c r="LDF62" s="169"/>
      <c r="LDG62" s="169"/>
      <c r="LDH62" s="169"/>
      <c r="LDI62" s="169"/>
      <c r="LDJ62" s="169"/>
      <c r="LDK62" s="169"/>
      <c r="LDL62" s="169"/>
      <c r="LDM62" s="169"/>
      <c r="LDN62" s="169"/>
      <c r="LDO62" s="169"/>
      <c r="LDP62" s="169"/>
      <c r="LDQ62" s="169"/>
      <c r="LDR62" s="169"/>
      <c r="LDS62" s="169"/>
      <c r="LDT62" s="169"/>
      <c r="LDU62" s="169"/>
      <c r="LDV62" s="169"/>
      <c r="LDW62" s="169"/>
      <c r="LDX62" s="169"/>
      <c r="LDY62" s="169"/>
      <c r="LDZ62" s="169"/>
      <c r="LEA62" s="169"/>
      <c r="LEB62" s="169"/>
      <c r="LEC62" s="169"/>
      <c r="LED62" s="169"/>
      <c r="LEE62" s="169"/>
      <c r="LEF62" s="169"/>
      <c r="LEG62" s="169"/>
      <c r="LEH62" s="169"/>
      <c r="LEI62" s="169"/>
      <c r="LEJ62" s="169"/>
      <c r="LEK62" s="169"/>
      <c r="LEL62" s="169"/>
      <c r="LEM62" s="169"/>
      <c r="LEN62" s="169"/>
      <c r="LEO62" s="169"/>
      <c r="LEP62" s="169"/>
      <c r="LEQ62" s="169"/>
      <c r="LER62" s="169"/>
      <c r="LES62" s="169"/>
      <c r="LET62" s="169"/>
      <c r="LEU62" s="169"/>
      <c r="LEV62" s="169"/>
      <c r="LEW62" s="169"/>
      <c r="LEX62" s="169"/>
      <c r="LEY62" s="169"/>
      <c r="LEZ62" s="169"/>
      <c r="LFA62" s="169"/>
      <c r="LFB62" s="169"/>
      <c r="LFC62" s="169"/>
      <c r="LFD62" s="169"/>
      <c r="LFE62" s="169"/>
      <c r="LFF62" s="169"/>
      <c r="LFG62" s="169"/>
      <c r="LFH62" s="169"/>
      <c r="LFI62" s="169"/>
      <c r="LFJ62" s="169"/>
      <c r="LFK62" s="169"/>
      <c r="LFL62" s="169"/>
      <c r="LFM62" s="169"/>
      <c r="LFN62" s="169"/>
      <c r="LFO62" s="169"/>
      <c r="LFP62" s="169"/>
      <c r="LFQ62" s="169"/>
      <c r="LFR62" s="169"/>
      <c r="LFS62" s="169"/>
      <c r="LFT62" s="169"/>
      <c r="LFU62" s="169"/>
      <c r="LFV62" s="169"/>
      <c r="LFW62" s="169"/>
      <c r="LFX62" s="169"/>
      <c r="LFY62" s="169"/>
      <c r="LFZ62" s="169"/>
      <c r="LGA62" s="169"/>
      <c r="LGB62" s="169"/>
      <c r="LGC62" s="169"/>
      <c r="LGD62" s="169"/>
      <c r="LGE62" s="169"/>
      <c r="LGF62" s="169"/>
      <c r="LGG62" s="169"/>
      <c r="LGH62" s="169"/>
      <c r="LGI62" s="169"/>
      <c r="LGJ62" s="169"/>
      <c r="LGK62" s="169"/>
      <c r="LGL62" s="169"/>
      <c r="LGM62" s="169"/>
      <c r="LGN62" s="169"/>
      <c r="LGO62" s="169"/>
      <c r="LGP62" s="169"/>
      <c r="LGQ62" s="169"/>
      <c r="LGR62" s="169"/>
      <c r="LGS62" s="169"/>
      <c r="LGT62" s="169"/>
      <c r="LGU62" s="169"/>
      <c r="LGV62" s="169"/>
      <c r="LGW62" s="169"/>
      <c r="LGX62" s="169"/>
      <c r="LGY62" s="169"/>
      <c r="LGZ62" s="169"/>
      <c r="LHA62" s="169"/>
      <c r="LHB62" s="169"/>
      <c r="LHC62" s="169"/>
      <c r="LHD62" s="169"/>
      <c r="LHE62" s="169"/>
      <c r="LHF62" s="169"/>
      <c r="LHG62" s="169"/>
      <c r="LHH62" s="169"/>
      <c r="LHI62" s="169"/>
      <c r="LHJ62" s="169"/>
      <c r="LHK62" s="169"/>
      <c r="LHL62" s="169"/>
      <c r="LHM62" s="169"/>
      <c r="LHN62" s="169"/>
      <c r="LHO62" s="169"/>
      <c r="LHP62" s="169"/>
      <c r="LHQ62" s="169"/>
      <c r="LHR62" s="169"/>
      <c r="LHS62" s="169"/>
      <c r="LHT62" s="169"/>
      <c r="LHU62" s="169"/>
      <c r="LHV62" s="169"/>
      <c r="LHW62" s="169"/>
      <c r="LHX62" s="169"/>
      <c r="LHY62" s="169"/>
      <c r="LHZ62" s="169"/>
      <c r="LIA62" s="169"/>
      <c r="LIB62" s="169"/>
      <c r="LIC62" s="169"/>
      <c r="LID62" s="169"/>
      <c r="LIE62" s="169"/>
      <c r="LIF62" s="169"/>
      <c r="LIG62" s="169"/>
      <c r="LIH62" s="169"/>
      <c r="LII62" s="169"/>
      <c r="LIJ62" s="169"/>
      <c r="LIK62" s="169"/>
      <c r="LIL62" s="169"/>
      <c r="LIM62" s="169"/>
      <c r="LIN62" s="169"/>
      <c r="LIO62" s="169"/>
      <c r="LIP62" s="169"/>
      <c r="LIQ62" s="169"/>
      <c r="LIR62" s="169"/>
      <c r="LIS62" s="169"/>
      <c r="LIT62" s="169"/>
      <c r="LIU62" s="169"/>
      <c r="LIV62" s="169"/>
      <c r="LIW62" s="169"/>
      <c r="LIX62" s="169"/>
      <c r="LIY62" s="169"/>
      <c r="LIZ62" s="169"/>
      <c r="LJA62" s="169"/>
      <c r="LJB62" s="169"/>
      <c r="LJC62" s="169"/>
      <c r="LJD62" s="169"/>
      <c r="LJE62" s="169"/>
      <c r="LJF62" s="169"/>
      <c r="LJG62" s="169"/>
      <c r="LJH62" s="169"/>
      <c r="LJI62" s="169"/>
      <c r="LJJ62" s="169"/>
      <c r="LJK62" s="169"/>
      <c r="LJL62" s="169"/>
      <c r="LJM62" s="169"/>
      <c r="LJN62" s="169"/>
      <c r="LJO62" s="169"/>
      <c r="LJP62" s="169"/>
      <c r="LJQ62" s="169"/>
      <c r="LJR62" s="169"/>
      <c r="LJS62" s="169"/>
      <c r="LJT62" s="169"/>
      <c r="LJU62" s="169"/>
      <c r="LJV62" s="169"/>
      <c r="LJW62" s="169"/>
      <c r="LJX62" s="169"/>
      <c r="LJY62" s="169"/>
      <c r="LJZ62" s="169"/>
      <c r="LKA62" s="169"/>
      <c r="LKB62" s="169"/>
      <c r="LKC62" s="169"/>
      <c r="LKD62" s="169"/>
      <c r="LKE62" s="169"/>
      <c r="LKF62" s="169"/>
      <c r="LKG62" s="169"/>
      <c r="LKH62" s="169"/>
      <c r="LKI62" s="169"/>
      <c r="LKJ62" s="169"/>
      <c r="LKK62" s="169"/>
      <c r="LKL62" s="169"/>
      <c r="LKM62" s="169"/>
      <c r="LKN62" s="169"/>
      <c r="LKO62" s="169"/>
      <c r="LKP62" s="169"/>
      <c r="LKQ62" s="169"/>
      <c r="LKR62" s="169"/>
      <c r="LKS62" s="169"/>
      <c r="LKT62" s="169"/>
      <c r="LKU62" s="169"/>
      <c r="LKV62" s="169"/>
      <c r="LKW62" s="169"/>
      <c r="LKX62" s="169"/>
      <c r="LKY62" s="169"/>
      <c r="LKZ62" s="169"/>
      <c r="LLA62" s="169"/>
      <c r="LLB62" s="169"/>
      <c r="LLC62" s="169"/>
      <c r="LLD62" s="169"/>
      <c r="LLE62" s="169"/>
      <c r="LLF62" s="169"/>
      <c r="LLG62" s="169"/>
      <c r="LLH62" s="169"/>
      <c r="LLI62" s="169"/>
      <c r="LLJ62" s="169"/>
      <c r="LLK62" s="169"/>
      <c r="LLL62" s="169"/>
      <c r="LLM62" s="169"/>
      <c r="LLN62" s="169"/>
      <c r="LLO62" s="169"/>
      <c r="LLP62" s="169"/>
      <c r="LLQ62" s="169"/>
      <c r="LLR62" s="169"/>
      <c r="LLS62" s="169"/>
      <c r="LLT62" s="169"/>
      <c r="LLU62" s="169"/>
      <c r="LLV62" s="169"/>
      <c r="LLW62" s="169"/>
      <c r="LLX62" s="169"/>
      <c r="LLY62" s="169"/>
      <c r="LLZ62" s="169"/>
      <c r="LMA62" s="169"/>
      <c r="LMB62" s="169"/>
      <c r="LMC62" s="169"/>
      <c r="LMD62" s="169"/>
      <c r="LME62" s="169"/>
      <c r="LMF62" s="169"/>
      <c r="LMG62" s="169"/>
      <c r="LMH62" s="169"/>
      <c r="LMI62" s="169"/>
      <c r="LMJ62" s="169"/>
      <c r="LMK62" s="169"/>
      <c r="LML62" s="169"/>
      <c r="LMM62" s="169"/>
      <c r="LMN62" s="169"/>
      <c r="LMO62" s="169"/>
      <c r="LMP62" s="169"/>
      <c r="LMQ62" s="169"/>
      <c r="LMR62" s="169"/>
      <c r="LMS62" s="169"/>
      <c r="LMT62" s="169"/>
      <c r="LMU62" s="169"/>
      <c r="LMV62" s="169"/>
      <c r="LMW62" s="169"/>
      <c r="LMX62" s="169"/>
      <c r="LMY62" s="169"/>
      <c r="LMZ62" s="169"/>
      <c r="LNA62" s="169"/>
      <c r="LNB62" s="169"/>
      <c r="LNC62" s="169"/>
      <c r="LND62" s="169"/>
      <c r="LNE62" s="169"/>
      <c r="LNF62" s="169"/>
      <c r="LNG62" s="169"/>
      <c r="LNH62" s="169"/>
      <c r="LNI62" s="169"/>
      <c r="LNJ62" s="169"/>
      <c r="LNK62" s="169"/>
      <c r="LNL62" s="169"/>
      <c r="LNM62" s="169"/>
      <c r="LNN62" s="169"/>
      <c r="LNO62" s="169"/>
      <c r="LNP62" s="169"/>
      <c r="LNQ62" s="169"/>
      <c r="LNR62" s="169"/>
      <c r="LNS62" s="169"/>
      <c r="LNT62" s="169"/>
      <c r="LNU62" s="169"/>
      <c r="LNV62" s="169"/>
      <c r="LNW62" s="169"/>
      <c r="LNX62" s="169"/>
      <c r="LNY62" s="169"/>
      <c r="LNZ62" s="169"/>
      <c r="LOA62" s="169"/>
      <c r="LOB62" s="169"/>
      <c r="LOC62" s="169"/>
      <c r="LOD62" s="169"/>
      <c r="LOE62" s="169"/>
      <c r="LOF62" s="169"/>
      <c r="LOG62" s="169"/>
      <c r="LOH62" s="169"/>
      <c r="LOI62" s="169"/>
      <c r="LOJ62" s="169"/>
      <c r="LOK62" s="169"/>
      <c r="LOL62" s="169"/>
      <c r="LOM62" s="169"/>
      <c r="LON62" s="169"/>
      <c r="LOO62" s="169"/>
      <c r="LOP62" s="169"/>
      <c r="LOQ62" s="169"/>
      <c r="LOR62" s="169"/>
      <c r="LOS62" s="169"/>
      <c r="LOT62" s="169"/>
      <c r="LOU62" s="169"/>
      <c r="LOV62" s="169"/>
      <c r="LOW62" s="169"/>
      <c r="LOX62" s="169"/>
      <c r="LOY62" s="169"/>
      <c r="LOZ62" s="169"/>
      <c r="LPA62" s="169"/>
      <c r="LPB62" s="169"/>
      <c r="LPC62" s="169"/>
      <c r="LPD62" s="169"/>
      <c r="LPE62" s="169"/>
      <c r="LPF62" s="169"/>
      <c r="LPG62" s="169"/>
      <c r="LPH62" s="169"/>
      <c r="LPI62" s="169"/>
      <c r="LPJ62" s="169"/>
      <c r="LPK62" s="169"/>
      <c r="LPL62" s="169"/>
      <c r="LPM62" s="169"/>
      <c r="LPN62" s="169"/>
      <c r="LPO62" s="169"/>
      <c r="LPP62" s="169"/>
      <c r="LPQ62" s="169"/>
      <c r="LPR62" s="169"/>
      <c r="LPS62" s="169"/>
      <c r="LPT62" s="169"/>
      <c r="LPU62" s="169"/>
      <c r="LPV62" s="169"/>
      <c r="LPW62" s="169"/>
      <c r="LPX62" s="169"/>
      <c r="LPY62" s="169"/>
      <c r="LPZ62" s="169"/>
      <c r="LQA62" s="169"/>
      <c r="LQB62" s="169"/>
      <c r="LQC62" s="169"/>
      <c r="LQD62" s="169"/>
      <c r="LQE62" s="169"/>
      <c r="LQF62" s="169"/>
      <c r="LQG62" s="169"/>
      <c r="LQH62" s="169"/>
      <c r="LQI62" s="169"/>
      <c r="LQJ62" s="169"/>
      <c r="LQK62" s="169"/>
      <c r="LQL62" s="169"/>
      <c r="LQM62" s="169"/>
      <c r="LQN62" s="169"/>
      <c r="LQO62" s="169"/>
      <c r="LQP62" s="169"/>
      <c r="LQQ62" s="169"/>
      <c r="LQR62" s="169"/>
      <c r="LQS62" s="169"/>
      <c r="LQT62" s="169"/>
      <c r="LQU62" s="169"/>
      <c r="LQV62" s="169"/>
      <c r="LQW62" s="169"/>
      <c r="LQX62" s="169"/>
      <c r="LQY62" s="169"/>
      <c r="LQZ62" s="169"/>
      <c r="LRA62" s="169"/>
      <c r="LRB62" s="169"/>
      <c r="LRC62" s="169"/>
      <c r="LRD62" s="169"/>
      <c r="LRE62" s="169"/>
      <c r="LRF62" s="169"/>
      <c r="LRG62" s="169"/>
      <c r="LRH62" s="169"/>
      <c r="LRI62" s="169"/>
      <c r="LRJ62" s="169"/>
      <c r="LRK62" s="169"/>
      <c r="LRL62" s="169"/>
      <c r="LRM62" s="169"/>
      <c r="LRN62" s="169"/>
      <c r="LRO62" s="169"/>
      <c r="LRP62" s="169"/>
      <c r="LRQ62" s="169"/>
      <c r="LRR62" s="169"/>
      <c r="LRS62" s="169"/>
      <c r="LRT62" s="169"/>
      <c r="LRU62" s="169"/>
      <c r="LRV62" s="169"/>
      <c r="LRW62" s="169"/>
      <c r="LRX62" s="169"/>
      <c r="LRY62" s="169"/>
      <c r="LRZ62" s="169"/>
      <c r="LSA62" s="169"/>
      <c r="LSB62" s="169"/>
      <c r="LSC62" s="169"/>
      <c r="LSD62" s="169"/>
      <c r="LSE62" s="169"/>
      <c r="LSF62" s="169"/>
      <c r="LSG62" s="169"/>
      <c r="LSH62" s="169"/>
      <c r="LSI62" s="169"/>
      <c r="LSJ62" s="169"/>
      <c r="LSK62" s="169"/>
      <c r="LSL62" s="169"/>
      <c r="LSM62" s="169"/>
      <c r="LSN62" s="169"/>
      <c r="LSO62" s="169"/>
      <c r="LSP62" s="169"/>
      <c r="LSQ62" s="169"/>
      <c r="LSR62" s="169"/>
      <c r="LSS62" s="169"/>
      <c r="LST62" s="169"/>
      <c r="LSU62" s="169"/>
      <c r="LSV62" s="169"/>
      <c r="LSW62" s="169"/>
      <c r="LSX62" s="169"/>
      <c r="LSY62" s="169"/>
      <c r="LSZ62" s="169"/>
      <c r="LTA62" s="169"/>
      <c r="LTB62" s="169"/>
      <c r="LTC62" s="169"/>
      <c r="LTD62" s="169"/>
      <c r="LTE62" s="169"/>
      <c r="LTF62" s="169"/>
      <c r="LTG62" s="169"/>
      <c r="LTH62" s="169"/>
      <c r="LTI62" s="169"/>
      <c r="LTJ62" s="169"/>
      <c r="LTK62" s="169"/>
      <c r="LTL62" s="169"/>
      <c r="LTM62" s="169"/>
      <c r="LTN62" s="169"/>
      <c r="LTO62" s="169"/>
      <c r="LTP62" s="169"/>
      <c r="LTQ62" s="169"/>
      <c r="LTR62" s="169"/>
      <c r="LTS62" s="169"/>
      <c r="LTT62" s="169"/>
      <c r="LTU62" s="169"/>
      <c r="LTV62" s="169"/>
      <c r="LTW62" s="169"/>
      <c r="LTX62" s="169"/>
      <c r="LTY62" s="169"/>
      <c r="LTZ62" s="169"/>
      <c r="LUA62" s="169"/>
      <c r="LUB62" s="169"/>
      <c r="LUC62" s="169"/>
      <c r="LUD62" s="169"/>
      <c r="LUE62" s="169"/>
      <c r="LUF62" s="169"/>
      <c r="LUG62" s="169"/>
      <c r="LUH62" s="169"/>
      <c r="LUI62" s="169"/>
      <c r="LUJ62" s="169"/>
      <c r="LUK62" s="169"/>
      <c r="LUL62" s="169"/>
      <c r="LUM62" s="169"/>
      <c r="LUN62" s="169"/>
      <c r="LUO62" s="169"/>
      <c r="LUP62" s="169"/>
      <c r="LUQ62" s="169"/>
      <c r="LUR62" s="169"/>
      <c r="LUS62" s="169"/>
      <c r="LUT62" s="169"/>
      <c r="LUU62" s="169"/>
      <c r="LUV62" s="169"/>
      <c r="LUW62" s="169"/>
      <c r="LUX62" s="169"/>
      <c r="LUY62" s="169"/>
      <c r="LUZ62" s="169"/>
      <c r="LVA62" s="169"/>
      <c r="LVB62" s="169"/>
      <c r="LVC62" s="169"/>
      <c r="LVD62" s="169"/>
      <c r="LVE62" s="169"/>
      <c r="LVF62" s="169"/>
      <c r="LVG62" s="169"/>
      <c r="LVH62" s="169"/>
      <c r="LVI62" s="169"/>
      <c r="LVJ62" s="169"/>
      <c r="LVK62" s="169"/>
      <c r="LVL62" s="169"/>
      <c r="LVM62" s="169"/>
      <c r="LVN62" s="169"/>
      <c r="LVO62" s="169"/>
      <c r="LVP62" s="169"/>
      <c r="LVQ62" s="169"/>
      <c r="LVR62" s="169"/>
      <c r="LVS62" s="169"/>
      <c r="LVT62" s="169"/>
      <c r="LVU62" s="169"/>
      <c r="LVV62" s="169"/>
      <c r="LVW62" s="169"/>
      <c r="LVX62" s="169"/>
      <c r="LVY62" s="169"/>
      <c r="LVZ62" s="169"/>
      <c r="LWA62" s="169"/>
      <c r="LWB62" s="169"/>
      <c r="LWC62" s="169"/>
      <c r="LWD62" s="169"/>
      <c r="LWE62" s="169"/>
      <c r="LWF62" s="169"/>
      <c r="LWG62" s="169"/>
      <c r="LWH62" s="169"/>
      <c r="LWI62" s="169"/>
      <c r="LWJ62" s="169"/>
      <c r="LWK62" s="169"/>
      <c r="LWL62" s="169"/>
      <c r="LWM62" s="169"/>
      <c r="LWN62" s="169"/>
      <c r="LWO62" s="169"/>
      <c r="LWP62" s="169"/>
      <c r="LWQ62" s="169"/>
      <c r="LWR62" s="169"/>
      <c r="LWS62" s="169"/>
      <c r="LWT62" s="169"/>
      <c r="LWU62" s="169"/>
      <c r="LWV62" s="169"/>
      <c r="LWW62" s="169"/>
      <c r="LWX62" s="169"/>
      <c r="LWY62" s="169"/>
      <c r="LWZ62" s="169"/>
      <c r="LXA62" s="169"/>
      <c r="LXB62" s="169"/>
      <c r="LXC62" s="169"/>
      <c r="LXD62" s="169"/>
      <c r="LXE62" s="169"/>
      <c r="LXF62" s="169"/>
      <c r="LXG62" s="169"/>
      <c r="LXH62" s="169"/>
      <c r="LXI62" s="169"/>
      <c r="LXJ62" s="169"/>
      <c r="LXK62" s="169"/>
      <c r="LXL62" s="169"/>
      <c r="LXM62" s="169"/>
      <c r="LXN62" s="169"/>
      <c r="LXO62" s="169"/>
      <c r="LXP62" s="169"/>
      <c r="LXQ62" s="169"/>
      <c r="LXR62" s="169"/>
      <c r="LXS62" s="169"/>
      <c r="LXT62" s="169"/>
      <c r="LXU62" s="169"/>
      <c r="LXV62" s="169"/>
      <c r="LXW62" s="169"/>
      <c r="LXX62" s="169"/>
      <c r="LXY62" s="169"/>
      <c r="LXZ62" s="169"/>
      <c r="LYA62" s="169"/>
      <c r="LYB62" s="169"/>
      <c r="LYC62" s="169"/>
      <c r="LYD62" s="169"/>
      <c r="LYE62" s="169"/>
      <c r="LYF62" s="169"/>
      <c r="LYG62" s="169"/>
      <c r="LYH62" s="169"/>
      <c r="LYI62" s="169"/>
      <c r="LYJ62" s="169"/>
      <c r="LYK62" s="169"/>
      <c r="LYL62" s="169"/>
      <c r="LYM62" s="169"/>
      <c r="LYN62" s="169"/>
      <c r="LYO62" s="169"/>
      <c r="LYP62" s="169"/>
      <c r="LYQ62" s="169"/>
      <c r="LYR62" s="169"/>
      <c r="LYS62" s="169"/>
      <c r="LYT62" s="169"/>
      <c r="LYU62" s="169"/>
      <c r="LYV62" s="169"/>
      <c r="LYW62" s="169"/>
      <c r="LYX62" s="169"/>
      <c r="LYY62" s="169"/>
      <c r="LYZ62" s="169"/>
      <c r="LZA62" s="169"/>
      <c r="LZB62" s="169"/>
      <c r="LZC62" s="169"/>
      <c r="LZD62" s="169"/>
      <c r="LZE62" s="169"/>
      <c r="LZF62" s="169"/>
      <c r="LZG62" s="169"/>
      <c r="LZH62" s="169"/>
      <c r="LZI62" s="169"/>
      <c r="LZJ62" s="169"/>
      <c r="LZK62" s="169"/>
      <c r="LZL62" s="169"/>
      <c r="LZM62" s="169"/>
      <c r="LZN62" s="169"/>
      <c r="LZO62" s="169"/>
      <c r="LZP62" s="169"/>
      <c r="LZQ62" s="169"/>
      <c r="LZR62" s="169"/>
      <c r="LZS62" s="169"/>
      <c r="LZT62" s="169"/>
      <c r="LZU62" s="169"/>
      <c r="LZV62" s="169"/>
      <c r="LZW62" s="169"/>
      <c r="LZX62" s="169"/>
      <c r="LZY62" s="169"/>
      <c r="LZZ62" s="169"/>
      <c r="MAA62" s="169"/>
      <c r="MAB62" s="169"/>
      <c r="MAC62" s="169"/>
      <c r="MAD62" s="169"/>
      <c r="MAE62" s="169"/>
      <c r="MAF62" s="169"/>
      <c r="MAG62" s="169"/>
      <c r="MAH62" s="169"/>
      <c r="MAI62" s="169"/>
      <c r="MAJ62" s="169"/>
      <c r="MAK62" s="169"/>
      <c r="MAL62" s="169"/>
      <c r="MAM62" s="169"/>
      <c r="MAN62" s="169"/>
      <c r="MAO62" s="169"/>
      <c r="MAP62" s="169"/>
      <c r="MAQ62" s="169"/>
      <c r="MAR62" s="169"/>
      <c r="MAS62" s="169"/>
      <c r="MAT62" s="169"/>
      <c r="MAU62" s="169"/>
      <c r="MAV62" s="169"/>
      <c r="MAW62" s="169"/>
      <c r="MAX62" s="169"/>
      <c r="MAY62" s="169"/>
      <c r="MAZ62" s="169"/>
      <c r="MBA62" s="169"/>
      <c r="MBB62" s="169"/>
      <c r="MBC62" s="169"/>
      <c r="MBD62" s="169"/>
      <c r="MBE62" s="169"/>
      <c r="MBF62" s="169"/>
      <c r="MBG62" s="169"/>
      <c r="MBH62" s="169"/>
      <c r="MBI62" s="169"/>
      <c r="MBJ62" s="169"/>
      <c r="MBK62" s="169"/>
      <c r="MBL62" s="169"/>
      <c r="MBM62" s="169"/>
      <c r="MBN62" s="169"/>
      <c r="MBO62" s="169"/>
      <c r="MBP62" s="169"/>
      <c r="MBQ62" s="169"/>
      <c r="MBR62" s="169"/>
      <c r="MBS62" s="169"/>
      <c r="MBT62" s="169"/>
      <c r="MBU62" s="169"/>
      <c r="MBV62" s="169"/>
      <c r="MBW62" s="169"/>
      <c r="MBX62" s="169"/>
      <c r="MBY62" s="169"/>
      <c r="MBZ62" s="169"/>
      <c r="MCA62" s="169"/>
      <c r="MCB62" s="169"/>
      <c r="MCC62" s="169"/>
      <c r="MCD62" s="169"/>
      <c r="MCE62" s="169"/>
      <c r="MCF62" s="169"/>
      <c r="MCG62" s="169"/>
      <c r="MCH62" s="169"/>
      <c r="MCI62" s="169"/>
      <c r="MCJ62" s="169"/>
      <c r="MCK62" s="169"/>
      <c r="MCL62" s="169"/>
      <c r="MCM62" s="169"/>
      <c r="MCN62" s="169"/>
      <c r="MCO62" s="169"/>
      <c r="MCP62" s="169"/>
      <c r="MCQ62" s="169"/>
      <c r="MCR62" s="169"/>
      <c r="MCS62" s="169"/>
      <c r="MCT62" s="169"/>
      <c r="MCU62" s="169"/>
      <c r="MCV62" s="169"/>
      <c r="MCW62" s="169"/>
      <c r="MCX62" s="169"/>
      <c r="MCY62" s="169"/>
      <c r="MCZ62" s="169"/>
      <c r="MDA62" s="169"/>
      <c r="MDB62" s="169"/>
      <c r="MDC62" s="169"/>
      <c r="MDD62" s="169"/>
      <c r="MDE62" s="169"/>
      <c r="MDF62" s="169"/>
      <c r="MDG62" s="169"/>
      <c r="MDH62" s="169"/>
      <c r="MDI62" s="169"/>
      <c r="MDJ62" s="169"/>
      <c r="MDK62" s="169"/>
      <c r="MDL62" s="169"/>
      <c r="MDM62" s="169"/>
      <c r="MDN62" s="169"/>
      <c r="MDO62" s="169"/>
      <c r="MDP62" s="169"/>
      <c r="MDQ62" s="169"/>
      <c r="MDR62" s="169"/>
      <c r="MDS62" s="169"/>
      <c r="MDT62" s="169"/>
      <c r="MDU62" s="169"/>
      <c r="MDV62" s="169"/>
      <c r="MDW62" s="169"/>
      <c r="MDX62" s="169"/>
      <c r="MDY62" s="169"/>
      <c r="MDZ62" s="169"/>
      <c r="MEA62" s="169"/>
      <c r="MEB62" s="169"/>
      <c r="MEC62" s="169"/>
      <c r="MED62" s="169"/>
      <c r="MEE62" s="169"/>
      <c r="MEF62" s="169"/>
      <c r="MEG62" s="169"/>
      <c r="MEH62" s="169"/>
      <c r="MEI62" s="169"/>
      <c r="MEJ62" s="169"/>
      <c r="MEK62" s="169"/>
      <c r="MEL62" s="169"/>
      <c r="MEM62" s="169"/>
      <c r="MEN62" s="169"/>
      <c r="MEO62" s="169"/>
      <c r="MEP62" s="169"/>
      <c r="MEQ62" s="169"/>
      <c r="MER62" s="169"/>
      <c r="MES62" s="169"/>
      <c r="MET62" s="169"/>
      <c r="MEU62" s="169"/>
      <c r="MEV62" s="169"/>
      <c r="MEW62" s="169"/>
      <c r="MEX62" s="169"/>
      <c r="MEY62" s="169"/>
      <c r="MEZ62" s="169"/>
      <c r="MFA62" s="169"/>
      <c r="MFB62" s="169"/>
      <c r="MFC62" s="169"/>
      <c r="MFD62" s="169"/>
      <c r="MFE62" s="169"/>
      <c r="MFF62" s="169"/>
      <c r="MFG62" s="169"/>
      <c r="MFH62" s="169"/>
      <c r="MFI62" s="169"/>
      <c r="MFJ62" s="169"/>
      <c r="MFK62" s="169"/>
      <c r="MFL62" s="169"/>
      <c r="MFM62" s="169"/>
      <c r="MFN62" s="169"/>
      <c r="MFO62" s="169"/>
      <c r="MFP62" s="169"/>
      <c r="MFQ62" s="169"/>
      <c r="MFR62" s="169"/>
      <c r="MFS62" s="169"/>
      <c r="MFT62" s="169"/>
      <c r="MFU62" s="169"/>
      <c r="MFV62" s="169"/>
      <c r="MFW62" s="169"/>
      <c r="MFX62" s="169"/>
      <c r="MFY62" s="169"/>
      <c r="MFZ62" s="169"/>
      <c r="MGA62" s="169"/>
      <c r="MGB62" s="169"/>
      <c r="MGC62" s="169"/>
      <c r="MGD62" s="169"/>
      <c r="MGE62" s="169"/>
      <c r="MGF62" s="169"/>
      <c r="MGG62" s="169"/>
      <c r="MGH62" s="169"/>
      <c r="MGI62" s="169"/>
      <c r="MGJ62" s="169"/>
      <c r="MGK62" s="169"/>
      <c r="MGL62" s="169"/>
      <c r="MGM62" s="169"/>
      <c r="MGN62" s="169"/>
      <c r="MGO62" s="169"/>
      <c r="MGP62" s="169"/>
      <c r="MGQ62" s="169"/>
      <c r="MGR62" s="169"/>
      <c r="MGS62" s="169"/>
      <c r="MGT62" s="169"/>
      <c r="MGU62" s="169"/>
      <c r="MGV62" s="169"/>
      <c r="MGW62" s="169"/>
      <c r="MGX62" s="169"/>
      <c r="MGY62" s="169"/>
      <c r="MGZ62" s="169"/>
      <c r="MHA62" s="169"/>
      <c r="MHB62" s="169"/>
      <c r="MHC62" s="169"/>
      <c r="MHD62" s="169"/>
      <c r="MHE62" s="169"/>
      <c r="MHF62" s="169"/>
      <c r="MHG62" s="169"/>
      <c r="MHH62" s="169"/>
      <c r="MHI62" s="169"/>
      <c r="MHJ62" s="169"/>
      <c r="MHK62" s="169"/>
      <c r="MHL62" s="169"/>
      <c r="MHM62" s="169"/>
      <c r="MHN62" s="169"/>
      <c r="MHO62" s="169"/>
      <c r="MHP62" s="169"/>
      <c r="MHQ62" s="169"/>
      <c r="MHR62" s="169"/>
      <c r="MHS62" s="169"/>
      <c r="MHT62" s="169"/>
      <c r="MHU62" s="169"/>
      <c r="MHV62" s="169"/>
      <c r="MHW62" s="169"/>
      <c r="MHX62" s="169"/>
      <c r="MHY62" s="169"/>
      <c r="MHZ62" s="169"/>
      <c r="MIA62" s="169"/>
      <c r="MIB62" s="169"/>
      <c r="MIC62" s="169"/>
      <c r="MID62" s="169"/>
      <c r="MIE62" s="169"/>
      <c r="MIF62" s="169"/>
      <c r="MIG62" s="169"/>
      <c r="MIH62" s="169"/>
      <c r="MII62" s="169"/>
      <c r="MIJ62" s="169"/>
      <c r="MIK62" s="169"/>
      <c r="MIL62" s="169"/>
      <c r="MIM62" s="169"/>
      <c r="MIN62" s="169"/>
      <c r="MIO62" s="169"/>
      <c r="MIP62" s="169"/>
      <c r="MIQ62" s="169"/>
      <c r="MIR62" s="169"/>
      <c r="MIS62" s="169"/>
      <c r="MIT62" s="169"/>
      <c r="MIU62" s="169"/>
      <c r="MIV62" s="169"/>
      <c r="MIW62" s="169"/>
      <c r="MIX62" s="169"/>
      <c r="MIY62" s="169"/>
      <c r="MIZ62" s="169"/>
      <c r="MJA62" s="169"/>
      <c r="MJB62" s="169"/>
      <c r="MJC62" s="169"/>
      <c r="MJD62" s="169"/>
      <c r="MJE62" s="169"/>
      <c r="MJF62" s="169"/>
      <c r="MJG62" s="169"/>
      <c r="MJH62" s="169"/>
      <c r="MJI62" s="169"/>
      <c r="MJJ62" s="169"/>
      <c r="MJK62" s="169"/>
      <c r="MJL62" s="169"/>
      <c r="MJM62" s="169"/>
      <c r="MJN62" s="169"/>
      <c r="MJO62" s="169"/>
      <c r="MJP62" s="169"/>
      <c r="MJQ62" s="169"/>
      <c r="MJR62" s="169"/>
      <c r="MJS62" s="169"/>
      <c r="MJT62" s="169"/>
      <c r="MJU62" s="169"/>
      <c r="MJV62" s="169"/>
      <c r="MJW62" s="169"/>
      <c r="MJX62" s="169"/>
      <c r="MJY62" s="169"/>
      <c r="MJZ62" s="169"/>
      <c r="MKA62" s="169"/>
      <c r="MKB62" s="169"/>
      <c r="MKC62" s="169"/>
      <c r="MKD62" s="169"/>
      <c r="MKE62" s="169"/>
      <c r="MKF62" s="169"/>
      <c r="MKG62" s="169"/>
      <c r="MKH62" s="169"/>
      <c r="MKI62" s="169"/>
      <c r="MKJ62" s="169"/>
      <c r="MKK62" s="169"/>
      <c r="MKL62" s="169"/>
      <c r="MKM62" s="169"/>
      <c r="MKN62" s="169"/>
      <c r="MKO62" s="169"/>
      <c r="MKP62" s="169"/>
      <c r="MKQ62" s="169"/>
      <c r="MKR62" s="169"/>
      <c r="MKS62" s="169"/>
      <c r="MKT62" s="169"/>
      <c r="MKU62" s="169"/>
      <c r="MKV62" s="169"/>
      <c r="MKW62" s="169"/>
      <c r="MKX62" s="169"/>
      <c r="MKY62" s="169"/>
      <c r="MKZ62" s="169"/>
      <c r="MLA62" s="169"/>
      <c r="MLB62" s="169"/>
      <c r="MLC62" s="169"/>
      <c r="MLD62" s="169"/>
      <c r="MLE62" s="169"/>
      <c r="MLF62" s="169"/>
      <c r="MLG62" s="169"/>
      <c r="MLH62" s="169"/>
      <c r="MLI62" s="169"/>
      <c r="MLJ62" s="169"/>
      <c r="MLK62" s="169"/>
      <c r="MLL62" s="169"/>
      <c r="MLM62" s="169"/>
      <c r="MLN62" s="169"/>
      <c r="MLO62" s="169"/>
      <c r="MLP62" s="169"/>
      <c r="MLQ62" s="169"/>
      <c r="MLR62" s="169"/>
      <c r="MLS62" s="169"/>
      <c r="MLT62" s="169"/>
      <c r="MLU62" s="169"/>
      <c r="MLV62" s="169"/>
      <c r="MLW62" s="169"/>
      <c r="MLX62" s="169"/>
      <c r="MLY62" s="169"/>
      <c r="MLZ62" s="169"/>
      <c r="MMA62" s="169"/>
      <c r="MMB62" s="169"/>
      <c r="MMC62" s="169"/>
      <c r="MMD62" s="169"/>
      <c r="MME62" s="169"/>
      <c r="MMF62" s="169"/>
      <c r="MMG62" s="169"/>
      <c r="MMH62" s="169"/>
      <c r="MMI62" s="169"/>
      <c r="MMJ62" s="169"/>
      <c r="MMK62" s="169"/>
      <c r="MML62" s="169"/>
      <c r="MMM62" s="169"/>
      <c r="MMN62" s="169"/>
      <c r="MMO62" s="169"/>
      <c r="MMP62" s="169"/>
      <c r="MMQ62" s="169"/>
      <c r="MMR62" s="169"/>
      <c r="MMS62" s="169"/>
      <c r="MMT62" s="169"/>
      <c r="MMU62" s="169"/>
      <c r="MMV62" s="169"/>
      <c r="MMW62" s="169"/>
      <c r="MMX62" s="169"/>
      <c r="MMY62" s="169"/>
      <c r="MMZ62" s="169"/>
      <c r="MNA62" s="169"/>
      <c r="MNB62" s="169"/>
      <c r="MNC62" s="169"/>
      <c r="MND62" s="169"/>
      <c r="MNE62" s="169"/>
      <c r="MNF62" s="169"/>
      <c r="MNG62" s="169"/>
      <c r="MNH62" s="169"/>
      <c r="MNI62" s="169"/>
      <c r="MNJ62" s="169"/>
      <c r="MNK62" s="169"/>
      <c r="MNL62" s="169"/>
      <c r="MNM62" s="169"/>
      <c r="MNN62" s="169"/>
      <c r="MNO62" s="169"/>
      <c r="MNP62" s="169"/>
      <c r="MNQ62" s="169"/>
      <c r="MNR62" s="169"/>
      <c r="MNS62" s="169"/>
      <c r="MNT62" s="169"/>
      <c r="MNU62" s="169"/>
      <c r="MNV62" s="169"/>
      <c r="MNW62" s="169"/>
      <c r="MNX62" s="169"/>
      <c r="MNY62" s="169"/>
      <c r="MNZ62" s="169"/>
      <c r="MOA62" s="169"/>
      <c r="MOB62" s="169"/>
      <c r="MOC62" s="169"/>
      <c r="MOD62" s="169"/>
      <c r="MOE62" s="169"/>
      <c r="MOF62" s="169"/>
      <c r="MOG62" s="169"/>
      <c r="MOH62" s="169"/>
      <c r="MOI62" s="169"/>
      <c r="MOJ62" s="169"/>
      <c r="MOK62" s="169"/>
      <c r="MOL62" s="169"/>
      <c r="MOM62" s="169"/>
      <c r="MON62" s="169"/>
      <c r="MOO62" s="169"/>
      <c r="MOP62" s="169"/>
      <c r="MOQ62" s="169"/>
      <c r="MOR62" s="169"/>
      <c r="MOS62" s="169"/>
      <c r="MOT62" s="169"/>
      <c r="MOU62" s="169"/>
      <c r="MOV62" s="169"/>
      <c r="MOW62" s="169"/>
      <c r="MOX62" s="169"/>
      <c r="MOY62" s="169"/>
      <c r="MOZ62" s="169"/>
      <c r="MPA62" s="169"/>
      <c r="MPB62" s="169"/>
      <c r="MPC62" s="169"/>
      <c r="MPD62" s="169"/>
      <c r="MPE62" s="169"/>
      <c r="MPF62" s="169"/>
      <c r="MPG62" s="169"/>
      <c r="MPH62" s="169"/>
      <c r="MPI62" s="169"/>
      <c r="MPJ62" s="169"/>
      <c r="MPK62" s="169"/>
      <c r="MPL62" s="169"/>
      <c r="MPM62" s="169"/>
      <c r="MPN62" s="169"/>
      <c r="MPO62" s="169"/>
      <c r="MPP62" s="169"/>
      <c r="MPQ62" s="169"/>
      <c r="MPR62" s="169"/>
      <c r="MPS62" s="169"/>
      <c r="MPT62" s="169"/>
      <c r="MPU62" s="169"/>
      <c r="MPV62" s="169"/>
      <c r="MPW62" s="169"/>
      <c r="MPX62" s="169"/>
      <c r="MPY62" s="169"/>
      <c r="MPZ62" s="169"/>
      <c r="MQA62" s="169"/>
      <c r="MQB62" s="169"/>
      <c r="MQC62" s="169"/>
      <c r="MQD62" s="169"/>
      <c r="MQE62" s="169"/>
      <c r="MQF62" s="169"/>
      <c r="MQG62" s="169"/>
      <c r="MQH62" s="169"/>
      <c r="MQI62" s="169"/>
      <c r="MQJ62" s="169"/>
      <c r="MQK62" s="169"/>
      <c r="MQL62" s="169"/>
      <c r="MQM62" s="169"/>
      <c r="MQN62" s="169"/>
      <c r="MQO62" s="169"/>
      <c r="MQP62" s="169"/>
      <c r="MQQ62" s="169"/>
      <c r="MQR62" s="169"/>
      <c r="MQS62" s="169"/>
      <c r="MQT62" s="169"/>
      <c r="MQU62" s="169"/>
      <c r="MQV62" s="169"/>
      <c r="MQW62" s="169"/>
      <c r="MQX62" s="169"/>
      <c r="MQY62" s="169"/>
      <c r="MQZ62" s="169"/>
      <c r="MRA62" s="169"/>
      <c r="MRB62" s="169"/>
      <c r="MRC62" s="169"/>
      <c r="MRD62" s="169"/>
      <c r="MRE62" s="169"/>
      <c r="MRF62" s="169"/>
      <c r="MRG62" s="169"/>
      <c r="MRH62" s="169"/>
      <c r="MRI62" s="169"/>
      <c r="MRJ62" s="169"/>
      <c r="MRK62" s="169"/>
      <c r="MRL62" s="169"/>
      <c r="MRM62" s="169"/>
      <c r="MRN62" s="169"/>
      <c r="MRO62" s="169"/>
      <c r="MRP62" s="169"/>
      <c r="MRQ62" s="169"/>
      <c r="MRR62" s="169"/>
      <c r="MRS62" s="169"/>
      <c r="MRT62" s="169"/>
      <c r="MRU62" s="169"/>
      <c r="MRV62" s="169"/>
      <c r="MRW62" s="169"/>
      <c r="MRX62" s="169"/>
      <c r="MRY62" s="169"/>
      <c r="MRZ62" s="169"/>
      <c r="MSA62" s="169"/>
      <c r="MSB62" s="169"/>
      <c r="MSC62" s="169"/>
      <c r="MSD62" s="169"/>
      <c r="MSE62" s="169"/>
      <c r="MSF62" s="169"/>
      <c r="MSG62" s="169"/>
      <c r="MSH62" s="169"/>
      <c r="MSI62" s="169"/>
      <c r="MSJ62" s="169"/>
      <c r="MSK62" s="169"/>
      <c r="MSL62" s="169"/>
      <c r="MSM62" s="169"/>
      <c r="MSN62" s="169"/>
      <c r="MSO62" s="169"/>
      <c r="MSP62" s="169"/>
      <c r="MSQ62" s="169"/>
      <c r="MSR62" s="169"/>
      <c r="MSS62" s="169"/>
      <c r="MST62" s="169"/>
      <c r="MSU62" s="169"/>
      <c r="MSV62" s="169"/>
      <c r="MSW62" s="169"/>
      <c r="MSX62" s="169"/>
      <c r="MSY62" s="169"/>
      <c r="MSZ62" s="169"/>
      <c r="MTA62" s="169"/>
      <c r="MTB62" s="169"/>
      <c r="MTC62" s="169"/>
      <c r="MTD62" s="169"/>
      <c r="MTE62" s="169"/>
      <c r="MTF62" s="169"/>
      <c r="MTG62" s="169"/>
      <c r="MTH62" s="169"/>
      <c r="MTI62" s="169"/>
      <c r="MTJ62" s="169"/>
      <c r="MTK62" s="169"/>
      <c r="MTL62" s="169"/>
      <c r="MTM62" s="169"/>
      <c r="MTN62" s="169"/>
      <c r="MTO62" s="169"/>
      <c r="MTP62" s="169"/>
      <c r="MTQ62" s="169"/>
      <c r="MTR62" s="169"/>
      <c r="MTS62" s="169"/>
      <c r="MTT62" s="169"/>
      <c r="MTU62" s="169"/>
      <c r="MTV62" s="169"/>
      <c r="MTW62" s="169"/>
      <c r="MTX62" s="169"/>
      <c r="MTY62" s="169"/>
      <c r="MTZ62" s="169"/>
      <c r="MUA62" s="169"/>
      <c r="MUB62" s="169"/>
      <c r="MUC62" s="169"/>
      <c r="MUD62" s="169"/>
      <c r="MUE62" s="169"/>
      <c r="MUF62" s="169"/>
      <c r="MUG62" s="169"/>
      <c r="MUH62" s="169"/>
      <c r="MUI62" s="169"/>
      <c r="MUJ62" s="169"/>
      <c r="MUK62" s="169"/>
      <c r="MUL62" s="169"/>
      <c r="MUM62" s="169"/>
      <c r="MUN62" s="169"/>
      <c r="MUO62" s="169"/>
      <c r="MUP62" s="169"/>
      <c r="MUQ62" s="169"/>
      <c r="MUR62" s="169"/>
      <c r="MUS62" s="169"/>
      <c r="MUT62" s="169"/>
      <c r="MUU62" s="169"/>
      <c r="MUV62" s="169"/>
      <c r="MUW62" s="169"/>
      <c r="MUX62" s="169"/>
      <c r="MUY62" s="169"/>
      <c r="MUZ62" s="169"/>
      <c r="MVA62" s="169"/>
      <c r="MVB62" s="169"/>
      <c r="MVC62" s="169"/>
      <c r="MVD62" s="169"/>
      <c r="MVE62" s="169"/>
      <c r="MVF62" s="169"/>
      <c r="MVG62" s="169"/>
      <c r="MVH62" s="169"/>
      <c r="MVI62" s="169"/>
      <c r="MVJ62" s="169"/>
      <c r="MVK62" s="169"/>
      <c r="MVL62" s="169"/>
      <c r="MVM62" s="169"/>
      <c r="MVN62" s="169"/>
      <c r="MVO62" s="169"/>
      <c r="MVP62" s="169"/>
      <c r="MVQ62" s="169"/>
      <c r="MVR62" s="169"/>
      <c r="MVS62" s="169"/>
      <c r="MVT62" s="169"/>
      <c r="MVU62" s="169"/>
      <c r="MVV62" s="169"/>
      <c r="MVW62" s="169"/>
      <c r="MVX62" s="169"/>
      <c r="MVY62" s="169"/>
      <c r="MVZ62" s="169"/>
      <c r="MWA62" s="169"/>
      <c r="MWB62" s="169"/>
      <c r="MWC62" s="169"/>
      <c r="MWD62" s="169"/>
      <c r="MWE62" s="169"/>
      <c r="MWF62" s="169"/>
      <c r="MWG62" s="169"/>
      <c r="MWH62" s="169"/>
      <c r="MWI62" s="169"/>
      <c r="MWJ62" s="169"/>
      <c r="MWK62" s="169"/>
      <c r="MWL62" s="169"/>
      <c r="MWM62" s="169"/>
      <c r="MWN62" s="169"/>
      <c r="MWO62" s="169"/>
      <c r="MWP62" s="169"/>
      <c r="MWQ62" s="169"/>
      <c r="MWR62" s="169"/>
      <c r="MWS62" s="169"/>
      <c r="MWT62" s="169"/>
      <c r="MWU62" s="169"/>
      <c r="MWV62" s="169"/>
      <c r="MWW62" s="169"/>
      <c r="MWX62" s="169"/>
      <c r="MWY62" s="169"/>
      <c r="MWZ62" s="169"/>
      <c r="MXA62" s="169"/>
      <c r="MXB62" s="169"/>
      <c r="MXC62" s="169"/>
      <c r="MXD62" s="169"/>
      <c r="MXE62" s="169"/>
      <c r="MXF62" s="169"/>
      <c r="MXG62" s="169"/>
      <c r="MXH62" s="169"/>
      <c r="MXI62" s="169"/>
      <c r="MXJ62" s="169"/>
      <c r="MXK62" s="169"/>
      <c r="MXL62" s="169"/>
      <c r="MXM62" s="169"/>
      <c r="MXN62" s="169"/>
      <c r="MXO62" s="169"/>
      <c r="MXP62" s="169"/>
      <c r="MXQ62" s="169"/>
      <c r="MXR62" s="169"/>
      <c r="MXS62" s="169"/>
      <c r="MXT62" s="169"/>
      <c r="MXU62" s="169"/>
      <c r="MXV62" s="169"/>
      <c r="MXW62" s="169"/>
      <c r="MXX62" s="169"/>
      <c r="MXY62" s="169"/>
      <c r="MXZ62" s="169"/>
      <c r="MYA62" s="169"/>
      <c r="MYB62" s="169"/>
      <c r="MYC62" s="169"/>
      <c r="MYD62" s="169"/>
      <c r="MYE62" s="169"/>
      <c r="MYF62" s="169"/>
      <c r="MYG62" s="169"/>
      <c r="MYH62" s="169"/>
      <c r="MYI62" s="169"/>
      <c r="MYJ62" s="169"/>
      <c r="MYK62" s="169"/>
      <c r="MYL62" s="169"/>
      <c r="MYM62" s="169"/>
      <c r="MYN62" s="169"/>
      <c r="MYO62" s="169"/>
      <c r="MYP62" s="169"/>
      <c r="MYQ62" s="169"/>
      <c r="MYR62" s="169"/>
      <c r="MYS62" s="169"/>
      <c r="MYT62" s="169"/>
      <c r="MYU62" s="169"/>
      <c r="MYV62" s="169"/>
      <c r="MYW62" s="169"/>
      <c r="MYX62" s="169"/>
      <c r="MYY62" s="169"/>
      <c r="MYZ62" s="169"/>
      <c r="MZA62" s="169"/>
      <c r="MZB62" s="169"/>
      <c r="MZC62" s="169"/>
      <c r="MZD62" s="169"/>
      <c r="MZE62" s="169"/>
      <c r="MZF62" s="169"/>
      <c r="MZG62" s="169"/>
      <c r="MZH62" s="169"/>
      <c r="MZI62" s="169"/>
      <c r="MZJ62" s="169"/>
      <c r="MZK62" s="169"/>
      <c r="MZL62" s="169"/>
      <c r="MZM62" s="169"/>
      <c r="MZN62" s="169"/>
      <c r="MZO62" s="169"/>
      <c r="MZP62" s="169"/>
      <c r="MZQ62" s="169"/>
      <c r="MZR62" s="169"/>
      <c r="MZS62" s="169"/>
      <c r="MZT62" s="169"/>
      <c r="MZU62" s="169"/>
      <c r="MZV62" s="169"/>
      <c r="MZW62" s="169"/>
      <c r="MZX62" s="169"/>
      <c r="MZY62" s="169"/>
      <c r="MZZ62" s="169"/>
      <c r="NAA62" s="169"/>
      <c r="NAB62" s="169"/>
      <c r="NAC62" s="169"/>
      <c r="NAD62" s="169"/>
      <c r="NAE62" s="169"/>
      <c r="NAF62" s="169"/>
      <c r="NAG62" s="169"/>
      <c r="NAH62" s="169"/>
      <c r="NAI62" s="169"/>
      <c r="NAJ62" s="169"/>
      <c r="NAK62" s="169"/>
      <c r="NAL62" s="169"/>
      <c r="NAM62" s="169"/>
      <c r="NAN62" s="169"/>
      <c r="NAO62" s="169"/>
      <c r="NAP62" s="169"/>
      <c r="NAQ62" s="169"/>
      <c r="NAR62" s="169"/>
      <c r="NAS62" s="169"/>
      <c r="NAT62" s="169"/>
      <c r="NAU62" s="169"/>
      <c r="NAV62" s="169"/>
      <c r="NAW62" s="169"/>
      <c r="NAX62" s="169"/>
      <c r="NAY62" s="169"/>
      <c r="NAZ62" s="169"/>
      <c r="NBA62" s="169"/>
      <c r="NBB62" s="169"/>
      <c r="NBC62" s="169"/>
      <c r="NBD62" s="169"/>
      <c r="NBE62" s="169"/>
      <c r="NBF62" s="169"/>
      <c r="NBG62" s="169"/>
      <c r="NBH62" s="169"/>
      <c r="NBI62" s="169"/>
      <c r="NBJ62" s="169"/>
      <c r="NBK62" s="169"/>
      <c r="NBL62" s="169"/>
      <c r="NBM62" s="169"/>
      <c r="NBN62" s="169"/>
      <c r="NBO62" s="169"/>
      <c r="NBP62" s="169"/>
      <c r="NBQ62" s="169"/>
      <c r="NBR62" s="169"/>
      <c r="NBS62" s="169"/>
      <c r="NBT62" s="169"/>
      <c r="NBU62" s="169"/>
      <c r="NBV62" s="169"/>
      <c r="NBW62" s="169"/>
      <c r="NBX62" s="169"/>
      <c r="NBY62" s="169"/>
      <c r="NBZ62" s="169"/>
      <c r="NCA62" s="169"/>
      <c r="NCB62" s="169"/>
      <c r="NCC62" s="169"/>
      <c r="NCD62" s="169"/>
      <c r="NCE62" s="169"/>
      <c r="NCF62" s="169"/>
      <c r="NCG62" s="169"/>
      <c r="NCH62" s="169"/>
      <c r="NCI62" s="169"/>
      <c r="NCJ62" s="169"/>
      <c r="NCK62" s="169"/>
      <c r="NCL62" s="169"/>
      <c r="NCM62" s="169"/>
      <c r="NCN62" s="169"/>
      <c r="NCO62" s="169"/>
      <c r="NCP62" s="169"/>
      <c r="NCQ62" s="169"/>
      <c r="NCR62" s="169"/>
      <c r="NCS62" s="169"/>
      <c r="NCT62" s="169"/>
      <c r="NCU62" s="169"/>
      <c r="NCV62" s="169"/>
      <c r="NCW62" s="169"/>
      <c r="NCX62" s="169"/>
      <c r="NCY62" s="169"/>
      <c r="NCZ62" s="169"/>
      <c r="NDA62" s="169"/>
      <c r="NDB62" s="169"/>
      <c r="NDC62" s="169"/>
      <c r="NDD62" s="169"/>
      <c r="NDE62" s="169"/>
      <c r="NDF62" s="169"/>
      <c r="NDG62" s="169"/>
      <c r="NDH62" s="169"/>
      <c r="NDI62" s="169"/>
      <c r="NDJ62" s="169"/>
      <c r="NDK62" s="169"/>
      <c r="NDL62" s="169"/>
      <c r="NDM62" s="169"/>
      <c r="NDN62" s="169"/>
      <c r="NDO62" s="169"/>
      <c r="NDP62" s="169"/>
      <c r="NDQ62" s="169"/>
      <c r="NDR62" s="169"/>
      <c r="NDS62" s="169"/>
      <c r="NDT62" s="169"/>
      <c r="NDU62" s="169"/>
      <c r="NDV62" s="169"/>
      <c r="NDW62" s="169"/>
      <c r="NDX62" s="169"/>
      <c r="NDY62" s="169"/>
      <c r="NDZ62" s="169"/>
      <c r="NEA62" s="169"/>
      <c r="NEB62" s="169"/>
      <c r="NEC62" s="169"/>
      <c r="NED62" s="169"/>
      <c r="NEE62" s="169"/>
      <c r="NEF62" s="169"/>
      <c r="NEG62" s="169"/>
      <c r="NEH62" s="169"/>
      <c r="NEI62" s="169"/>
      <c r="NEJ62" s="169"/>
      <c r="NEK62" s="169"/>
      <c r="NEL62" s="169"/>
      <c r="NEM62" s="169"/>
      <c r="NEN62" s="169"/>
      <c r="NEO62" s="169"/>
      <c r="NEP62" s="169"/>
      <c r="NEQ62" s="169"/>
      <c r="NER62" s="169"/>
      <c r="NES62" s="169"/>
      <c r="NET62" s="169"/>
      <c r="NEU62" s="169"/>
      <c r="NEV62" s="169"/>
      <c r="NEW62" s="169"/>
      <c r="NEX62" s="169"/>
      <c r="NEY62" s="169"/>
      <c r="NEZ62" s="169"/>
      <c r="NFA62" s="169"/>
      <c r="NFB62" s="169"/>
      <c r="NFC62" s="169"/>
      <c r="NFD62" s="169"/>
      <c r="NFE62" s="169"/>
      <c r="NFF62" s="169"/>
      <c r="NFG62" s="169"/>
      <c r="NFH62" s="169"/>
      <c r="NFI62" s="169"/>
      <c r="NFJ62" s="169"/>
      <c r="NFK62" s="169"/>
      <c r="NFL62" s="169"/>
      <c r="NFM62" s="169"/>
      <c r="NFN62" s="169"/>
      <c r="NFO62" s="169"/>
      <c r="NFP62" s="169"/>
      <c r="NFQ62" s="169"/>
      <c r="NFR62" s="169"/>
      <c r="NFS62" s="169"/>
      <c r="NFT62" s="169"/>
      <c r="NFU62" s="169"/>
      <c r="NFV62" s="169"/>
      <c r="NFW62" s="169"/>
      <c r="NFX62" s="169"/>
      <c r="NFY62" s="169"/>
      <c r="NFZ62" s="169"/>
      <c r="NGA62" s="169"/>
      <c r="NGB62" s="169"/>
      <c r="NGC62" s="169"/>
      <c r="NGD62" s="169"/>
      <c r="NGE62" s="169"/>
      <c r="NGF62" s="169"/>
      <c r="NGG62" s="169"/>
      <c r="NGH62" s="169"/>
      <c r="NGI62" s="169"/>
      <c r="NGJ62" s="169"/>
      <c r="NGK62" s="169"/>
      <c r="NGL62" s="169"/>
      <c r="NGM62" s="169"/>
      <c r="NGN62" s="169"/>
      <c r="NGO62" s="169"/>
      <c r="NGP62" s="169"/>
      <c r="NGQ62" s="169"/>
      <c r="NGR62" s="169"/>
      <c r="NGS62" s="169"/>
      <c r="NGT62" s="169"/>
      <c r="NGU62" s="169"/>
      <c r="NGV62" s="169"/>
      <c r="NGW62" s="169"/>
      <c r="NGX62" s="169"/>
      <c r="NGY62" s="169"/>
      <c r="NGZ62" s="169"/>
      <c r="NHA62" s="169"/>
      <c r="NHB62" s="169"/>
      <c r="NHC62" s="169"/>
      <c r="NHD62" s="169"/>
      <c r="NHE62" s="169"/>
      <c r="NHF62" s="169"/>
      <c r="NHG62" s="169"/>
      <c r="NHH62" s="169"/>
      <c r="NHI62" s="169"/>
      <c r="NHJ62" s="169"/>
      <c r="NHK62" s="169"/>
      <c r="NHL62" s="169"/>
      <c r="NHM62" s="169"/>
      <c r="NHN62" s="169"/>
      <c r="NHO62" s="169"/>
      <c r="NHP62" s="169"/>
      <c r="NHQ62" s="169"/>
      <c r="NHR62" s="169"/>
      <c r="NHS62" s="169"/>
      <c r="NHT62" s="169"/>
      <c r="NHU62" s="169"/>
      <c r="NHV62" s="169"/>
      <c r="NHW62" s="169"/>
      <c r="NHX62" s="169"/>
      <c r="NHY62" s="169"/>
      <c r="NHZ62" s="169"/>
      <c r="NIA62" s="169"/>
      <c r="NIB62" s="169"/>
      <c r="NIC62" s="169"/>
      <c r="NID62" s="169"/>
      <c r="NIE62" s="169"/>
      <c r="NIF62" s="169"/>
      <c r="NIG62" s="169"/>
      <c r="NIH62" s="169"/>
      <c r="NII62" s="169"/>
      <c r="NIJ62" s="169"/>
      <c r="NIK62" s="169"/>
      <c r="NIL62" s="169"/>
      <c r="NIM62" s="169"/>
      <c r="NIN62" s="169"/>
      <c r="NIO62" s="169"/>
      <c r="NIP62" s="169"/>
      <c r="NIQ62" s="169"/>
      <c r="NIR62" s="169"/>
      <c r="NIS62" s="169"/>
      <c r="NIT62" s="169"/>
      <c r="NIU62" s="169"/>
      <c r="NIV62" s="169"/>
      <c r="NIW62" s="169"/>
      <c r="NIX62" s="169"/>
      <c r="NIY62" s="169"/>
      <c r="NIZ62" s="169"/>
      <c r="NJA62" s="169"/>
      <c r="NJB62" s="169"/>
      <c r="NJC62" s="169"/>
      <c r="NJD62" s="169"/>
      <c r="NJE62" s="169"/>
      <c r="NJF62" s="169"/>
      <c r="NJG62" s="169"/>
      <c r="NJH62" s="169"/>
      <c r="NJI62" s="169"/>
      <c r="NJJ62" s="169"/>
      <c r="NJK62" s="169"/>
      <c r="NJL62" s="169"/>
      <c r="NJM62" s="169"/>
      <c r="NJN62" s="169"/>
      <c r="NJO62" s="169"/>
      <c r="NJP62" s="169"/>
      <c r="NJQ62" s="169"/>
      <c r="NJR62" s="169"/>
      <c r="NJS62" s="169"/>
      <c r="NJT62" s="169"/>
      <c r="NJU62" s="169"/>
      <c r="NJV62" s="169"/>
      <c r="NJW62" s="169"/>
      <c r="NJX62" s="169"/>
      <c r="NJY62" s="169"/>
      <c r="NJZ62" s="169"/>
      <c r="NKA62" s="169"/>
      <c r="NKB62" s="169"/>
      <c r="NKC62" s="169"/>
      <c r="NKD62" s="169"/>
      <c r="NKE62" s="169"/>
      <c r="NKF62" s="169"/>
      <c r="NKG62" s="169"/>
      <c r="NKH62" s="169"/>
      <c r="NKI62" s="169"/>
      <c r="NKJ62" s="169"/>
      <c r="NKK62" s="169"/>
      <c r="NKL62" s="169"/>
      <c r="NKM62" s="169"/>
      <c r="NKN62" s="169"/>
      <c r="NKO62" s="169"/>
      <c r="NKP62" s="169"/>
      <c r="NKQ62" s="169"/>
      <c r="NKR62" s="169"/>
      <c r="NKS62" s="169"/>
      <c r="NKT62" s="169"/>
      <c r="NKU62" s="169"/>
      <c r="NKV62" s="169"/>
      <c r="NKW62" s="169"/>
      <c r="NKX62" s="169"/>
      <c r="NKY62" s="169"/>
      <c r="NKZ62" s="169"/>
      <c r="NLA62" s="169"/>
      <c r="NLB62" s="169"/>
      <c r="NLC62" s="169"/>
      <c r="NLD62" s="169"/>
      <c r="NLE62" s="169"/>
      <c r="NLF62" s="169"/>
      <c r="NLG62" s="169"/>
      <c r="NLH62" s="169"/>
      <c r="NLI62" s="169"/>
      <c r="NLJ62" s="169"/>
      <c r="NLK62" s="169"/>
      <c r="NLL62" s="169"/>
      <c r="NLM62" s="169"/>
      <c r="NLN62" s="169"/>
      <c r="NLO62" s="169"/>
      <c r="NLP62" s="169"/>
      <c r="NLQ62" s="169"/>
      <c r="NLR62" s="169"/>
      <c r="NLS62" s="169"/>
      <c r="NLT62" s="169"/>
      <c r="NLU62" s="169"/>
      <c r="NLV62" s="169"/>
      <c r="NLW62" s="169"/>
      <c r="NLX62" s="169"/>
      <c r="NLY62" s="169"/>
      <c r="NLZ62" s="169"/>
      <c r="NMA62" s="169"/>
      <c r="NMB62" s="169"/>
      <c r="NMC62" s="169"/>
      <c r="NMD62" s="169"/>
      <c r="NME62" s="169"/>
      <c r="NMF62" s="169"/>
      <c r="NMG62" s="169"/>
      <c r="NMH62" s="169"/>
      <c r="NMI62" s="169"/>
      <c r="NMJ62" s="169"/>
      <c r="NMK62" s="169"/>
      <c r="NML62" s="169"/>
      <c r="NMM62" s="169"/>
      <c r="NMN62" s="169"/>
      <c r="NMO62" s="169"/>
      <c r="NMP62" s="169"/>
      <c r="NMQ62" s="169"/>
      <c r="NMR62" s="169"/>
      <c r="NMS62" s="169"/>
      <c r="NMT62" s="169"/>
      <c r="NMU62" s="169"/>
      <c r="NMV62" s="169"/>
      <c r="NMW62" s="169"/>
      <c r="NMX62" s="169"/>
      <c r="NMY62" s="169"/>
      <c r="NMZ62" s="169"/>
      <c r="NNA62" s="169"/>
      <c r="NNB62" s="169"/>
      <c r="NNC62" s="169"/>
      <c r="NND62" s="169"/>
      <c r="NNE62" s="169"/>
      <c r="NNF62" s="169"/>
      <c r="NNG62" s="169"/>
      <c r="NNH62" s="169"/>
      <c r="NNI62" s="169"/>
      <c r="NNJ62" s="169"/>
      <c r="NNK62" s="169"/>
      <c r="NNL62" s="169"/>
      <c r="NNM62" s="169"/>
      <c r="NNN62" s="169"/>
      <c r="NNO62" s="169"/>
      <c r="NNP62" s="169"/>
      <c r="NNQ62" s="169"/>
      <c r="NNR62" s="169"/>
      <c r="NNS62" s="169"/>
      <c r="NNT62" s="169"/>
      <c r="NNU62" s="169"/>
      <c r="NNV62" s="169"/>
      <c r="NNW62" s="169"/>
      <c r="NNX62" s="169"/>
      <c r="NNY62" s="169"/>
      <c r="NNZ62" s="169"/>
      <c r="NOA62" s="169"/>
      <c r="NOB62" s="169"/>
      <c r="NOC62" s="169"/>
      <c r="NOD62" s="169"/>
      <c r="NOE62" s="169"/>
      <c r="NOF62" s="169"/>
      <c r="NOG62" s="169"/>
      <c r="NOH62" s="169"/>
      <c r="NOI62" s="169"/>
      <c r="NOJ62" s="169"/>
      <c r="NOK62" s="169"/>
      <c r="NOL62" s="169"/>
      <c r="NOM62" s="169"/>
      <c r="NON62" s="169"/>
      <c r="NOO62" s="169"/>
      <c r="NOP62" s="169"/>
      <c r="NOQ62" s="169"/>
      <c r="NOR62" s="169"/>
      <c r="NOS62" s="169"/>
      <c r="NOT62" s="169"/>
      <c r="NOU62" s="169"/>
      <c r="NOV62" s="169"/>
      <c r="NOW62" s="169"/>
      <c r="NOX62" s="169"/>
      <c r="NOY62" s="169"/>
      <c r="NOZ62" s="169"/>
      <c r="NPA62" s="169"/>
      <c r="NPB62" s="169"/>
      <c r="NPC62" s="169"/>
      <c r="NPD62" s="169"/>
      <c r="NPE62" s="169"/>
      <c r="NPF62" s="169"/>
      <c r="NPG62" s="169"/>
      <c r="NPH62" s="169"/>
      <c r="NPI62" s="169"/>
      <c r="NPJ62" s="169"/>
      <c r="NPK62" s="169"/>
      <c r="NPL62" s="169"/>
      <c r="NPM62" s="169"/>
      <c r="NPN62" s="169"/>
      <c r="NPO62" s="169"/>
      <c r="NPP62" s="169"/>
      <c r="NPQ62" s="169"/>
      <c r="NPR62" s="169"/>
      <c r="NPS62" s="169"/>
      <c r="NPT62" s="169"/>
      <c r="NPU62" s="169"/>
      <c r="NPV62" s="169"/>
      <c r="NPW62" s="169"/>
      <c r="NPX62" s="169"/>
      <c r="NPY62" s="169"/>
      <c r="NPZ62" s="169"/>
      <c r="NQA62" s="169"/>
      <c r="NQB62" s="169"/>
      <c r="NQC62" s="169"/>
      <c r="NQD62" s="169"/>
      <c r="NQE62" s="169"/>
      <c r="NQF62" s="169"/>
      <c r="NQG62" s="169"/>
      <c r="NQH62" s="169"/>
      <c r="NQI62" s="169"/>
      <c r="NQJ62" s="169"/>
      <c r="NQK62" s="169"/>
      <c r="NQL62" s="169"/>
      <c r="NQM62" s="169"/>
      <c r="NQN62" s="169"/>
      <c r="NQO62" s="169"/>
      <c r="NQP62" s="169"/>
      <c r="NQQ62" s="169"/>
      <c r="NQR62" s="169"/>
      <c r="NQS62" s="169"/>
      <c r="NQT62" s="169"/>
      <c r="NQU62" s="169"/>
      <c r="NQV62" s="169"/>
      <c r="NQW62" s="169"/>
      <c r="NQX62" s="169"/>
      <c r="NQY62" s="169"/>
      <c r="NQZ62" s="169"/>
      <c r="NRA62" s="169"/>
      <c r="NRB62" s="169"/>
      <c r="NRC62" s="169"/>
      <c r="NRD62" s="169"/>
      <c r="NRE62" s="169"/>
      <c r="NRF62" s="169"/>
      <c r="NRG62" s="169"/>
      <c r="NRH62" s="169"/>
      <c r="NRI62" s="169"/>
      <c r="NRJ62" s="169"/>
      <c r="NRK62" s="169"/>
      <c r="NRL62" s="169"/>
      <c r="NRM62" s="169"/>
      <c r="NRN62" s="169"/>
      <c r="NRO62" s="169"/>
      <c r="NRP62" s="169"/>
      <c r="NRQ62" s="169"/>
      <c r="NRR62" s="169"/>
      <c r="NRS62" s="169"/>
      <c r="NRT62" s="169"/>
      <c r="NRU62" s="169"/>
      <c r="NRV62" s="169"/>
      <c r="NRW62" s="169"/>
      <c r="NRX62" s="169"/>
      <c r="NRY62" s="169"/>
      <c r="NRZ62" s="169"/>
      <c r="NSA62" s="169"/>
      <c r="NSB62" s="169"/>
      <c r="NSC62" s="169"/>
      <c r="NSD62" s="169"/>
      <c r="NSE62" s="169"/>
      <c r="NSF62" s="169"/>
      <c r="NSG62" s="169"/>
      <c r="NSH62" s="169"/>
      <c r="NSI62" s="169"/>
      <c r="NSJ62" s="169"/>
      <c r="NSK62" s="169"/>
      <c r="NSL62" s="169"/>
      <c r="NSM62" s="169"/>
      <c r="NSN62" s="169"/>
      <c r="NSO62" s="169"/>
      <c r="NSP62" s="169"/>
      <c r="NSQ62" s="169"/>
      <c r="NSR62" s="169"/>
      <c r="NSS62" s="169"/>
      <c r="NST62" s="169"/>
      <c r="NSU62" s="169"/>
      <c r="NSV62" s="169"/>
      <c r="NSW62" s="169"/>
      <c r="NSX62" s="169"/>
      <c r="NSY62" s="169"/>
      <c r="NSZ62" s="169"/>
      <c r="NTA62" s="169"/>
      <c r="NTB62" s="169"/>
      <c r="NTC62" s="169"/>
      <c r="NTD62" s="169"/>
      <c r="NTE62" s="169"/>
      <c r="NTF62" s="169"/>
      <c r="NTG62" s="169"/>
      <c r="NTH62" s="169"/>
      <c r="NTI62" s="169"/>
      <c r="NTJ62" s="169"/>
      <c r="NTK62" s="169"/>
      <c r="NTL62" s="169"/>
      <c r="NTM62" s="169"/>
      <c r="NTN62" s="169"/>
      <c r="NTO62" s="169"/>
      <c r="NTP62" s="169"/>
      <c r="NTQ62" s="169"/>
      <c r="NTR62" s="169"/>
      <c r="NTS62" s="169"/>
      <c r="NTT62" s="169"/>
      <c r="NTU62" s="169"/>
      <c r="NTV62" s="169"/>
      <c r="NTW62" s="169"/>
      <c r="NTX62" s="169"/>
      <c r="NTY62" s="169"/>
      <c r="NTZ62" s="169"/>
      <c r="NUA62" s="169"/>
      <c r="NUB62" s="169"/>
      <c r="NUC62" s="169"/>
      <c r="NUD62" s="169"/>
      <c r="NUE62" s="169"/>
      <c r="NUF62" s="169"/>
      <c r="NUG62" s="169"/>
      <c r="NUH62" s="169"/>
      <c r="NUI62" s="169"/>
      <c r="NUJ62" s="169"/>
      <c r="NUK62" s="169"/>
      <c r="NUL62" s="169"/>
      <c r="NUM62" s="169"/>
      <c r="NUN62" s="169"/>
      <c r="NUO62" s="169"/>
      <c r="NUP62" s="169"/>
      <c r="NUQ62" s="169"/>
      <c r="NUR62" s="169"/>
      <c r="NUS62" s="169"/>
      <c r="NUT62" s="169"/>
      <c r="NUU62" s="169"/>
      <c r="NUV62" s="169"/>
      <c r="NUW62" s="169"/>
      <c r="NUX62" s="169"/>
      <c r="NUY62" s="169"/>
      <c r="NUZ62" s="169"/>
      <c r="NVA62" s="169"/>
      <c r="NVB62" s="169"/>
      <c r="NVC62" s="169"/>
      <c r="NVD62" s="169"/>
      <c r="NVE62" s="169"/>
      <c r="NVF62" s="169"/>
      <c r="NVG62" s="169"/>
      <c r="NVH62" s="169"/>
      <c r="NVI62" s="169"/>
      <c r="NVJ62" s="169"/>
      <c r="NVK62" s="169"/>
      <c r="NVL62" s="169"/>
      <c r="NVM62" s="169"/>
      <c r="NVN62" s="169"/>
      <c r="NVO62" s="169"/>
      <c r="NVP62" s="169"/>
      <c r="NVQ62" s="169"/>
      <c r="NVR62" s="169"/>
      <c r="NVS62" s="169"/>
      <c r="NVT62" s="169"/>
      <c r="NVU62" s="169"/>
      <c r="NVV62" s="169"/>
      <c r="NVW62" s="169"/>
      <c r="NVX62" s="169"/>
      <c r="NVY62" s="169"/>
      <c r="NVZ62" s="169"/>
      <c r="NWA62" s="169"/>
      <c r="NWB62" s="169"/>
      <c r="NWC62" s="169"/>
      <c r="NWD62" s="169"/>
      <c r="NWE62" s="169"/>
      <c r="NWF62" s="169"/>
      <c r="NWG62" s="169"/>
      <c r="NWH62" s="169"/>
      <c r="NWI62" s="169"/>
      <c r="NWJ62" s="169"/>
      <c r="NWK62" s="169"/>
      <c r="NWL62" s="169"/>
      <c r="NWM62" s="169"/>
      <c r="NWN62" s="169"/>
      <c r="NWO62" s="169"/>
      <c r="NWP62" s="169"/>
      <c r="NWQ62" s="169"/>
      <c r="NWR62" s="169"/>
      <c r="NWS62" s="169"/>
      <c r="NWT62" s="169"/>
      <c r="NWU62" s="169"/>
      <c r="NWV62" s="169"/>
      <c r="NWW62" s="169"/>
      <c r="NWX62" s="169"/>
      <c r="NWY62" s="169"/>
      <c r="NWZ62" s="169"/>
      <c r="NXA62" s="169"/>
      <c r="NXB62" s="169"/>
      <c r="NXC62" s="169"/>
      <c r="NXD62" s="169"/>
      <c r="NXE62" s="169"/>
      <c r="NXF62" s="169"/>
      <c r="NXG62" s="169"/>
      <c r="NXH62" s="169"/>
      <c r="NXI62" s="169"/>
      <c r="NXJ62" s="169"/>
      <c r="NXK62" s="169"/>
      <c r="NXL62" s="169"/>
      <c r="NXM62" s="169"/>
      <c r="NXN62" s="169"/>
      <c r="NXO62" s="169"/>
      <c r="NXP62" s="169"/>
      <c r="NXQ62" s="169"/>
      <c r="NXR62" s="169"/>
      <c r="NXS62" s="169"/>
      <c r="NXT62" s="169"/>
      <c r="NXU62" s="169"/>
      <c r="NXV62" s="169"/>
      <c r="NXW62" s="169"/>
      <c r="NXX62" s="169"/>
      <c r="NXY62" s="169"/>
      <c r="NXZ62" s="169"/>
      <c r="NYA62" s="169"/>
      <c r="NYB62" s="169"/>
      <c r="NYC62" s="169"/>
      <c r="NYD62" s="169"/>
      <c r="NYE62" s="169"/>
      <c r="NYF62" s="169"/>
      <c r="NYG62" s="169"/>
      <c r="NYH62" s="169"/>
      <c r="NYI62" s="169"/>
      <c r="NYJ62" s="169"/>
      <c r="NYK62" s="169"/>
      <c r="NYL62" s="169"/>
      <c r="NYM62" s="169"/>
      <c r="NYN62" s="169"/>
      <c r="NYO62" s="169"/>
      <c r="NYP62" s="169"/>
      <c r="NYQ62" s="169"/>
      <c r="NYR62" s="169"/>
      <c r="NYS62" s="169"/>
      <c r="NYT62" s="169"/>
      <c r="NYU62" s="169"/>
      <c r="NYV62" s="169"/>
      <c r="NYW62" s="169"/>
      <c r="NYX62" s="169"/>
      <c r="NYY62" s="169"/>
      <c r="NYZ62" s="169"/>
      <c r="NZA62" s="169"/>
      <c r="NZB62" s="169"/>
      <c r="NZC62" s="169"/>
      <c r="NZD62" s="169"/>
      <c r="NZE62" s="169"/>
      <c r="NZF62" s="169"/>
      <c r="NZG62" s="169"/>
      <c r="NZH62" s="169"/>
      <c r="NZI62" s="169"/>
      <c r="NZJ62" s="169"/>
      <c r="NZK62" s="169"/>
      <c r="NZL62" s="169"/>
      <c r="NZM62" s="169"/>
      <c r="NZN62" s="169"/>
      <c r="NZO62" s="169"/>
      <c r="NZP62" s="169"/>
      <c r="NZQ62" s="169"/>
      <c r="NZR62" s="169"/>
      <c r="NZS62" s="169"/>
      <c r="NZT62" s="169"/>
      <c r="NZU62" s="169"/>
      <c r="NZV62" s="169"/>
      <c r="NZW62" s="169"/>
      <c r="NZX62" s="169"/>
      <c r="NZY62" s="169"/>
      <c r="NZZ62" s="169"/>
      <c r="OAA62" s="169"/>
      <c r="OAB62" s="169"/>
      <c r="OAC62" s="169"/>
      <c r="OAD62" s="169"/>
      <c r="OAE62" s="169"/>
      <c r="OAF62" s="169"/>
      <c r="OAG62" s="169"/>
      <c r="OAH62" s="169"/>
      <c r="OAI62" s="169"/>
      <c r="OAJ62" s="169"/>
      <c r="OAK62" s="169"/>
      <c r="OAL62" s="169"/>
      <c r="OAM62" s="169"/>
      <c r="OAN62" s="169"/>
      <c r="OAO62" s="169"/>
      <c r="OAP62" s="169"/>
      <c r="OAQ62" s="169"/>
      <c r="OAR62" s="169"/>
      <c r="OAS62" s="169"/>
      <c r="OAT62" s="169"/>
      <c r="OAU62" s="169"/>
      <c r="OAV62" s="169"/>
      <c r="OAW62" s="169"/>
      <c r="OAX62" s="169"/>
      <c r="OAY62" s="169"/>
      <c r="OAZ62" s="169"/>
      <c r="OBA62" s="169"/>
      <c r="OBB62" s="169"/>
      <c r="OBC62" s="169"/>
      <c r="OBD62" s="169"/>
      <c r="OBE62" s="169"/>
      <c r="OBF62" s="169"/>
      <c r="OBG62" s="169"/>
      <c r="OBH62" s="169"/>
      <c r="OBI62" s="169"/>
      <c r="OBJ62" s="169"/>
      <c r="OBK62" s="169"/>
      <c r="OBL62" s="169"/>
      <c r="OBM62" s="169"/>
      <c r="OBN62" s="169"/>
      <c r="OBO62" s="169"/>
      <c r="OBP62" s="169"/>
      <c r="OBQ62" s="169"/>
      <c r="OBR62" s="169"/>
      <c r="OBS62" s="169"/>
      <c r="OBT62" s="169"/>
      <c r="OBU62" s="169"/>
      <c r="OBV62" s="169"/>
      <c r="OBW62" s="169"/>
      <c r="OBX62" s="169"/>
      <c r="OBY62" s="169"/>
      <c r="OBZ62" s="169"/>
      <c r="OCA62" s="169"/>
      <c r="OCB62" s="169"/>
      <c r="OCC62" s="169"/>
      <c r="OCD62" s="169"/>
      <c r="OCE62" s="169"/>
      <c r="OCF62" s="169"/>
      <c r="OCG62" s="169"/>
      <c r="OCH62" s="169"/>
      <c r="OCI62" s="169"/>
      <c r="OCJ62" s="169"/>
      <c r="OCK62" s="169"/>
      <c r="OCL62" s="169"/>
      <c r="OCM62" s="169"/>
      <c r="OCN62" s="169"/>
      <c r="OCO62" s="169"/>
      <c r="OCP62" s="169"/>
      <c r="OCQ62" s="169"/>
      <c r="OCR62" s="169"/>
      <c r="OCS62" s="169"/>
      <c r="OCT62" s="169"/>
      <c r="OCU62" s="169"/>
      <c r="OCV62" s="169"/>
      <c r="OCW62" s="169"/>
      <c r="OCX62" s="169"/>
      <c r="OCY62" s="169"/>
      <c r="OCZ62" s="169"/>
      <c r="ODA62" s="169"/>
      <c r="ODB62" s="169"/>
      <c r="ODC62" s="169"/>
      <c r="ODD62" s="169"/>
      <c r="ODE62" s="169"/>
      <c r="ODF62" s="169"/>
      <c r="ODG62" s="169"/>
      <c r="ODH62" s="169"/>
      <c r="ODI62" s="169"/>
      <c r="ODJ62" s="169"/>
      <c r="ODK62" s="169"/>
      <c r="ODL62" s="169"/>
      <c r="ODM62" s="169"/>
      <c r="ODN62" s="169"/>
      <c r="ODO62" s="169"/>
      <c r="ODP62" s="169"/>
      <c r="ODQ62" s="169"/>
      <c r="ODR62" s="169"/>
      <c r="ODS62" s="169"/>
      <c r="ODT62" s="169"/>
      <c r="ODU62" s="169"/>
      <c r="ODV62" s="169"/>
      <c r="ODW62" s="169"/>
      <c r="ODX62" s="169"/>
      <c r="ODY62" s="169"/>
      <c r="ODZ62" s="169"/>
      <c r="OEA62" s="169"/>
      <c r="OEB62" s="169"/>
      <c r="OEC62" s="169"/>
      <c r="OED62" s="169"/>
      <c r="OEE62" s="169"/>
      <c r="OEF62" s="169"/>
      <c r="OEG62" s="169"/>
      <c r="OEH62" s="169"/>
      <c r="OEI62" s="169"/>
      <c r="OEJ62" s="169"/>
      <c r="OEK62" s="169"/>
      <c r="OEL62" s="169"/>
      <c r="OEM62" s="169"/>
      <c r="OEN62" s="169"/>
      <c r="OEO62" s="169"/>
      <c r="OEP62" s="169"/>
      <c r="OEQ62" s="169"/>
      <c r="OER62" s="169"/>
      <c r="OES62" s="169"/>
      <c r="OET62" s="169"/>
      <c r="OEU62" s="169"/>
      <c r="OEV62" s="169"/>
      <c r="OEW62" s="169"/>
      <c r="OEX62" s="169"/>
      <c r="OEY62" s="169"/>
      <c r="OEZ62" s="169"/>
      <c r="OFA62" s="169"/>
      <c r="OFB62" s="169"/>
      <c r="OFC62" s="169"/>
      <c r="OFD62" s="169"/>
      <c r="OFE62" s="169"/>
      <c r="OFF62" s="169"/>
      <c r="OFG62" s="169"/>
      <c r="OFH62" s="169"/>
      <c r="OFI62" s="169"/>
      <c r="OFJ62" s="169"/>
      <c r="OFK62" s="169"/>
      <c r="OFL62" s="169"/>
      <c r="OFM62" s="169"/>
      <c r="OFN62" s="169"/>
      <c r="OFO62" s="169"/>
      <c r="OFP62" s="169"/>
      <c r="OFQ62" s="169"/>
      <c r="OFR62" s="169"/>
      <c r="OFS62" s="169"/>
      <c r="OFT62" s="169"/>
      <c r="OFU62" s="169"/>
      <c r="OFV62" s="169"/>
      <c r="OFW62" s="169"/>
      <c r="OFX62" s="169"/>
      <c r="OFY62" s="169"/>
      <c r="OFZ62" s="169"/>
      <c r="OGA62" s="169"/>
      <c r="OGB62" s="169"/>
      <c r="OGC62" s="169"/>
      <c r="OGD62" s="169"/>
      <c r="OGE62" s="169"/>
      <c r="OGF62" s="169"/>
      <c r="OGG62" s="169"/>
      <c r="OGH62" s="169"/>
      <c r="OGI62" s="169"/>
      <c r="OGJ62" s="169"/>
      <c r="OGK62" s="169"/>
      <c r="OGL62" s="169"/>
      <c r="OGM62" s="169"/>
      <c r="OGN62" s="169"/>
      <c r="OGO62" s="169"/>
      <c r="OGP62" s="169"/>
      <c r="OGQ62" s="169"/>
      <c r="OGR62" s="169"/>
      <c r="OGS62" s="169"/>
      <c r="OGT62" s="169"/>
      <c r="OGU62" s="169"/>
      <c r="OGV62" s="169"/>
      <c r="OGW62" s="169"/>
      <c r="OGX62" s="169"/>
      <c r="OGY62" s="169"/>
      <c r="OGZ62" s="169"/>
      <c r="OHA62" s="169"/>
      <c r="OHB62" s="169"/>
      <c r="OHC62" s="169"/>
      <c r="OHD62" s="169"/>
      <c r="OHE62" s="169"/>
      <c r="OHF62" s="169"/>
      <c r="OHG62" s="169"/>
      <c r="OHH62" s="169"/>
      <c r="OHI62" s="169"/>
      <c r="OHJ62" s="169"/>
      <c r="OHK62" s="169"/>
      <c r="OHL62" s="169"/>
      <c r="OHM62" s="169"/>
      <c r="OHN62" s="169"/>
      <c r="OHO62" s="169"/>
      <c r="OHP62" s="169"/>
      <c r="OHQ62" s="169"/>
      <c r="OHR62" s="169"/>
      <c r="OHS62" s="169"/>
      <c r="OHT62" s="169"/>
      <c r="OHU62" s="169"/>
      <c r="OHV62" s="169"/>
      <c r="OHW62" s="169"/>
      <c r="OHX62" s="169"/>
      <c r="OHY62" s="169"/>
      <c r="OHZ62" s="169"/>
      <c r="OIA62" s="169"/>
      <c r="OIB62" s="169"/>
      <c r="OIC62" s="169"/>
      <c r="OID62" s="169"/>
      <c r="OIE62" s="169"/>
      <c r="OIF62" s="169"/>
      <c r="OIG62" s="169"/>
      <c r="OIH62" s="169"/>
      <c r="OII62" s="169"/>
      <c r="OIJ62" s="169"/>
      <c r="OIK62" s="169"/>
      <c r="OIL62" s="169"/>
      <c r="OIM62" s="169"/>
      <c r="OIN62" s="169"/>
      <c r="OIO62" s="169"/>
      <c r="OIP62" s="169"/>
      <c r="OIQ62" s="169"/>
      <c r="OIR62" s="169"/>
      <c r="OIS62" s="169"/>
      <c r="OIT62" s="169"/>
      <c r="OIU62" s="169"/>
      <c r="OIV62" s="169"/>
      <c r="OIW62" s="169"/>
      <c r="OIX62" s="169"/>
      <c r="OIY62" s="169"/>
      <c r="OIZ62" s="169"/>
      <c r="OJA62" s="169"/>
      <c r="OJB62" s="169"/>
      <c r="OJC62" s="169"/>
      <c r="OJD62" s="169"/>
      <c r="OJE62" s="169"/>
      <c r="OJF62" s="169"/>
      <c r="OJG62" s="169"/>
      <c r="OJH62" s="169"/>
      <c r="OJI62" s="169"/>
      <c r="OJJ62" s="169"/>
      <c r="OJK62" s="169"/>
      <c r="OJL62" s="169"/>
      <c r="OJM62" s="169"/>
      <c r="OJN62" s="169"/>
      <c r="OJO62" s="169"/>
      <c r="OJP62" s="169"/>
      <c r="OJQ62" s="169"/>
      <c r="OJR62" s="169"/>
      <c r="OJS62" s="169"/>
      <c r="OJT62" s="169"/>
      <c r="OJU62" s="169"/>
      <c r="OJV62" s="169"/>
      <c r="OJW62" s="169"/>
      <c r="OJX62" s="169"/>
      <c r="OJY62" s="169"/>
      <c r="OJZ62" s="169"/>
      <c r="OKA62" s="169"/>
      <c r="OKB62" s="169"/>
      <c r="OKC62" s="169"/>
      <c r="OKD62" s="169"/>
      <c r="OKE62" s="169"/>
      <c r="OKF62" s="169"/>
      <c r="OKG62" s="169"/>
      <c r="OKH62" s="169"/>
      <c r="OKI62" s="169"/>
      <c r="OKJ62" s="169"/>
      <c r="OKK62" s="169"/>
      <c r="OKL62" s="169"/>
      <c r="OKM62" s="169"/>
      <c r="OKN62" s="169"/>
      <c r="OKO62" s="169"/>
      <c r="OKP62" s="169"/>
      <c r="OKQ62" s="169"/>
      <c r="OKR62" s="169"/>
      <c r="OKS62" s="169"/>
      <c r="OKT62" s="169"/>
      <c r="OKU62" s="169"/>
      <c r="OKV62" s="169"/>
      <c r="OKW62" s="169"/>
      <c r="OKX62" s="169"/>
      <c r="OKY62" s="169"/>
      <c r="OKZ62" s="169"/>
      <c r="OLA62" s="169"/>
      <c r="OLB62" s="169"/>
      <c r="OLC62" s="169"/>
      <c r="OLD62" s="169"/>
      <c r="OLE62" s="169"/>
      <c r="OLF62" s="169"/>
      <c r="OLG62" s="169"/>
      <c r="OLH62" s="169"/>
      <c r="OLI62" s="169"/>
      <c r="OLJ62" s="169"/>
      <c r="OLK62" s="169"/>
      <c r="OLL62" s="169"/>
      <c r="OLM62" s="169"/>
      <c r="OLN62" s="169"/>
      <c r="OLO62" s="169"/>
      <c r="OLP62" s="169"/>
      <c r="OLQ62" s="169"/>
      <c r="OLR62" s="169"/>
      <c r="OLS62" s="169"/>
      <c r="OLT62" s="169"/>
      <c r="OLU62" s="169"/>
      <c r="OLV62" s="169"/>
      <c r="OLW62" s="169"/>
      <c r="OLX62" s="169"/>
      <c r="OLY62" s="169"/>
      <c r="OLZ62" s="169"/>
      <c r="OMA62" s="169"/>
      <c r="OMB62" s="169"/>
      <c r="OMC62" s="169"/>
      <c r="OMD62" s="169"/>
      <c r="OME62" s="169"/>
      <c r="OMF62" s="169"/>
      <c r="OMG62" s="169"/>
      <c r="OMH62" s="169"/>
      <c r="OMI62" s="169"/>
      <c r="OMJ62" s="169"/>
      <c r="OMK62" s="169"/>
      <c r="OML62" s="169"/>
      <c r="OMM62" s="169"/>
      <c r="OMN62" s="169"/>
      <c r="OMO62" s="169"/>
      <c r="OMP62" s="169"/>
      <c r="OMQ62" s="169"/>
      <c r="OMR62" s="169"/>
      <c r="OMS62" s="169"/>
      <c r="OMT62" s="169"/>
      <c r="OMU62" s="169"/>
      <c r="OMV62" s="169"/>
      <c r="OMW62" s="169"/>
      <c r="OMX62" s="169"/>
      <c r="OMY62" s="169"/>
      <c r="OMZ62" s="169"/>
      <c r="ONA62" s="169"/>
      <c r="ONB62" s="169"/>
      <c r="ONC62" s="169"/>
      <c r="OND62" s="169"/>
      <c r="ONE62" s="169"/>
      <c r="ONF62" s="169"/>
      <c r="ONG62" s="169"/>
      <c r="ONH62" s="169"/>
      <c r="ONI62" s="169"/>
      <c r="ONJ62" s="169"/>
      <c r="ONK62" s="169"/>
      <c r="ONL62" s="169"/>
      <c r="ONM62" s="169"/>
      <c r="ONN62" s="169"/>
      <c r="ONO62" s="169"/>
      <c r="ONP62" s="169"/>
      <c r="ONQ62" s="169"/>
      <c r="ONR62" s="169"/>
      <c r="ONS62" s="169"/>
      <c r="ONT62" s="169"/>
      <c r="ONU62" s="169"/>
      <c r="ONV62" s="169"/>
      <c r="ONW62" s="169"/>
      <c r="ONX62" s="169"/>
      <c r="ONY62" s="169"/>
      <c r="ONZ62" s="169"/>
      <c r="OOA62" s="169"/>
      <c r="OOB62" s="169"/>
      <c r="OOC62" s="169"/>
      <c r="OOD62" s="169"/>
      <c r="OOE62" s="169"/>
      <c r="OOF62" s="169"/>
      <c r="OOG62" s="169"/>
      <c r="OOH62" s="169"/>
      <c r="OOI62" s="169"/>
      <c r="OOJ62" s="169"/>
      <c r="OOK62" s="169"/>
      <c r="OOL62" s="169"/>
      <c r="OOM62" s="169"/>
      <c r="OON62" s="169"/>
      <c r="OOO62" s="169"/>
      <c r="OOP62" s="169"/>
      <c r="OOQ62" s="169"/>
      <c r="OOR62" s="169"/>
      <c r="OOS62" s="169"/>
      <c r="OOT62" s="169"/>
      <c r="OOU62" s="169"/>
      <c r="OOV62" s="169"/>
      <c r="OOW62" s="169"/>
      <c r="OOX62" s="169"/>
      <c r="OOY62" s="169"/>
      <c r="OOZ62" s="169"/>
      <c r="OPA62" s="169"/>
      <c r="OPB62" s="169"/>
      <c r="OPC62" s="169"/>
      <c r="OPD62" s="169"/>
      <c r="OPE62" s="169"/>
      <c r="OPF62" s="169"/>
      <c r="OPG62" s="169"/>
      <c r="OPH62" s="169"/>
      <c r="OPI62" s="169"/>
      <c r="OPJ62" s="169"/>
      <c r="OPK62" s="169"/>
      <c r="OPL62" s="169"/>
      <c r="OPM62" s="169"/>
      <c r="OPN62" s="169"/>
      <c r="OPO62" s="169"/>
      <c r="OPP62" s="169"/>
      <c r="OPQ62" s="169"/>
      <c r="OPR62" s="169"/>
      <c r="OPS62" s="169"/>
      <c r="OPT62" s="169"/>
      <c r="OPU62" s="169"/>
      <c r="OPV62" s="169"/>
      <c r="OPW62" s="169"/>
      <c r="OPX62" s="169"/>
      <c r="OPY62" s="169"/>
      <c r="OPZ62" s="169"/>
      <c r="OQA62" s="169"/>
      <c r="OQB62" s="169"/>
      <c r="OQC62" s="169"/>
      <c r="OQD62" s="169"/>
      <c r="OQE62" s="169"/>
      <c r="OQF62" s="169"/>
      <c r="OQG62" s="169"/>
      <c r="OQH62" s="169"/>
      <c r="OQI62" s="169"/>
      <c r="OQJ62" s="169"/>
      <c r="OQK62" s="169"/>
      <c r="OQL62" s="169"/>
      <c r="OQM62" s="169"/>
      <c r="OQN62" s="169"/>
      <c r="OQO62" s="169"/>
      <c r="OQP62" s="169"/>
      <c r="OQQ62" s="169"/>
      <c r="OQR62" s="169"/>
      <c r="OQS62" s="169"/>
      <c r="OQT62" s="169"/>
      <c r="OQU62" s="169"/>
      <c r="OQV62" s="169"/>
      <c r="OQW62" s="169"/>
      <c r="OQX62" s="169"/>
      <c r="OQY62" s="169"/>
      <c r="OQZ62" s="169"/>
      <c r="ORA62" s="169"/>
      <c r="ORB62" s="169"/>
      <c r="ORC62" s="169"/>
      <c r="ORD62" s="169"/>
      <c r="ORE62" s="169"/>
      <c r="ORF62" s="169"/>
      <c r="ORG62" s="169"/>
      <c r="ORH62" s="169"/>
      <c r="ORI62" s="169"/>
      <c r="ORJ62" s="169"/>
      <c r="ORK62" s="169"/>
      <c r="ORL62" s="169"/>
      <c r="ORM62" s="169"/>
      <c r="ORN62" s="169"/>
      <c r="ORO62" s="169"/>
      <c r="ORP62" s="169"/>
      <c r="ORQ62" s="169"/>
      <c r="ORR62" s="169"/>
      <c r="ORS62" s="169"/>
      <c r="ORT62" s="169"/>
      <c r="ORU62" s="169"/>
      <c r="ORV62" s="169"/>
      <c r="ORW62" s="169"/>
      <c r="ORX62" s="169"/>
      <c r="ORY62" s="169"/>
      <c r="ORZ62" s="169"/>
      <c r="OSA62" s="169"/>
      <c r="OSB62" s="169"/>
      <c r="OSC62" s="169"/>
      <c r="OSD62" s="169"/>
      <c r="OSE62" s="169"/>
      <c r="OSF62" s="169"/>
      <c r="OSG62" s="169"/>
      <c r="OSH62" s="169"/>
      <c r="OSI62" s="169"/>
      <c r="OSJ62" s="169"/>
      <c r="OSK62" s="169"/>
      <c r="OSL62" s="169"/>
      <c r="OSM62" s="169"/>
      <c r="OSN62" s="169"/>
      <c r="OSO62" s="169"/>
      <c r="OSP62" s="169"/>
      <c r="OSQ62" s="169"/>
      <c r="OSR62" s="169"/>
      <c r="OSS62" s="169"/>
      <c r="OST62" s="169"/>
      <c r="OSU62" s="169"/>
      <c r="OSV62" s="169"/>
      <c r="OSW62" s="169"/>
      <c r="OSX62" s="169"/>
      <c r="OSY62" s="169"/>
      <c r="OSZ62" s="169"/>
      <c r="OTA62" s="169"/>
      <c r="OTB62" s="169"/>
      <c r="OTC62" s="169"/>
      <c r="OTD62" s="169"/>
      <c r="OTE62" s="169"/>
      <c r="OTF62" s="169"/>
      <c r="OTG62" s="169"/>
      <c r="OTH62" s="169"/>
      <c r="OTI62" s="169"/>
      <c r="OTJ62" s="169"/>
      <c r="OTK62" s="169"/>
      <c r="OTL62" s="169"/>
      <c r="OTM62" s="169"/>
      <c r="OTN62" s="169"/>
      <c r="OTO62" s="169"/>
      <c r="OTP62" s="169"/>
      <c r="OTQ62" s="169"/>
      <c r="OTR62" s="169"/>
      <c r="OTS62" s="169"/>
      <c r="OTT62" s="169"/>
      <c r="OTU62" s="169"/>
      <c r="OTV62" s="169"/>
      <c r="OTW62" s="169"/>
      <c r="OTX62" s="169"/>
      <c r="OTY62" s="169"/>
      <c r="OTZ62" s="169"/>
      <c r="OUA62" s="169"/>
      <c r="OUB62" s="169"/>
      <c r="OUC62" s="169"/>
      <c r="OUD62" s="169"/>
      <c r="OUE62" s="169"/>
      <c r="OUF62" s="169"/>
      <c r="OUG62" s="169"/>
      <c r="OUH62" s="169"/>
      <c r="OUI62" s="169"/>
      <c r="OUJ62" s="169"/>
      <c r="OUK62" s="169"/>
      <c r="OUL62" s="169"/>
      <c r="OUM62" s="169"/>
      <c r="OUN62" s="169"/>
      <c r="OUO62" s="169"/>
      <c r="OUP62" s="169"/>
      <c r="OUQ62" s="169"/>
      <c r="OUR62" s="169"/>
      <c r="OUS62" s="169"/>
      <c r="OUT62" s="169"/>
      <c r="OUU62" s="169"/>
      <c r="OUV62" s="169"/>
      <c r="OUW62" s="169"/>
      <c r="OUX62" s="169"/>
      <c r="OUY62" s="169"/>
      <c r="OUZ62" s="169"/>
      <c r="OVA62" s="169"/>
      <c r="OVB62" s="169"/>
      <c r="OVC62" s="169"/>
      <c r="OVD62" s="169"/>
      <c r="OVE62" s="169"/>
      <c r="OVF62" s="169"/>
      <c r="OVG62" s="169"/>
      <c r="OVH62" s="169"/>
      <c r="OVI62" s="169"/>
      <c r="OVJ62" s="169"/>
      <c r="OVK62" s="169"/>
      <c r="OVL62" s="169"/>
      <c r="OVM62" s="169"/>
      <c r="OVN62" s="169"/>
      <c r="OVO62" s="169"/>
      <c r="OVP62" s="169"/>
      <c r="OVQ62" s="169"/>
      <c r="OVR62" s="169"/>
      <c r="OVS62" s="169"/>
      <c r="OVT62" s="169"/>
      <c r="OVU62" s="169"/>
      <c r="OVV62" s="169"/>
      <c r="OVW62" s="169"/>
      <c r="OVX62" s="169"/>
      <c r="OVY62" s="169"/>
      <c r="OVZ62" s="169"/>
      <c r="OWA62" s="169"/>
      <c r="OWB62" s="169"/>
      <c r="OWC62" s="169"/>
      <c r="OWD62" s="169"/>
      <c r="OWE62" s="169"/>
      <c r="OWF62" s="169"/>
      <c r="OWG62" s="169"/>
      <c r="OWH62" s="169"/>
      <c r="OWI62" s="169"/>
      <c r="OWJ62" s="169"/>
      <c r="OWK62" s="169"/>
      <c r="OWL62" s="169"/>
      <c r="OWM62" s="169"/>
      <c r="OWN62" s="169"/>
      <c r="OWO62" s="169"/>
      <c r="OWP62" s="169"/>
      <c r="OWQ62" s="169"/>
      <c r="OWR62" s="169"/>
      <c r="OWS62" s="169"/>
      <c r="OWT62" s="169"/>
      <c r="OWU62" s="169"/>
      <c r="OWV62" s="169"/>
      <c r="OWW62" s="169"/>
      <c r="OWX62" s="169"/>
      <c r="OWY62" s="169"/>
      <c r="OWZ62" s="169"/>
      <c r="OXA62" s="169"/>
      <c r="OXB62" s="169"/>
      <c r="OXC62" s="169"/>
      <c r="OXD62" s="169"/>
      <c r="OXE62" s="169"/>
      <c r="OXF62" s="169"/>
      <c r="OXG62" s="169"/>
      <c r="OXH62" s="169"/>
      <c r="OXI62" s="169"/>
      <c r="OXJ62" s="169"/>
      <c r="OXK62" s="169"/>
      <c r="OXL62" s="169"/>
      <c r="OXM62" s="169"/>
      <c r="OXN62" s="169"/>
      <c r="OXO62" s="169"/>
      <c r="OXP62" s="169"/>
      <c r="OXQ62" s="169"/>
      <c r="OXR62" s="169"/>
      <c r="OXS62" s="169"/>
      <c r="OXT62" s="169"/>
      <c r="OXU62" s="169"/>
      <c r="OXV62" s="169"/>
      <c r="OXW62" s="169"/>
      <c r="OXX62" s="169"/>
      <c r="OXY62" s="169"/>
      <c r="OXZ62" s="169"/>
      <c r="OYA62" s="169"/>
      <c r="OYB62" s="169"/>
      <c r="OYC62" s="169"/>
      <c r="OYD62" s="169"/>
      <c r="OYE62" s="169"/>
      <c r="OYF62" s="169"/>
      <c r="OYG62" s="169"/>
      <c r="OYH62" s="169"/>
      <c r="OYI62" s="169"/>
      <c r="OYJ62" s="169"/>
      <c r="OYK62" s="169"/>
      <c r="OYL62" s="169"/>
      <c r="OYM62" s="169"/>
      <c r="OYN62" s="169"/>
      <c r="OYO62" s="169"/>
      <c r="OYP62" s="169"/>
      <c r="OYQ62" s="169"/>
      <c r="OYR62" s="169"/>
      <c r="OYS62" s="169"/>
      <c r="OYT62" s="169"/>
      <c r="OYU62" s="169"/>
      <c r="OYV62" s="169"/>
      <c r="OYW62" s="169"/>
      <c r="OYX62" s="169"/>
      <c r="OYY62" s="169"/>
      <c r="OYZ62" s="169"/>
      <c r="OZA62" s="169"/>
      <c r="OZB62" s="169"/>
      <c r="OZC62" s="169"/>
      <c r="OZD62" s="169"/>
      <c r="OZE62" s="169"/>
      <c r="OZF62" s="169"/>
      <c r="OZG62" s="169"/>
      <c r="OZH62" s="169"/>
      <c r="OZI62" s="169"/>
      <c r="OZJ62" s="169"/>
      <c r="OZK62" s="169"/>
      <c r="OZL62" s="169"/>
      <c r="OZM62" s="169"/>
      <c r="OZN62" s="169"/>
      <c r="OZO62" s="169"/>
      <c r="OZP62" s="169"/>
      <c r="OZQ62" s="169"/>
      <c r="OZR62" s="169"/>
      <c r="OZS62" s="169"/>
      <c r="OZT62" s="169"/>
      <c r="OZU62" s="169"/>
      <c r="OZV62" s="169"/>
      <c r="OZW62" s="169"/>
      <c r="OZX62" s="169"/>
      <c r="OZY62" s="169"/>
      <c r="OZZ62" s="169"/>
      <c r="PAA62" s="169"/>
      <c r="PAB62" s="169"/>
      <c r="PAC62" s="169"/>
      <c r="PAD62" s="169"/>
      <c r="PAE62" s="169"/>
      <c r="PAF62" s="169"/>
      <c r="PAG62" s="169"/>
      <c r="PAH62" s="169"/>
      <c r="PAI62" s="169"/>
      <c r="PAJ62" s="169"/>
      <c r="PAK62" s="169"/>
      <c r="PAL62" s="169"/>
      <c r="PAM62" s="169"/>
      <c r="PAN62" s="169"/>
      <c r="PAO62" s="169"/>
      <c r="PAP62" s="169"/>
      <c r="PAQ62" s="169"/>
      <c r="PAR62" s="169"/>
      <c r="PAS62" s="169"/>
      <c r="PAT62" s="169"/>
      <c r="PAU62" s="169"/>
      <c r="PAV62" s="169"/>
      <c r="PAW62" s="169"/>
      <c r="PAX62" s="169"/>
      <c r="PAY62" s="169"/>
      <c r="PAZ62" s="169"/>
      <c r="PBA62" s="169"/>
      <c r="PBB62" s="169"/>
      <c r="PBC62" s="169"/>
      <c r="PBD62" s="169"/>
      <c r="PBE62" s="169"/>
      <c r="PBF62" s="169"/>
      <c r="PBG62" s="169"/>
      <c r="PBH62" s="169"/>
      <c r="PBI62" s="169"/>
      <c r="PBJ62" s="169"/>
      <c r="PBK62" s="169"/>
      <c r="PBL62" s="169"/>
      <c r="PBM62" s="169"/>
      <c r="PBN62" s="169"/>
      <c r="PBO62" s="169"/>
      <c r="PBP62" s="169"/>
      <c r="PBQ62" s="169"/>
      <c r="PBR62" s="169"/>
      <c r="PBS62" s="169"/>
      <c r="PBT62" s="169"/>
      <c r="PBU62" s="169"/>
      <c r="PBV62" s="169"/>
      <c r="PBW62" s="169"/>
      <c r="PBX62" s="169"/>
      <c r="PBY62" s="169"/>
      <c r="PBZ62" s="169"/>
      <c r="PCA62" s="169"/>
      <c r="PCB62" s="169"/>
      <c r="PCC62" s="169"/>
      <c r="PCD62" s="169"/>
      <c r="PCE62" s="169"/>
      <c r="PCF62" s="169"/>
      <c r="PCG62" s="169"/>
      <c r="PCH62" s="169"/>
      <c r="PCI62" s="169"/>
      <c r="PCJ62" s="169"/>
      <c r="PCK62" s="169"/>
      <c r="PCL62" s="169"/>
      <c r="PCM62" s="169"/>
      <c r="PCN62" s="169"/>
      <c r="PCO62" s="169"/>
      <c r="PCP62" s="169"/>
      <c r="PCQ62" s="169"/>
      <c r="PCR62" s="169"/>
      <c r="PCS62" s="169"/>
      <c r="PCT62" s="169"/>
      <c r="PCU62" s="169"/>
      <c r="PCV62" s="169"/>
      <c r="PCW62" s="169"/>
      <c r="PCX62" s="169"/>
      <c r="PCY62" s="169"/>
      <c r="PCZ62" s="169"/>
      <c r="PDA62" s="169"/>
      <c r="PDB62" s="169"/>
      <c r="PDC62" s="169"/>
      <c r="PDD62" s="169"/>
      <c r="PDE62" s="169"/>
      <c r="PDF62" s="169"/>
      <c r="PDG62" s="169"/>
      <c r="PDH62" s="169"/>
      <c r="PDI62" s="169"/>
      <c r="PDJ62" s="169"/>
      <c r="PDK62" s="169"/>
      <c r="PDL62" s="169"/>
      <c r="PDM62" s="169"/>
      <c r="PDN62" s="169"/>
      <c r="PDO62" s="169"/>
      <c r="PDP62" s="169"/>
      <c r="PDQ62" s="169"/>
      <c r="PDR62" s="169"/>
      <c r="PDS62" s="169"/>
      <c r="PDT62" s="169"/>
      <c r="PDU62" s="169"/>
      <c r="PDV62" s="169"/>
      <c r="PDW62" s="169"/>
      <c r="PDX62" s="169"/>
      <c r="PDY62" s="169"/>
      <c r="PDZ62" s="169"/>
      <c r="PEA62" s="169"/>
      <c r="PEB62" s="169"/>
      <c r="PEC62" s="169"/>
      <c r="PED62" s="169"/>
      <c r="PEE62" s="169"/>
      <c r="PEF62" s="169"/>
      <c r="PEG62" s="169"/>
      <c r="PEH62" s="169"/>
      <c r="PEI62" s="169"/>
      <c r="PEJ62" s="169"/>
      <c r="PEK62" s="169"/>
      <c r="PEL62" s="169"/>
      <c r="PEM62" s="169"/>
      <c r="PEN62" s="169"/>
      <c r="PEO62" s="169"/>
      <c r="PEP62" s="169"/>
      <c r="PEQ62" s="169"/>
      <c r="PER62" s="169"/>
      <c r="PES62" s="169"/>
      <c r="PET62" s="169"/>
      <c r="PEU62" s="169"/>
      <c r="PEV62" s="169"/>
      <c r="PEW62" s="169"/>
      <c r="PEX62" s="169"/>
      <c r="PEY62" s="169"/>
      <c r="PEZ62" s="169"/>
      <c r="PFA62" s="169"/>
      <c r="PFB62" s="169"/>
      <c r="PFC62" s="169"/>
      <c r="PFD62" s="169"/>
      <c r="PFE62" s="169"/>
      <c r="PFF62" s="169"/>
      <c r="PFG62" s="169"/>
      <c r="PFH62" s="169"/>
      <c r="PFI62" s="169"/>
      <c r="PFJ62" s="169"/>
      <c r="PFK62" s="169"/>
      <c r="PFL62" s="169"/>
      <c r="PFM62" s="169"/>
      <c r="PFN62" s="169"/>
      <c r="PFO62" s="169"/>
      <c r="PFP62" s="169"/>
      <c r="PFQ62" s="169"/>
      <c r="PFR62" s="169"/>
      <c r="PFS62" s="169"/>
      <c r="PFT62" s="169"/>
      <c r="PFU62" s="169"/>
      <c r="PFV62" s="169"/>
      <c r="PFW62" s="169"/>
      <c r="PFX62" s="169"/>
      <c r="PFY62" s="169"/>
      <c r="PFZ62" s="169"/>
      <c r="PGA62" s="169"/>
      <c r="PGB62" s="169"/>
      <c r="PGC62" s="169"/>
      <c r="PGD62" s="169"/>
      <c r="PGE62" s="169"/>
      <c r="PGF62" s="169"/>
      <c r="PGG62" s="169"/>
      <c r="PGH62" s="169"/>
      <c r="PGI62" s="169"/>
      <c r="PGJ62" s="169"/>
      <c r="PGK62" s="169"/>
      <c r="PGL62" s="169"/>
      <c r="PGM62" s="169"/>
      <c r="PGN62" s="169"/>
      <c r="PGO62" s="169"/>
      <c r="PGP62" s="169"/>
      <c r="PGQ62" s="169"/>
      <c r="PGR62" s="169"/>
      <c r="PGS62" s="169"/>
      <c r="PGT62" s="169"/>
      <c r="PGU62" s="169"/>
      <c r="PGV62" s="169"/>
      <c r="PGW62" s="169"/>
      <c r="PGX62" s="169"/>
      <c r="PGY62" s="169"/>
      <c r="PGZ62" s="169"/>
      <c r="PHA62" s="169"/>
      <c r="PHB62" s="169"/>
      <c r="PHC62" s="169"/>
      <c r="PHD62" s="169"/>
      <c r="PHE62" s="169"/>
      <c r="PHF62" s="169"/>
      <c r="PHG62" s="169"/>
      <c r="PHH62" s="169"/>
      <c r="PHI62" s="169"/>
      <c r="PHJ62" s="169"/>
      <c r="PHK62" s="169"/>
      <c r="PHL62" s="169"/>
      <c r="PHM62" s="169"/>
      <c r="PHN62" s="169"/>
      <c r="PHO62" s="169"/>
      <c r="PHP62" s="169"/>
      <c r="PHQ62" s="169"/>
      <c r="PHR62" s="169"/>
      <c r="PHS62" s="169"/>
      <c r="PHT62" s="169"/>
      <c r="PHU62" s="169"/>
      <c r="PHV62" s="169"/>
      <c r="PHW62" s="169"/>
      <c r="PHX62" s="169"/>
      <c r="PHY62" s="169"/>
      <c r="PHZ62" s="169"/>
      <c r="PIA62" s="169"/>
      <c r="PIB62" s="169"/>
      <c r="PIC62" s="169"/>
      <c r="PID62" s="169"/>
      <c r="PIE62" s="169"/>
      <c r="PIF62" s="169"/>
      <c r="PIG62" s="169"/>
      <c r="PIH62" s="169"/>
      <c r="PII62" s="169"/>
      <c r="PIJ62" s="169"/>
      <c r="PIK62" s="169"/>
      <c r="PIL62" s="169"/>
      <c r="PIM62" s="169"/>
      <c r="PIN62" s="169"/>
      <c r="PIO62" s="169"/>
      <c r="PIP62" s="169"/>
      <c r="PIQ62" s="169"/>
      <c r="PIR62" s="169"/>
      <c r="PIS62" s="169"/>
      <c r="PIT62" s="169"/>
      <c r="PIU62" s="169"/>
      <c r="PIV62" s="169"/>
      <c r="PIW62" s="169"/>
      <c r="PIX62" s="169"/>
      <c r="PIY62" s="169"/>
      <c r="PIZ62" s="169"/>
      <c r="PJA62" s="169"/>
      <c r="PJB62" s="169"/>
      <c r="PJC62" s="169"/>
      <c r="PJD62" s="169"/>
      <c r="PJE62" s="169"/>
      <c r="PJF62" s="169"/>
      <c r="PJG62" s="169"/>
      <c r="PJH62" s="169"/>
      <c r="PJI62" s="169"/>
      <c r="PJJ62" s="169"/>
      <c r="PJK62" s="169"/>
      <c r="PJL62" s="169"/>
      <c r="PJM62" s="169"/>
      <c r="PJN62" s="169"/>
      <c r="PJO62" s="169"/>
      <c r="PJP62" s="169"/>
      <c r="PJQ62" s="169"/>
      <c r="PJR62" s="169"/>
      <c r="PJS62" s="169"/>
      <c r="PJT62" s="169"/>
      <c r="PJU62" s="169"/>
      <c r="PJV62" s="169"/>
      <c r="PJW62" s="169"/>
      <c r="PJX62" s="169"/>
      <c r="PJY62" s="169"/>
      <c r="PJZ62" s="169"/>
      <c r="PKA62" s="169"/>
      <c r="PKB62" s="169"/>
      <c r="PKC62" s="169"/>
      <c r="PKD62" s="169"/>
      <c r="PKE62" s="169"/>
      <c r="PKF62" s="169"/>
      <c r="PKG62" s="169"/>
      <c r="PKH62" s="169"/>
      <c r="PKI62" s="169"/>
      <c r="PKJ62" s="169"/>
      <c r="PKK62" s="169"/>
      <c r="PKL62" s="169"/>
      <c r="PKM62" s="169"/>
      <c r="PKN62" s="169"/>
      <c r="PKO62" s="169"/>
      <c r="PKP62" s="169"/>
      <c r="PKQ62" s="169"/>
      <c r="PKR62" s="169"/>
      <c r="PKS62" s="169"/>
      <c r="PKT62" s="169"/>
      <c r="PKU62" s="169"/>
      <c r="PKV62" s="169"/>
      <c r="PKW62" s="169"/>
      <c r="PKX62" s="169"/>
      <c r="PKY62" s="169"/>
      <c r="PKZ62" s="169"/>
      <c r="PLA62" s="169"/>
      <c r="PLB62" s="169"/>
      <c r="PLC62" s="169"/>
      <c r="PLD62" s="169"/>
      <c r="PLE62" s="169"/>
      <c r="PLF62" s="169"/>
      <c r="PLG62" s="169"/>
      <c r="PLH62" s="169"/>
      <c r="PLI62" s="169"/>
      <c r="PLJ62" s="169"/>
      <c r="PLK62" s="169"/>
      <c r="PLL62" s="169"/>
      <c r="PLM62" s="169"/>
      <c r="PLN62" s="169"/>
      <c r="PLO62" s="169"/>
      <c r="PLP62" s="169"/>
      <c r="PLQ62" s="169"/>
      <c r="PLR62" s="169"/>
      <c r="PLS62" s="169"/>
      <c r="PLT62" s="169"/>
      <c r="PLU62" s="169"/>
      <c r="PLV62" s="169"/>
      <c r="PLW62" s="169"/>
      <c r="PLX62" s="169"/>
      <c r="PLY62" s="169"/>
      <c r="PLZ62" s="169"/>
      <c r="PMA62" s="169"/>
      <c r="PMB62" s="169"/>
      <c r="PMC62" s="169"/>
      <c r="PMD62" s="169"/>
      <c r="PME62" s="169"/>
      <c r="PMF62" s="169"/>
      <c r="PMG62" s="169"/>
      <c r="PMH62" s="169"/>
      <c r="PMI62" s="169"/>
      <c r="PMJ62" s="169"/>
      <c r="PMK62" s="169"/>
      <c r="PML62" s="169"/>
      <c r="PMM62" s="169"/>
      <c r="PMN62" s="169"/>
      <c r="PMO62" s="169"/>
      <c r="PMP62" s="169"/>
      <c r="PMQ62" s="169"/>
      <c r="PMR62" s="169"/>
      <c r="PMS62" s="169"/>
      <c r="PMT62" s="169"/>
      <c r="PMU62" s="169"/>
      <c r="PMV62" s="169"/>
      <c r="PMW62" s="169"/>
      <c r="PMX62" s="169"/>
      <c r="PMY62" s="169"/>
      <c r="PMZ62" s="169"/>
      <c r="PNA62" s="169"/>
      <c r="PNB62" s="169"/>
      <c r="PNC62" s="169"/>
      <c r="PND62" s="169"/>
      <c r="PNE62" s="169"/>
      <c r="PNF62" s="169"/>
      <c r="PNG62" s="169"/>
      <c r="PNH62" s="169"/>
      <c r="PNI62" s="169"/>
      <c r="PNJ62" s="169"/>
      <c r="PNK62" s="169"/>
      <c r="PNL62" s="169"/>
      <c r="PNM62" s="169"/>
      <c r="PNN62" s="169"/>
      <c r="PNO62" s="169"/>
      <c r="PNP62" s="169"/>
      <c r="PNQ62" s="169"/>
      <c r="PNR62" s="169"/>
      <c r="PNS62" s="169"/>
      <c r="PNT62" s="169"/>
      <c r="PNU62" s="169"/>
      <c r="PNV62" s="169"/>
      <c r="PNW62" s="169"/>
      <c r="PNX62" s="169"/>
      <c r="PNY62" s="169"/>
      <c r="PNZ62" s="169"/>
      <c r="POA62" s="169"/>
      <c r="POB62" s="169"/>
      <c r="POC62" s="169"/>
      <c r="POD62" s="169"/>
      <c r="POE62" s="169"/>
      <c r="POF62" s="169"/>
      <c r="POG62" s="169"/>
      <c r="POH62" s="169"/>
      <c r="POI62" s="169"/>
      <c r="POJ62" s="169"/>
      <c r="POK62" s="169"/>
      <c r="POL62" s="169"/>
      <c r="POM62" s="169"/>
      <c r="PON62" s="169"/>
      <c r="POO62" s="169"/>
      <c r="POP62" s="169"/>
      <c r="POQ62" s="169"/>
      <c r="POR62" s="169"/>
      <c r="POS62" s="169"/>
      <c r="POT62" s="169"/>
      <c r="POU62" s="169"/>
      <c r="POV62" s="169"/>
      <c r="POW62" s="169"/>
      <c r="POX62" s="169"/>
      <c r="POY62" s="169"/>
      <c r="POZ62" s="169"/>
      <c r="PPA62" s="169"/>
      <c r="PPB62" s="169"/>
      <c r="PPC62" s="169"/>
      <c r="PPD62" s="169"/>
      <c r="PPE62" s="169"/>
      <c r="PPF62" s="169"/>
      <c r="PPG62" s="169"/>
      <c r="PPH62" s="169"/>
      <c r="PPI62" s="169"/>
      <c r="PPJ62" s="169"/>
      <c r="PPK62" s="169"/>
      <c r="PPL62" s="169"/>
      <c r="PPM62" s="169"/>
      <c r="PPN62" s="169"/>
      <c r="PPO62" s="169"/>
      <c r="PPP62" s="169"/>
      <c r="PPQ62" s="169"/>
      <c r="PPR62" s="169"/>
      <c r="PPS62" s="169"/>
      <c r="PPT62" s="169"/>
      <c r="PPU62" s="169"/>
      <c r="PPV62" s="169"/>
      <c r="PPW62" s="169"/>
      <c r="PPX62" s="169"/>
      <c r="PPY62" s="169"/>
      <c r="PPZ62" s="169"/>
      <c r="PQA62" s="169"/>
      <c r="PQB62" s="169"/>
      <c r="PQC62" s="169"/>
      <c r="PQD62" s="169"/>
      <c r="PQE62" s="169"/>
      <c r="PQF62" s="169"/>
      <c r="PQG62" s="169"/>
      <c r="PQH62" s="169"/>
      <c r="PQI62" s="169"/>
      <c r="PQJ62" s="169"/>
      <c r="PQK62" s="169"/>
      <c r="PQL62" s="169"/>
      <c r="PQM62" s="169"/>
      <c r="PQN62" s="169"/>
      <c r="PQO62" s="169"/>
      <c r="PQP62" s="169"/>
      <c r="PQQ62" s="169"/>
      <c r="PQR62" s="169"/>
      <c r="PQS62" s="169"/>
      <c r="PQT62" s="169"/>
      <c r="PQU62" s="169"/>
      <c r="PQV62" s="169"/>
      <c r="PQW62" s="169"/>
      <c r="PQX62" s="169"/>
      <c r="PQY62" s="169"/>
      <c r="PQZ62" s="169"/>
      <c r="PRA62" s="169"/>
      <c r="PRB62" s="169"/>
      <c r="PRC62" s="169"/>
      <c r="PRD62" s="169"/>
      <c r="PRE62" s="169"/>
      <c r="PRF62" s="169"/>
      <c r="PRG62" s="169"/>
      <c r="PRH62" s="169"/>
      <c r="PRI62" s="169"/>
      <c r="PRJ62" s="169"/>
      <c r="PRK62" s="169"/>
      <c r="PRL62" s="169"/>
      <c r="PRM62" s="169"/>
      <c r="PRN62" s="169"/>
      <c r="PRO62" s="169"/>
      <c r="PRP62" s="169"/>
      <c r="PRQ62" s="169"/>
      <c r="PRR62" s="169"/>
      <c r="PRS62" s="169"/>
      <c r="PRT62" s="169"/>
      <c r="PRU62" s="169"/>
      <c r="PRV62" s="169"/>
      <c r="PRW62" s="169"/>
      <c r="PRX62" s="169"/>
      <c r="PRY62" s="169"/>
      <c r="PRZ62" s="169"/>
      <c r="PSA62" s="169"/>
      <c r="PSB62" s="169"/>
      <c r="PSC62" s="169"/>
      <c r="PSD62" s="169"/>
      <c r="PSE62" s="169"/>
      <c r="PSF62" s="169"/>
      <c r="PSG62" s="169"/>
      <c r="PSH62" s="169"/>
      <c r="PSI62" s="169"/>
      <c r="PSJ62" s="169"/>
      <c r="PSK62" s="169"/>
      <c r="PSL62" s="169"/>
      <c r="PSM62" s="169"/>
      <c r="PSN62" s="169"/>
      <c r="PSO62" s="169"/>
      <c r="PSP62" s="169"/>
      <c r="PSQ62" s="169"/>
      <c r="PSR62" s="169"/>
      <c r="PSS62" s="169"/>
      <c r="PST62" s="169"/>
      <c r="PSU62" s="169"/>
      <c r="PSV62" s="169"/>
      <c r="PSW62" s="169"/>
      <c r="PSX62" s="169"/>
      <c r="PSY62" s="169"/>
      <c r="PSZ62" s="169"/>
      <c r="PTA62" s="169"/>
      <c r="PTB62" s="169"/>
      <c r="PTC62" s="169"/>
      <c r="PTD62" s="169"/>
      <c r="PTE62" s="169"/>
      <c r="PTF62" s="169"/>
      <c r="PTG62" s="169"/>
      <c r="PTH62" s="169"/>
      <c r="PTI62" s="169"/>
      <c r="PTJ62" s="169"/>
      <c r="PTK62" s="169"/>
      <c r="PTL62" s="169"/>
      <c r="PTM62" s="169"/>
      <c r="PTN62" s="169"/>
      <c r="PTO62" s="169"/>
      <c r="PTP62" s="169"/>
      <c r="PTQ62" s="169"/>
      <c r="PTR62" s="169"/>
      <c r="PTS62" s="169"/>
      <c r="PTT62" s="169"/>
      <c r="PTU62" s="169"/>
      <c r="PTV62" s="169"/>
      <c r="PTW62" s="169"/>
      <c r="PTX62" s="169"/>
      <c r="PTY62" s="169"/>
      <c r="PTZ62" s="169"/>
      <c r="PUA62" s="169"/>
      <c r="PUB62" s="169"/>
      <c r="PUC62" s="169"/>
      <c r="PUD62" s="169"/>
      <c r="PUE62" s="169"/>
      <c r="PUF62" s="169"/>
      <c r="PUG62" s="169"/>
      <c r="PUH62" s="169"/>
      <c r="PUI62" s="169"/>
      <c r="PUJ62" s="169"/>
      <c r="PUK62" s="169"/>
      <c r="PUL62" s="169"/>
      <c r="PUM62" s="169"/>
      <c r="PUN62" s="169"/>
      <c r="PUO62" s="169"/>
      <c r="PUP62" s="169"/>
      <c r="PUQ62" s="169"/>
      <c r="PUR62" s="169"/>
      <c r="PUS62" s="169"/>
      <c r="PUT62" s="169"/>
      <c r="PUU62" s="169"/>
      <c r="PUV62" s="169"/>
      <c r="PUW62" s="169"/>
      <c r="PUX62" s="169"/>
      <c r="PUY62" s="169"/>
      <c r="PUZ62" s="169"/>
      <c r="PVA62" s="169"/>
      <c r="PVB62" s="169"/>
      <c r="PVC62" s="169"/>
      <c r="PVD62" s="169"/>
      <c r="PVE62" s="169"/>
      <c r="PVF62" s="169"/>
      <c r="PVG62" s="169"/>
      <c r="PVH62" s="169"/>
      <c r="PVI62" s="169"/>
      <c r="PVJ62" s="169"/>
      <c r="PVK62" s="169"/>
      <c r="PVL62" s="169"/>
      <c r="PVM62" s="169"/>
      <c r="PVN62" s="169"/>
      <c r="PVO62" s="169"/>
      <c r="PVP62" s="169"/>
      <c r="PVQ62" s="169"/>
      <c r="PVR62" s="169"/>
      <c r="PVS62" s="169"/>
      <c r="PVT62" s="169"/>
      <c r="PVU62" s="169"/>
      <c r="PVV62" s="169"/>
      <c r="PVW62" s="169"/>
      <c r="PVX62" s="169"/>
      <c r="PVY62" s="169"/>
      <c r="PVZ62" s="169"/>
      <c r="PWA62" s="169"/>
      <c r="PWB62" s="169"/>
      <c r="PWC62" s="169"/>
      <c r="PWD62" s="169"/>
      <c r="PWE62" s="169"/>
      <c r="PWF62" s="169"/>
      <c r="PWG62" s="169"/>
      <c r="PWH62" s="169"/>
      <c r="PWI62" s="169"/>
      <c r="PWJ62" s="169"/>
      <c r="PWK62" s="169"/>
      <c r="PWL62" s="169"/>
      <c r="PWM62" s="169"/>
      <c r="PWN62" s="169"/>
      <c r="PWO62" s="169"/>
      <c r="PWP62" s="169"/>
      <c r="PWQ62" s="169"/>
      <c r="PWR62" s="169"/>
      <c r="PWS62" s="169"/>
      <c r="PWT62" s="169"/>
      <c r="PWU62" s="169"/>
      <c r="PWV62" s="169"/>
      <c r="PWW62" s="169"/>
      <c r="PWX62" s="169"/>
      <c r="PWY62" s="169"/>
      <c r="PWZ62" s="169"/>
      <c r="PXA62" s="169"/>
      <c r="PXB62" s="169"/>
      <c r="PXC62" s="169"/>
      <c r="PXD62" s="169"/>
      <c r="PXE62" s="169"/>
      <c r="PXF62" s="169"/>
      <c r="PXG62" s="169"/>
      <c r="PXH62" s="169"/>
      <c r="PXI62" s="169"/>
      <c r="PXJ62" s="169"/>
      <c r="PXK62" s="169"/>
      <c r="PXL62" s="169"/>
      <c r="PXM62" s="169"/>
      <c r="PXN62" s="169"/>
      <c r="PXO62" s="169"/>
      <c r="PXP62" s="169"/>
      <c r="PXQ62" s="169"/>
      <c r="PXR62" s="169"/>
      <c r="PXS62" s="169"/>
      <c r="PXT62" s="169"/>
      <c r="PXU62" s="169"/>
      <c r="PXV62" s="169"/>
      <c r="PXW62" s="169"/>
      <c r="PXX62" s="169"/>
      <c r="PXY62" s="169"/>
      <c r="PXZ62" s="169"/>
      <c r="PYA62" s="169"/>
      <c r="PYB62" s="169"/>
      <c r="PYC62" s="169"/>
      <c r="PYD62" s="169"/>
      <c r="PYE62" s="169"/>
      <c r="PYF62" s="169"/>
      <c r="PYG62" s="169"/>
      <c r="PYH62" s="169"/>
      <c r="PYI62" s="169"/>
      <c r="PYJ62" s="169"/>
      <c r="PYK62" s="169"/>
      <c r="PYL62" s="169"/>
      <c r="PYM62" s="169"/>
      <c r="PYN62" s="169"/>
      <c r="PYO62" s="169"/>
      <c r="PYP62" s="169"/>
      <c r="PYQ62" s="169"/>
      <c r="PYR62" s="169"/>
      <c r="PYS62" s="169"/>
      <c r="PYT62" s="169"/>
      <c r="PYU62" s="169"/>
      <c r="PYV62" s="169"/>
      <c r="PYW62" s="169"/>
      <c r="PYX62" s="169"/>
      <c r="PYY62" s="169"/>
      <c r="PYZ62" s="169"/>
      <c r="PZA62" s="169"/>
      <c r="PZB62" s="169"/>
      <c r="PZC62" s="169"/>
      <c r="PZD62" s="169"/>
      <c r="PZE62" s="169"/>
      <c r="PZF62" s="169"/>
      <c r="PZG62" s="169"/>
      <c r="PZH62" s="169"/>
      <c r="PZI62" s="169"/>
      <c r="PZJ62" s="169"/>
      <c r="PZK62" s="169"/>
      <c r="PZL62" s="169"/>
      <c r="PZM62" s="169"/>
      <c r="PZN62" s="169"/>
      <c r="PZO62" s="169"/>
      <c r="PZP62" s="169"/>
      <c r="PZQ62" s="169"/>
      <c r="PZR62" s="169"/>
      <c r="PZS62" s="169"/>
      <c r="PZT62" s="169"/>
      <c r="PZU62" s="169"/>
      <c r="PZV62" s="169"/>
      <c r="PZW62" s="169"/>
      <c r="PZX62" s="169"/>
      <c r="PZY62" s="169"/>
      <c r="PZZ62" s="169"/>
      <c r="QAA62" s="169"/>
      <c r="QAB62" s="169"/>
      <c r="QAC62" s="169"/>
      <c r="QAD62" s="169"/>
      <c r="QAE62" s="169"/>
      <c r="QAF62" s="169"/>
      <c r="QAG62" s="169"/>
      <c r="QAH62" s="169"/>
      <c r="QAI62" s="169"/>
      <c r="QAJ62" s="169"/>
      <c r="QAK62" s="169"/>
      <c r="QAL62" s="169"/>
      <c r="QAM62" s="169"/>
      <c r="QAN62" s="169"/>
      <c r="QAO62" s="169"/>
      <c r="QAP62" s="169"/>
      <c r="QAQ62" s="169"/>
      <c r="QAR62" s="169"/>
      <c r="QAS62" s="169"/>
      <c r="QAT62" s="169"/>
      <c r="QAU62" s="169"/>
      <c r="QAV62" s="169"/>
      <c r="QAW62" s="169"/>
      <c r="QAX62" s="169"/>
      <c r="QAY62" s="169"/>
      <c r="QAZ62" s="169"/>
      <c r="QBA62" s="169"/>
      <c r="QBB62" s="169"/>
      <c r="QBC62" s="169"/>
      <c r="QBD62" s="169"/>
      <c r="QBE62" s="169"/>
      <c r="QBF62" s="169"/>
      <c r="QBG62" s="169"/>
      <c r="QBH62" s="169"/>
      <c r="QBI62" s="169"/>
      <c r="QBJ62" s="169"/>
      <c r="QBK62" s="169"/>
      <c r="QBL62" s="169"/>
      <c r="QBM62" s="169"/>
      <c r="QBN62" s="169"/>
      <c r="QBO62" s="169"/>
      <c r="QBP62" s="169"/>
      <c r="QBQ62" s="169"/>
      <c r="QBR62" s="169"/>
      <c r="QBS62" s="169"/>
      <c r="QBT62" s="169"/>
      <c r="QBU62" s="169"/>
      <c r="QBV62" s="169"/>
      <c r="QBW62" s="169"/>
      <c r="QBX62" s="169"/>
      <c r="QBY62" s="169"/>
      <c r="QBZ62" s="169"/>
      <c r="QCA62" s="169"/>
      <c r="QCB62" s="169"/>
      <c r="QCC62" s="169"/>
      <c r="QCD62" s="169"/>
      <c r="QCE62" s="169"/>
      <c r="QCF62" s="169"/>
      <c r="QCG62" s="169"/>
      <c r="QCH62" s="169"/>
      <c r="QCI62" s="169"/>
      <c r="QCJ62" s="169"/>
      <c r="QCK62" s="169"/>
      <c r="QCL62" s="169"/>
      <c r="QCM62" s="169"/>
      <c r="QCN62" s="169"/>
      <c r="QCO62" s="169"/>
      <c r="QCP62" s="169"/>
      <c r="QCQ62" s="169"/>
      <c r="QCR62" s="169"/>
      <c r="QCS62" s="169"/>
      <c r="QCT62" s="169"/>
      <c r="QCU62" s="169"/>
      <c r="QCV62" s="169"/>
      <c r="QCW62" s="169"/>
      <c r="QCX62" s="169"/>
      <c r="QCY62" s="169"/>
      <c r="QCZ62" s="169"/>
      <c r="QDA62" s="169"/>
      <c r="QDB62" s="169"/>
      <c r="QDC62" s="169"/>
      <c r="QDD62" s="169"/>
      <c r="QDE62" s="169"/>
      <c r="QDF62" s="169"/>
      <c r="QDG62" s="169"/>
      <c r="QDH62" s="169"/>
      <c r="QDI62" s="169"/>
      <c r="QDJ62" s="169"/>
      <c r="QDK62" s="169"/>
      <c r="QDL62" s="169"/>
      <c r="QDM62" s="169"/>
      <c r="QDN62" s="169"/>
      <c r="QDO62" s="169"/>
      <c r="QDP62" s="169"/>
      <c r="QDQ62" s="169"/>
      <c r="QDR62" s="169"/>
      <c r="QDS62" s="169"/>
      <c r="QDT62" s="169"/>
      <c r="QDU62" s="169"/>
      <c r="QDV62" s="169"/>
      <c r="QDW62" s="169"/>
      <c r="QDX62" s="169"/>
      <c r="QDY62" s="169"/>
      <c r="QDZ62" s="169"/>
      <c r="QEA62" s="169"/>
      <c r="QEB62" s="169"/>
      <c r="QEC62" s="169"/>
      <c r="QED62" s="169"/>
      <c r="QEE62" s="169"/>
      <c r="QEF62" s="169"/>
      <c r="QEG62" s="169"/>
      <c r="QEH62" s="169"/>
      <c r="QEI62" s="169"/>
      <c r="QEJ62" s="169"/>
      <c r="QEK62" s="169"/>
      <c r="QEL62" s="169"/>
      <c r="QEM62" s="169"/>
      <c r="QEN62" s="169"/>
      <c r="QEO62" s="169"/>
      <c r="QEP62" s="169"/>
      <c r="QEQ62" s="169"/>
      <c r="QER62" s="169"/>
      <c r="QES62" s="169"/>
      <c r="QET62" s="169"/>
      <c r="QEU62" s="169"/>
      <c r="QEV62" s="169"/>
      <c r="QEW62" s="169"/>
      <c r="QEX62" s="169"/>
      <c r="QEY62" s="169"/>
      <c r="QEZ62" s="169"/>
      <c r="QFA62" s="169"/>
      <c r="QFB62" s="169"/>
      <c r="QFC62" s="169"/>
      <c r="QFD62" s="169"/>
      <c r="QFE62" s="169"/>
      <c r="QFF62" s="169"/>
      <c r="QFG62" s="169"/>
      <c r="QFH62" s="169"/>
      <c r="QFI62" s="169"/>
      <c r="QFJ62" s="169"/>
      <c r="QFK62" s="169"/>
      <c r="QFL62" s="169"/>
      <c r="QFM62" s="169"/>
      <c r="QFN62" s="169"/>
      <c r="QFO62" s="169"/>
      <c r="QFP62" s="169"/>
      <c r="QFQ62" s="169"/>
      <c r="QFR62" s="169"/>
      <c r="QFS62" s="169"/>
      <c r="QFT62" s="169"/>
      <c r="QFU62" s="169"/>
      <c r="QFV62" s="169"/>
      <c r="QFW62" s="169"/>
      <c r="QFX62" s="169"/>
      <c r="QFY62" s="169"/>
      <c r="QFZ62" s="169"/>
      <c r="QGA62" s="169"/>
      <c r="QGB62" s="169"/>
      <c r="QGC62" s="169"/>
      <c r="QGD62" s="169"/>
      <c r="QGE62" s="169"/>
      <c r="QGF62" s="169"/>
      <c r="QGG62" s="169"/>
      <c r="QGH62" s="169"/>
      <c r="QGI62" s="169"/>
      <c r="QGJ62" s="169"/>
      <c r="QGK62" s="169"/>
      <c r="QGL62" s="169"/>
      <c r="QGM62" s="169"/>
      <c r="QGN62" s="169"/>
      <c r="QGO62" s="169"/>
      <c r="QGP62" s="169"/>
      <c r="QGQ62" s="169"/>
      <c r="QGR62" s="169"/>
      <c r="QGS62" s="169"/>
      <c r="QGT62" s="169"/>
      <c r="QGU62" s="169"/>
      <c r="QGV62" s="169"/>
      <c r="QGW62" s="169"/>
      <c r="QGX62" s="169"/>
      <c r="QGY62" s="169"/>
      <c r="QGZ62" s="169"/>
      <c r="QHA62" s="169"/>
      <c r="QHB62" s="169"/>
      <c r="QHC62" s="169"/>
      <c r="QHD62" s="169"/>
      <c r="QHE62" s="169"/>
      <c r="QHF62" s="169"/>
      <c r="QHG62" s="169"/>
      <c r="QHH62" s="169"/>
      <c r="QHI62" s="169"/>
      <c r="QHJ62" s="169"/>
      <c r="QHK62" s="169"/>
      <c r="QHL62" s="169"/>
      <c r="QHM62" s="169"/>
      <c r="QHN62" s="169"/>
      <c r="QHO62" s="169"/>
      <c r="QHP62" s="169"/>
      <c r="QHQ62" s="169"/>
      <c r="QHR62" s="169"/>
      <c r="QHS62" s="169"/>
      <c r="QHT62" s="169"/>
      <c r="QHU62" s="169"/>
      <c r="QHV62" s="169"/>
      <c r="QHW62" s="169"/>
      <c r="QHX62" s="169"/>
      <c r="QHY62" s="169"/>
      <c r="QHZ62" s="169"/>
      <c r="QIA62" s="169"/>
      <c r="QIB62" s="169"/>
      <c r="QIC62" s="169"/>
      <c r="QID62" s="169"/>
      <c r="QIE62" s="169"/>
      <c r="QIF62" s="169"/>
      <c r="QIG62" s="169"/>
      <c r="QIH62" s="169"/>
      <c r="QII62" s="169"/>
      <c r="QIJ62" s="169"/>
      <c r="QIK62" s="169"/>
      <c r="QIL62" s="169"/>
      <c r="QIM62" s="169"/>
      <c r="QIN62" s="169"/>
      <c r="QIO62" s="169"/>
      <c r="QIP62" s="169"/>
      <c r="QIQ62" s="169"/>
      <c r="QIR62" s="169"/>
      <c r="QIS62" s="169"/>
      <c r="QIT62" s="169"/>
      <c r="QIU62" s="169"/>
      <c r="QIV62" s="169"/>
      <c r="QIW62" s="169"/>
      <c r="QIX62" s="169"/>
      <c r="QIY62" s="169"/>
      <c r="QIZ62" s="169"/>
      <c r="QJA62" s="169"/>
      <c r="QJB62" s="169"/>
      <c r="QJC62" s="169"/>
      <c r="QJD62" s="169"/>
      <c r="QJE62" s="169"/>
      <c r="QJF62" s="169"/>
      <c r="QJG62" s="169"/>
      <c r="QJH62" s="169"/>
      <c r="QJI62" s="169"/>
      <c r="QJJ62" s="169"/>
      <c r="QJK62" s="169"/>
      <c r="QJL62" s="169"/>
      <c r="QJM62" s="169"/>
      <c r="QJN62" s="169"/>
      <c r="QJO62" s="169"/>
      <c r="QJP62" s="169"/>
      <c r="QJQ62" s="169"/>
      <c r="QJR62" s="169"/>
      <c r="QJS62" s="169"/>
      <c r="QJT62" s="169"/>
      <c r="QJU62" s="169"/>
      <c r="QJV62" s="169"/>
      <c r="QJW62" s="169"/>
      <c r="QJX62" s="169"/>
      <c r="QJY62" s="169"/>
      <c r="QJZ62" s="169"/>
      <c r="QKA62" s="169"/>
      <c r="QKB62" s="169"/>
      <c r="QKC62" s="169"/>
      <c r="QKD62" s="169"/>
      <c r="QKE62" s="169"/>
      <c r="QKF62" s="169"/>
      <c r="QKG62" s="169"/>
      <c r="QKH62" s="169"/>
      <c r="QKI62" s="169"/>
      <c r="QKJ62" s="169"/>
      <c r="QKK62" s="169"/>
      <c r="QKL62" s="169"/>
      <c r="QKM62" s="169"/>
      <c r="QKN62" s="169"/>
      <c r="QKO62" s="169"/>
      <c r="QKP62" s="169"/>
      <c r="QKQ62" s="169"/>
      <c r="QKR62" s="169"/>
      <c r="QKS62" s="169"/>
      <c r="QKT62" s="169"/>
      <c r="QKU62" s="169"/>
      <c r="QKV62" s="169"/>
      <c r="QKW62" s="169"/>
      <c r="QKX62" s="169"/>
      <c r="QKY62" s="169"/>
      <c r="QKZ62" s="169"/>
      <c r="QLA62" s="169"/>
      <c r="QLB62" s="169"/>
      <c r="QLC62" s="169"/>
      <c r="QLD62" s="169"/>
      <c r="QLE62" s="169"/>
      <c r="QLF62" s="169"/>
      <c r="QLG62" s="169"/>
      <c r="QLH62" s="169"/>
      <c r="QLI62" s="169"/>
      <c r="QLJ62" s="169"/>
      <c r="QLK62" s="169"/>
      <c r="QLL62" s="169"/>
      <c r="QLM62" s="169"/>
      <c r="QLN62" s="169"/>
      <c r="QLO62" s="169"/>
      <c r="QLP62" s="169"/>
      <c r="QLQ62" s="169"/>
      <c r="QLR62" s="169"/>
      <c r="QLS62" s="169"/>
      <c r="QLT62" s="169"/>
      <c r="QLU62" s="169"/>
      <c r="QLV62" s="169"/>
      <c r="QLW62" s="169"/>
      <c r="QLX62" s="169"/>
      <c r="QLY62" s="169"/>
      <c r="QLZ62" s="169"/>
      <c r="QMA62" s="169"/>
      <c r="QMB62" s="169"/>
      <c r="QMC62" s="169"/>
      <c r="QMD62" s="169"/>
      <c r="QME62" s="169"/>
      <c r="QMF62" s="169"/>
      <c r="QMG62" s="169"/>
      <c r="QMH62" s="169"/>
      <c r="QMI62" s="169"/>
      <c r="QMJ62" s="169"/>
      <c r="QMK62" s="169"/>
      <c r="QML62" s="169"/>
      <c r="QMM62" s="169"/>
      <c r="QMN62" s="169"/>
      <c r="QMO62" s="169"/>
      <c r="QMP62" s="169"/>
      <c r="QMQ62" s="169"/>
      <c r="QMR62" s="169"/>
      <c r="QMS62" s="169"/>
      <c r="QMT62" s="169"/>
      <c r="QMU62" s="169"/>
      <c r="QMV62" s="169"/>
      <c r="QMW62" s="169"/>
      <c r="QMX62" s="169"/>
      <c r="QMY62" s="169"/>
      <c r="QMZ62" s="169"/>
      <c r="QNA62" s="169"/>
      <c r="QNB62" s="169"/>
      <c r="QNC62" s="169"/>
      <c r="QND62" s="169"/>
      <c r="QNE62" s="169"/>
      <c r="QNF62" s="169"/>
      <c r="QNG62" s="169"/>
      <c r="QNH62" s="169"/>
      <c r="QNI62" s="169"/>
      <c r="QNJ62" s="169"/>
      <c r="QNK62" s="169"/>
      <c r="QNL62" s="169"/>
      <c r="QNM62" s="169"/>
      <c r="QNN62" s="169"/>
      <c r="QNO62" s="169"/>
      <c r="QNP62" s="169"/>
      <c r="QNQ62" s="169"/>
      <c r="QNR62" s="169"/>
      <c r="QNS62" s="169"/>
      <c r="QNT62" s="169"/>
      <c r="QNU62" s="169"/>
      <c r="QNV62" s="169"/>
      <c r="QNW62" s="169"/>
      <c r="QNX62" s="169"/>
      <c r="QNY62" s="169"/>
      <c r="QNZ62" s="169"/>
      <c r="QOA62" s="169"/>
      <c r="QOB62" s="169"/>
      <c r="QOC62" s="169"/>
      <c r="QOD62" s="169"/>
      <c r="QOE62" s="169"/>
      <c r="QOF62" s="169"/>
      <c r="QOG62" s="169"/>
      <c r="QOH62" s="169"/>
      <c r="QOI62" s="169"/>
      <c r="QOJ62" s="169"/>
      <c r="QOK62" s="169"/>
      <c r="QOL62" s="169"/>
      <c r="QOM62" s="169"/>
      <c r="QON62" s="169"/>
      <c r="QOO62" s="169"/>
      <c r="QOP62" s="169"/>
      <c r="QOQ62" s="169"/>
      <c r="QOR62" s="169"/>
      <c r="QOS62" s="169"/>
      <c r="QOT62" s="169"/>
      <c r="QOU62" s="169"/>
      <c r="QOV62" s="169"/>
      <c r="QOW62" s="169"/>
      <c r="QOX62" s="169"/>
      <c r="QOY62" s="169"/>
      <c r="QOZ62" s="169"/>
      <c r="QPA62" s="169"/>
      <c r="QPB62" s="169"/>
      <c r="QPC62" s="169"/>
      <c r="QPD62" s="169"/>
      <c r="QPE62" s="169"/>
      <c r="QPF62" s="169"/>
      <c r="QPG62" s="169"/>
      <c r="QPH62" s="169"/>
      <c r="QPI62" s="169"/>
      <c r="QPJ62" s="169"/>
      <c r="QPK62" s="169"/>
      <c r="QPL62" s="169"/>
      <c r="QPM62" s="169"/>
      <c r="QPN62" s="169"/>
      <c r="QPO62" s="169"/>
      <c r="QPP62" s="169"/>
      <c r="QPQ62" s="169"/>
      <c r="QPR62" s="169"/>
      <c r="QPS62" s="169"/>
      <c r="QPT62" s="169"/>
      <c r="QPU62" s="169"/>
      <c r="QPV62" s="169"/>
      <c r="QPW62" s="169"/>
      <c r="QPX62" s="169"/>
      <c r="QPY62" s="169"/>
      <c r="QPZ62" s="169"/>
      <c r="QQA62" s="169"/>
      <c r="QQB62" s="169"/>
      <c r="QQC62" s="169"/>
      <c r="QQD62" s="169"/>
      <c r="QQE62" s="169"/>
      <c r="QQF62" s="169"/>
      <c r="QQG62" s="169"/>
      <c r="QQH62" s="169"/>
      <c r="QQI62" s="169"/>
      <c r="QQJ62" s="169"/>
      <c r="QQK62" s="169"/>
      <c r="QQL62" s="169"/>
      <c r="QQM62" s="169"/>
      <c r="QQN62" s="169"/>
      <c r="QQO62" s="169"/>
      <c r="QQP62" s="169"/>
      <c r="QQQ62" s="169"/>
      <c r="QQR62" s="169"/>
      <c r="QQS62" s="169"/>
      <c r="QQT62" s="169"/>
      <c r="QQU62" s="169"/>
      <c r="QQV62" s="169"/>
      <c r="QQW62" s="169"/>
      <c r="QQX62" s="169"/>
      <c r="QQY62" s="169"/>
      <c r="QQZ62" s="169"/>
      <c r="QRA62" s="169"/>
      <c r="QRB62" s="169"/>
      <c r="QRC62" s="169"/>
      <c r="QRD62" s="169"/>
      <c r="QRE62" s="169"/>
      <c r="QRF62" s="169"/>
      <c r="QRG62" s="169"/>
      <c r="QRH62" s="169"/>
      <c r="QRI62" s="169"/>
      <c r="QRJ62" s="169"/>
      <c r="QRK62" s="169"/>
      <c r="QRL62" s="169"/>
      <c r="QRM62" s="169"/>
      <c r="QRN62" s="169"/>
      <c r="QRO62" s="169"/>
      <c r="QRP62" s="169"/>
      <c r="QRQ62" s="169"/>
      <c r="QRR62" s="169"/>
      <c r="QRS62" s="169"/>
      <c r="QRT62" s="169"/>
      <c r="QRU62" s="169"/>
      <c r="QRV62" s="169"/>
      <c r="QRW62" s="169"/>
      <c r="QRX62" s="169"/>
      <c r="QRY62" s="169"/>
      <c r="QRZ62" s="169"/>
      <c r="QSA62" s="169"/>
      <c r="QSB62" s="169"/>
      <c r="QSC62" s="169"/>
      <c r="QSD62" s="169"/>
      <c r="QSE62" s="169"/>
      <c r="QSF62" s="169"/>
      <c r="QSG62" s="169"/>
      <c r="QSH62" s="169"/>
      <c r="QSI62" s="169"/>
      <c r="QSJ62" s="169"/>
      <c r="QSK62" s="169"/>
      <c r="QSL62" s="169"/>
      <c r="QSM62" s="169"/>
      <c r="QSN62" s="169"/>
      <c r="QSO62" s="169"/>
      <c r="QSP62" s="169"/>
      <c r="QSQ62" s="169"/>
      <c r="QSR62" s="169"/>
      <c r="QSS62" s="169"/>
      <c r="QST62" s="169"/>
      <c r="QSU62" s="169"/>
      <c r="QSV62" s="169"/>
      <c r="QSW62" s="169"/>
      <c r="QSX62" s="169"/>
      <c r="QSY62" s="169"/>
      <c r="QSZ62" s="169"/>
      <c r="QTA62" s="169"/>
      <c r="QTB62" s="169"/>
      <c r="QTC62" s="169"/>
      <c r="QTD62" s="169"/>
      <c r="QTE62" s="169"/>
      <c r="QTF62" s="169"/>
      <c r="QTG62" s="169"/>
      <c r="QTH62" s="169"/>
      <c r="QTI62" s="169"/>
      <c r="QTJ62" s="169"/>
      <c r="QTK62" s="169"/>
      <c r="QTL62" s="169"/>
      <c r="QTM62" s="169"/>
      <c r="QTN62" s="169"/>
      <c r="QTO62" s="169"/>
      <c r="QTP62" s="169"/>
      <c r="QTQ62" s="169"/>
      <c r="QTR62" s="169"/>
      <c r="QTS62" s="169"/>
      <c r="QTT62" s="169"/>
      <c r="QTU62" s="169"/>
      <c r="QTV62" s="169"/>
      <c r="QTW62" s="169"/>
      <c r="QTX62" s="169"/>
      <c r="QTY62" s="169"/>
      <c r="QTZ62" s="169"/>
      <c r="QUA62" s="169"/>
      <c r="QUB62" s="169"/>
      <c r="QUC62" s="169"/>
      <c r="QUD62" s="169"/>
      <c r="QUE62" s="169"/>
      <c r="QUF62" s="169"/>
      <c r="QUG62" s="169"/>
      <c r="QUH62" s="169"/>
      <c r="QUI62" s="169"/>
      <c r="QUJ62" s="169"/>
      <c r="QUK62" s="169"/>
      <c r="QUL62" s="169"/>
      <c r="QUM62" s="169"/>
      <c r="QUN62" s="169"/>
      <c r="QUO62" s="169"/>
      <c r="QUP62" s="169"/>
      <c r="QUQ62" s="169"/>
      <c r="QUR62" s="169"/>
      <c r="QUS62" s="169"/>
      <c r="QUT62" s="169"/>
      <c r="QUU62" s="169"/>
      <c r="QUV62" s="169"/>
      <c r="QUW62" s="169"/>
      <c r="QUX62" s="169"/>
      <c r="QUY62" s="169"/>
      <c r="QUZ62" s="169"/>
      <c r="QVA62" s="169"/>
      <c r="QVB62" s="169"/>
      <c r="QVC62" s="169"/>
      <c r="QVD62" s="169"/>
      <c r="QVE62" s="169"/>
      <c r="QVF62" s="169"/>
      <c r="QVG62" s="169"/>
      <c r="QVH62" s="169"/>
      <c r="QVI62" s="169"/>
      <c r="QVJ62" s="169"/>
      <c r="QVK62" s="169"/>
      <c r="QVL62" s="169"/>
      <c r="QVM62" s="169"/>
      <c r="QVN62" s="169"/>
      <c r="QVO62" s="169"/>
      <c r="QVP62" s="169"/>
      <c r="QVQ62" s="169"/>
      <c r="QVR62" s="169"/>
      <c r="QVS62" s="169"/>
      <c r="QVT62" s="169"/>
      <c r="QVU62" s="169"/>
      <c r="QVV62" s="169"/>
      <c r="QVW62" s="169"/>
      <c r="QVX62" s="169"/>
      <c r="QVY62" s="169"/>
      <c r="QVZ62" s="169"/>
      <c r="QWA62" s="169"/>
      <c r="QWB62" s="169"/>
      <c r="QWC62" s="169"/>
      <c r="QWD62" s="169"/>
      <c r="QWE62" s="169"/>
      <c r="QWF62" s="169"/>
      <c r="QWG62" s="169"/>
      <c r="QWH62" s="169"/>
      <c r="QWI62" s="169"/>
      <c r="QWJ62" s="169"/>
      <c r="QWK62" s="169"/>
      <c r="QWL62" s="169"/>
      <c r="QWM62" s="169"/>
      <c r="QWN62" s="169"/>
      <c r="QWO62" s="169"/>
      <c r="QWP62" s="169"/>
      <c r="QWQ62" s="169"/>
      <c r="QWR62" s="169"/>
      <c r="QWS62" s="169"/>
      <c r="QWT62" s="169"/>
      <c r="QWU62" s="169"/>
      <c r="QWV62" s="169"/>
      <c r="QWW62" s="169"/>
      <c r="QWX62" s="169"/>
      <c r="QWY62" s="169"/>
      <c r="QWZ62" s="169"/>
      <c r="QXA62" s="169"/>
      <c r="QXB62" s="169"/>
      <c r="QXC62" s="169"/>
      <c r="QXD62" s="169"/>
      <c r="QXE62" s="169"/>
      <c r="QXF62" s="169"/>
      <c r="QXG62" s="169"/>
      <c r="QXH62" s="169"/>
      <c r="QXI62" s="169"/>
      <c r="QXJ62" s="169"/>
      <c r="QXK62" s="169"/>
      <c r="QXL62" s="169"/>
      <c r="QXM62" s="169"/>
      <c r="QXN62" s="169"/>
      <c r="QXO62" s="169"/>
      <c r="QXP62" s="169"/>
      <c r="QXQ62" s="169"/>
      <c r="QXR62" s="169"/>
      <c r="QXS62" s="169"/>
      <c r="QXT62" s="169"/>
      <c r="QXU62" s="169"/>
      <c r="QXV62" s="169"/>
      <c r="QXW62" s="169"/>
      <c r="QXX62" s="169"/>
      <c r="QXY62" s="169"/>
      <c r="QXZ62" s="169"/>
      <c r="QYA62" s="169"/>
      <c r="QYB62" s="169"/>
      <c r="QYC62" s="169"/>
      <c r="QYD62" s="169"/>
      <c r="QYE62" s="169"/>
      <c r="QYF62" s="169"/>
      <c r="QYG62" s="169"/>
      <c r="QYH62" s="169"/>
      <c r="QYI62" s="169"/>
      <c r="QYJ62" s="169"/>
      <c r="QYK62" s="169"/>
      <c r="QYL62" s="169"/>
      <c r="QYM62" s="169"/>
      <c r="QYN62" s="169"/>
      <c r="QYO62" s="169"/>
      <c r="QYP62" s="169"/>
      <c r="QYQ62" s="169"/>
      <c r="QYR62" s="169"/>
      <c r="QYS62" s="169"/>
      <c r="QYT62" s="169"/>
      <c r="QYU62" s="169"/>
      <c r="QYV62" s="169"/>
      <c r="QYW62" s="169"/>
      <c r="QYX62" s="169"/>
      <c r="QYY62" s="169"/>
      <c r="QYZ62" s="169"/>
      <c r="QZA62" s="169"/>
      <c r="QZB62" s="169"/>
      <c r="QZC62" s="169"/>
      <c r="QZD62" s="169"/>
      <c r="QZE62" s="169"/>
      <c r="QZF62" s="169"/>
      <c r="QZG62" s="169"/>
      <c r="QZH62" s="169"/>
      <c r="QZI62" s="169"/>
      <c r="QZJ62" s="169"/>
      <c r="QZK62" s="169"/>
      <c r="QZL62" s="169"/>
      <c r="QZM62" s="169"/>
      <c r="QZN62" s="169"/>
      <c r="QZO62" s="169"/>
      <c r="QZP62" s="169"/>
      <c r="QZQ62" s="169"/>
      <c r="QZR62" s="169"/>
      <c r="QZS62" s="169"/>
      <c r="QZT62" s="169"/>
      <c r="QZU62" s="169"/>
      <c r="QZV62" s="169"/>
      <c r="QZW62" s="169"/>
      <c r="QZX62" s="169"/>
      <c r="QZY62" s="169"/>
      <c r="QZZ62" s="169"/>
      <c r="RAA62" s="169"/>
      <c r="RAB62" s="169"/>
      <c r="RAC62" s="169"/>
      <c r="RAD62" s="169"/>
      <c r="RAE62" s="169"/>
      <c r="RAF62" s="169"/>
      <c r="RAG62" s="169"/>
      <c r="RAH62" s="169"/>
      <c r="RAI62" s="169"/>
      <c r="RAJ62" s="169"/>
      <c r="RAK62" s="169"/>
      <c r="RAL62" s="169"/>
      <c r="RAM62" s="169"/>
      <c r="RAN62" s="169"/>
      <c r="RAO62" s="169"/>
      <c r="RAP62" s="169"/>
      <c r="RAQ62" s="169"/>
      <c r="RAR62" s="169"/>
      <c r="RAS62" s="169"/>
      <c r="RAT62" s="169"/>
      <c r="RAU62" s="169"/>
      <c r="RAV62" s="169"/>
      <c r="RAW62" s="169"/>
      <c r="RAX62" s="169"/>
      <c r="RAY62" s="169"/>
      <c r="RAZ62" s="169"/>
      <c r="RBA62" s="169"/>
      <c r="RBB62" s="169"/>
      <c r="RBC62" s="169"/>
      <c r="RBD62" s="169"/>
      <c r="RBE62" s="169"/>
      <c r="RBF62" s="169"/>
      <c r="RBG62" s="169"/>
      <c r="RBH62" s="169"/>
      <c r="RBI62" s="169"/>
      <c r="RBJ62" s="169"/>
      <c r="RBK62" s="169"/>
      <c r="RBL62" s="169"/>
      <c r="RBM62" s="169"/>
      <c r="RBN62" s="169"/>
      <c r="RBO62" s="169"/>
      <c r="RBP62" s="169"/>
      <c r="RBQ62" s="169"/>
      <c r="RBR62" s="169"/>
      <c r="RBS62" s="169"/>
      <c r="RBT62" s="169"/>
      <c r="RBU62" s="169"/>
      <c r="RBV62" s="169"/>
      <c r="RBW62" s="169"/>
      <c r="RBX62" s="169"/>
      <c r="RBY62" s="169"/>
      <c r="RBZ62" s="169"/>
      <c r="RCA62" s="169"/>
      <c r="RCB62" s="169"/>
      <c r="RCC62" s="169"/>
      <c r="RCD62" s="169"/>
      <c r="RCE62" s="169"/>
      <c r="RCF62" s="169"/>
      <c r="RCG62" s="169"/>
      <c r="RCH62" s="169"/>
      <c r="RCI62" s="169"/>
      <c r="RCJ62" s="169"/>
      <c r="RCK62" s="169"/>
      <c r="RCL62" s="169"/>
      <c r="RCM62" s="169"/>
      <c r="RCN62" s="169"/>
      <c r="RCO62" s="169"/>
      <c r="RCP62" s="169"/>
      <c r="RCQ62" s="169"/>
      <c r="RCR62" s="169"/>
      <c r="RCS62" s="169"/>
      <c r="RCT62" s="169"/>
      <c r="RCU62" s="169"/>
      <c r="RCV62" s="169"/>
      <c r="RCW62" s="169"/>
      <c r="RCX62" s="169"/>
      <c r="RCY62" s="169"/>
      <c r="RCZ62" s="169"/>
      <c r="RDA62" s="169"/>
      <c r="RDB62" s="169"/>
      <c r="RDC62" s="169"/>
      <c r="RDD62" s="169"/>
      <c r="RDE62" s="169"/>
      <c r="RDF62" s="169"/>
      <c r="RDG62" s="169"/>
      <c r="RDH62" s="169"/>
      <c r="RDI62" s="169"/>
      <c r="RDJ62" s="169"/>
      <c r="RDK62" s="169"/>
      <c r="RDL62" s="169"/>
      <c r="RDM62" s="169"/>
      <c r="RDN62" s="169"/>
      <c r="RDO62" s="169"/>
      <c r="RDP62" s="169"/>
      <c r="RDQ62" s="169"/>
      <c r="RDR62" s="169"/>
      <c r="RDS62" s="169"/>
      <c r="RDT62" s="169"/>
      <c r="RDU62" s="169"/>
      <c r="RDV62" s="169"/>
      <c r="RDW62" s="169"/>
      <c r="RDX62" s="169"/>
      <c r="RDY62" s="169"/>
      <c r="RDZ62" s="169"/>
      <c r="REA62" s="169"/>
      <c r="REB62" s="169"/>
      <c r="REC62" s="169"/>
      <c r="RED62" s="169"/>
      <c r="REE62" s="169"/>
      <c r="REF62" s="169"/>
      <c r="REG62" s="169"/>
      <c r="REH62" s="169"/>
      <c r="REI62" s="169"/>
      <c r="REJ62" s="169"/>
      <c r="REK62" s="169"/>
      <c r="REL62" s="169"/>
      <c r="REM62" s="169"/>
      <c r="REN62" s="169"/>
      <c r="REO62" s="169"/>
      <c r="REP62" s="169"/>
      <c r="REQ62" s="169"/>
      <c r="RER62" s="169"/>
      <c r="RES62" s="169"/>
      <c r="RET62" s="169"/>
      <c r="REU62" s="169"/>
      <c r="REV62" s="169"/>
      <c r="REW62" s="169"/>
      <c r="REX62" s="169"/>
      <c r="REY62" s="169"/>
      <c r="REZ62" s="169"/>
      <c r="RFA62" s="169"/>
      <c r="RFB62" s="169"/>
      <c r="RFC62" s="169"/>
      <c r="RFD62" s="169"/>
      <c r="RFE62" s="169"/>
      <c r="RFF62" s="169"/>
      <c r="RFG62" s="169"/>
      <c r="RFH62" s="169"/>
      <c r="RFI62" s="169"/>
      <c r="RFJ62" s="169"/>
      <c r="RFK62" s="169"/>
      <c r="RFL62" s="169"/>
      <c r="RFM62" s="169"/>
      <c r="RFN62" s="169"/>
      <c r="RFO62" s="169"/>
      <c r="RFP62" s="169"/>
      <c r="RFQ62" s="169"/>
      <c r="RFR62" s="169"/>
      <c r="RFS62" s="169"/>
      <c r="RFT62" s="169"/>
      <c r="RFU62" s="169"/>
      <c r="RFV62" s="169"/>
      <c r="RFW62" s="169"/>
      <c r="RFX62" s="169"/>
      <c r="RFY62" s="169"/>
      <c r="RFZ62" s="169"/>
      <c r="RGA62" s="169"/>
      <c r="RGB62" s="169"/>
      <c r="RGC62" s="169"/>
      <c r="RGD62" s="169"/>
      <c r="RGE62" s="169"/>
      <c r="RGF62" s="169"/>
      <c r="RGG62" s="169"/>
      <c r="RGH62" s="169"/>
      <c r="RGI62" s="169"/>
      <c r="RGJ62" s="169"/>
      <c r="RGK62" s="169"/>
      <c r="RGL62" s="169"/>
      <c r="RGM62" s="169"/>
      <c r="RGN62" s="169"/>
      <c r="RGO62" s="169"/>
      <c r="RGP62" s="169"/>
      <c r="RGQ62" s="169"/>
      <c r="RGR62" s="169"/>
      <c r="RGS62" s="169"/>
      <c r="RGT62" s="169"/>
      <c r="RGU62" s="169"/>
      <c r="RGV62" s="169"/>
      <c r="RGW62" s="169"/>
      <c r="RGX62" s="169"/>
      <c r="RGY62" s="169"/>
      <c r="RGZ62" s="169"/>
      <c r="RHA62" s="169"/>
      <c r="RHB62" s="169"/>
      <c r="RHC62" s="169"/>
      <c r="RHD62" s="169"/>
      <c r="RHE62" s="169"/>
      <c r="RHF62" s="169"/>
      <c r="RHG62" s="169"/>
      <c r="RHH62" s="169"/>
      <c r="RHI62" s="169"/>
      <c r="RHJ62" s="169"/>
      <c r="RHK62" s="169"/>
      <c r="RHL62" s="169"/>
      <c r="RHM62" s="169"/>
      <c r="RHN62" s="169"/>
      <c r="RHO62" s="169"/>
      <c r="RHP62" s="169"/>
      <c r="RHQ62" s="169"/>
      <c r="RHR62" s="169"/>
      <c r="RHS62" s="169"/>
      <c r="RHT62" s="169"/>
      <c r="RHU62" s="169"/>
      <c r="RHV62" s="169"/>
      <c r="RHW62" s="169"/>
      <c r="RHX62" s="169"/>
      <c r="RHY62" s="169"/>
      <c r="RHZ62" s="169"/>
      <c r="RIA62" s="169"/>
      <c r="RIB62" s="169"/>
      <c r="RIC62" s="169"/>
      <c r="RID62" s="169"/>
      <c r="RIE62" s="169"/>
      <c r="RIF62" s="169"/>
      <c r="RIG62" s="169"/>
      <c r="RIH62" s="169"/>
      <c r="RII62" s="169"/>
      <c r="RIJ62" s="169"/>
      <c r="RIK62" s="169"/>
      <c r="RIL62" s="169"/>
      <c r="RIM62" s="169"/>
      <c r="RIN62" s="169"/>
      <c r="RIO62" s="169"/>
      <c r="RIP62" s="169"/>
      <c r="RIQ62" s="169"/>
      <c r="RIR62" s="169"/>
      <c r="RIS62" s="169"/>
      <c r="RIT62" s="169"/>
      <c r="RIU62" s="169"/>
      <c r="RIV62" s="169"/>
      <c r="RIW62" s="169"/>
      <c r="RIX62" s="169"/>
      <c r="RIY62" s="169"/>
      <c r="RIZ62" s="169"/>
      <c r="RJA62" s="169"/>
      <c r="RJB62" s="169"/>
      <c r="RJC62" s="169"/>
      <c r="RJD62" s="169"/>
      <c r="RJE62" s="169"/>
      <c r="RJF62" s="169"/>
      <c r="RJG62" s="169"/>
      <c r="RJH62" s="169"/>
      <c r="RJI62" s="169"/>
      <c r="RJJ62" s="169"/>
      <c r="RJK62" s="169"/>
      <c r="RJL62" s="169"/>
      <c r="RJM62" s="169"/>
      <c r="RJN62" s="169"/>
      <c r="RJO62" s="169"/>
      <c r="RJP62" s="169"/>
      <c r="RJQ62" s="169"/>
      <c r="RJR62" s="169"/>
      <c r="RJS62" s="169"/>
      <c r="RJT62" s="169"/>
      <c r="RJU62" s="169"/>
      <c r="RJV62" s="169"/>
      <c r="RJW62" s="169"/>
      <c r="RJX62" s="169"/>
      <c r="RJY62" s="169"/>
      <c r="RJZ62" s="169"/>
      <c r="RKA62" s="169"/>
      <c r="RKB62" s="169"/>
      <c r="RKC62" s="169"/>
      <c r="RKD62" s="169"/>
      <c r="RKE62" s="169"/>
      <c r="RKF62" s="169"/>
      <c r="RKG62" s="169"/>
      <c r="RKH62" s="169"/>
      <c r="RKI62" s="169"/>
      <c r="RKJ62" s="169"/>
      <c r="RKK62" s="169"/>
      <c r="RKL62" s="169"/>
      <c r="RKM62" s="169"/>
      <c r="RKN62" s="169"/>
      <c r="RKO62" s="169"/>
      <c r="RKP62" s="169"/>
      <c r="RKQ62" s="169"/>
      <c r="RKR62" s="169"/>
      <c r="RKS62" s="169"/>
      <c r="RKT62" s="169"/>
      <c r="RKU62" s="169"/>
      <c r="RKV62" s="169"/>
      <c r="RKW62" s="169"/>
      <c r="RKX62" s="169"/>
      <c r="RKY62" s="169"/>
      <c r="RKZ62" s="169"/>
      <c r="RLA62" s="169"/>
      <c r="RLB62" s="169"/>
      <c r="RLC62" s="169"/>
      <c r="RLD62" s="169"/>
      <c r="RLE62" s="169"/>
      <c r="RLF62" s="169"/>
      <c r="RLG62" s="169"/>
      <c r="RLH62" s="169"/>
      <c r="RLI62" s="169"/>
      <c r="RLJ62" s="169"/>
      <c r="RLK62" s="169"/>
      <c r="RLL62" s="169"/>
      <c r="RLM62" s="169"/>
      <c r="RLN62" s="169"/>
      <c r="RLO62" s="169"/>
      <c r="RLP62" s="169"/>
      <c r="RLQ62" s="169"/>
      <c r="RLR62" s="169"/>
      <c r="RLS62" s="169"/>
      <c r="RLT62" s="169"/>
      <c r="RLU62" s="169"/>
      <c r="RLV62" s="169"/>
      <c r="RLW62" s="169"/>
      <c r="RLX62" s="169"/>
      <c r="RLY62" s="169"/>
      <c r="RLZ62" s="169"/>
      <c r="RMA62" s="169"/>
      <c r="RMB62" s="169"/>
      <c r="RMC62" s="169"/>
      <c r="RMD62" s="169"/>
      <c r="RME62" s="169"/>
      <c r="RMF62" s="169"/>
      <c r="RMG62" s="169"/>
      <c r="RMH62" s="169"/>
      <c r="RMI62" s="169"/>
      <c r="RMJ62" s="169"/>
      <c r="RMK62" s="169"/>
      <c r="RML62" s="169"/>
      <c r="RMM62" s="169"/>
      <c r="RMN62" s="169"/>
      <c r="RMO62" s="169"/>
      <c r="RMP62" s="169"/>
      <c r="RMQ62" s="169"/>
      <c r="RMR62" s="169"/>
      <c r="RMS62" s="169"/>
      <c r="RMT62" s="169"/>
      <c r="RMU62" s="169"/>
      <c r="RMV62" s="169"/>
      <c r="RMW62" s="169"/>
      <c r="RMX62" s="169"/>
      <c r="RMY62" s="169"/>
      <c r="RMZ62" s="169"/>
      <c r="RNA62" s="169"/>
      <c r="RNB62" s="169"/>
      <c r="RNC62" s="169"/>
      <c r="RND62" s="169"/>
      <c r="RNE62" s="169"/>
      <c r="RNF62" s="169"/>
      <c r="RNG62" s="169"/>
      <c r="RNH62" s="169"/>
      <c r="RNI62" s="169"/>
      <c r="RNJ62" s="169"/>
      <c r="RNK62" s="169"/>
      <c r="RNL62" s="169"/>
      <c r="RNM62" s="169"/>
      <c r="RNN62" s="169"/>
      <c r="RNO62" s="169"/>
      <c r="RNP62" s="169"/>
      <c r="RNQ62" s="169"/>
      <c r="RNR62" s="169"/>
      <c r="RNS62" s="169"/>
      <c r="RNT62" s="169"/>
      <c r="RNU62" s="169"/>
      <c r="RNV62" s="169"/>
      <c r="RNW62" s="169"/>
      <c r="RNX62" s="169"/>
      <c r="RNY62" s="169"/>
      <c r="RNZ62" s="169"/>
      <c r="ROA62" s="169"/>
      <c r="ROB62" s="169"/>
      <c r="ROC62" s="169"/>
      <c r="ROD62" s="169"/>
      <c r="ROE62" s="169"/>
      <c r="ROF62" s="169"/>
      <c r="ROG62" s="169"/>
      <c r="ROH62" s="169"/>
      <c r="ROI62" s="169"/>
      <c r="ROJ62" s="169"/>
      <c r="ROK62" s="169"/>
      <c r="ROL62" s="169"/>
      <c r="ROM62" s="169"/>
      <c r="RON62" s="169"/>
      <c r="ROO62" s="169"/>
      <c r="ROP62" s="169"/>
      <c r="ROQ62" s="169"/>
      <c r="ROR62" s="169"/>
      <c r="ROS62" s="169"/>
      <c r="ROT62" s="169"/>
      <c r="ROU62" s="169"/>
      <c r="ROV62" s="169"/>
      <c r="ROW62" s="169"/>
      <c r="ROX62" s="169"/>
      <c r="ROY62" s="169"/>
      <c r="ROZ62" s="169"/>
      <c r="RPA62" s="169"/>
      <c r="RPB62" s="169"/>
      <c r="RPC62" s="169"/>
      <c r="RPD62" s="169"/>
      <c r="RPE62" s="169"/>
      <c r="RPF62" s="169"/>
      <c r="RPG62" s="169"/>
      <c r="RPH62" s="169"/>
      <c r="RPI62" s="169"/>
      <c r="RPJ62" s="169"/>
      <c r="RPK62" s="169"/>
      <c r="RPL62" s="169"/>
      <c r="RPM62" s="169"/>
      <c r="RPN62" s="169"/>
      <c r="RPO62" s="169"/>
      <c r="RPP62" s="169"/>
      <c r="RPQ62" s="169"/>
      <c r="RPR62" s="169"/>
      <c r="RPS62" s="169"/>
      <c r="RPT62" s="169"/>
      <c r="RPU62" s="169"/>
      <c r="RPV62" s="169"/>
      <c r="RPW62" s="169"/>
      <c r="RPX62" s="169"/>
      <c r="RPY62" s="169"/>
      <c r="RPZ62" s="169"/>
      <c r="RQA62" s="169"/>
      <c r="RQB62" s="169"/>
      <c r="RQC62" s="169"/>
      <c r="RQD62" s="169"/>
      <c r="RQE62" s="169"/>
      <c r="RQF62" s="169"/>
      <c r="RQG62" s="169"/>
      <c r="RQH62" s="169"/>
      <c r="RQI62" s="169"/>
      <c r="RQJ62" s="169"/>
      <c r="RQK62" s="169"/>
      <c r="RQL62" s="169"/>
      <c r="RQM62" s="169"/>
      <c r="RQN62" s="169"/>
      <c r="RQO62" s="169"/>
      <c r="RQP62" s="169"/>
      <c r="RQQ62" s="169"/>
      <c r="RQR62" s="169"/>
      <c r="RQS62" s="169"/>
      <c r="RQT62" s="169"/>
      <c r="RQU62" s="169"/>
      <c r="RQV62" s="169"/>
      <c r="RQW62" s="169"/>
      <c r="RQX62" s="169"/>
      <c r="RQY62" s="169"/>
      <c r="RQZ62" s="169"/>
      <c r="RRA62" s="169"/>
      <c r="RRB62" s="169"/>
      <c r="RRC62" s="169"/>
      <c r="RRD62" s="169"/>
      <c r="RRE62" s="169"/>
      <c r="RRF62" s="169"/>
      <c r="RRG62" s="169"/>
      <c r="RRH62" s="169"/>
      <c r="RRI62" s="169"/>
      <c r="RRJ62" s="169"/>
      <c r="RRK62" s="169"/>
      <c r="RRL62" s="169"/>
      <c r="RRM62" s="169"/>
      <c r="RRN62" s="169"/>
      <c r="RRO62" s="169"/>
      <c r="RRP62" s="169"/>
      <c r="RRQ62" s="169"/>
      <c r="RRR62" s="169"/>
      <c r="RRS62" s="169"/>
      <c r="RRT62" s="169"/>
      <c r="RRU62" s="169"/>
      <c r="RRV62" s="169"/>
      <c r="RRW62" s="169"/>
      <c r="RRX62" s="169"/>
      <c r="RRY62" s="169"/>
      <c r="RRZ62" s="169"/>
      <c r="RSA62" s="169"/>
      <c r="RSB62" s="169"/>
      <c r="RSC62" s="169"/>
      <c r="RSD62" s="169"/>
      <c r="RSE62" s="169"/>
      <c r="RSF62" s="169"/>
      <c r="RSG62" s="169"/>
      <c r="RSH62" s="169"/>
      <c r="RSI62" s="169"/>
      <c r="RSJ62" s="169"/>
      <c r="RSK62" s="169"/>
      <c r="RSL62" s="169"/>
      <c r="RSM62" s="169"/>
      <c r="RSN62" s="169"/>
      <c r="RSO62" s="169"/>
      <c r="RSP62" s="169"/>
      <c r="RSQ62" s="169"/>
      <c r="RSR62" s="169"/>
      <c r="RSS62" s="169"/>
      <c r="RST62" s="169"/>
      <c r="RSU62" s="169"/>
      <c r="RSV62" s="169"/>
      <c r="RSW62" s="169"/>
      <c r="RSX62" s="169"/>
      <c r="RSY62" s="169"/>
      <c r="RSZ62" s="169"/>
      <c r="RTA62" s="169"/>
      <c r="RTB62" s="169"/>
      <c r="RTC62" s="169"/>
      <c r="RTD62" s="169"/>
      <c r="RTE62" s="169"/>
      <c r="RTF62" s="169"/>
      <c r="RTG62" s="169"/>
      <c r="RTH62" s="169"/>
      <c r="RTI62" s="169"/>
      <c r="RTJ62" s="169"/>
      <c r="RTK62" s="169"/>
      <c r="RTL62" s="169"/>
      <c r="RTM62" s="169"/>
      <c r="RTN62" s="169"/>
      <c r="RTO62" s="169"/>
      <c r="RTP62" s="169"/>
      <c r="RTQ62" s="169"/>
      <c r="RTR62" s="169"/>
      <c r="RTS62" s="169"/>
      <c r="RTT62" s="169"/>
      <c r="RTU62" s="169"/>
      <c r="RTV62" s="169"/>
      <c r="RTW62" s="169"/>
      <c r="RTX62" s="169"/>
      <c r="RTY62" s="169"/>
      <c r="RTZ62" s="169"/>
      <c r="RUA62" s="169"/>
      <c r="RUB62" s="169"/>
      <c r="RUC62" s="169"/>
      <c r="RUD62" s="169"/>
      <c r="RUE62" s="169"/>
      <c r="RUF62" s="169"/>
      <c r="RUG62" s="169"/>
      <c r="RUH62" s="169"/>
      <c r="RUI62" s="169"/>
      <c r="RUJ62" s="169"/>
      <c r="RUK62" s="169"/>
      <c r="RUL62" s="169"/>
      <c r="RUM62" s="169"/>
      <c r="RUN62" s="169"/>
      <c r="RUO62" s="169"/>
      <c r="RUP62" s="169"/>
      <c r="RUQ62" s="169"/>
      <c r="RUR62" s="169"/>
      <c r="RUS62" s="169"/>
      <c r="RUT62" s="169"/>
      <c r="RUU62" s="169"/>
      <c r="RUV62" s="169"/>
      <c r="RUW62" s="169"/>
      <c r="RUX62" s="169"/>
      <c r="RUY62" s="169"/>
      <c r="RUZ62" s="169"/>
      <c r="RVA62" s="169"/>
      <c r="RVB62" s="169"/>
      <c r="RVC62" s="169"/>
      <c r="RVD62" s="169"/>
      <c r="RVE62" s="169"/>
      <c r="RVF62" s="169"/>
      <c r="RVG62" s="169"/>
      <c r="RVH62" s="169"/>
      <c r="RVI62" s="169"/>
      <c r="RVJ62" s="169"/>
      <c r="RVK62" s="169"/>
      <c r="RVL62" s="169"/>
      <c r="RVM62" s="169"/>
      <c r="RVN62" s="169"/>
      <c r="RVO62" s="169"/>
      <c r="RVP62" s="169"/>
      <c r="RVQ62" s="169"/>
      <c r="RVR62" s="169"/>
      <c r="RVS62" s="169"/>
      <c r="RVT62" s="169"/>
      <c r="RVU62" s="169"/>
      <c r="RVV62" s="169"/>
      <c r="RVW62" s="169"/>
      <c r="RVX62" s="169"/>
      <c r="RVY62" s="169"/>
      <c r="RVZ62" s="169"/>
      <c r="RWA62" s="169"/>
      <c r="RWB62" s="169"/>
      <c r="RWC62" s="169"/>
      <c r="RWD62" s="169"/>
      <c r="RWE62" s="169"/>
      <c r="RWF62" s="169"/>
      <c r="RWG62" s="169"/>
      <c r="RWH62" s="169"/>
      <c r="RWI62" s="169"/>
      <c r="RWJ62" s="169"/>
      <c r="RWK62" s="169"/>
      <c r="RWL62" s="169"/>
      <c r="RWM62" s="169"/>
      <c r="RWN62" s="169"/>
      <c r="RWO62" s="169"/>
      <c r="RWP62" s="169"/>
      <c r="RWQ62" s="169"/>
      <c r="RWR62" s="169"/>
      <c r="RWS62" s="169"/>
      <c r="RWT62" s="169"/>
      <c r="RWU62" s="169"/>
      <c r="RWV62" s="169"/>
      <c r="RWW62" s="169"/>
      <c r="RWX62" s="169"/>
      <c r="RWY62" s="169"/>
      <c r="RWZ62" s="169"/>
      <c r="RXA62" s="169"/>
      <c r="RXB62" s="169"/>
      <c r="RXC62" s="169"/>
      <c r="RXD62" s="169"/>
      <c r="RXE62" s="169"/>
      <c r="RXF62" s="169"/>
      <c r="RXG62" s="169"/>
      <c r="RXH62" s="169"/>
      <c r="RXI62" s="169"/>
      <c r="RXJ62" s="169"/>
      <c r="RXK62" s="169"/>
      <c r="RXL62" s="169"/>
      <c r="RXM62" s="169"/>
      <c r="RXN62" s="169"/>
      <c r="RXO62" s="169"/>
      <c r="RXP62" s="169"/>
      <c r="RXQ62" s="169"/>
      <c r="RXR62" s="169"/>
      <c r="RXS62" s="169"/>
      <c r="RXT62" s="169"/>
      <c r="RXU62" s="169"/>
      <c r="RXV62" s="169"/>
      <c r="RXW62" s="169"/>
      <c r="RXX62" s="169"/>
      <c r="RXY62" s="169"/>
      <c r="RXZ62" s="169"/>
      <c r="RYA62" s="169"/>
      <c r="RYB62" s="169"/>
      <c r="RYC62" s="169"/>
      <c r="RYD62" s="169"/>
      <c r="RYE62" s="169"/>
      <c r="RYF62" s="169"/>
      <c r="RYG62" s="169"/>
      <c r="RYH62" s="169"/>
      <c r="RYI62" s="169"/>
      <c r="RYJ62" s="169"/>
      <c r="RYK62" s="169"/>
      <c r="RYL62" s="169"/>
      <c r="RYM62" s="169"/>
      <c r="RYN62" s="169"/>
      <c r="RYO62" s="169"/>
      <c r="RYP62" s="169"/>
      <c r="RYQ62" s="169"/>
      <c r="RYR62" s="169"/>
      <c r="RYS62" s="169"/>
      <c r="RYT62" s="169"/>
      <c r="RYU62" s="169"/>
      <c r="RYV62" s="169"/>
      <c r="RYW62" s="169"/>
      <c r="RYX62" s="169"/>
      <c r="RYY62" s="169"/>
      <c r="RYZ62" s="169"/>
      <c r="RZA62" s="169"/>
      <c r="RZB62" s="169"/>
      <c r="RZC62" s="169"/>
      <c r="RZD62" s="169"/>
      <c r="RZE62" s="169"/>
      <c r="RZF62" s="169"/>
      <c r="RZG62" s="169"/>
      <c r="RZH62" s="169"/>
      <c r="RZI62" s="169"/>
      <c r="RZJ62" s="169"/>
      <c r="RZK62" s="169"/>
      <c r="RZL62" s="169"/>
      <c r="RZM62" s="169"/>
      <c r="RZN62" s="169"/>
      <c r="RZO62" s="169"/>
      <c r="RZP62" s="169"/>
      <c r="RZQ62" s="169"/>
      <c r="RZR62" s="169"/>
      <c r="RZS62" s="169"/>
      <c r="RZT62" s="169"/>
      <c r="RZU62" s="169"/>
      <c r="RZV62" s="169"/>
      <c r="RZW62" s="169"/>
      <c r="RZX62" s="169"/>
      <c r="RZY62" s="169"/>
      <c r="RZZ62" s="169"/>
      <c r="SAA62" s="169"/>
      <c r="SAB62" s="169"/>
      <c r="SAC62" s="169"/>
      <c r="SAD62" s="169"/>
      <c r="SAE62" s="169"/>
      <c r="SAF62" s="169"/>
      <c r="SAG62" s="169"/>
      <c r="SAH62" s="169"/>
      <c r="SAI62" s="169"/>
      <c r="SAJ62" s="169"/>
      <c r="SAK62" s="169"/>
      <c r="SAL62" s="169"/>
      <c r="SAM62" s="169"/>
      <c r="SAN62" s="169"/>
      <c r="SAO62" s="169"/>
      <c r="SAP62" s="169"/>
      <c r="SAQ62" s="169"/>
      <c r="SAR62" s="169"/>
      <c r="SAS62" s="169"/>
      <c r="SAT62" s="169"/>
      <c r="SAU62" s="169"/>
      <c r="SAV62" s="169"/>
      <c r="SAW62" s="169"/>
      <c r="SAX62" s="169"/>
      <c r="SAY62" s="169"/>
      <c r="SAZ62" s="169"/>
      <c r="SBA62" s="169"/>
      <c r="SBB62" s="169"/>
      <c r="SBC62" s="169"/>
      <c r="SBD62" s="169"/>
      <c r="SBE62" s="169"/>
      <c r="SBF62" s="169"/>
      <c r="SBG62" s="169"/>
      <c r="SBH62" s="169"/>
      <c r="SBI62" s="169"/>
      <c r="SBJ62" s="169"/>
      <c r="SBK62" s="169"/>
      <c r="SBL62" s="169"/>
      <c r="SBM62" s="169"/>
      <c r="SBN62" s="169"/>
      <c r="SBO62" s="169"/>
      <c r="SBP62" s="169"/>
      <c r="SBQ62" s="169"/>
      <c r="SBR62" s="169"/>
      <c r="SBS62" s="169"/>
      <c r="SBT62" s="169"/>
      <c r="SBU62" s="169"/>
      <c r="SBV62" s="169"/>
      <c r="SBW62" s="169"/>
      <c r="SBX62" s="169"/>
      <c r="SBY62" s="169"/>
      <c r="SBZ62" s="169"/>
      <c r="SCA62" s="169"/>
      <c r="SCB62" s="169"/>
      <c r="SCC62" s="169"/>
      <c r="SCD62" s="169"/>
      <c r="SCE62" s="169"/>
      <c r="SCF62" s="169"/>
      <c r="SCG62" s="169"/>
      <c r="SCH62" s="169"/>
      <c r="SCI62" s="169"/>
      <c r="SCJ62" s="169"/>
      <c r="SCK62" s="169"/>
      <c r="SCL62" s="169"/>
      <c r="SCM62" s="169"/>
      <c r="SCN62" s="169"/>
      <c r="SCO62" s="169"/>
      <c r="SCP62" s="169"/>
      <c r="SCQ62" s="169"/>
      <c r="SCR62" s="169"/>
      <c r="SCS62" s="169"/>
      <c r="SCT62" s="169"/>
      <c r="SCU62" s="169"/>
      <c r="SCV62" s="169"/>
      <c r="SCW62" s="169"/>
      <c r="SCX62" s="169"/>
      <c r="SCY62" s="169"/>
      <c r="SCZ62" s="169"/>
      <c r="SDA62" s="169"/>
      <c r="SDB62" s="169"/>
      <c r="SDC62" s="169"/>
      <c r="SDD62" s="169"/>
      <c r="SDE62" s="169"/>
      <c r="SDF62" s="169"/>
      <c r="SDG62" s="169"/>
      <c r="SDH62" s="169"/>
      <c r="SDI62" s="169"/>
      <c r="SDJ62" s="169"/>
      <c r="SDK62" s="169"/>
      <c r="SDL62" s="169"/>
      <c r="SDM62" s="169"/>
      <c r="SDN62" s="169"/>
      <c r="SDO62" s="169"/>
      <c r="SDP62" s="169"/>
      <c r="SDQ62" s="169"/>
      <c r="SDR62" s="169"/>
      <c r="SDS62" s="169"/>
      <c r="SDT62" s="169"/>
      <c r="SDU62" s="169"/>
      <c r="SDV62" s="169"/>
      <c r="SDW62" s="169"/>
      <c r="SDX62" s="169"/>
      <c r="SDY62" s="169"/>
      <c r="SDZ62" s="169"/>
      <c r="SEA62" s="169"/>
      <c r="SEB62" s="169"/>
      <c r="SEC62" s="169"/>
      <c r="SED62" s="169"/>
      <c r="SEE62" s="169"/>
      <c r="SEF62" s="169"/>
      <c r="SEG62" s="169"/>
      <c r="SEH62" s="169"/>
      <c r="SEI62" s="169"/>
      <c r="SEJ62" s="169"/>
      <c r="SEK62" s="169"/>
      <c r="SEL62" s="169"/>
      <c r="SEM62" s="169"/>
      <c r="SEN62" s="169"/>
      <c r="SEO62" s="169"/>
      <c r="SEP62" s="169"/>
      <c r="SEQ62" s="169"/>
      <c r="SER62" s="169"/>
      <c r="SES62" s="169"/>
      <c r="SET62" s="169"/>
      <c r="SEU62" s="169"/>
      <c r="SEV62" s="169"/>
      <c r="SEW62" s="169"/>
      <c r="SEX62" s="169"/>
      <c r="SEY62" s="169"/>
      <c r="SEZ62" s="169"/>
      <c r="SFA62" s="169"/>
      <c r="SFB62" s="169"/>
      <c r="SFC62" s="169"/>
      <c r="SFD62" s="169"/>
      <c r="SFE62" s="169"/>
      <c r="SFF62" s="169"/>
      <c r="SFG62" s="169"/>
      <c r="SFH62" s="169"/>
      <c r="SFI62" s="169"/>
      <c r="SFJ62" s="169"/>
      <c r="SFK62" s="169"/>
      <c r="SFL62" s="169"/>
      <c r="SFM62" s="169"/>
      <c r="SFN62" s="169"/>
      <c r="SFO62" s="169"/>
      <c r="SFP62" s="169"/>
      <c r="SFQ62" s="169"/>
      <c r="SFR62" s="169"/>
      <c r="SFS62" s="169"/>
      <c r="SFT62" s="169"/>
      <c r="SFU62" s="169"/>
      <c r="SFV62" s="169"/>
      <c r="SFW62" s="169"/>
      <c r="SFX62" s="169"/>
      <c r="SFY62" s="169"/>
      <c r="SFZ62" s="169"/>
      <c r="SGA62" s="169"/>
      <c r="SGB62" s="169"/>
      <c r="SGC62" s="169"/>
      <c r="SGD62" s="169"/>
      <c r="SGE62" s="169"/>
      <c r="SGF62" s="169"/>
      <c r="SGG62" s="169"/>
      <c r="SGH62" s="169"/>
      <c r="SGI62" s="169"/>
      <c r="SGJ62" s="169"/>
      <c r="SGK62" s="169"/>
      <c r="SGL62" s="169"/>
      <c r="SGM62" s="169"/>
      <c r="SGN62" s="169"/>
      <c r="SGO62" s="169"/>
      <c r="SGP62" s="169"/>
      <c r="SGQ62" s="169"/>
      <c r="SGR62" s="169"/>
      <c r="SGS62" s="169"/>
      <c r="SGT62" s="169"/>
      <c r="SGU62" s="169"/>
      <c r="SGV62" s="169"/>
      <c r="SGW62" s="169"/>
      <c r="SGX62" s="169"/>
      <c r="SGY62" s="169"/>
      <c r="SGZ62" s="169"/>
      <c r="SHA62" s="169"/>
      <c r="SHB62" s="169"/>
      <c r="SHC62" s="169"/>
      <c r="SHD62" s="169"/>
      <c r="SHE62" s="169"/>
      <c r="SHF62" s="169"/>
      <c r="SHG62" s="169"/>
      <c r="SHH62" s="169"/>
      <c r="SHI62" s="169"/>
      <c r="SHJ62" s="169"/>
      <c r="SHK62" s="169"/>
      <c r="SHL62" s="169"/>
      <c r="SHM62" s="169"/>
      <c r="SHN62" s="169"/>
      <c r="SHO62" s="169"/>
      <c r="SHP62" s="169"/>
      <c r="SHQ62" s="169"/>
      <c r="SHR62" s="169"/>
      <c r="SHS62" s="169"/>
      <c r="SHT62" s="169"/>
      <c r="SHU62" s="169"/>
      <c r="SHV62" s="169"/>
      <c r="SHW62" s="169"/>
      <c r="SHX62" s="169"/>
      <c r="SHY62" s="169"/>
      <c r="SHZ62" s="169"/>
      <c r="SIA62" s="169"/>
      <c r="SIB62" s="169"/>
      <c r="SIC62" s="169"/>
      <c r="SID62" s="169"/>
      <c r="SIE62" s="169"/>
      <c r="SIF62" s="169"/>
      <c r="SIG62" s="169"/>
      <c r="SIH62" s="169"/>
      <c r="SII62" s="169"/>
      <c r="SIJ62" s="169"/>
      <c r="SIK62" s="169"/>
      <c r="SIL62" s="169"/>
      <c r="SIM62" s="169"/>
      <c r="SIN62" s="169"/>
      <c r="SIO62" s="169"/>
      <c r="SIP62" s="169"/>
      <c r="SIQ62" s="169"/>
      <c r="SIR62" s="169"/>
      <c r="SIS62" s="169"/>
      <c r="SIT62" s="169"/>
      <c r="SIU62" s="169"/>
      <c r="SIV62" s="169"/>
      <c r="SIW62" s="169"/>
      <c r="SIX62" s="169"/>
      <c r="SIY62" s="169"/>
      <c r="SIZ62" s="169"/>
      <c r="SJA62" s="169"/>
      <c r="SJB62" s="169"/>
      <c r="SJC62" s="169"/>
      <c r="SJD62" s="169"/>
      <c r="SJE62" s="169"/>
      <c r="SJF62" s="169"/>
      <c r="SJG62" s="169"/>
      <c r="SJH62" s="169"/>
      <c r="SJI62" s="169"/>
      <c r="SJJ62" s="169"/>
      <c r="SJK62" s="169"/>
      <c r="SJL62" s="169"/>
      <c r="SJM62" s="169"/>
      <c r="SJN62" s="169"/>
      <c r="SJO62" s="169"/>
      <c r="SJP62" s="169"/>
      <c r="SJQ62" s="169"/>
      <c r="SJR62" s="169"/>
      <c r="SJS62" s="169"/>
      <c r="SJT62" s="169"/>
      <c r="SJU62" s="169"/>
      <c r="SJV62" s="169"/>
      <c r="SJW62" s="169"/>
      <c r="SJX62" s="169"/>
      <c r="SJY62" s="169"/>
      <c r="SJZ62" s="169"/>
      <c r="SKA62" s="169"/>
      <c r="SKB62" s="169"/>
      <c r="SKC62" s="169"/>
      <c r="SKD62" s="169"/>
      <c r="SKE62" s="169"/>
      <c r="SKF62" s="169"/>
      <c r="SKG62" s="169"/>
      <c r="SKH62" s="169"/>
      <c r="SKI62" s="169"/>
      <c r="SKJ62" s="169"/>
      <c r="SKK62" s="169"/>
      <c r="SKL62" s="169"/>
      <c r="SKM62" s="169"/>
      <c r="SKN62" s="169"/>
      <c r="SKO62" s="169"/>
      <c r="SKP62" s="169"/>
      <c r="SKQ62" s="169"/>
      <c r="SKR62" s="169"/>
      <c r="SKS62" s="169"/>
      <c r="SKT62" s="169"/>
      <c r="SKU62" s="169"/>
      <c r="SKV62" s="169"/>
      <c r="SKW62" s="169"/>
      <c r="SKX62" s="169"/>
      <c r="SKY62" s="169"/>
      <c r="SKZ62" s="169"/>
      <c r="SLA62" s="169"/>
      <c r="SLB62" s="169"/>
      <c r="SLC62" s="169"/>
      <c r="SLD62" s="169"/>
      <c r="SLE62" s="169"/>
      <c r="SLF62" s="169"/>
      <c r="SLG62" s="169"/>
      <c r="SLH62" s="169"/>
      <c r="SLI62" s="169"/>
      <c r="SLJ62" s="169"/>
      <c r="SLK62" s="169"/>
      <c r="SLL62" s="169"/>
      <c r="SLM62" s="169"/>
      <c r="SLN62" s="169"/>
      <c r="SLO62" s="169"/>
      <c r="SLP62" s="169"/>
      <c r="SLQ62" s="169"/>
      <c r="SLR62" s="169"/>
      <c r="SLS62" s="169"/>
      <c r="SLT62" s="169"/>
      <c r="SLU62" s="169"/>
      <c r="SLV62" s="169"/>
      <c r="SLW62" s="169"/>
      <c r="SLX62" s="169"/>
      <c r="SLY62" s="169"/>
      <c r="SLZ62" s="169"/>
      <c r="SMA62" s="169"/>
      <c r="SMB62" s="169"/>
      <c r="SMC62" s="169"/>
      <c r="SMD62" s="169"/>
      <c r="SME62" s="169"/>
      <c r="SMF62" s="169"/>
      <c r="SMG62" s="169"/>
      <c r="SMH62" s="169"/>
      <c r="SMI62" s="169"/>
      <c r="SMJ62" s="169"/>
      <c r="SMK62" s="169"/>
      <c r="SML62" s="169"/>
      <c r="SMM62" s="169"/>
      <c r="SMN62" s="169"/>
      <c r="SMO62" s="169"/>
      <c r="SMP62" s="169"/>
      <c r="SMQ62" s="169"/>
      <c r="SMR62" s="169"/>
      <c r="SMS62" s="169"/>
      <c r="SMT62" s="169"/>
      <c r="SMU62" s="169"/>
      <c r="SMV62" s="169"/>
      <c r="SMW62" s="169"/>
      <c r="SMX62" s="169"/>
      <c r="SMY62" s="169"/>
      <c r="SMZ62" s="169"/>
      <c r="SNA62" s="169"/>
      <c r="SNB62" s="169"/>
      <c r="SNC62" s="169"/>
      <c r="SND62" s="169"/>
      <c r="SNE62" s="169"/>
      <c r="SNF62" s="169"/>
      <c r="SNG62" s="169"/>
      <c r="SNH62" s="169"/>
      <c r="SNI62" s="169"/>
      <c r="SNJ62" s="169"/>
      <c r="SNK62" s="169"/>
      <c r="SNL62" s="169"/>
      <c r="SNM62" s="169"/>
      <c r="SNN62" s="169"/>
      <c r="SNO62" s="169"/>
      <c r="SNP62" s="169"/>
      <c r="SNQ62" s="169"/>
      <c r="SNR62" s="169"/>
      <c r="SNS62" s="169"/>
      <c r="SNT62" s="169"/>
      <c r="SNU62" s="169"/>
      <c r="SNV62" s="169"/>
      <c r="SNW62" s="169"/>
      <c r="SNX62" s="169"/>
      <c r="SNY62" s="169"/>
      <c r="SNZ62" s="169"/>
      <c r="SOA62" s="169"/>
      <c r="SOB62" s="169"/>
      <c r="SOC62" s="169"/>
      <c r="SOD62" s="169"/>
      <c r="SOE62" s="169"/>
      <c r="SOF62" s="169"/>
      <c r="SOG62" s="169"/>
      <c r="SOH62" s="169"/>
      <c r="SOI62" s="169"/>
      <c r="SOJ62" s="169"/>
      <c r="SOK62" s="169"/>
      <c r="SOL62" s="169"/>
      <c r="SOM62" s="169"/>
      <c r="SON62" s="169"/>
      <c r="SOO62" s="169"/>
      <c r="SOP62" s="169"/>
      <c r="SOQ62" s="169"/>
      <c r="SOR62" s="169"/>
      <c r="SOS62" s="169"/>
      <c r="SOT62" s="169"/>
      <c r="SOU62" s="169"/>
      <c r="SOV62" s="169"/>
      <c r="SOW62" s="169"/>
      <c r="SOX62" s="169"/>
      <c r="SOY62" s="169"/>
      <c r="SOZ62" s="169"/>
      <c r="SPA62" s="169"/>
      <c r="SPB62" s="169"/>
      <c r="SPC62" s="169"/>
      <c r="SPD62" s="169"/>
      <c r="SPE62" s="169"/>
      <c r="SPF62" s="169"/>
      <c r="SPG62" s="169"/>
      <c r="SPH62" s="169"/>
      <c r="SPI62" s="169"/>
      <c r="SPJ62" s="169"/>
      <c r="SPK62" s="169"/>
      <c r="SPL62" s="169"/>
      <c r="SPM62" s="169"/>
      <c r="SPN62" s="169"/>
      <c r="SPO62" s="169"/>
      <c r="SPP62" s="169"/>
      <c r="SPQ62" s="169"/>
      <c r="SPR62" s="169"/>
      <c r="SPS62" s="169"/>
      <c r="SPT62" s="169"/>
      <c r="SPU62" s="169"/>
      <c r="SPV62" s="169"/>
      <c r="SPW62" s="169"/>
      <c r="SPX62" s="169"/>
      <c r="SPY62" s="169"/>
      <c r="SPZ62" s="169"/>
      <c r="SQA62" s="169"/>
      <c r="SQB62" s="169"/>
      <c r="SQC62" s="169"/>
      <c r="SQD62" s="169"/>
      <c r="SQE62" s="169"/>
      <c r="SQF62" s="169"/>
      <c r="SQG62" s="169"/>
      <c r="SQH62" s="169"/>
      <c r="SQI62" s="169"/>
      <c r="SQJ62" s="169"/>
      <c r="SQK62" s="169"/>
      <c r="SQL62" s="169"/>
      <c r="SQM62" s="169"/>
      <c r="SQN62" s="169"/>
      <c r="SQO62" s="169"/>
      <c r="SQP62" s="169"/>
      <c r="SQQ62" s="169"/>
      <c r="SQR62" s="169"/>
      <c r="SQS62" s="169"/>
      <c r="SQT62" s="169"/>
      <c r="SQU62" s="169"/>
      <c r="SQV62" s="169"/>
      <c r="SQW62" s="169"/>
      <c r="SQX62" s="169"/>
      <c r="SQY62" s="169"/>
      <c r="SQZ62" s="169"/>
      <c r="SRA62" s="169"/>
      <c r="SRB62" s="169"/>
      <c r="SRC62" s="169"/>
      <c r="SRD62" s="169"/>
      <c r="SRE62" s="169"/>
      <c r="SRF62" s="169"/>
      <c r="SRG62" s="169"/>
      <c r="SRH62" s="169"/>
      <c r="SRI62" s="169"/>
      <c r="SRJ62" s="169"/>
      <c r="SRK62" s="169"/>
      <c r="SRL62" s="169"/>
      <c r="SRM62" s="169"/>
      <c r="SRN62" s="169"/>
      <c r="SRO62" s="169"/>
      <c r="SRP62" s="169"/>
      <c r="SRQ62" s="169"/>
      <c r="SRR62" s="169"/>
      <c r="SRS62" s="169"/>
      <c r="SRT62" s="169"/>
      <c r="SRU62" s="169"/>
      <c r="SRV62" s="169"/>
      <c r="SRW62" s="169"/>
      <c r="SRX62" s="169"/>
      <c r="SRY62" s="169"/>
      <c r="SRZ62" s="169"/>
      <c r="SSA62" s="169"/>
      <c r="SSB62" s="169"/>
      <c r="SSC62" s="169"/>
      <c r="SSD62" s="169"/>
      <c r="SSE62" s="169"/>
      <c r="SSF62" s="169"/>
      <c r="SSG62" s="169"/>
      <c r="SSH62" s="169"/>
      <c r="SSI62" s="169"/>
      <c r="SSJ62" s="169"/>
      <c r="SSK62" s="169"/>
      <c r="SSL62" s="169"/>
      <c r="SSM62" s="169"/>
      <c r="SSN62" s="169"/>
      <c r="SSO62" s="169"/>
      <c r="SSP62" s="169"/>
      <c r="SSQ62" s="169"/>
      <c r="SSR62" s="169"/>
      <c r="SSS62" s="169"/>
      <c r="SST62" s="169"/>
      <c r="SSU62" s="169"/>
      <c r="SSV62" s="169"/>
      <c r="SSW62" s="169"/>
      <c r="SSX62" s="169"/>
      <c r="SSY62" s="169"/>
      <c r="SSZ62" s="169"/>
      <c r="STA62" s="169"/>
      <c r="STB62" s="169"/>
      <c r="STC62" s="169"/>
      <c r="STD62" s="169"/>
      <c r="STE62" s="169"/>
      <c r="STF62" s="169"/>
      <c r="STG62" s="169"/>
      <c r="STH62" s="169"/>
      <c r="STI62" s="169"/>
      <c r="STJ62" s="169"/>
      <c r="STK62" s="169"/>
      <c r="STL62" s="169"/>
      <c r="STM62" s="169"/>
      <c r="STN62" s="169"/>
      <c r="STO62" s="169"/>
      <c r="STP62" s="169"/>
      <c r="STQ62" s="169"/>
      <c r="STR62" s="169"/>
      <c r="STS62" s="169"/>
      <c r="STT62" s="169"/>
      <c r="STU62" s="169"/>
      <c r="STV62" s="169"/>
      <c r="STW62" s="169"/>
      <c r="STX62" s="169"/>
      <c r="STY62" s="169"/>
      <c r="STZ62" s="169"/>
      <c r="SUA62" s="169"/>
      <c r="SUB62" s="169"/>
      <c r="SUC62" s="169"/>
      <c r="SUD62" s="169"/>
      <c r="SUE62" s="169"/>
      <c r="SUF62" s="169"/>
      <c r="SUG62" s="169"/>
      <c r="SUH62" s="169"/>
      <c r="SUI62" s="169"/>
      <c r="SUJ62" s="169"/>
      <c r="SUK62" s="169"/>
      <c r="SUL62" s="169"/>
      <c r="SUM62" s="169"/>
      <c r="SUN62" s="169"/>
      <c r="SUO62" s="169"/>
      <c r="SUP62" s="169"/>
      <c r="SUQ62" s="169"/>
      <c r="SUR62" s="169"/>
      <c r="SUS62" s="169"/>
      <c r="SUT62" s="169"/>
      <c r="SUU62" s="169"/>
      <c r="SUV62" s="169"/>
      <c r="SUW62" s="169"/>
      <c r="SUX62" s="169"/>
      <c r="SUY62" s="169"/>
      <c r="SUZ62" s="169"/>
      <c r="SVA62" s="169"/>
      <c r="SVB62" s="169"/>
      <c r="SVC62" s="169"/>
      <c r="SVD62" s="169"/>
      <c r="SVE62" s="169"/>
      <c r="SVF62" s="169"/>
      <c r="SVG62" s="169"/>
      <c r="SVH62" s="169"/>
      <c r="SVI62" s="169"/>
      <c r="SVJ62" s="169"/>
      <c r="SVK62" s="169"/>
      <c r="SVL62" s="169"/>
      <c r="SVM62" s="169"/>
      <c r="SVN62" s="169"/>
      <c r="SVO62" s="169"/>
      <c r="SVP62" s="169"/>
      <c r="SVQ62" s="169"/>
      <c r="SVR62" s="169"/>
      <c r="SVS62" s="169"/>
      <c r="SVT62" s="169"/>
      <c r="SVU62" s="169"/>
      <c r="SVV62" s="169"/>
      <c r="SVW62" s="169"/>
      <c r="SVX62" s="169"/>
      <c r="SVY62" s="169"/>
      <c r="SVZ62" s="169"/>
      <c r="SWA62" s="169"/>
      <c r="SWB62" s="169"/>
      <c r="SWC62" s="169"/>
      <c r="SWD62" s="169"/>
      <c r="SWE62" s="169"/>
      <c r="SWF62" s="169"/>
      <c r="SWG62" s="169"/>
      <c r="SWH62" s="169"/>
      <c r="SWI62" s="169"/>
      <c r="SWJ62" s="169"/>
      <c r="SWK62" s="169"/>
      <c r="SWL62" s="169"/>
      <c r="SWM62" s="169"/>
      <c r="SWN62" s="169"/>
      <c r="SWO62" s="169"/>
      <c r="SWP62" s="169"/>
      <c r="SWQ62" s="169"/>
      <c r="SWR62" s="169"/>
      <c r="SWS62" s="169"/>
      <c r="SWT62" s="169"/>
      <c r="SWU62" s="169"/>
      <c r="SWV62" s="169"/>
      <c r="SWW62" s="169"/>
      <c r="SWX62" s="169"/>
      <c r="SWY62" s="169"/>
      <c r="SWZ62" s="169"/>
      <c r="SXA62" s="169"/>
      <c r="SXB62" s="169"/>
      <c r="SXC62" s="169"/>
      <c r="SXD62" s="169"/>
      <c r="SXE62" s="169"/>
      <c r="SXF62" s="169"/>
      <c r="SXG62" s="169"/>
      <c r="SXH62" s="169"/>
      <c r="SXI62" s="169"/>
      <c r="SXJ62" s="169"/>
      <c r="SXK62" s="169"/>
      <c r="SXL62" s="169"/>
      <c r="SXM62" s="169"/>
      <c r="SXN62" s="169"/>
      <c r="SXO62" s="169"/>
      <c r="SXP62" s="169"/>
      <c r="SXQ62" s="169"/>
      <c r="SXR62" s="169"/>
      <c r="SXS62" s="169"/>
      <c r="SXT62" s="169"/>
      <c r="SXU62" s="169"/>
      <c r="SXV62" s="169"/>
      <c r="SXW62" s="169"/>
      <c r="SXX62" s="169"/>
      <c r="SXY62" s="169"/>
      <c r="SXZ62" s="169"/>
      <c r="SYA62" s="169"/>
      <c r="SYB62" s="169"/>
      <c r="SYC62" s="169"/>
      <c r="SYD62" s="169"/>
      <c r="SYE62" s="169"/>
      <c r="SYF62" s="169"/>
      <c r="SYG62" s="169"/>
      <c r="SYH62" s="169"/>
      <c r="SYI62" s="169"/>
      <c r="SYJ62" s="169"/>
      <c r="SYK62" s="169"/>
      <c r="SYL62" s="169"/>
      <c r="SYM62" s="169"/>
      <c r="SYN62" s="169"/>
      <c r="SYO62" s="169"/>
      <c r="SYP62" s="169"/>
      <c r="SYQ62" s="169"/>
      <c r="SYR62" s="169"/>
      <c r="SYS62" s="169"/>
      <c r="SYT62" s="169"/>
      <c r="SYU62" s="169"/>
      <c r="SYV62" s="169"/>
      <c r="SYW62" s="169"/>
      <c r="SYX62" s="169"/>
      <c r="SYY62" s="169"/>
      <c r="SYZ62" s="169"/>
      <c r="SZA62" s="169"/>
      <c r="SZB62" s="169"/>
      <c r="SZC62" s="169"/>
      <c r="SZD62" s="169"/>
      <c r="SZE62" s="169"/>
      <c r="SZF62" s="169"/>
      <c r="SZG62" s="169"/>
      <c r="SZH62" s="169"/>
      <c r="SZI62" s="169"/>
      <c r="SZJ62" s="169"/>
      <c r="SZK62" s="169"/>
      <c r="SZL62" s="169"/>
      <c r="SZM62" s="169"/>
      <c r="SZN62" s="169"/>
      <c r="SZO62" s="169"/>
      <c r="SZP62" s="169"/>
      <c r="SZQ62" s="169"/>
      <c r="SZR62" s="169"/>
      <c r="SZS62" s="169"/>
      <c r="SZT62" s="169"/>
      <c r="SZU62" s="169"/>
      <c r="SZV62" s="169"/>
      <c r="SZW62" s="169"/>
      <c r="SZX62" s="169"/>
      <c r="SZY62" s="169"/>
      <c r="SZZ62" s="169"/>
      <c r="TAA62" s="169"/>
      <c r="TAB62" s="169"/>
      <c r="TAC62" s="169"/>
      <c r="TAD62" s="169"/>
      <c r="TAE62" s="169"/>
      <c r="TAF62" s="169"/>
      <c r="TAG62" s="169"/>
      <c r="TAH62" s="169"/>
      <c r="TAI62" s="169"/>
      <c r="TAJ62" s="169"/>
      <c r="TAK62" s="169"/>
      <c r="TAL62" s="169"/>
      <c r="TAM62" s="169"/>
      <c r="TAN62" s="169"/>
      <c r="TAO62" s="169"/>
      <c r="TAP62" s="169"/>
      <c r="TAQ62" s="169"/>
      <c r="TAR62" s="169"/>
      <c r="TAS62" s="169"/>
      <c r="TAT62" s="169"/>
      <c r="TAU62" s="169"/>
      <c r="TAV62" s="169"/>
      <c r="TAW62" s="169"/>
      <c r="TAX62" s="169"/>
      <c r="TAY62" s="169"/>
      <c r="TAZ62" s="169"/>
      <c r="TBA62" s="169"/>
      <c r="TBB62" s="169"/>
      <c r="TBC62" s="169"/>
      <c r="TBD62" s="169"/>
      <c r="TBE62" s="169"/>
      <c r="TBF62" s="169"/>
      <c r="TBG62" s="169"/>
      <c r="TBH62" s="169"/>
      <c r="TBI62" s="169"/>
      <c r="TBJ62" s="169"/>
      <c r="TBK62" s="169"/>
      <c r="TBL62" s="169"/>
      <c r="TBM62" s="169"/>
      <c r="TBN62" s="169"/>
      <c r="TBO62" s="169"/>
      <c r="TBP62" s="169"/>
      <c r="TBQ62" s="169"/>
      <c r="TBR62" s="169"/>
      <c r="TBS62" s="169"/>
      <c r="TBT62" s="169"/>
      <c r="TBU62" s="169"/>
      <c r="TBV62" s="169"/>
      <c r="TBW62" s="169"/>
      <c r="TBX62" s="169"/>
      <c r="TBY62" s="169"/>
      <c r="TBZ62" s="169"/>
      <c r="TCA62" s="169"/>
      <c r="TCB62" s="169"/>
      <c r="TCC62" s="169"/>
      <c r="TCD62" s="169"/>
      <c r="TCE62" s="169"/>
      <c r="TCF62" s="169"/>
      <c r="TCG62" s="169"/>
      <c r="TCH62" s="169"/>
      <c r="TCI62" s="169"/>
      <c r="TCJ62" s="169"/>
      <c r="TCK62" s="169"/>
      <c r="TCL62" s="169"/>
      <c r="TCM62" s="169"/>
      <c r="TCN62" s="169"/>
      <c r="TCO62" s="169"/>
      <c r="TCP62" s="169"/>
      <c r="TCQ62" s="169"/>
      <c r="TCR62" s="169"/>
      <c r="TCS62" s="169"/>
      <c r="TCT62" s="169"/>
      <c r="TCU62" s="169"/>
      <c r="TCV62" s="169"/>
      <c r="TCW62" s="169"/>
      <c r="TCX62" s="169"/>
      <c r="TCY62" s="169"/>
      <c r="TCZ62" s="169"/>
      <c r="TDA62" s="169"/>
      <c r="TDB62" s="169"/>
      <c r="TDC62" s="169"/>
      <c r="TDD62" s="169"/>
      <c r="TDE62" s="169"/>
      <c r="TDF62" s="169"/>
      <c r="TDG62" s="169"/>
      <c r="TDH62" s="169"/>
      <c r="TDI62" s="169"/>
      <c r="TDJ62" s="169"/>
      <c r="TDK62" s="169"/>
      <c r="TDL62" s="169"/>
      <c r="TDM62" s="169"/>
      <c r="TDN62" s="169"/>
      <c r="TDO62" s="169"/>
      <c r="TDP62" s="169"/>
      <c r="TDQ62" s="169"/>
      <c r="TDR62" s="169"/>
      <c r="TDS62" s="169"/>
      <c r="TDT62" s="169"/>
      <c r="TDU62" s="169"/>
      <c r="TDV62" s="169"/>
      <c r="TDW62" s="169"/>
      <c r="TDX62" s="169"/>
      <c r="TDY62" s="169"/>
      <c r="TDZ62" s="169"/>
      <c r="TEA62" s="169"/>
      <c r="TEB62" s="169"/>
      <c r="TEC62" s="169"/>
      <c r="TED62" s="169"/>
      <c r="TEE62" s="169"/>
      <c r="TEF62" s="169"/>
      <c r="TEG62" s="169"/>
      <c r="TEH62" s="169"/>
      <c r="TEI62" s="169"/>
      <c r="TEJ62" s="169"/>
      <c r="TEK62" s="169"/>
      <c r="TEL62" s="169"/>
      <c r="TEM62" s="169"/>
      <c r="TEN62" s="169"/>
      <c r="TEO62" s="169"/>
      <c r="TEP62" s="169"/>
      <c r="TEQ62" s="169"/>
      <c r="TER62" s="169"/>
      <c r="TES62" s="169"/>
      <c r="TET62" s="169"/>
      <c r="TEU62" s="169"/>
      <c r="TEV62" s="169"/>
      <c r="TEW62" s="169"/>
      <c r="TEX62" s="169"/>
      <c r="TEY62" s="169"/>
      <c r="TEZ62" s="169"/>
      <c r="TFA62" s="169"/>
      <c r="TFB62" s="169"/>
      <c r="TFC62" s="169"/>
      <c r="TFD62" s="169"/>
      <c r="TFE62" s="169"/>
      <c r="TFF62" s="169"/>
      <c r="TFG62" s="169"/>
      <c r="TFH62" s="169"/>
      <c r="TFI62" s="169"/>
      <c r="TFJ62" s="169"/>
      <c r="TFK62" s="169"/>
      <c r="TFL62" s="169"/>
      <c r="TFM62" s="169"/>
      <c r="TFN62" s="169"/>
      <c r="TFO62" s="169"/>
      <c r="TFP62" s="169"/>
      <c r="TFQ62" s="169"/>
      <c r="TFR62" s="169"/>
      <c r="TFS62" s="169"/>
      <c r="TFT62" s="169"/>
      <c r="TFU62" s="169"/>
      <c r="TFV62" s="169"/>
      <c r="TFW62" s="169"/>
      <c r="TFX62" s="169"/>
      <c r="TFY62" s="169"/>
      <c r="TFZ62" s="169"/>
      <c r="TGA62" s="169"/>
      <c r="TGB62" s="169"/>
      <c r="TGC62" s="169"/>
      <c r="TGD62" s="169"/>
      <c r="TGE62" s="169"/>
      <c r="TGF62" s="169"/>
      <c r="TGG62" s="169"/>
      <c r="TGH62" s="169"/>
      <c r="TGI62" s="169"/>
      <c r="TGJ62" s="169"/>
      <c r="TGK62" s="169"/>
      <c r="TGL62" s="169"/>
      <c r="TGM62" s="169"/>
      <c r="TGN62" s="169"/>
      <c r="TGO62" s="169"/>
      <c r="TGP62" s="169"/>
      <c r="TGQ62" s="169"/>
      <c r="TGR62" s="169"/>
      <c r="TGS62" s="169"/>
      <c r="TGT62" s="169"/>
      <c r="TGU62" s="169"/>
      <c r="TGV62" s="169"/>
      <c r="TGW62" s="169"/>
      <c r="TGX62" s="169"/>
      <c r="TGY62" s="169"/>
      <c r="TGZ62" s="169"/>
      <c r="THA62" s="169"/>
      <c r="THB62" s="169"/>
      <c r="THC62" s="169"/>
      <c r="THD62" s="169"/>
      <c r="THE62" s="169"/>
      <c r="THF62" s="169"/>
      <c r="THG62" s="169"/>
      <c r="THH62" s="169"/>
      <c r="THI62" s="169"/>
      <c r="THJ62" s="169"/>
      <c r="THK62" s="169"/>
      <c r="THL62" s="169"/>
      <c r="THM62" s="169"/>
      <c r="THN62" s="169"/>
      <c r="THO62" s="169"/>
      <c r="THP62" s="169"/>
      <c r="THQ62" s="169"/>
      <c r="THR62" s="169"/>
      <c r="THS62" s="169"/>
      <c r="THT62" s="169"/>
      <c r="THU62" s="169"/>
      <c r="THV62" s="169"/>
      <c r="THW62" s="169"/>
      <c r="THX62" s="169"/>
      <c r="THY62" s="169"/>
      <c r="THZ62" s="169"/>
      <c r="TIA62" s="169"/>
      <c r="TIB62" s="169"/>
      <c r="TIC62" s="169"/>
      <c r="TID62" s="169"/>
      <c r="TIE62" s="169"/>
      <c r="TIF62" s="169"/>
      <c r="TIG62" s="169"/>
      <c r="TIH62" s="169"/>
      <c r="TII62" s="169"/>
      <c r="TIJ62" s="169"/>
      <c r="TIK62" s="169"/>
      <c r="TIL62" s="169"/>
      <c r="TIM62" s="169"/>
      <c r="TIN62" s="169"/>
      <c r="TIO62" s="169"/>
      <c r="TIP62" s="169"/>
      <c r="TIQ62" s="169"/>
      <c r="TIR62" s="169"/>
      <c r="TIS62" s="169"/>
      <c r="TIT62" s="169"/>
      <c r="TIU62" s="169"/>
      <c r="TIV62" s="169"/>
      <c r="TIW62" s="169"/>
      <c r="TIX62" s="169"/>
      <c r="TIY62" s="169"/>
      <c r="TIZ62" s="169"/>
      <c r="TJA62" s="169"/>
      <c r="TJB62" s="169"/>
      <c r="TJC62" s="169"/>
      <c r="TJD62" s="169"/>
      <c r="TJE62" s="169"/>
      <c r="TJF62" s="169"/>
      <c r="TJG62" s="169"/>
      <c r="TJH62" s="169"/>
      <c r="TJI62" s="169"/>
      <c r="TJJ62" s="169"/>
      <c r="TJK62" s="169"/>
      <c r="TJL62" s="169"/>
      <c r="TJM62" s="169"/>
      <c r="TJN62" s="169"/>
      <c r="TJO62" s="169"/>
      <c r="TJP62" s="169"/>
      <c r="TJQ62" s="169"/>
      <c r="TJR62" s="169"/>
      <c r="TJS62" s="169"/>
      <c r="TJT62" s="169"/>
      <c r="TJU62" s="169"/>
      <c r="TJV62" s="169"/>
      <c r="TJW62" s="169"/>
      <c r="TJX62" s="169"/>
      <c r="TJY62" s="169"/>
      <c r="TJZ62" s="169"/>
      <c r="TKA62" s="169"/>
      <c r="TKB62" s="169"/>
      <c r="TKC62" s="169"/>
      <c r="TKD62" s="169"/>
      <c r="TKE62" s="169"/>
      <c r="TKF62" s="169"/>
      <c r="TKG62" s="169"/>
      <c r="TKH62" s="169"/>
      <c r="TKI62" s="169"/>
      <c r="TKJ62" s="169"/>
      <c r="TKK62" s="169"/>
      <c r="TKL62" s="169"/>
      <c r="TKM62" s="169"/>
      <c r="TKN62" s="169"/>
      <c r="TKO62" s="169"/>
      <c r="TKP62" s="169"/>
      <c r="TKQ62" s="169"/>
      <c r="TKR62" s="169"/>
      <c r="TKS62" s="169"/>
      <c r="TKT62" s="169"/>
      <c r="TKU62" s="169"/>
      <c r="TKV62" s="169"/>
      <c r="TKW62" s="169"/>
      <c r="TKX62" s="169"/>
      <c r="TKY62" s="169"/>
      <c r="TKZ62" s="169"/>
      <c r="TLA62" s="169"/>
      <c r="TLB62" s="169"/>
      <c r="TLC62" s="169"/>
      <c r="TLD62" s="169"/>
      <c r="TLE62" s="169"/>
      <c r="TLF62" s="169"/>
      <c r="TLG62" s="169"/>
      <c r="TLH62" s="169"/>
      <c r="TLI62" s="169"/>
      <c r="TLJ62" s="169"/>
      <c r="TLK62" s="169"/>
      <c r="TLL62" s="169"/>
      <c r="TLM62" s="169"/>
      <c r="TLN62" s="169"/>
      <c r="TLO62" s="169"/>
      <c r="TLP62" s="169"/>
      <c r="TLQ62" s="169"/>
      <c r="TLR62" s="169"/>
      <c r="TLS62" s="169"/>
      <c r="TLT62" s="169"/>
      <c r="TLU62" s="169"/>
      <c r="TLV62" s="169"/>
      <c r="TLW62" s="169"/>
      <c r="TLX62" s="169"/>
      <c r="TLY62" s="169"/>
      <c r="TLZ62" s="169"/>
      <c r="TMA62" s="169"/>
      <c r="TMB62" s="169"/>
      <c r="TMC62" s="169"/>
      <c r="TMD62" s="169"/>
      <c r="TME62" s="169"/>
      <c r="TMF62" s="169"/>
      <c r="TMG62" s="169"/>
      <c r="TMH62" s="169"/>
      <c r="TMI62" s="169"/>
      <c r="TMJ62" s="169"/>
      <c r="TMK62" s="169"/>
      <c r="TML62" s="169"/>
      <c r="TMM62" s="169"/>
      <c r="TMN62" s="169"/>
      <c r="TMO62" s="169"/>
      <c r="TMP62" s="169"/>
      <c r="TMQ62" s="169"/>
      <c r="TMR62" s="169"/>
      <c r="TMS62" s="169"/>
      <c r="TMT62" s="169"/>
      <c r="TMU62" s="169"/>
      <c r="TMV62" s="169"/>
      <c r="TMW62" s="169"/>
      <c r="TMX62" s="169"/>
      <c r="TMY62" s="169"/>
      <c r="TMZ62" s="169"/>
      <c r="TNA62" s="169"/>
      <c r="TNB62" s="169"/>
      <c r="TNC62" s="169"/>
      <c r="TND62" s="169"/>
      <c r="TNE62" s="169"/>
      <c r="TNF62" s="169"/>
      <c r="TNG62" s="169"/>
      <c r="TNH62" s="169"/>
      <c r="TNI62" s="169"/>
      <c r="TNJ62" s="169"/>
      <c r="TNK62" s="169"/>
      <c r="TNL62" s="169"/>
      <c r="TNM62" s="169"/>
      <c r="TNN62" s="169"/>
      <c r="TNO62" s="169"/>
      <c r="TNP62" s="169"/>
      <c r="TNQ62" s="169"/>
      <c r="TNR62" s="169"/>
      <c r="TNS62" s="169"/>
      <c r="TNT62" s="169"/>
      <c r="TNU62" s="169"/>
      <c r="TNV62" s="169"/>
      <c r="TNW62" s="169"/>
      <c r="TNX62" s="169"/>
      <c r="TNY62" s="169"/>
      <c r="TNZ62" s="169"/>
      <c r="TOA62" s="169"/>
      <c r="TOB62" s="169"/>
      <c r="TOC62" s="169"/>
      <c r="TOD62" s="169"/>
      <c r="TOE62" s="169"/>
      <c r="TOF62" s="169"/>
      <c r="TOG62" s="169"/>
      <c r="TOH62" s="169"/>
      <c r="TOI62" s="169"/>
      <c r="TOJ62" s="169"/>
      <c r="TOK62" s="169"/>
      <c r="TOL62" s="169"/>
      <c r="TOM62" s="169"/>
      <c r="TON62" s="169"/>
      <c r="TOO62" s="169"/>
      <c r="TOP62" s="169"/>
      <c r="TOQ62" s="169"/>
      <c r="TOR62" s="169"/>
      <c r="TOS62" s="169"/>
      <c r="TOT62" s="169"/>
      <c r="TOU62" s="169"/>
      <c r="TOV62" s="169"/>
      <c r="TOW62" s="169"/>
      <c r="TOX62" s="169"/>
      <c r="TOY62" s="169"/>
      <c r="TOZ62" s="169"/>
      <c r="TPA62" s="169"/>
      <c r="TPB62" s="169"/>
      <c r="TPC62" s="169"/>
      <c r="TPD62" s="169"/>
      <c r="TPE62" s="169"/>
      <c r="TPF62" s="169"/>
      <c r="TPG62" s="169"/>
      <c r="TPH62" s="169"/>
      <c r="TPI62" s="169"/>
      <c r="TPJ62" s="169"/>
      <c r="TPK62" s="169"/>
      <c r="TPL62" s="169"/>
      <c r="TPM62" s="169"/>
      <c r="TPN62" s="169"/>
      <c r="TPO62" s="169"/>
      <c r="TPP62" s="169"/>
      <c r="TPQ62" s="169"/>
      <c r="TPR62" s="169"/>
      <c r="TPS62" s="169"/>
      <c r="TPT62" s="169"/>
      <c r="TPU62" s="169"/>
      <c r="TPV62" s="169"/>
      <c r="TPW62" s="169"/>
      <c r="TPX62" s="169"/>
      <c r="TPY62" s="169"/>
      <c r="TPZ62" s="169"/>
      <c r="TQA62" s="169"/>
      <c r="TQB62" s="169"/>
      <c r="TQC62" s="169"/>
      <c r="TQD62" s="169"/>
      <c r="TQE62" s="169"/>
      <c r="TQF62" s="169"/>
      <c r="TQG62" s="169"/>
      <c r="TQH62" s="169"/>
      <c r="TQI62" s="169"/>
      <c r="TQJ62" s="169"/>
      <c r="TQK62" s="169"/>
      <c r="TQL62" s="169"/>
      <c r="TQM62" s="169"/>
      <c r="TQN62" s="169"/>
      <c r="TQO62" s="169"/>
      <c r="TQP62" s="169"/>
      <c r="TQQ62" s="169"/>
      <c r="TQR62" s="169"/>
      <c r="TQS62" s="169"/>
      <c r="TQT62" s="169"/>
      <c r="TQU62" s="169"/>
      <c r="TQV62" s="169"/>
      <c r="TQW62" s="169"/>
      <c r="TQX62" s="169"/>
      <c r="TQY62" s="169"/>
      <c r="TQZ62" s="169"/>
      <c r="TRA62" s="169"/>
      <c r="TRB62" s="169"/>
      <c r="TRC62" s="169"/>
      <c r="TRD62" s="169"/>
      <c r="TRE62" s="169"/>
      <c r="TRF62" s="169"/>
      <c r="TRG62" s="169"/>
      <c r="TRH62" s="169"/>
      <c r="TRI62" s="169"/>
      <c r="TRJ62" s="169"/>
      <c r="TRK62" s="169"/>
      <c r="TRL62" s="169"/>
      <c r="TRM62" s="169"/>
      <c r="TRN62" s="169"/>
      <c r="TRO62" s="169"/>
      <c r="TRP62" s="169"/>
      <c r="TRQ62" s="169"/>
      <c r="TRR62" s="169"/>
      <c r="TRS62" s="169"/>
      <c r="TRT62" s="169"/>
      <c r="TRU62" s="169"/>
      <c r="TRV62" s="169"/>
      <c r="TRW62" s="169"/>
      <c r="TRX62" s="169"/>
      <c r="TRY62" s="169"/>
      <c r="TRZ62" s="169"/>
      <c r="TSA62" s="169"/>
      <c r="TSB62" s="169"/>
      <c r="TSC62" s="169"/>
      <c r="TSD62" s="169"/>
      <c r="TSE62" s="169"/>
      <c r="TSF62" s="169"/>
      <c r="TSG62" s="169"/>
      <c r="TSH62" s="169"/>
      <c r="TSI62" s="169"/>
      <c r="TSJ62" s="169"/>
      <c r="TSK62" s="169"/>
      <c r="TSL62" s="169"/>
      <c r="TSM62" s="169"/>
      <c r="TSN62" s="169"/>
      <c r="TSO62" s="169"/>
      <c r="TSP62" s="169"/>
      <c r="TSQ62" s="169"/>
      <c r="TSR62" s="169"/>
      <c r="TSS62" s="169"/>
      <c r="TST62" s="169"/>
      <c r="TSU62" s="169"/>
      <c r="TSV62" s="169"/>
      <c r="TSW62" s="169"/>
      <c r="TSX62" s="169"/>
      <c r="TSY62" s="169"/>
      <c r="TSZ62" s="169"/>
      <c r="TTA62" s="169"/>
      <c r="TTB62" s="169"/>
      <c r="TTC62" s="169"/>
      <c r="TTD62" s="169"/>
      <c r="TTE62" s="169"/>
      <c r="TTF62" s="169"/>
      <c r="TTG62" s="169"/>
      <c r="TTH62" s="169"/>
      <c r="TTI62" s="169"/>
      <c r="TTJ62" s="169"/>
      <c r="TTK62" s="169"/>
      <c r="TTL62" s="169"/>
      <c r="TTM62" s="169"/>
      <c r="TTN62" s="169"/>
      <c r="TTO62" s="169"/>
      <c r="TTP62" s="169"/>
      <c r="TTQ62" s="169"/>
      <c r="TTR62" s="169"/>
      <c r="TTS62" s="169"/>
      <c r="TTT62" s="169"/>
      <c r="TTU62" s="169"/>
      <c r="TTV62" s="169"/>
      <c r="TTW62" s="169"/>
      <c r="TTX62" s="169"/>
      <c r="TTY62" s="169"/>
      <c r="TTZ62" s="169"/>
      <c r="TUA62" s="169"/>
      <c r="TUB62" s="169"/>
      <c r="TUC62" s="169"/>
      <c r="TUD62" s="169"/>
      <c r="TUE62" s="169"/>
      <c r="TUF62" s="169"/>
      <c r="TUG62" s="169"/>
      <c r="TUH62" s="169"/>
      <c r="TUI62" s="169"/>
      <c r="TUJ62" s="169"/>
      <c r="TUK62" s="169"/>
      <c r="TUL62" s="169"/>
      <c r="TUM62" s="169"/>
      <c r="TUN62" s="169"/>
      <c r="TUO62" s="169"/>
      <c r="TUP62" s="169"/>
      <c r="TUQ62" s="169"/>
      <c r="TUR62" s="169"/>
      <c r="TUS62" s="169"/>
      <c r="TUT62" s="169"/>
      <c r="TUU62" s="169"/>
      <c r="TUV62" s="169"/>
      <c r="TUW62" s="169"/>
      <c r="TUX62" s="169"/>
      <c r="TUY62" s="169"/>
      <c r="TUZ62" s="169"/>
      <c r="TVA62" s="169"/>
      <c r="TVB62" s="169"/>
      <c r="TVC62" s="169"/>
      <c r="TVD62" s="169"/>
      <c r="TVE62" s="169"/>
      <c r="TVF62" s="169"/>
      <c r="TVG62" s="169"/>
      <c r="TVH62" s="169"/>
      <c r="TVI62" s="169"/>
      <c r="TVJ62" s="169"/>
      <c r="TVK62" s="169"/>
      <c r="TVL62" s="169"/>
      <c r="TVM62" s="169"/>
      <c r="TVN62" s="169"/>
      <c r="TVO62" s="169"/>
      <c r="TVP62" s="169"/>
      <c r="TVQ62" s="169"/>
      <c r="TVR62" s="169"/>
      <c r="TVS62" s="169"/>
      <c r="TVT62" s="169"/>
      <c r="TVU62" s="169"/>
      <c r="TVV62" s="169"/>
      <c r="TVW62" s="169"/>
      <c r="TVX62" s="169"/>
      <c r="TVY62" s="169"/>
      <c r="TVZ62" s="169"/>
      <c r="TWA62" s="169"/>
      <c r="TWB62" s="169"/>
      <c r="TWC62" s="169"/>
      <c r="TWD62" s="169"/>
      <c r="TWE62" s="169"/>
      <c r="TWF62" s="169"/>
      <c r="TWG62" s="169"/>
      <c r="TWH62" s="169"/>
      <c r="TWI62" s="169"/>
      <c r="TWJ62" s="169"/>
      <c r="TWK62" s="169"/>
      <c r="TWL62" s="169"/>
      <c r="TWM62" s="169"/>
      <c r="TWN62" s="169"/>
      <c r="TWO62" s="169"/>
      <c r="TWP62" s="169"/>
      <c r="TWQ62" s="169"/>
      <c r="TWR62" s="169"/>
      <c r="TWS62" s="169"/>
      <c r="TWT62" s="169"/>
      <c r="TWU62" s="169"/>
      <c r="TWV62" s="169"/>
      <c r="TWW62" s="169"/>
      <c r="TWX62" s="169"/>
      <c r="TWY62" s="169"/>
      <c r="TWZ62" s="169"/>
      <c r="TXA62" s="169"/>
      <c r="TXB62" s="169"/>
      <c r="TXC62" s="169"/>
      <c r="TXD62" s="169"/>
      <c r="TXE62" s="169"/>
      <c r="TXF62" s="169"/>
      <c r="TXG62" s="169"/>
      <c r="TXH62" s="169"/>
      <c r="TXI62" s="169"/>
      <c r="TXJ62" s="169"/>
      <c r="TXK62" s="169"/>
      <c r="TXL62" s="169"/>
      <c r="TXM62" s="169"/>
      <c r="TXN62" s="169"/>
      <c r="TXO62" s="169"/>
      <c r="TXP62" s="169"/>
      <c r="TXQ62" s="169"/>
      <c r="TXR62" s="169"/>
      <c r="TXS62" s="169"/>
      <c r="TXT62" s="169"/>
      <c r="TXU62" s="169"/>
      <c r="TXV62" s="169"/>
      <c r="TXW62" s="169"/>
      <c r="TXX62" s="169"/>
      <c r="TXY62" s="169"/>
      <c r="TXZ62" s="169"/>
      <c r="TYA62" s="169"/>
      <c r="TYB62" s="169"/>
      <c r="TYC62" s="169"/>
      <c r="TYD62" s="169"/>
      <c r="TYE62" s="169"/>
      <c r="TYF62" s="169"/>
      <c r="TYG62" s="169"/>
      <c r="TYH62" s="169"/>
      <c r="TYI62" s="169"/>
      <c r="TYJ62" s="169"/>
      <c r="TYK62" s="169"/>
      <c r="TYL62" s="169"/>
      <c r="TYM62" s="169"/>
      <c r="TYN62" s="169"/>
      <c r="TYO62" s="169"/>
      <c r="TYP62" s="169"/>
      <c r="TYQ62" s="169"/>
      <c r="TYR62" s="169"/>
      <c r="TYS62" s="169"/>
      <c r="TYT62" s="169"/>
      <c r="TYU62" s="169"/>
      <c r="TYV62" s="169"/>
      <c r="TYW62" s="169"/>
      <c r="TYX62" s="169"/>
      <c r="TYY62" s="169"/>
      <c r="TYZ62" s="169"/>
      <c r="TZA62" s="169"/>
      <c r="TZB62" s="169"/>
      <c r="TZC62" s="169"/>
      <c r="TZD62" s="169"/>
      <c r="TZE62" s="169"/>
      <c r="TZF62" s="169"/>
      <c r="TZG62" s="169"/>
      <c r="TZH62" s="169"/>
      <c r="TZI62" s="169"/>
      <c r="TZJ62" s="169"/>
      <c r="TZK62" s="169"/>
      <c r="TZL62" s="169"/>
      <c r="TZM62" s="169"/>
      <c r="TZN62" s="169"/>
      <c r="TZO62" s="169"/>
      <c r="TZP62" s="169"/>
      <c r="TZQ62" s="169"/>
      <c r="TZR62" s="169"/>
      <c r="TZS62" s="169"/>
      <c r="TZT62" s="169"/>
      <c r="TZU62" s="169"/>
      <c r="TZV62" s="169"/>
      <c r="TZW62" s="169"/>
      <c r="TZX62" s="169"/>
      <c r="TZY62" s="169"/>
      <c r="TZZ62" s="169"/>
      <c r="UAA62" s="169"/>
      <c r="UAB62" s="169"/>
      <c r="UAC62" s="169"/>
      <c r="UAD62" s="169"/>
      <c r="UAE62" s="169"/>
      <c r="UAF62" s="169"/>
      <c r="UAG62" s="169"/>
      <c r="UAH62" s="169"/>
      <c r="UAI62" s="169"/>
      <c r="UAJ62" s="169"/>
      <c r="UAK62" s="169"/>
      <c r="UAL62" s="169"/>
      <c r="UAM62" s="169"/>
      <c r="UAN62" s="169"/>
      <c r="UAO62" s="169"/>
      <c r="UAP62" s="169"/>
      <c r="UAQ62" s="169"/>
      <c r="UAR62" s="169"/>
      <c r="UAS62" s="169"/>
      <c r="UAT62" s="169"/>
      <c r="UAU62" s="169"/>
      <c r="UAV62" s="169"/>
      <c r="UAW62" s="169"/>
      <c r="UAX62" s="169"/>
      <c r="UAY62" s="169"/>
      <c r="UAZ62" s="169"/>
      <c r="UBA62" s="169"/>
      <c r="UBB62" s="169"/>
      <c r="UBC62" s="169"/>
      <c r="UBD62" s="169"/>
      <c r="UBE62" s="169"/>
      <c r="UBF62" s="169"/>
      <c r="UBG62" s="169"/>
      <c r="UBH62" s="169"/>
      <c r="UBI62" s="169"/>
      <c r="UBJ62" s="169"/>
      <c r="UBK62" s="169"/>
      <c r="UBL62" s="169"/>
      <c r="UBM62" s="169"/>
      <c r="UBN62" s="169"/>
      <c r="UBO62" s="169"/>
      <c r="UBP62" s="169"/>
      <c r="UBQ62" s="169"/>
      <c r="UBR62" s="169"/>
      <c r="UBS62" s="169"/>
      <c r="UBT62" s="169"/>
      <c r="UBU62" s="169"/>
      <c r="UBV62" s="169"/>
      <c r="UBW62" s="169"/>
      <c r="UBX62" s="169"/>
      <c r="UBY62" s="169"/>
      <c r="UBZ62" s="169"/>
      <c r="UCA62" s="169"/>
      <c r="UCB62" s="169"/>
      <c r="UCC62" s="169"/>
      <c r="UCD62" s="169"/>
      <c r="UCE62" s="169"/>
      <c r="UCF62" s="169"/>
      <c r="UCG62" s="169"/>
      <c r="UCH62" s="169"/>
      <c r="UCI62" s="169"/>
      <c r="UCJ62" s="169"/>
      <c r="UCK62" s="169"/>
      <c r="UCL62" s="169"/>
      <c r="UCM62" s="169"/>
      <c r="UCN62" s="169"/>
      <c r="UCO62" s="169"/>
      <c r="UCP62" s="169"/>
      <c r="UCQ62" s="169"/>
      <c r="UCR62" s="169"/>
      <c r="UCS62" s="169"/>
      <c r="UCT62" s="169"/>
      <c r="UCU62" s="169"/>
      <c r="UCV62" s="169"/>
      <c r="UCW62" s="169"/>
      <c r="UCX62" s="169"/>
      <c r="UCY62" s="169"/>
      <c r="UCZ62" s="169"/>
      <c r="UDA62" s="169"/>
      <c r="UDB62" s="169"/>
      <c r="UDC62" s="169"/>
      <c r="UDD62" s="169"/>
      <c r="UDE62" s="169"/>
      <c r="UDF62" s="169"/>
      <c r="UDG62" s="169"/>
      <c r="UDH62" s="169"/>
      <c r="UDI62" s="169"/>
      <c r="UDJ62" s="169"/>
      <c r="UDK62" s="169"/>
      <c r="UDL62" s="169"/>
      <c r="UDM62" s="169"/>
      <c r="UDN62" s="169"/>
      <c r="UDO62" s="169"/>
      <c r="UDP62" s="169"/>
      <c r="UDQ62" s="169"/>
      <c r="UDR62" s="169"/>
      <c r="UDS62" s="169"/>
      <c r="UDT62" s="169"/>
      <c r="UDU62" s="169"/>
      <c r="UDV62" s="169"/>
      <c r="UDW62" s="169"/>
      <c r="UDX62" s="169"/>
      <c r="UDY62" s="169"/>
      <c r="UDZ62" s="169"/>
      <c r="UEA62" s="169"/>
      <c r="UEB62" s="169"/>
      <c r="UEC62" s="169"/>
      <c r="UED62" s="169"/>
      <c r="UEE62" s="169"/>
      <c r="UEF62" s="169"/>
      <c r="UEG62" s="169"/>
      <c r="UEH62" s="169"/>
      <c r="UEI62" s="169"/>
      <c r="UEJ62" s="169"/>
      <c r="UEK62" s="169"/>
      <c r="UEL62" s="169"/>
      <c r="UEM62" s="169"/>
      <c r="UEN62" s="169"/>
      <c r="UEO62" s="169"/>
      <c r="UEP62" s="169"/>
      <c r="UEQ62" s="169"/>
      <c r="UER62" s="169"/>
      <c r="UES62" s="169"/>
      <c r="UET62" s="169"/>
      <c r="UEU62" s="169"/>
      <c r="UEV62" s="169"/>
      <c r="UEW62" s="169"/>
      <c r="UEX62" s="169"/>
      <c r="UEY62" s="169"/>
      <c r="UEZ62" s="169"/>
      <c r="UFA62" s="169"/>
      <c r="UFB62" s="169"/>
      <c r="UFC62" s="169"/>
      <c r="UFD62" s="169"/>
      <c r="UFE62" s="169"/>
      <c r="UFF62" s="169"/>
      <c r="UFG62" s="169"/>
      <c r="UFH62" s="169"/>
      <c r="UFI62" s="169"/>
      <c r="UFJ62" s="169"/>
      <c r="UFK62" s="169"/>
      <c r="UFL62" s="169"/>
      <c r="UFM62" s="169"/>
      <c r="UFN62" s="169"/>
      <c r="UFO62" s="169"/>
      <c r="UFP62" s="169"/>
      <c r="UFQ62" s="169"/>
      <c r="UFR62" s="169"/>
      <c r="UFS62" s="169"/>
      <c r="UFT62" s="169"/>
      <c r="UFU62" s="169"/>
      <c r="UFV62" s="169"/>
      <c r="UFW62" s="169"/>
      <c r="UFX62" s="169"/>
      <c r="UFY62" s="169"/>
      <c r="UFZ62" s="169"/>
      <c r="UGA62" s="169"/>
      <c r="UGB62" s="169"/>
      <c r="UGC62" s="169"/>
      <c r="UGD62" s="169"/>
      <c r="UGE62" s="169"/>
      <c r="UGF62" s="169"/>
      <c r="UGG62" s="169"/>
      <c r="UGH62" s="169"/>
      <c r="UGI62" s="169"/>
      <c r="UGJ62" s="169"/>
      <c r="UGK62" s="169"/>
      <c r="UGL62" s="169"/>
      <c r="UGM62" s="169"/>
      <c r="UGN62" s="169"/>
      <c r="UGO62" s="169"/>
      <c r="UGP62" s="169"/>
      <c r="UGQ62" s="169"/>
      <c r="UGR62" s="169"/>
      <c r="UGS62" s="169"/>
      <c r="UGT62" s="169"/>
      <c r="UGU62" s="169"/>
      <c r="UGV62" s="169"/>
      <c r="UGW62" s="169"/>
      <c r="UGX62" s="169"/>
      <c r="UGY62" s="169"/>
      <c r="UGZ62" s="169"/>
      <c r="UHA62" s="169"/>
      <c r="UHB62" s="169"/>
      <c r="UHC62" s="169"/>
      <c r="UHD62" s="169"/>
      <c r="UHE62" s="169"/>
      <c r="UHF62" s="169"/>
      <c r="UHG62" s="169"/>
      <c r="UHH62" s="169"/>
      <c r="UHI62" s="169"/>
      <c r="UHJ62" s="169"/>
      <c r="UHK62" s="169"/>
      <c r="UHL62" s="169"/>
      <c r="UHM62" s="169"/>
      <c r="UHN62" s="169"/>
      <c r="UHO62" s="169"/>
      <c r="UHP62" s="169"/>
      <c r="UHQ62" s="169"/>
      <c r="UHR62" s="169"/>
      <c r="UHS62" s="169"/>
      <c r="UHT62" s="169"/>
      <c r="UHU62" s="169"/>
      <c r="UHV62" s="169"/>
      <c r="UHW62" s="169"/>
      <c r="UHX62" s="169"/>
      <c r="UHY62" s="169"/>
      <c r="UHZ62" s="169"/>
      <c r="UIA62" s="169"/>
      <c r="UIB62" s="169"/>
      <c r="UIC62" s="169"/>
      <c r="UID62" s="169"/>
      <c r="UIE62" s="169"/>
      <c r="UIF62" s="169"/>
      <c r="UIG62" s="169"/>
      <c r="UIH62" s="169"/>
      <c r="UII62" s="169"/>
      <c r="UIJ62" s="169"/>
      <c r="UIK62" s="169"/>
      <c r="UIL62" s="169"/>
      <c r="UIM62" s="169"/>
      <c r="UIN62" s="169"/>
      <c r="UIO62" s="169"/>
      <c r="UIP62" s="169"/>
      <c r="UIQ62" s="169"/>
      <c r="UIR62" s="169"/>
      <c r="UIS62" s="169"/>
      <c r="UIT62" s="169"/>
      <c r="UIU62" s="169"/>
      <c r="UIV62" s="169"/>
      <c r="UIW62" s="169"/>
      <c r="UIX62" s="169"/>
      <c r="UIY62" s="169"/>
      <c r="UIZ62" s="169"/>
      <c r="UJA62" s="169"/>
      <c r="UJB62" s="169"/>
      <c r="UJC62" s="169"/>
      <c r="UJD62" s="169"/>
      <c r="UJE62" s="169"/>
      <c r="UJF62" s="169"/>
      <c r="UJG62" s="169"/>
      <c r="UJH62" s="169"/>
      <c r="UJI62" s="169"/>
      <c r="UJJ62" s="169"/>
      <c r="UJK62" s="169"/>
      <c r="UJL62" s="169"/>
      <c r="UJM62" s="169"/>
      <c r="UJN62" s="169"/>
      <c r="UJO62" s="169"/>
      <c r="UJP62" s="169"/>
      <c r="UJQ62" s="169"/>
      <c r="UJR62" s="169"/>
      <c r="UJS62" s="169"/>
      <c r="UJT62" s="169"/>
      <c r="UJU62" s="169"/>
      <c r="UJV62" s="169"/>
      <c r="UJW62" s="169"/>
      <c r="UJX62" s="169"/>
      <c r="UJY62" s="169"/>
      <c r="UJZ62" s="169"/>
      <c r="UKA62" s="169"/>
      <c r="UKB62" s="169"/>
      <c r="UKC62" s="169"/>
      <c r="UKD62" s="169"/>
      <c r="UKE62" s="169"/>
      <c r="UKF62" s="169"/>
      <c r="UKG62" s="169"/>
      <c r="UKH62" s="169"/>
      <c r="UKI62" s="169"/>
      <c r="UKJ62" s="169"/>
      <c r="UKK62" s="169"/>
      <c r="UKL62" s="169"/>
      <c r="UKM62" s="169"/>
      <c r="UKN62" s="169"/>
      <c r="UKO62" s="169"/>
      <c r="UKP62" s="169"/>
      <c r="UKQ62" s="169"/>
      <c r="UKR62" s="169"/>
      <c r="UKS62" s="169"/>
      <c r="UKT62" s="169"/>
      <c r="UKU62" s="169"/>
      <c r="UKV62" s="169"/>
      <c r="UKW62" s="169"/>
      <c r="UKX62" s="169"/>
      <c r="UKY62" s="169"/>
      <c r="UKZ62" s="169"/>
      <c r="ULA62" s="169"/>
      <c r="ULB62" s="169"/>
      <c r="ULC62" s="169"/>
      <c r="ULD62" s="169"/>
      <c r="ULE62" s="169"/>
      <c r="ULF62" s="169"/>
      <c r="ULG62" s="169"/>
      <c r="ULH62" s="169"/>
      <c r="ULI62" s="169"/>
      <c r="ULJ62" s="169"/>
      <c r="ULK62" s="169"/>
      <c r="ULL62" s="169"/>
      <c r="ULM62" s="169"/>
      <c r="ULN62" s="169"/>
      <c r="ULO62" s="169"/>
      <c r="ULP62" s="169"/>
      <c r="ULQ62" s="169"/>
      <c r="ULR62" s="169"/>
      <c r="ULS62" s="169"/>
      <c r="ULT62" s="169"/>
      <c r="ULU62" s="169"/>
      <c r="ULV62" s="169"/>
      <c r="ULW62" s="169"/>
      <c r="ULX62" s="169"/>
      <c r="ULY62" s="169"/>
      <c r="ULZ62" s="169"/>
      <c r="UMA62" s="169"/>
      <c r="UMB62" s="169"/>
      <c r="UMC62" s="169"/>
      <c r="UMD62" s="169"/>
      <c r="UME62" s="169"/>
      <c r="UMF62" s="169"/>
      <c r="UMG62" s="169"/>
      <c r="UMH62" s="169"/>
      <c r="UMI62" s="169"/>
      <c r="UMJ62" s="169"/>
      <c r="UMK62" s="169"/>
      <c r="UML62" s="169"/>
      <c r="UMM62" s="169"/>
      <c r="UMN62" s="169"/>
      <c r="UMO62" s="169"/>
      <c r="UMP62" s="169"/>
      <c r="UMQ62" s="169"/>
      <c r="UMR62" s="169"/>
      <c r="UMS62" s="169"/>
      <c r="UMT62" s="169"/>
      <c r="UMU62" s="169"/>
      <c r="UMV62" s="169"/>
      <c r="UMW62" s="169"/>
      <c r="UMX62" s="169"/>
      <c r="UMY62" s="169"/>
      <c r="UMZ62" s="169"/>
      <c r="UNA62" s="169"/>
      <c r="UNB62" s="169"/>
      <c r="UNC62" s="169"/>
      <c r="UND62" s="169"/>
      <c r="UNE62" s="169"/>
      <c r="UNF62" s="169"/>
      <c r="UNG62" s="169"/>
      <c r="UNH62" s="169"/>
      <c r="UNI62" s="169"/>
      <c r="UNJ62" s="169"/>
      <c r="UNK62" s="169"/>
      <c r="UNL62" s="169"/>
      <c r="UNM62" s="169"/>
      <c r="UNN62" s="169"/>
      <c r="UNO62" s="169"/>
      <c r="UNP62" s="169"/>
      <c r="UNQ62" s="169"/>
      <c r="UNR62" s="169"/>
      <c r="UNS62" s="169"/>
      <c r="UNT62" s="169"/>
      <c r="UNU62" s="169"/>
      <c r="UNV62" s="169"/>
      <c r="UNW62" s="169"/>
      <c r="UNX62" s="169"/>
      <c r="UNY62" s="169"/>
      <c r="UNZ62" s="169"/>
      <c r="UOA62" s="169"/>
      <c r="UOB62" s="169"/>
      <c r="UOC62" s="169"/>
      <c r="UOD62" s="169"/>
      <c r="UOE62" s="169"/>
      <c r="UOF62" s="169"/>
      <c r="UOG62" s="169"/>
      <c r="UOH62" s="169"/>
      <c r="UOI62" s="169"/>
      <c r="UOJ62" s="169"/>
      <c r="UOK62" s="169"/>
      <c r="UOL62" s="169"/>
      <c r="UOM62" s="169"/>
      <c r="UON62" s="169"/>
      <c r="UOO62" s="169"/>
      <c r="UOP62" s="169"/>
      <c r="UOQ62" s="169"/>
      <c r="UOR62" s="169"/>
      <c r="UOS62" s="169"/>
      <c r="UOT62" s="169"/>
      <c r="UOU62" s="169"/>
      <c r="UOV62" s="169"/>
      <c r="UOW62" s="169"/>
      <c r="UOX62" s="169"/>
      <c r="UOY62" s="169"/>
      <c r="UOZ62" s="169"/>
      <c r="UPA62" s="169"/>
      <c r="UPB62" s="169"/>
      <c r="UPC62" s="169"/>
      <c r="UPD62" s="169"/>
      <c r="UPE62" s="169"/>
      <c r="UPF62" s="169"/>
      <c r="UPG62" s="169"/>
      <c r="UPH62" s="169"/>
      <c r="UPI62" s="169"/>
      <c r="UPJ62" s="169"/>
      <c r="UPK62" s="169"/>
      <c r="UPL62" s="169"/>
      <c r="UPM62" s="169"/>
      <c r="UPN62" s="169"/>
      <c r="UPO62" s="169"/>
      <c r="UPP62" s="169"/>
      <c r="UPQ62" s="169"/>
      <c r="UPR62" s="169"/>
      <c r="UPS62" s="169"/>
      <c r="UPT62" s="169"/>
      <c r="UPU62" s="169"/>
      <c r="UPV62" s="169"/>
      <c r="UPW62" s="169"/>
      <c r="UPX62" s="169"/>
      <c r="UPY62" s="169"/>
      <c r="UPZ62" s="169"/>
      <c r="UQA62" s="169"/>
      <c r="UQB62" s="169"/>
      <c r="UQC62" s="169"/>
      <c r="UQD62" s="169"/>
      <c r="UQE62" s="169"/>
      <c r="UQF62" s="169"/>
      <c r="UQG62" s="169"/>
      <c r="UQH62" s="169"/>
      <c r="UQI62" s="169"/>
      <c r="UQJ62" s="169"/>
      <c r="UQK62" s="169"/>
      <c r="UQL62" s="169"/>
      <c r="UQM62" s="169"/>
      <c r="UQN62" s="169"/>
      <c r="UQO62" s="169"/>
      <c r="UQP62" s="169"/>
      <c r="UQQ62" s="169"/>
      <c r="UQR62" s="169"/>
      <c r="UQS62" s="169"/>
      <c r="UQT62" s="169"/>
      <c r="UQU62" s="169"/>
      <c r="UQV62" s="169"/>
      <c r="UQW62" s="169"/>
      <c r="UQX62" s="169"/>
      <c r="UQY62" s="169"/>
      <c r="UQZ62" s="169"/>
      <c r="URA62" s="169"/>
      <c r="URB62" s="169"/>
      <c r="URC62" s="169"/>
      <c r="URD62" s="169"/>
      <c r="URE62" s="169"/>
      <c r="URF62" s="169"/>
      <c r="URG62" s="169"/>
      <c r="URH62" s="169"/>
      <c r="URI62" s="169"/>
      <c r="URJ62" s="169"/>
      <c r="URK62" s="169"/>
      <c r="URL62" s="169"/>
      <c r="URM62" s="169"/>
      <c r="URN62" s="169"/>
      <c r="URO62" s="169"/>
      <c r="URP62" s="169"/>
      <c r="URQ62" s="169"/>
      <c r="URR62" s="169"/>
      <c r="URS62" s="169"/>
      <c r="URT62" s="169"/>
      <c r="URU62" s="169"/>
      <c r="URV62" s="169"/>
      <c r="URW62" s="169"/>
      <c r="URX62" s="169"/>
      <c r="URY62" s="169"/>
      <c r="URZ62" s="169"/>
      <c r="USA62" s="169"/>
      <c r="USB62" s="169"/>
      <c r="USC62" s="169"/>
      <c r="USD62" s="169"/>
      <c r="USE62" s="169"/>
      <c r="USF62" s="169"/>
      <c r="USG62" s="169"/>
      <c r="USH62" s="169"/>
      <c r="USI62" s="169"/>
      <c r="USJ62" s="169"/>
      <c r="USK62" s="169"/>
      <c r="USL62" s="169"/>
      <c r="USM62" s="169"/>
      <c r="USN62" s="169"/>
      <c r="USO62" s="169"/>
      <c r="USP62" s="169"/>
      <c r="USQ62" s="169"/>
      <c r="USR62" s="169"/>
      <c r="USS62" s="169"/>
      <c r="UST62" s="169"/>
      <c r="USU62" s="169"/>
      <c r="USV62" s="169"/>
      <c r="USW62" s="169"/>
      <c r="USX62" s="169"/>
      <c r="USY62" s="169"/>
      <c r="USZ62" s="169"/>
      <c r="UTA62" s="169"/>
      <c r="UTB62" s="169"/>
      <c r="UTC62" s="169"/>
      <c r="UTD62" s="169"/>
      <c r="UTE62" s="169"/>
      <c r="UTF62" s="169"/>
      <c r="UTG62" s="169"/>
      <c r="UTH62" s="169"/>
      <c r="UTI62" s="169"/>
      <c r="UTJ62" s="169"/>
      <c r="UTK62" s="169"/>
      <c r="UTL62" s="169"/>
      <c r="UTM62" s="169"/>
      <c r="UTN62" s="169"/>
      <c r="UTO62" s="169"/>
      <c r="UTP62" s="169"/>
      <c r="UTQ62" s="169"/>
      <c r="UTR62" s="169"/>
      <c r="UTS62" s="169"/>
      <c r="UTT62" s="169"/>
      <c r="UTU62" s="169"/>
      <c r="UTV62" s="169"/>
      <c r="UTW62" s="169"/>
      <c r="UTX62" s="169"/>
      <c r="UTY62" s="169"/>
      <c r="UTZ62" s="169"/>
      <c r="UUA62" s="169"/>
      <c r="UUB62" s="169"/>
      <c r="UUC62" s="169"/>
      <c r="UUD62" s="169"/>
      <c r="UUE62" s="169"/>
      <c r="UUF62" s="169"/>
      <c r="UUG62" s="169"/>
      <c r="UUH62" s="169"/>
      <c r="UUI62" s="169"/>
      <c r="UUJ62" s="169"/>
      <c r="UUK62" s="169"/>
      <c r="UUL62" s="169"/>
      <c r="UUM62" s="169"/>
      <c r="UUN62" s="169"/>
      <c r="UUO62" s="169"/>
      <c r="UUP62" s="169"/>
      <c r="UUQ62" s="169"/>
      <c r="UUR62" s="169"/>
      <c r="UUS62" s="169"/>
      <c r="UUT62" s="169"/>
      <c r="UUU62" s="169"/>
      <c r="UUV62" s="169"/>
      <c r="UUW62" s="169"/>
      <c r="UUX62" s="169"/>
      <c r="UUY62" s="169"/>
      <c r="UUZ62" s="169"/>
      <c r="UVA62" s="169"/>
      <c r="UVB62" s="169"/>
      <c r="UVC62" s="169"/>
      <c r="UVD62" s="169"/>
      <c r="UVE62" s="169"/>
      <c r="UVF62" s="169"/>
      <c r="UVG62" s="169"/>
      <c r="UVH62" s="169"/>
      <c r="UVI62" s="169"/>
      <c r="UVJ62" s="169"/>
      <c r="UVK62" s="169"/>
      <c r="UVL62" s="169"/>
      <c r="UVM62" s="169"/>
      <c r="UVN62" s="169"/>
      <c r="UVO62" s="169"/>
      <c r="UVP62" s="169"/>
      <c r="UVQ62" s="169"/>
      <c r="UVR62" s="169"/>
      <c r="UVS62" s="169"/>
      <c r="UVT62" s="169"/>
      <c r="UVU62" s="169"/>
      <c r="UVV62" s="169"/>
      <c r="UVW62" s="169"/>
      <c r="UVX62" s="169"/>
      <c r="UVY62" s="169"/>
      <c r="UVZ62" s="169"/>
      <c r="UWA62" s="169"/>
      <c r="UWB62" s="169"/>
      <c r="UWC62" s="169"/>
      <c r="UWD62" s="169"/>
      <c r="UWE62" s="169"/>
      <c r="UWF62" s="169"/>
      <c r="UWG62" s="169"/>
      <c r="UWH62" s="169"/>
      <c r="UWI62" s="169"/>
      <c r="UWJ62" s="169"/>
      <c r="UWK62" s="169"/>
      <c r="UWL62" s="169"/>
      <c r="UWM62" s="169"/>
      <c r="UWN62" s="169"/>
      <c r="UWO62" s="169"/>
      <c r="UWP62" s="169"/>
      <c r="UWQ62" s="169"/>
      <c r="UWR62" s="169"/>
      <c r="UWS62" s="169"/>
      <c r="UWT62" s="169"/>
      <c r="UWU62" s="169"/>
      <c r="UWV62" s="169"/>
      <c r="UWW62" s="169"/>
      <c r="UWX62" s="169"/>
      <c r="UWY62" s="169"/>
      <c r="UWZ62" s="169"/>
      <c r="UXA62" s="169"/>
      <c r="UXB62" s="169"/>
      <c r="UXC62" s="169"/>
      <c r="UXD62" s="169"/>
      <c r="UXE62" s="169"/>
      <c r="UXF62" s="169"/>
      <c r="UXG62" s="169"/>
      <c r="UXH62" s="169"/>
      <c r="UXI62" s="169"/>
      <c r="UXJ62" s="169"/>
      <c r="UXK62" s="169"/>
      <c r="UXL62" s="169"/>
      <c r="UXM62" s="169"/>
      <c r="UXN62" s="169"/>
      <c r="UXO62" s="169"/>
      <c r="UXP62" s="169"/>
      <c r="UXQ62" s="169"/>
      <c r="UXR62" s="169"/>
      <c r="UXS62" s="169"/>
      <c r="UXT62" s="169"/>
      <c r="UXU62" s="169"/>
      <c r="UXV62" s="169"/>
      <c r="UXW62" s="169"/>
      <c r="UXX62" s="169"/>
      <c r="UXY62" s="169"/>
      <c r="UXZ62" s="169"/>
      <c r="UYA62" s="169"/>
      <c r="UYB62" s="169"/>
      <c r="UYC62" s="169"/>
      <c r="UYD62" s="169"/>
      <c r="UYE62" s="169"/>
      <c r="UYF62" s="169"/>
      <c r="UYG62" s="169"/>
      <c r="UYH62" s="169"/>
      <c r="UYI62" s="169"/>
      <c r="UYJ62" s="169"/>
      <c r="UYK62" s="169"/>
      <c r="UYL62" s="169"/>
      <c r="UYM62" s="169"/>
      <c r="UYN62" s="169"/>
      <c r="UYO62" s="169"/>
      <c r="UYP62" s="169"/>
      <c r="UYQ62" s="169"/>
      <c r="UYR62" s="169"/>
      <c r="UYS62" s="169"/>
      <c r="UYT62" s="169"/>
      <c r="UYU62" s="169"/>
      <c r="UYV62" s="169"/>
      <c r="UYW62" s="169"/>
      <c r="UYX62" s="169"/>
      <c r="UYY62" s="169"/>
      <c r="UYZ62" s="169"/>
      <c r="UZA62" s="169"/>
      <c r="UZB62" s="169"/>
      <c r="UZC62" s="169"/>
      <c r="UZD62" s="169"/>
      <c r="UZE62" s="169"/>
      <c r="UZF62" s="169"/>
      <c r="UZG62" s="169"/>
      <c r="UZH62" s="169"/>
      <c r="UZI62" s="169"/>
      <c r="UZJ62" s="169"/>
      <c r="UZK62" s="169"/>
      <c r="UZL62" s="169"/>
      <c r="UZM62" s="169"/>
      <c r="UZN62" s="169"/>
      <c r="UZO62" s="169"/>
      <c r="UZP62" s="169"/>
      <c r="UZQ62" s="169"/>
      <c r="UZR62" s="169"/>
      <c r="UZS62" s="169"/>
      <c r="UZT62" s="169"/>
      <c r="UZU62" s="169"/>
      <c r="UZV62" s="169"/>
      <c r="UZW62" s="169"/>
      <c r="UZX62" s="169"/>
      <c r="UZY62" s="169"/>
      <c r="UZZ62" s="169"/>
      <c r="VAA62" s="169"/>
      <c r="VAB62" s="169"/>
      <c r="VAC62" s="169"/>
      <c r="VAD62" s="169"/>
      <c r="VAE62" s="169"/>
      <c r="VAF62" s="169"/>
      <c r="VAG62" s="169"/>
      <c r="VAH62" s="169"/>
      <c r="VAI62" s="169"/>
      <c r="VAJ62" s="169"/>
      <c r="VAK62" s="169"/>
      <c r="VAL62" s="169"/>
      <c r="VAM62" s="169"/>
      <c r="VAN62" s="169"/>
      <c r="VAO62" s="169"/>
      <c r="VAP62" s="169"/>
      <c r="VAQ62" s="169"/>
      <c r="VAR62" s="169"/>
      <c r="VAS62" s="169"/>
      <c r="VAT62" s="169"/>
      <c r="VAU62" s="169"/>
      <c r="VAV62" s="169"/>
      <c r="VAW62" s="169"/>
      <c r="VAX62" s="169"/>
      <c r="VAY62" s="169"/>
      <c r="VAZ62" s="169"/>
      <c r="VBA62" s="169"/>
      <c r="VBB62" s="169"/>
      <c r="VBC62" s="169"/>
      <c r="VBD62" s="169"/>
      <c r="VBE62" s="169"/>
      <c r="VBF62" s="169"/>
      <c r="VBG62" s="169"/>
      <c r="VBH62" s="169"/>
      <c r="VBI62" s="169"/>
      <c r="VBJ62" s="169"/>
      <c r="VBK62" s="169"/>
      <c r="VBL62" s="169"/>
      <c r="VBM62" s="169"/>
      <c r="VBN62" s="169"/>
      <c r="VBO62" s="169"/>
      <c r="VBP62" s="169"/>
      <c r="VBQ62" s="169"/>
      <c r="VBR62" s="169"/>
      <c r="VBS62" s="169"/>
      <c r="VBT62" s="169"/>
      <c r="VBU62" s="169"/>
      <c r="VBV62" s="169"/>
      <c r="VBW62" s="169"/>
      <c r="VBX62" s="169"/>
      <c r="VBY62" s="169"/>
      <c r="VBZ62" s="169"/>
      <c r="VCA62" s="169"/>
      <c r="VCB62" s="169"/>
      <c r="VCC62" s="169"/>
      <c r="VCD62" s="169"/>
      <c r="VCE62" s="169"/>
      <c r="VCF62" s="169"/>
      <c r="VCG62" s="169"/>
      <c r="VCH62" s="169"/>
      <c r="VCI62" s="169"/>
      <c r="VCJ62" s="169"/>
      <c r="VCK62" s="169"/>
      <c r="VCL62" s="169"/>
      <c r="VCM62" s="169"/>
      <c r="VCN62" s="169"/>
      <c r="VCO62" s="169"/>
      <c r="VCP62" s="169"/>
      <c r="VCQ62" s="169"/>
      <c r="VCR62" s="169"/>
      <c r="VCS62" s="169"/>
      <c r="VCT62" s="169"/>
      <c r="VCU62" s="169"/>
      <c r="VCV62" s="169"/>
      <c r="VCW62" s="169"/>
      <c r="VCX62" s="169"/>
      <c r="VCY62" s="169"/>
      <c r="VCZ62" s="169"/>
      <c r="VDA62" s="169"/>
      <c r="VDB62" s="169"/>
      <c r="VDC62" s="169"/>
      <c r="VDD62" s="169"/>
      <c r="VDE62" s="169"/>
      <c r="VDF62" s="169"/>
      <c r="VDG62" s="169"/>
      <c r="VDH62" s="169"/>
      <c r="VDI62" s="169"/>
      <c r="VDJ62" s="169"/>
      <c r="VDK62" s="169"/>
      <c r="VDL62" s="169"/>
      <c r="VDM62" s="169"/>
      <c r="VDN62" s="169"/>
      <c r="VDO62" s="169"/>
      <c r="VDP62" s="169"/>
      <c r="VDQ62" s="169"/>
      <c r="VDR62" s="169"/>
      <c r="VDS62" s="169"/>
      <c r="VDT62" s="169"/>
      <c r="VDU62" s="169"/>
      <c r="VDV62" s="169"/>
      <c r="VDW62" s="169"/>
      <c r="VDX62" s="169"/>
      <c r="VDY62" s="169"/>
      <c r="VDZ62" s="169"/>
      <c r="VEA62" s="169"/>
      <c r="VEB62" s="169"/>
      <c r="VEC62" s="169"/>
      <c r="VED62" s="169"/>
      <c r="VEE62" s="169"/>
      <c r="VEF62" s="169"/>
      <c r="VEG62" s="169"/>
      <c r="VEH62" s="169"/>
      <c r="VEI62" s="169"/>
      <c r="VEJ62" s="169"/>
      <c r="VEK62" s="169"/>
      <c r="VEL62" s="169"/>
      <c r="VEM62" s="169"/>
      <c r="VEN62" s="169"/>
      <c r="VEO62" s="169"/>
      <c r="VEP62" s="169"/>
      <c r="VEQ62" s="169"/>
      <c r="VER62" s="169"/>
      <c r="VES62" s="169"/>
      <c r="VET62" s="169"/>
      <c r="VEU62" s="169"/>
      <c r="VEV62" s="169"/>
      <c r="VEW62" s="169"/>
      <c r="VEX62" s="169"/>
      <c r="VEY62" s="169"/>
      <c r="VEZ62" s="169"/>
      <c r="VFA62" s="169"/>
      <c r="VFB62" s="169"/>
      <c r="VFC62" s="169"/>
      <c r="VFD62" s="169"/>
      <c r="VFE62" s="169"/>
      <c r="VFF62" s="169"/>
      <c r="VFG62" s="169"/>
      <c r="VFH62" s="169"/>
      <c r="VFI62" s="169"/>
      <c r="VFJ62" s="169"/>
      <c r="VFK62" s="169"/>
      <c r="VFL62" s="169"/>
      <c r="VFM62" s="169"/>
      <c r="VFN62" s="169"/>
      <c r="VFO62" s="169"/>
      <c r="VFP62" s="169"/>
      <c r="VFQ62" s="169"/>
      <c r="VFR62" s="169"/>
      <c r="VFS62" s="169"/>
      <c r="VFT62" s="169"/>
      <c r="VFU62" s="169"/>
      <c r="VFV62" s="169"/>
      <c r="VFW62" s="169"/>
      <c r="VFX62" s="169"/>
      <c r="VFY62" s="169"/>
      <c r="VFZ62" s="169"/>
      <c r="VGA62" s="169"/>
      <c r="VGB62" s="169"/>
      <c r="VGC62" s="169"/>
      <c r="VGD62" s="169"/>
      <c r="VGE62" s="169"/>
      <c r="VGF62" s="169"/>
      <c r="VGG62" s="169"/>
      <c r="VGH62" s="169"/>
      <c r="VGI62" s="169"/>
      <c r="VGJ62" s="169"/>
      <c r="VGK62" s="169"/>
      <c r="VGL62" s="169"/>
      <c r="VGM62" s="169"/>
      <c r="VGN62" s="169"/>
      <c r="VGO62" s="169"/>
      <c r="VGP62" s="169"/>
      <c r="VGQ62" s="169"/>
      <c r="VGR62" s="169"/>
      <c r="VGS62" s="169"/>
      <c r="VGT62" s="169"/>
      <c r="VGU62" s="169"/>
      <c r="VGV62" s="169"/>
      <c r="VGW62" s="169"/>
      <c r="VGX62" s="169"/>
      <c r="VGY62" s="169"/>
      <c r="VGZ62" s="169"/>
      <c r="VHA62" s="169"/>
      <c r="VHB62" s="169"/>
      <c r="VHC62" s="169"/>
      <c r="VHD62" s="169"/>
      <c r="VHE62" s="169"/>
      <c r="VHF62" s="169"/>
      <c r="VHG62" s="169"/>
      <c r="VHH62" s="169"/>
      <c r="VHI62" s="169"/>
      <c r="VHJ62" s="169"/>
      <c r="VHK62" s="169"/>
      <c r="VHL62" s="169"/>
      <c r="VHM62" s="169"/>
      <c r="VHN62" s="169"/>
      <c r="VHO62" s="169"/>
      <c r="VHP62" s="169"/>
      <c r="VHQ62" s="169"/>
      <c r="VHR62" s="169"/>
      <c r="VHS62" s="169"/>
      <c r="VHT62" s="169"/>
      <c r="VHU62" s="169"/>
      <c r="VHV62" s="169"/>
      <c r="VHW62" s="169"/>
      <c r="VHX62" s="169"/>
      <c r="VHY62" s="169"/>
      <c r="VHZ62" s="169"/>
      <c r="VIA62" s="169"/>
      <c r="VIB62" s="169"/>
      <c r="VIC62" s="169"/>
      <c r="VID62" s="169"/>
      <c r="VIE62" s="169"/>
      <c r="VIF62" s="169"/>
      <c r="VIG62" s="169"/>
      <c r="VIH62" s="169"/>
      <c r="VII62" s="169"/>
      <c r="VIJ62" s="169"/>
      <c r="VIK62" s="169"/>
      <c r="VIL62" s="169"/>
      <c r="VIM62" s="169"/>
      <c r="VIN62" s="169"/>
      <c r="VIO62" s="169"/>
      <c r="VIP62" s="169"/>
      <c r="VIQ62" s="169"/>
      <c r="VIR62" s="169"/>
      <c r="VIS62" s="169"/>
      <c r="VIT62" s="169"/>
      <c r="VIU62" s="169"/>
      <c r="VIV62" s="169"/>
      <c r="VIW62" s="169"/>
      <c r="VIX62" s="169"/>
      <c r="VIY62" s="169"/>
      <c r="VIZ62" s="169"/>
      <c r="VJA62" s="169"/>
      <c r="VJB62" s="169"/>
      <c r="VJC62" s="169"/>
      <c r="VJD62" s="169"/>
      <c r="VJE62" s="169"/>
      <c r="VJF62" s="169"/>
      <c r="VJG62" s="169"/>
      <c r="VJH62" s="169"/>
      <c r="VJI62" s="169"/>
      <c r="VJJ62" s="169"/>
      <c r="VJK62" s="169"/>
      <c r="VJL62" s="169"/>
      <c r="VJM62" s="169"/>
      <c r="VJN62" s="169"/>
      <c r="VJO62" s="169"/>
      <c r="VJP62" s="169"/>
      <c r="VJQ62" s="169"/>
      <c r="VJR62" s="169"/>
      <c r="VJS62" s="169"/>
      <c r="VJT62" s="169"/>
      <c r="VJU62" s="169"/>
      <c r="VJV62" s="169"/>
      <c r="VJW62" s="169"/>
      <c r="VJX62" s="169"/>
      <c r="VJY62" s="169"/>
      <c r="VJZ62" s="169"/>
      <c r="VKA62" s="169"/>
      <c r="VKB62" s="169"/>
      <c r="VKC62" s="169"/>
      <c r="VKD62" s="169"/>
      <c r="VKE62" s="169"/>
      <c r="VKF62" s="169"/>
      <c r="VKG62" s="169"/>
      <c r="VKH62" s="169"/>
      <c r="VKI62" s="169"/>
      <c r="VKJ62" s="169"/>
      <c r="VKK62" s="169"/>
      <c r="VKL62" s="169"/>
      <c r="VKM62" s="169"/>
      <c r="VKN62" s="169"/>
      <c r="VKO62" s="169"/>
      <c r="VKP62" s="169"/>
      <c r="VKQ62" s="169"/>
      <c r="VKR62" s="169"/>
      <c r="VKS62" s="169"/>
      <c r="VKT62" s="169"/>
      <c r="VKU62" s="169"/>
      <c r="VKV62" s="169"/>
      <c r="VKW62" s="169"/>
      <c r="VKX62" s="169"/>
      <c r="VKY62" s="169"/>
      <c r="VKZ62" s="169"/>
      <c r="VLA62" s="169"/>
      <c r="VLB62" s="169"/>
      <c r="VLC62" s="169"/>
      <c r="VLD62" s="169"/>
      <c r="VLE62" s="169"/>
      <c r="VLF62" s="169"/>
      <c r="VLG62" s="169"/>
      <c r="VLH62" s="169"/>
      <c r="VLI62" s="169"/>
      <c r="VLJ62" s="169"/>
      <c r="VLK62" s="169"/>
      <c r="VLL62" s="169"/>
      <c r="VLM62" s="169"/>
      <c r="VLN62" s="169"/>
      <c r="VLO62" s="169"/>
      <c r="VLP62" s="169"/>
      <c r="VLQ62" s="169"/>
      <c r="VLR62" s="169"/>
      <c r="VLS62" s="169"/>
      <c r="VLT62" s="169"/>
      <c r="VLU62" s="169"/>
      <c r="VLV62" s="169"/>
      <c r="VLW62" s="169"/>
      <c r="VLX62" s="169"/>
      <c r="VLY62" s="169"/>
      <c r="VLZ62" s="169"/>
      <c r="VMA62" s="169"/>
      <c r="VMB62" s="169"/>
      <c r="VMC62" s="169"/>
      <c r="VMD62" s="169"/>
      <c r="VME62" s="169"/>
      <c r="VMF62" s="169"/>
      <c r="VMG62" s="169"/>
      <c r="VMH62" s="169"/>
      <c r="VMI62" s="169"/>
      <c r="VMJ62" s="169"/>
      <c r="VMK62" s="169"/>
      <c r="VML62" s="169"/>
      <c r="VMM62" s="169"/>
      <c r="VMN62" s="169"/>
      <c r="VMO62" s="169"/>
      <c r="VMP62" s="169"/>
      <c r="VMQ62" s="169"/>
      <c r="VMR62" s="169"/>
      <c r="VMS62" s="169"/>
      <c r="VMT62" s="169"/>
      <c r="VMU62" s="169"/>
      <c r="VMV62" s="169"/>
      <c r="VMW62" s="169"/>
      <c r="VMX62" s="169"/>
      <c r="VMY62" s="169"/>
      <c r="VMZ62" s="169"/>
      <c r="VNA62" s="169"/>
      <c r="VNB62" s="169"/>
      <c r="VNC62" s="169"/>
      <c r="VND62" s="169"/>
      <c r="VNE62" s="169"/>
      <c r="VNF62" s="169"/>
      <c r="VNG62" s="169"/>
      <c r="VNH62" s="169"/>
      <c r="VNI62" s="169"/>
      <c r="VNJ62" s="169"/>
      <c r="VNK62" s="169"/>
      <c r="VNL62" s="169"/>
      <c r="VNM62" s="169"/>
      <c r="VNN62" s="169"/>
      <c r="VNO62" s="169"/>
      <c r="VNP62" s="169"/>
      <c r="VNQ62" s="169"/>
      <c r="VNR62" s="169"/>
      <c r="VNS62" s="169"/>
      <c r="VNT62" s="169"/>
      <c r="VNU62" s="169"/>
      <c r="VNV62" s="169"/>
      <c r="VNW62" s="169"/>
      <c r="VNX62" s="169"/>
      <c r="VNY62" s="169"/>
      <c r="VNZ62" s="169"/>
      <c r="VOA62" s="169"/>
      <c r="VOB62" s="169"/>
      <c r="VOC62" s="169"/>
      <c r="VOD62" s="169"/>
      <c r="VOE62" s="169"/>
      <c r="VOF62" s="169"/>
      <c r="VOG62" s="169"/>
      <c r="VOH62" s="169"/>
      <c r="VOI62" s="169"/>
      <c r="VOJ62" s="169"/>
      <c r="VOK62" s="169"/>
      <c r="VOL62" s="169"/>
      <c r="VOM62" s="169"/>
      <c r="VON62" s="169"/>
      <c r="VOO62" s="169"/>
      <c r="VOP62" s="169"/>
      <c r="VOQ62" s="169"/>
      <c r="VOR62" s="169"/>
      <c r="VOS62" s="169"/>
      <c r="VOT62" s="169"/>
      <c r="VOU62" s="169"/>
      <c r="VOV62" s="169"/>
      <c r="VOW62" s="169"/>
      <c r="VOX62" s="169"/>
      <c r="VOY62" s="169"/>
      <c r="VOZ62" s="169"/>
      <c r="VPA62" s="169"/>
      <c r="VPB62" s="169"/>
      <c r="VPC62" s="169"/>
      <c r="VPD62" s="169"/>
      <c r="VPE62" s="169"/>
      <c r="VPF62" s="169"/>
      <c r="VPG62" s="169"/>
      <c r="VPH62" s="169"/>
      <c r="VPI62" s="169"/>
      <c r="VPJ62" s="169"/>
      <c r="VPK62" s="169"/>
      <c r="VPL62" s="169"/>
      <c r="VPM62" s="169"/>
      <c r="VPN62" s="169"/>
      <c r="VPO62" s="169"/>
      <c r="VPP62" s="169"/>
      <c r="VPQ62" s="169"/>
      <c r="VPR62" s="169"/>
      <c r="VPS62" s="169"/>
      <c r="VPT62" s="169"/>
      <c r="VPU62" s="169"/>
      <c r="VPV62" s="169"/>
      <c r="VPW62" s="169"/>
      <c r="VPX62" s="169"/>
      <c r="VPY62" s="169"/>
      <c r="VPZ62" s="169"/>
      <c r="VQA62" s="169"/>
      <c r="VQB62" s="169"/>
      <c r="VQC62" s="169"/>
      <c r="VQD62" s="169"/>
      <c r="VQE62" s="169"/>
      <c r="VQF62" s="169"/>
      <c r="VQG62" s="169"/>
      <c r="VQH62" s="169"/>
      <c r="VQI62" s="169"/>
      <c r="VQJ62" s="169"/>
      <c r="VQK62" s="169"/>
      <c r="VQL62" s="169"/>
      <c r="VQM62" s="169"/>
      <c r="VQN62" s="169"/>
      <c r="VQO62" s="169"/>
      <c r="VQP62" s="169"/>
      <c r="VQQ62" s="169"/>
      <c r="VQR62" s="169"/>
      <c r="VQS62" s="169"/>
      <c r="VQT62" s="169"/>
      <c r="VQU62" s="169"/>
      <c r="VQV62" s="169"/>
      <c r="VQW62" s="169"/>
      <c r="VQX62" s="169"/>
      <c r="VQY62" s="169"/>
      <c r="VQZ62" s="169"/>
      <c r="VRA62" s="169"/>
      <c r="VRB62" s="169"/>
      <c r="VRC62" s="169"/>
      <c r="VRD62" s="169"/>
      <c r="VRE62" s="169"/>
      <c r="VRF62" s="169"/>
      <c r="VRG62" s="169"/>
      <c r="VRH62" s="169"/>
      <c r="VRI62" s="169"/>
      <c r="VRJ62" s="169"/>
      <c r="VRK62" s="169"/>
      <c r="VRL62" s="169"/>
      <c r="VRM62" s="169"/>
      <c r="VRN62" s="169"/>
      <c r="VRO62" s="169"/>
      <c r="VRP62" s="169"/>
      <c r="VRQ62" s="169"/>
      <c r="VRR62" s="169"/>
      <c r="VRS62" s="169"/>
      <c r="VRT62" s="169"/>
      <c r="VRU62" s="169"/>
      <c r="VRV62" s="169"/>
      <c r="VRW62" s="169"/>
      <c r="VRX62" s="169"/>
      <c r="VRY62" s="169"/>
      <c r="VRZ62" s="169"/>
      <c r="VSA62" s="169"/>
      <c r="VSB62" s="169"/>
      <c r="VSC62" s="169"/>
      <c r="VSD62" s="169"/>
      <c r="VSE62" s="169"/>
      <c r="VSF62" s="169"/>
      <c r="VSG62" s="169"/>
      <c r="VSH62" s="169"/>
      <c r="VSI62" s="169"/>
      <c r="VSJ62" s="169"/>
      <c r="VSK62" s="169"/>
      <c r="VSL62" s="169"/>
      <c r="VSM62" s="169"/>
      <c r="VSN62" s="169"/>
      <c r="VSO62" s="169"/>
      <c r="VSP62" s="169"/>
      <c r="VSQ62" s="169"/>
      <c r="VSR62" s="169"/>
      <c r="VSS62" s="169"/>
      <c r="VST62" s="169"/>
      <c r="VSU62" s="169"/>
      <c r="VSV62" s="169"/>
      <c r="VSW62" s="169"/>
      <c r="VSX62" s="169"/>
      <c r="VSY62" s="169"/>
      <c r="VSZ62" s="169"/>
      <c r="VTA62" s="169"/>
      <c r="VTB62" s="169"/>
      <c r="VTC62" s="169"/>
      <c r="VTD62" s="169"/>
      <c r="VTE62" s="169"/>
      <c r="VTF62" s="169"/>
      <c r="VTG62" s="169"/>
      <c r="VTH62" s="169"/>
      <c r="VTI62" s="169"/>
      <c r="VTJ62" s="169"/>
      <c r="VTK62" s="169"/>
      <c r="VTL62" s="169"/>
      <c r="VTM62" s="169"/>
      <c r="VTN62" s="169"/>
      <c r="VTO62" s="169"/>
      <c r="VTP62" s="169"/>
      <c r="VTQ62" s="169"/>
      <c r="VTR62" s="169"/>
      <c r="VTS62" s="169"/>
      <c r="VTT62" s="169"/>
      <c r="VTU62" s="169"/>
      <c r="VTV62" s="169"/>
      <c r="VTW62" s="169"/>
      <c r="VTX62" s="169"/>
      <c r="VTY62" s="169"/>
      <c r="VTZ62" s="169"/>
      <c r="VUA62" s="169"/>
      <c r="VUB62" s="169"/>
      <c r="VUC62" s="169"/>
      <c r="VUD62" s="169"/>
      <c r="VUE62" s="169"/>
      <c r="VUF62" s="169"/>
      <c r="VUG62" s="169"/>
      <c r="VUH62" s="169"/>
      <c r="VUI62" s="169"/>
      <c r="VUJ62" s="169"/>
      <c r="VUK62" s="169"/>
      <c r="VUL62" s="169"/>
      <c r="VUM62" s="169"/>
      <c r="VUN62" s="169"/>
      <c r="VUO62" s="169"/>
      <c r="VUP62" s="169"/>
      <c r="VUQ62" s="169"/>
      <c r="VUR62" s="169"/>
      <c r="VUS62" s="169"/>
      <c r="VUT62" s="169"/>
      <c r="VUU62" s="169"/>
      <c r="VUV62" s="169"/>
      <c r="VUW62" s="169"/>
      <c r="VUX62" s="169"/>
      <c r="VUY62" s="169"/>
      <c r="VUZ62" s="169"/>
      <c r="VVA62" s="169"/>
      <c r="VVB62" s="169"/>
      <c r="VVC62" s="169"/>
      <c r="VVD62" s="169"/>
      <c r="VVE62" s="169"/>
      <c r="VVF62" s="169"/>
      <c r="VVG62" s="169"/>
      <c r="VVH62" s="169"/>
      <c r="VVI62" s="169"/>
      <c r="VVJ62" s="169"/>
      <c r="VVK62" s="169"/>
      <c r="VVL62" s="169"/>
      <c r="VVM62" s="169"/>
      <c r="VVN62" s="169"/>
      <c r="VVO62" s="169"/>
      <c r="VVP62" s="169"/>
      <c r="VVQ62" s="169"/>
      <c r="VVR62" s="169"/>
      <c r="VVS62" s="169"/>
      <c r="VVT62" s="169"/>
      <c r="VVU62" s="169"/>
      <c r="VVV62" s="169"/>
      <c r="VVW62" s="169"/>
      <c r="VVX62" s="169"/>
      <c r="VVY62" s="169"/>
      <c r="VVZ62" s="169"/>
      <c r="VWA62" s="169"/>
      <c r="VWB62" s="169"/>
      <c r="VWC62" s="169"/>
      <c r="VWD62" s="169"/>
      <c r="VWE62" s="169"/>
      <c r="VWF62" s="169"/>
      <c r="VWG62" s="169"/>
      <c r="VWH62" s="169"/>
      <c r="VWI62" s="169"/>
      <c r="VWJ62" s="169"/>
      <c r="VWK62" s="169"/>
      <c r="VWL62" s="169"/>
      <c r="VWM62" s="169"/>
      <c r="VWN62" s="169"/>
      <c r="VWO62" s="169"/>
      <c r="VWP62" s="169"/>
      <c r="VWQ62" s="169"/>
      <c r="VWR62" s="169"/>
      <c r="VWS62" s="169"/>
      <c r="VWT62" s="169"/>
      <c r="VWU62" s="169"/>
      <c r="VWV62" s="169"/>
      <c r="VWW62" s="169"/>
      <c r="VWX62" s="169"/>
      <c r="VWY62" s="169"/>
      <c r="VWZ62" s="169"/>
      <c r="VXA62" s="169"/>
      <c r="VXB62" s="169"/>
      <c r="VXC62" s="169"/>
      <c r="VXD62" s="169"/>
      <c r="VXE62" s="169"/>
      <c r="VXF62" s="169"/>
      <c r="VXG62" s="169"/>
      <c r="VXH62" s="169"/>
      <c r="VXI62" s="169"/>
      <c r="VXJ62" s="169"/>
      <c r="VXK62" s="169"/>
      <c r="VXL62" s="169"/>
      <c r="VXM62" s="169"/>
      <c r="VXN62" s="169"/>
      <c r="VXO62" s="169"/>
      <c r="VXP62" s="169"/>
      <c r="VXQ62" s="169"/>
      <c r="VXR62" s="169"/>
      <c r="VXS62" s="169"/>
      <c r="VXT62" s="169"/>
      <c r="VXU62" s="169"/>
      <c r="VXV62" s="169"/>
      <c r="VXW62" s="169"/>
      <c r="VXX62" s="169"/>
      <c r="VXY62" s="169"/>
      <c r="VXZ62" s="169"/>
      <c r="VYA62" s="169"/>
      <c r="VYB62" s="169"/>
      <c r="VYC62" s="169"/>
      <c r="VYD62" s="169"/>
      <c r="VYE62" s="169"/>
      <c r="VYF62" s="169"/>
      <c r="VYG62" s="169"/>
      <c r="VYH62" s="169"/>
      <c r="VYI62" s="169"/>
      <c r="VYJ62" s="169"/>
      <c r="VYK62" s="169"/>
      <c r="VYL62" s="169"/>
      <c r="VYM62" s="169"/>
      <c r="VYN62" s="169"/>
      <c r="VYO62" s="169"/>
      <c r="VYP62" s="169"/>
      <c r="VYQ62" s="169"/>
      <c r="VYR62" s="169"/>
      <c r="VYS62" s="169"/>
      <c r="VYT62" s="169"/>
      <c r="VYU62" s="169"/>
      <c r="VYV62" s="169"/>
      <c r="VYW62" s="169"/>
      <c r="VYX62" s="169"/>
      <c r="VYY62" s="169"/>
      <c r="VYZ62" s="169"/>
      <c r="VZA62" s="169"/>
      <c r="VZB62" s="169"/>
      <c r="VZC62" s="169"/>
      <c r="VZD62" s="169"/>
      <c r="VZE62" s="169"/>
      <c r="VZF62" s="169"/>
      <c r="VZG62" s="169"/>
      <c r="VZH62" s="169"/>
      <c r="VZI62" s="169"/>
      <c r="VZJ62" s="169"/>
      <c r="VZK62" s="169"/>
      <c r="VZL62" s="169"/>
      <c r="VZM62" s="169"/>
      <c r="VZN62" s="169"/>
      <c r="VZO62" s="169"/>
      <c r="VZP62" s="169"/>
      <c r="VZQ62" s="169"/>
      <c r="VZR62" s="169"/>
      <c r="VZS62" s="169"/>
      <c r="VZT62" s="169"/>
      <c r="VZU62" s="169"/>
      <c r="VZV62" s="169"/>
      <c r="VZW62" s="169"/>
      <c r="VZX62" s="169"/>
      <c r="VZY62" s="169"/>
      <c r="VZZ62" s="169"/>
      <c r="WAA62" s="169"/>
      <c r="WAB62" s="169"/>
      <c r="WAC62" s="169"/>
      <c r="WAD62" s="169"/>
      <c r="WAE62" s="169"/>
      <c r="WAF62" s="169"/>
      <c r="WAG62" s="169"/>
      <c r="WAH62" s="169"/>
      <c r="WAI62" s="169"/>
      <c r="WAJ62" s="169"/>
      <c r="WAK62" s="169"/>
      <c r="WAL62" s="169"/>
      <c r="WAM62" s="169"/>
      <c r="WAN62" s="169"/>
      <c r="WAO62" s="169"/>
      <c r="WAP62" s="169"/>
      <c r="WAQ62" s="169"/>
      <c r="WAR62" s="169"/>
      <c r="WAS62" s="169"/>
      <c r="WAT62" s="169"/>
      <c r="WAU62" s="169"/>
      <c r="WAV62" s="169"/>
      <c r="WAW62" s="169"/>
      <c r="WAX62" s="169"/>
      <c r="WAY62" s="169"/>
      <c r="WAZ62" s="169"/>
      <c r="WBA62" s="169"/>
      <c r="WBB62" s="169"/>
      <c r="WBC62" s="169"/>
      <c r="WBD62" s="169"/>
      <c r="WBE62" s="169"/>
      <c r="WBF62" s="169"/>
      <c r="WBG62" s="169"/>
      <c r="WBH62" s="169"/>
      <c r="WBI62" s="169"/>
      <c r="WBJ62" s="169"/>
      <c r="WBK62" s="169"/>
      <c r="WBL62" s="169"/>
      <c r="WBM62" s="169"/>
      <c r="WBN62" s="169"/>
      <c r="WBO62" s="169"/>
      <c r="WBP62" s="169"/>
      <c r="WBQ62" s="169"/>
      <c r="WBR62" s="169"/>
      <c r="WBS62" s="169"/>
      <c r="WBT62" s="169"/>
      <c r="WBU62" s="169"/>
      <c r="WBV62" s="169"/>
      <c r="WBW62" s="169"/>
      <c r="WBX62" s="169"/>
      <c r="WBY62" s="169"/>
      <c r="WBZ62" s="169"/>
      <c r="WCA62" s="169"/>
      <c r="WCB62" s="169"/>
      <c r="WCC62" s="169"/>
      <c r="WCD62" s="169"/>
      <c r="WCE62" s="169"/>
      <c r="WCF62" s="169"/>
      <c r="WCG62" s="169"/>
      <c r="WCH62" s="169"/>
      <c r="WCI62" s="169"/>
      <c r="WCJ62" s="169"/>
      <c r="WCK62" s="169"/>
      <c r="WCL62" s="169"/>
      <c r="WCM62" s="169"/>
      <c r="WCN62" s="169"/>
      <c r="WCO62" s="169"/>
      <c r="WCP62" s="169"/>
      <c r="WCQ62" s="169"/>
      <c r="WCR62" s="169"/>
      <c r="WCS62" s="169"/>
      <c r="WCT62" s="169"/>
      <c r="WCU62" s="169"/>
      <c r="WCV62" s="169"/>
      <c r="WCW62" s="169"/>
      <c r="WCX62" s="169"/>
      <c r="WCY62" s="169"/>
      <c r="WCZ62" s="169"/>
      <c r="WDA62" s="169"/>
      <c r="WDB62" s="169"/>
      <c r="WDC62" s="169"/>
      <c r="WDD62" s="169"/>
      <c r="WDE62" s="169"/>
      <c r="WDF62" s="169"/>
      <c r="WDG62" s="169"/>
      <c r="WDH62" s="169"/>
      <c r="WDI62" s="169"/>
      <c r="WDJ62" s="169"/>
      <c r="WDK62" s="169"/>
      <c r="WDL62" s="169"/>
      <c r="WDM62" s="169"/>
      <c r="WDN62" s="169"/>
      <c r="WDO62" s="169"/>
      <c r="WDP62" s="169"/>
      <c r="WDQ62" s="169"/>
      <c r="WDR62" s="169"/>
      <c r="WDS62" s="169"/>
      <c r="WDT62" s="169"/>
      <c r="WDU62" s="169"/>
      <c r="WDV62" s="169"/>
      <c r="WDW62" s="169"/>
      <c r="WDX62" s="169"/>
      <c r="WDY62" s="169"/>
      <c r="WDZ62" s="169"/>
      <c r="WEA62" s="169"/>
      <c r="WEB62" s="169"/>
      <c r="WEC62" s="169"/>
      <c r="WED62" s="169"/>
      <c r="WEE62" s="169"/>
      <c r="WEF62" s="169"/>
      <c r="WEG62" s="169"/>
      <c r="WEH62" s="169"/>
      <c r="WEI62" s="169"/>
      <c r="WEJ62" s="169"/>
      <c r="WEK62" s="169"/>
      <c r="WEL62" s="169"/>
      <c r="WEM62" s="169"/>
      <c r="WEN62" s="169"/>
      <c r="WEO62" s="169"/>
      <c r="WEP62" s="169"/>
      <c r="WEQ62" s="169"/>
      <c r="WER62" s="169"/>
      <c r="WES62" s="169"/>
      <c r="WET62" s="169"/>
      <c r="WEU62" s="169"/>
      <c r="WEV62" s="169"/>
      <c r="WEW62" s="169"/>
      <c r="WEX62" s="169"/>
      <c r="WEY62" s="169"/>
      <c r="WEZ62" s="169"/>
      <c r="WFA62" s="169"/>
      <c r="WFB62" s="169"/>
      <c r="WFC62" s="169"/>
      <c r="WFD62" s="169"/>
      <c r="WFE62" s="169"/>
      <c r="WFF62" s="169"/>
      <c r="WFG62" s="169"/>
      <c r="WFH62" s="169"/>
      <c r="WFI62" s="169"/>
      <c r="WFJ62" s="169"/>
      <c r="WFK62" s="169"/>
      <c r="WFL62" s="169"/>
      <c r="WFM62" s="169"/>
      <c r="WFN62" s="169"/>
      <c r="WFO62" s="169"/>
      <c r="WFP62" s="169"/>
      <c r="WFQ62" s="169"/>
      <c r="WFR62" s="169"/>
      <c r="WFS62" s="169"/>
      <c r="WFT62" s="169"/>
      <c r="WFU62" s="169"/>
      <c r="WFV62" s="169"/>
      <c r="WFW62" s="169"/>
      <c r="WFX62" s="169"/>
      <c r="WFY62" s="169"/>
      <c r="WFZ62" s="169"/>
      <c r="WGA62" s="169"/>
      <c r="WGB62" s="169"/>
      <c r="WGC62" s="169"/>
      <c r="WGD62" s="169"/>
      <c r="WGE62" s="169"/>
      <c r="WGF62" s="169"/>
      <c r="WGG62" s="169"/>
      <c r="WGH62" s="169"/>
      <c r="WGI62" s="169"/>
      <c r="WGJ62" s="169"/>
      <c r="WGK62" s="169"/>
      <c r="WGL62" s="169"/>
      <c r="WGM62" s="169"/>
      <c r="WGN62" s="169"/>
      <c r="WGO62" s="169"/>
      <c r="WGP62" s="169"/>
      <c r="WGQ62" s="169"/>
      <c r="WGR62" s="169"/>
      <c r="WGS62" s="169"/>
      <c r="WGT62" s="169"/>
      <c r="WGU62" s="169"/>
      <c r="WGV62" s="169"/>
      <c r="WGW62" s="169"/>
      <c r="WGX62" s="169"/>
      <c r="WGY62" s="169"/>
      <c r="WGZ62" s="169"/>
      <c r="WHA62" s="169"/>
      <c r="WHB62" s="169"/>
      <c r="WHC62" s="169"/>
      <c r="WHD62" s="169"/>
      <c r="WHE62" s="169"/>
      <c r="WHF62" s="169"/>
      <c r="WHG62" s="169"/>
      <c r="WHH62" s="169"/>
      <c r="WHI62" s="169"/>
      <c r="WHJ62" s="169"/>
      <c r="WHK62" s="169"/>
      <c r="WHL62" s="169"/>
      <c r="WHM62" s="169"/>
      <c r="WHN62" s="169"/>
      <c r="WHO62" s="169"/>
      <c r="WHP62" s="169"/>
      <c r="WHQ62" s="169"/>
      <c r="WHR62" s="169"/>
      <c r="WHS62" s="169"/>
      <c r="WHT62" s="169"/>
      <c r="WHU62" s="169"/>
      <c r="WHV62" s="169"/>
      <c r="WHW62" s="169"/>
      <c r="WHX62" s="169"/>
      <c r="WHY62" s="169"/>
      <c r="WHZ62" s="169"/>
      <c r="WIA62" s="169"/>
      <c r="WIB62" s="169"/>
      <c r="WIC62" s="169"/>
      <c r="WID62" s="169"/>
      <c r="WIE62" s="169"/>
      <c r="WIF62" s="169"/>
      <c r="WIG62" s="169"/>
      <c r="WIH62" s="169"/>
      <c r="WII62" s="169"/>
      <c r="WIJ62" s="169"/>
      <c r="WIK62" s="169"/>
      <c r="WIL62" s="169"/>
      <c r="WIM62" s="169"/>
      <c r="WIN62" s="169"/>
      <c r="WIO62" s="169"/>
      <c r="WIP62" s="169"/>
      <c r="WIQ62" s="169"/>
      <c r="WIR62" s="169"/>
      <c r="WIS62" s="169"/>
      <c r="WIT62" s="169"/>
      <c r="WIU62" s="169"/>
      <c r="WIV62" s="169"/>
      <c r="WIW62" s="169"/>
      <c r="WIX62" s="169"/>
      <c r="WIY62" s="169"/>
      <c r="WIZ62" s="169"/>
      <c r="WJA62" s="169"/>
      <c r="WJB62" s="169"/>
      <c r="WJC62" s="169"/>
      <c r="WJD62" s="169"/>
      <c r="WJE62" s="169"/>
      <c r="WJF62" s="169"/>
      <c r="WJG62" s="169"/>
      <c r="WJH62" s="169"/>
      <c r="WJI62" s="169"/>
      <c r="WJJ62" s="169"/>
      <c r="WJK62" s="169"/>
      <c r="WJL62" s="169"/>
      <c r="WJM62" s="169"/>
      <c r="WJN62" s="169"/>
      <c r="WJO62" s="169"/>
      <c r="WJP62" s="169"/>
      <c r="WJQ62" s="169"/>
      <c r="WJR62" s="169"/>
      <c r="WJS62" s="169"/>
      <c r="WJT62" s="169"/>
      <c r="WJU62" s="169"/>
      <c r="WJV62" s="169"/>
      <c r="WJW62" s="169"/>
      <c r="WJX62" s="169"/>
      <c r="WJY62" s="169"/>
      <c r="WJZ62" s="169"/>
      <c r="WKA62" s="169"/>
      <c r="WKB62" s="169"/>
      <c r="WKC62" s="169"/>
      <c r="WKD62" s="169"/>
      <c r="WKE62" s="169"/>
      <c r="WKF62" s="169"/>
      <c r="WKG62" s="169"/>
      <c r="WKH62" s="169"/>
      <c r="WKI62" s="169"/>
      <c r="WKJ62" s="169"/>
      <c r="WKK62" s="169"/>
      <c r="WKL62" s="169"/>
      <c r="WKM62" s="169"/>
      <c r="WKN62" s="169"/>
      <c r="WKO62" s="169"/>
      <c r="WKP62" s="169"/>
      <c r="WKQ62" s="169"/>
      <c r="WKR62" s="169"/>
      <c r="WKS62" s="169"/>
      <c r="WKT62" s="169"/>
      <c r="WKU62" s="169"/>
      <c r="WKV62" s="169"/>
      <c r="WKW62" s="169"/>
      <c r="WKX62" s="169"/>
      <c r="WKY62" s="169"/>
      <c r="WKZ62" s="169"/>
      <c r="WLA62" s="169"/>
      <c r="WLB62" s="169"/>
      <c r="WLC62" s="169"/>
      <c r="WLD62" s="169"/>
      <c r="WLE62" s="169"/>
      <c r="WLF62" s="169"/>
      <c r="WLG62" s="169"/>
      <c r="WLH62" s="169"/>
      <c r="WLI62" s="169"/>
      <c r="WLJ62" s="169"/>
      <c r="WLK62" s="169"/>
      <c r="WLL62" s="169"/>
      <c r="WLM62" s="169"/>
      <c r="WLN62" s="169"/>
      <c r="WLO62" s="169"/>
      <c r="WLP62" s="169"/>
      <c r="WLQ62" s="169"/>
      <c r="WLR62" s="169"/>
      <c r="WLS62" s="169"/>
      <c r="WLT62" s="169"/>
      <c r="WLU62" s="169"/>
      <c r="WLV62" s="169"/>
      <c r="WLW62" s="169"/>
      <c r="WLX62" s="169"/>
      <c r="WLY62" s="169"/>
      <c r="WLZ62" s="169"/>
      <c r="WMA62" s="169"/>
      <c r="WMB62" s="169"/>
      <c r="WMC62" s="169"/>
      <c r="WMD62" s="169"/>
      <c r="WME62" s="169"/>
      <c r="WMF62" s="169"/>
      <c r="WMG62" s="169"/>
      <c r="WMH62" s="169"/>
      <c r="WMI62" s="169"/>
      <c r="WMJ62" s="169"/>
      <c r="WMK62" s="169"/>
      <c r="WML62" s="169"/>
      <c r="WMM62" s="169"/>
      <c r="WMN62" s="169"/>
      <c r="WMO62" s="169"/>
      <c r="WMP62" s="169"/>
      <c r="WMQ62" s="169"/>
      <c r="WMR62" s="169"/>
      <c r="WMS62" s="169"/>
      <c r="WMT62" s="169"/>
      <c r="WMU62" s="169"/>
      <c r="WMV62" s="169"/>
      <c r="WMW62" s="169"/>
      <c r="WMX62" s="169"/>
      <c r="WMY62" s="169"/>
      <c r="WMZ62" s="169"/>
      <c r="WNA62" s="169"/>
      <c r="WNB62" s="169"/>
      <c r="WNC62" s="169"/>
      <c r="WND62" s="169"/>
      <c r="WNE62" s="169"/>
      <c r="WNF62" s="169"/>
      <c r="WNG62" s="169"/>
      <c r="WNH62" s="169"/>
      <c r="WNI62" s="169"/>
      <c r="WNJ62" s="169"/>
      <c r="WNK62" s="169"/>
      <c r="WNL62" s="169"/>
      <c r="WNM62" s="169"/>
      <c r="WNN62" s="169"/>
      <c r="WNO62" s="169"/>
      <c r="WNP62" s="169"/>
      <c r="WNQ62" s="169"/>
      <c r="WNR62" s="169"/>
      <c r="WNS62" s="169"/>
      <c r="WNT62" s="169"/>
      <c r="WNU62" s="169"/>
      <c r="WNV62" s="169"/>
      <c r="WNW62" s="169"/>
      <c r="WNX62" s="169"/>
      <c r="WNY62" s="169"/>
      <c r="WNZ62" s="169"/>
      <c r="WOA62" s="169"/>
      <c r="WOB62" s="169"/>
      <c r="WOC62" s="169"/>
      <c r="WOD62" s="169"/>
      <c r="WOE62" s="169"/>
      <c r="WOF62" s="169"/>
      <c r="WOG62" s="169"/>
      <c r="WOH62" s="169"/>
      <c r="WOI62" s="169"/>
      <c r="WOJ62" s="169"/>
      <c r="WOK62" s="169"/>
      <c r="WOL62" s="169"/>
      <c r="WOM62" s="169"/>
      <c r="WON62" s="169"/>
      <c r="WOO62" s="169"/>
      <c r="WOP62" s="169"/>
      <c r="WOQ62" s="169"/>
      <c r="WOR62" s="169"/>
      <c r="WOS62" s="169"/>
      <c r="WOT62" s="169"/>
      <c r="WOU62" s="169"/>
      <c r="WOV62" s="169"/>
      <c r="WOW62" s="169"/>
      <c r="WOX62" s="169"/>
      <c r="WOY62" s="169"/>
      <c r="WOZ62" s="169"/>
      <c r="WPA62" s="169"/>
      <c r="WPB62" s="169"/>
      <c r="WPC62" s="169"/>
      <c r="WPD62" s="169"/>
      <c r="WPE62" s="169"/>
      <c r="WPF62" s="169"/>
      <c r="WPG62" s="169"/>
      <c r="WPH62" s="169"/>
      <c r="WPI62" s="169"/>
      <c r="WPJ62" s="169"/>
      <c r="WPK62" s="169"/>
      <c r="WPL62" s="169"/>
      <c r="WPM62" s="169"/>
      <c r="WPN62" s="169"/>
      <c r="WPO62" s="169"/>
      <c r="WPP62" s="169"/>
      <c r="WPQ62" s="169"/>
      <c r="WPR62" s="169"/>
      <c r="WPS62" s="169"/>
      <c r="WPT62" s="169"/>
      <c r="WPU62" s="169"/>
      <c r="WPV62" s="169"/>
      <c r="WPW62" s="169"/>
      <c r="WPX62" s="169"/>
      <c r="WPY62" s="169"/>
      <c r="WPZ62" s="169"/>
      <c r="WQA62" s="169"/>
      <c r="WQB62" s="169"/>
      <c r="WQC62" s="169"/>
      <c r="WQD62" s="169"/>
      <c r="WQE62" s="169"/>
      <c r="WQF62" s="169"/>
      <c r="WQG62" s="169"/>
      <c r="WQH62" s="169"/>
      <c r="WQI62" s="169"/>
      <c r="WQJ62" s="169"/>
      <c r="WQK62" s="169"/>
      <c r="WQL62" s="169"/>
      <c r="WQM62" s="169"/>
      <c r="WQN62" s="169"/>
      <c r="WQO62" s="169"/>
      <c r="WQP62" s="169"/>
      <c r="WQQ62" s="169"/>
      <c r="WQR62" s="169"/>
      <c r="WQS62" s="169"/>
      <c r="WQT62" s="169"/>
      <c r="WQU62" s="169"/>
      <c r="WQV62" s="169"/>
      <c r="WQW62" s="169"/>
      <c r="WQX62" s="169"/>
      <c r="WQY62" s="169"/>
      <c r="WQZ62" s="169"/>
      <c r="WRA62" s="169"/>
      <c r="WRB62" s="169"/>
      <c r="WRC62" s="169"/>
      <c r="WRD62" s="169"/>
      <c r="WRE62" s="169"/>
      <c r="WRF62" s="169"/>
      <c r="WRG62" s="169"/>
      <c r="WRH62" s="169"/>
      <c r="WRI62" s="169"/>
      <c r="WRJ62" s="169"/>
      <c r="WRK62" s="169"/>
      <c r="WRL62" s="169"/>
      <c r="WRM62" s="169"/>
      <c r="WRN62" s="169"/>
      <c r="WRO62" s="169"/>
      <c r="WRP62" s="169"/>
      <c r="WRQ62" s="169"/>
      <c r="WRR62" s="169"/>
      <c r="WRS62" s="169"/>
      <c r="WRT62" s="169"/>
      <c r="WRU62" s="169"/>
      <c r="WRV62" s="169"/>
      <c r="WRW62" s="169"/>
      <c r="WRX62" s="169"/>
      <c r="WRY62" s="169"/>
      <c r="WRZ62" s="169"/>
      <c r="WSA62" s="169"/>
      <c r="WSB62" s="169"/>
      <c r="WSC62" s="169"/>
      <c r="WSD62" s="169"/>
      <c r="WSE62" s="169"/>
      <c r="WSF62" s="169"/>
      <c r="WSG62" s="169"/>
      <c r="WSH62" s="169"/>
      <c r="WSI62" s="169"/>
      <c r="WSJ62" s="169"/>
      <c r="WSK62" s="169"/>
      <c r="WSL62" s="169"/>
      <c r="WSM62" s="169"/>
      <c r="WSN62" s="169"/>
      <c r="WSO62" s="169"/>
      <c r="WSP62" s="169"/>
      <c r="WSQ62" s="169"/>
      <c r="WSR62" s="169"/>
      <c r="WSS62" s="169"/>
      <c r="WST62" s="169"/>
      <c r="WSU62" s="169"/>
      <c r="WSV62" s="169"/>
      <c r="WSW62" s="169"/>
      <c r="WSX62" s="169"/>
      <c r="WSY62" s="169"/>
      <c r="WSZ62" s="169"/>
      <c r="WTA62" s="169"/>
      <c r="WTB62" s="169"/>
      <c r="WTC62" s="169"/>
      <c r="WTD62" s="169"/>
      <c r="WTE62" s="169"/>
      <c r="WTF62" s="169"/>
      <c r="WTG62" s="169"/>
      <c r="WTH62" s="169"/>
      <c r="WTI62" s="169"/>
      <c r="WTJ62" s="169"/>
      <c r="WTK62" s="169"/>
      <c r="WTL62" s="169"/>
      <c r="WTM62" s="169"/>
      <c r="WTN62" s="169"/>
      <c r="WTO62" s="169"/>
      <c r="WTP62" s="169"/>
      <c r="WTQ62" s="169"/>
      <c r="WTR62" s="169"/>
      <c r="WTS62" s="169"/>
      <c r="WTT62" s="169"/>
      <c r="WTU62" s="169"/>
      <c r="WTV62" s="169"/>
      <c r="WTW62" s="169"/>
      <c r="WTX62" s="169"/>
      <c r="WTY62" s="169"/>
      <c r="WTZ62" s="169"/>
      <c r="WUA62" s="169"/>
      <c r="WUB62" s="169"/>
      <c r="WUC62" s="169"/>
      <c r="WUD62" s="169"/>
      <c r="WUE62" s="169"/>
      <c r="WUF62" s="169"/>
      <c r="WUG62" s="169"/>
      <c r="WUH62" s="169"/>
      <c r="WUI62" s="169"/>
      <c r="WUJ62" s="169"/>
      <c r="WUK62" s="169"/>
      <c r="WUL62" s="169"/>
      <c r="WUM62" s="169"/>
      <c r="WUN62" s="169"/>
      <c r="WUO62" s="169"/>
      <c r="WUP62" s="169"/>
      <c r="WUQ62" s="169"/>
      <c r="WUR62" s="169"/>
      <c r="WUS62" s="169"/>
      <c r="WUT62" s="169"/>
      <c r="WUU62" s="169"/>
      <c r="WUV62" s="169"/>
      <c r="WUW62" s="169"/>
      <c r="WUX62" s="169"/>
      <c r="WUY62" s="169"/>
      <c r="WUZ62" s="169"/>
      <c r="WVA62" s="169"/>
      <c r="WVB62" s="169"/>
      <c r="WVC62" s="169"/>
      <c r="WVD62" s="169"/>
      <c r="WVE62" s="169"/>
      <c r="WVF62" s="169"/>
      <c r="WVG62" s="169"/>
      <c r="WVH62" s="169"/>
      <c r="WVI62" s="169"/>
      <c r="WVJ62" s="169"/>
      <c r="WVK62" s="169"/>
      <c r="WVL62" s="169"/>
      <c r="WVM62" s="169"/>
      <c r="WVN62" s="169"/>
      <c r="WVO62" s="169"/>
      <c r="WVP62" s="169"/>
      <c r="WVQ62" s="169"/>
      <c r="WVR62" s="169"/>
      <c r="WVS62" s="169"/>
      <c r="WVT62" s="169"/>
      <c r="WVU62" s="169"/>
      <c r="WVV62" s="169"/>
      <c r="WVW62" s="169"/>
      <c r="WVX62" s="169"/>
      <c r="WVY62" s="169"/>
      <c r="WVZ62" s="169"/>
      <c r="WWA62" s="169"/>
      <c r="WWB62" s="169"/>
      <c r="WWC62" s="169"/>
      <c r="WWD62" s="169"/>
      <c r="WWE62" s="169"/>
      <c r="WWF62" s="169"/>
      <c r="WWG62" s="169"/>
      <c r="WWH62" s="169"/>
      <c r="WWI62" s="169"/>
      <c r="WWJ62" s="169"/>
      <c r="WWK62" s="169"/>
      <c r="WWL62" s="169"/>
      <c r="WWM62" s="169"/>
      <c r="WWN62" s="169"/>
      <c r="WWO62" s="169"/>
      <c r="WWP62" s="169"/>
      <c r="WWQ62" s="169"/>
      <c r="WWR62" s="169"/>
      <c r="WWS62" s="169"/>
      <c r="WWT62" s="169"/>
      <c r="WWU62" s="169"/>
      <c r="WWV62" s="169"/>
      <c r="WWW62" s="169"/>
      <c r="WWX62" s="169"/>
      <c r="WWY62" s="169"/>
      <c r="WWZ62" s="169"/>
      <c r="WXA62" s="169"/>
      <c r="WXB62" s="169"/>
      <c r="WXC62" s="169"/>
      <c r="WXD62" s="169"/>
      <c r="WXE62" s="169"/>
      <c r="WXF62" s="169"/>
      <c r="WXG62" s="169"/>
      <c r="WXH62" s="169"/>
      <c r="WXI62" s="169"/>
      <c r="WXJ62" s="169"/>
      <c r="WXK62" s="169"/>
      <c r="WXL62" s="169"/>
      <c r="WXM62" s="169"/>
      <c r="WXN62" s="169"/>
      <c r="WXO62" s="169"/>
      <c r="WXP62" s="169"/>
      <c r="WXQ62" s="169"/>
      <c r="WXR62" s="169"/>
      <c r="WXS62" s="169"/>
      <c r="WXT62" s="169"/>
      <c r="WXU62" s="169"/>
      <c r="WXV62" s="169"/>
      <c r="WXW62" s="169"/>
      <c r="WXX62" s="169"/>
      <c r="WXY62" s="169"/>
      <c r="WXZ62" s="169"/>
      <c r="WYA62" s="169"/>
      <c r="WYB62" s="169"/>
      <c r="WYC62" s="169"/>
      <c r="WYD62" s="169"/>
      <c r="WYE62" s="169"/>
      <c r="WYF62" s="169"/>
      <c r="WYG62" s="169"/>
      <c r="WYH62" s="169"/>
      <c r="WYI62" s="169"/>
      <c r="WYJ62" s="169"/>
      <c r="WYK62" s="169"/>
      <c r="WYL62" s="169"/>
      <c r="WYM62" s="169"/>
      <c r="WYN62" s="169"/>
      <c r="WYO62" s="169"/>
      <c r="WYP62" s="169"/>
      <c r="WYQ62" s="169"/>
      <c r="WYR62" s="169"/>
      <c r="WYS62" s="169"/>
      <c r="WYT62" s="169"/>
      <c r="WYU62" s="169"/>
      <c r="WYV62" s="169"/>
      <c r="WYW62" s="169"/>
      <c r="WYX62" s="169"/>
      <c r="WYY62" s="169"/>
      <c r="WYZ62" s="169"/>
      <c r="WZA62" s="169"/>
      <c r="WZB62" s="169"/>
      <c r="WZC62" s="169"/>
      <c r="WZD62" s="169"/>
      <c r="WZE62" s="169"/>
      <c r="WZF62" s="169"/>
      <c r="WZG62" s="169"/>
      <c r="WZH62" s="169"/>
      <c r="WZI62" s="169"/>
      <c r="WZJ62" s="169"/>
      <c r="WZK62" s="169"/>
      <c r="WZL62" s="169"/>
      <c r="WZM62" s="169"/>
      <c r="WZN62" s="169"/>
      <c r="WZO62" s="169"/>
      <c r="WZP62" s="169"/>
      <c r="WZQ62" s="169"/>
      <c r="WZR62" s="169"/>
      <c r="WZS62" s="169"/>
      <c r="WZT62" s="169"/>
      <c r="WZU62" s="169"/>
      <c r="WZV62" s="169"/>
      <c r="WZW62" s="169"/>
      <c r="WZX62" s="169"/>
      <c r="WZY62" s="169"/>
      <c r="WZZ62" s="169"/>
      <c r="XAA62" s="169"/>
      <c r="XAB62" s="169"/>
      <c r="XAC62" s="169"/>
      <c r="XAD62" s="169"/>
      <c r="XAE62" s="169"/>
      <c r="XAF62" s="169"/>
      <c r="XAG62" s="169"/>
      <c r="XAH62" s="169"/>
      <c r="XAI62" s="169"/>
      <c r="XAJ62" s="169"/>
      <c r="XAK62" s="169"/>
      <c r="XAL62" s="169"/>
      <c r="XAM62" s="169"/>
      <c r="XAN62" s="169"/>
      <c r="XAO62" s="169"/>
      <c r="XAP62" s="169"/>
      <c r="XAQ62" s="169"/>
      <c r="XAR62" s="169"/>
      <c r="XAS62" s="169"/>
      <c r="XAT62" s="169"/>
      <c r="XAU62" s="169"/>
      <c r="XAV62" s="169"/>
      <c r="XAW62" s="169"/>
      <c r="XAX62" s="169"/>
      <c r="XAY62" s="169"/>
      <c r="XAZ62" s="169"/>
      <c r="XBA62" s="169"/>
      <c r="XBB62" s="169"/>
      <c r="XBC62" s="169"/>
      <c r="XBD62" s="169"/>
      <c r="XBE62" s="169"/>
      <c r="XBF62" s="169"/>
      <c r="XBG62" s="169"/>
      <c r="XBH62" s="169"/>
      <c r="XBI62" s="169"/>
      <c r="XBJ62" s="169"/>
      <c r="XBK62" s="169"/>
      <c r="XBL62" s="169"/>
      <c r="XBM62" s="169"/>
      <c r="XBN62" s="169"/>
      <c r="XBO62" s="169"/>
      <c r="XBP62" s="169"/>
      <c r="XBQ62" s="169"/>
      <c r="XBR62" s="169"/>
      <c r="XBS62" s="169"/>
      <c r="XBT62" s="169"/>
      <c r="XBU62" s="169"/>
      <c r="XBV62" s="169"/>
      <c r="XBW62" s="169"/>
      <c r="XBX62" s="169"/>
      <c r="XBY62" s="169"/>
      <c r="XBZ62" s="169"/>
      <c r="XCA62" s="169"/>
      <c r="XCB62" s="169"/>
      <c r="XCC62" s="169"/>
      <c r="XCD62" s="169"/>
      <c r="XCE62" s="169"/>
      <c r="XCF62" s="169"/>
      <c r="XCG62" s="169"/>
      <c r="XCH62" s="169"/>
      <c r="XCI62" s="169"/>
      <c r="XCJ62" s="169"/>
      <c r="XCK62" s="169"/>
      <c r="XCL62" s="169"/>
      <c r="XCM62" s="169"/>
      <c r="XCN62" s="169"/>
      <c r="XCO62" s="169"/>
      <c r="XCP62" s="169"/>
      <c r="XCQ62" s="169"/>
      <c r="XCR62" s="169"/>
      <c r="XCS62" s="169"/>
      <c r="XCT62" s="169"/>
      <c r="XCU62" s="169"/>
      <c r="XCV62" s="169"/>
      <c r="XCW62" s="169"/>
      <c r="XCX62" s="169"/>
      <c r="XCY62" s="169"/>
      <c r="XCZ62" s="169"/>
      <c r="XDA62" s="169"/>
      <c r="XDB62" s="169"/>
      <c r="XDC62" s="169"/>
      <c r="XDD62" s="169"/>
      <c r="XDE62" s="169"/>
      <c r="XDF62" s="169"/>
      <c r="XDG62" s="169"/>
      <c r="XDH62" s="169"/>
      <c r="XDI62" s="169"/>
      <c r="XDJ62" s="169"/>
      <c r="XDK62" s="169"/>
      <c r="XDL62" s="169"/>
      <c r="XDM62" s="169"/>
      <c r="XDN62" s="169"/>
      <c r="XDO62" s="169"/>
      <c r="XDP62" s="169"/>
      <c r="XDQ62" s="169"/>
      <c r="XDR62" s="169"/>
      <c r="XDS62" s="169"/>
      <c r="XDT62" s="169"/>
      <c r="XDU62" s="169"/>
      <c r="XDV62" s="169"/>
      <c r="XDW62" s="169"/>
      <c r="XDX62" s="169"/>
      <c r="XDY62" s="169"/>
      <c r="XDZ62" s="169"/>
      <c r="XEA62" s="169"/>
      <c r="XEB62" s="169"/>
      <c r="XEC62" s="169"/>
      <c r="XED62" s="169"/>
      <c r="XEE62" s="169"/>
      <c r="XEF62" s="169"/>
      <c r="XEG62" s="169"/>
      <c r="XEH62" s="169"/>
      <c r="XEI62" s="169"/>
      <c r="XEJ62" s="169"/>
      <c r="XEK62" s="169"/>
      <c r="XEL62" s="169"/>
      <c r="XEM62" s="169"/>
      <c r="XEN62" s="169"/>
    </row>
    <row r="63" spans="1:16368" ht="16.5" x14ac:dyDescent="0.25">
      <c r="A63" s="154" t="s">
        <v>933</v>
      </c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6"/>
      <c r="AT63" s="156"/>
      <c r="AU63" s="156"/>
      <c r="AV63" s="156"/>
      <c r="AW63" s="156"/>
      <c r="AX63" s="156"/>
      <c r="AY63" s="156"/>
      <c r="AZ63" s="156">
        <v>152970</v>
      </c>
      <c r="BA63" s="156">
        <v>187037</v>
      </c>
      <c r="BB63" s="156">
        <v>196609</v>
      </c>
      <c r="BC63" s="156">
        <v>116292</v>
      </c>
      <c r="BD63" s="156">
        <v>88206</v>
      </c>
      <c r="BE63" s="156">
        <v>137561</v>
      </c>
      <c r="BF63" s="156">
        <v>120953</v>
      </c>
      <c r="BG63" s="156">
        <v>102116</v>
      </c>
      <c r="BH63" s="156">
        <v>48553</v>
      </c>
      <c r="BI63" s="156">
        <v>87943</v>
      </c>
      <c r="BJ63" s="156">
        <v>64018</v>
      </c>
      <c r="BK63" s="156">
        <v>54958</v>
      </c>
      <c r="BL63" s="156">
        <v>45331</v>
      </c>
      <c r="BM63" s="169"/>
      <c r="BN63" s="169"/>
      <c r="BO63" s="207">
        <f t="shared" si="11"/>
        <v>-0.17517012991739145</v>
      </c>
      <c r="BP63" s="208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  <c r="DZ63" s="169"/>
      <c r="EA63" s="169"/>
      <c r="EB63" s="169"/>
      <c r="EC63" s="169"/>
      <c r="ED63" s="169"/>
      <c r="EE63" s="169"/>
      <c r="EF63" s="169"/>
      <c r="EG63" s="169"/>
      <c r="EH63" s="169"/>
      <c r="EI63" s="169"/>
      <c r="EJ63" s="169"/>
      <c r="EK63" s="169"/>
      <c r="EL63" s="169"/>
      <c r="EM63" s="169"/>
      <c r="EN63" s="169"/>
      <c r="EO63" s="169"/>
      <c r="EP63" s="169"/>
      <c r="EQ63" s="169"/>
      <c r="ER63" s="169"/>
      <c r="ES63" s="169"/>
      <c r="ET63" s="169"/>
      <c r="EU63" s="169"/>
      <c r="EV63" s="169"/>
      <c r="EW63" s="169"/>
      <c r="EX63" s="169"/>
      <c r="EY63" s="169"/>
      <c r="EZ63" s="169"/>
      <c r="FA63" s="169"/>
      <c r="FB63" s="169"/>
      <c r="FC63" s="169"/>
      <c r="FD63" s="169"/>
      <c r="FE63" s="169"/>
      <c r="FF63" s="169"/>
      <c r="FG63" s="169"/>
      <c r="FH63" s="169"/>
      <c r="FI63" s="169"/>
      <c r="FJ63" s="169"/>
      <c r="FK63" s="169"/>
      <c r="FL63" s="169"/>
      <c r="FM63" s="169"/>
      <c r="FN63" s="169"/>
      <c r="FO63" s="169"/>
      <c r="FP63" s="169"/>
      <c r="FQ63" s="169"/>
      <c r="FR63" s="169"/>
      <c r="FS63" s="169"/>
      <c r="FT63" s="169"/>
      <c r="FU63" s="169"/>
      <c r="FV63" s="169"/>
      <c r="FW63" s="169"/>
      <c r="FX63" s="169"/>
      <c r="FY63" s="169"/>
      <c r="FZ63" s="169"/>
      <c r="GA63" s="169"/>
      <c r="GB63" s="169"/>
      <c r="GC63" s="169"/>
      <c r="GD63" s="169"/>
      <c r="GE63" s="169"/>
      <c r="GF63" s="169"/>
      <c r="GG63" s="169"/>
      <c r="GH63" s="169"/>
      <c r="GI63" s="169"/>
      <c r="GJ63" s="169"/>
      <c r="GK63" s="169"/>
      <c r="GL63" s="169"/>
      <c r="GM63" s="169"/>
      <c r="GN63" s="169"/>
      <c r="GO63" s="169"/>
      <c r="GP63" s="169"/>
      <c r="GQ63" s="169"/>
      <c r="GR63" s="169"/>
      <c r="GS63" s="169"/>
      <c r="GT63" s="169"/>
      <c r="GU63" s="169"/>
      <c r="GV63" s="169"/>
      <c r="GW63" s="169"/>
      <c r="GX63" s="169"/>
      <c r="GY63" s="169"/>
      <c r="GZ63" s="169"/>
      <c r="HA63" s="169"/>
      <c r="HB63" s="169"/>
      <c r="HC63" s="169"/>
      <c r="HD63" s="169"/>
      <c r="HE63" s="169"/>
      <c r="HF63" s="169"/>
      <c r="HG63" s="169"/>
      <c r="HH63" s="169"/>
      <c r="HI63" s="169"/>
      <c r="HJ63" s="169"/>
      <c r="HK63" s="169"/>
      <c r="HL63" s="169"/>
      <c r="HM63" s="169"/>
      <c r="HN63" s="169"/>
      <c r="HO63" s="169"/>
      <c r="HP63" s="169"/>
      <c r="HQ63" s="169"/>
      <c r="HR63" s="169"/>
      <c r="HS63" s="169"/>
      <c r="HT63" s="169"/>
      <c r="HU63" s="169"/>
      <c r="HV63" s="169"/>
      <c r="HW63" s="169"/>
      <c r="HX63" s="169"/>
      <c r="HY63" s="169"/>
      <c r="HZ63" s="169"/>
      <c r="IA63" s="169"/>
      <c r="IB63" s="169"/>
      <c r="IC63" s="169"/>
      <c r="ID63" s="169"/>
      <c r="IE63" s="169"/>
      <c r="IF63" s="169"/>
      <c r="IG63" s="169"/>
      <c r="IH63" s="169"/>
      <c r="II63" s="169"/>
      <c r="IJ63" s="169"/>
      <c r="IK63" s="169"/>
      <c r="IL63" s="169"/>
      <c r="IM63" s="169"/>
      <c r="IN63" s="169"/>
      <c r="IO63" s="169"/>
      <c r="IP63" s="169"/>
      <c r="IQ63" s="169"/>
      <c r="IR63" s="169"/>
      <c r="IS63" s="169"/>
      <c r="IT63" s="169"/>
      <c r="IU63" s="169"/>
      <c r="IV63" s="169"/>
      <c r="IW63" s="169"/>
      <c r="IX63" s="169"/>
      <c r="IY63" s="169"/>
      <c r="IZ63" s="169"/>
      <c r="JA63" s="169"/>
      <c r="JB63" s="169"/>
      <c r="JC63" s="169"/>
      <c r="JD63" s="169"/>
      <c r="JE63" s="169"/>
      <c r="JF63" s="169"/>
      <c r="JG63" s="169"/>
      <c r="JH63" s="169"/>
      <c r="JI63" s="169"/>
      <c r="JJ63" s="169"/>
      <c r="JK63" s="169"/>
      <c r="JL63" s="169"/>
      <c r="JM63" s="169"/>
      <c r="JN63" s="169"/>
      <c r="JO63" s="169"/>
      <c r="JP63" s="169"/>
      <c r="JQ63" s="169"/>
      <c r="JR63" s="169"/>
      <c r="JS63" s="169"/>
      <c r="JT63" s="169"/>
      <c r="JU63" s="169"/>
      <c r="JV63" s="169"/>
      <c r="JW63" s="169"/>
      <c r="JX63" s="169"/>
      <c r="JY63" s="169"/>
      <c r="JZ63" s="169"/>
      <c r="KA63" s="169"/>
      <c r="KB63" s="169"/>
      <c r="KC63" s="169"/>
      <c r="KD63" s="169"/>
      <c r="KE63" s="169"/>
      <c r="KF63" s="169"/>
      <c r="KG63" s="169"/>
      <c r="KH63" s="169"/>
      <c r="KI63" s="169"/>
      <c r="KJ63" s="169"/>
      <c r="KK63" s="169"/>
      <c r="KL63" s="169"/>
      <c r="KM63" s="169"/>
      <c r="KN63" s="169"/>
      <c r="KO63" s="169"/>
      <c r="KP63" s="169"/>
      <c r="KQ63" s="169"/>
      <c r="KR63" s="169"/>
      <c r="KS63" s="169"/>
      <c r="KT63" s="169"/>
      <c r="KU63" s="169"/>
      <c r="KV63" s="169"/>
      <c r="KW63" s="169"/>
      <c r="KX63" s="169"/>
      <c r="KY63" s="169"/>
      <c r="KZ63" s="169"/>
      <c r="LA63" s="169"/>
      <c r="LB63" s="169"/>
      <c r="LC63" s="169"/>
      <c r="LD63" s="169"/>
      <c r="LE63" s="169"/>
      <c r="LF63" s="169"/>
      <c r="LG63" s="169"/>
      <c r="LH63" s="169"/>
      <c r="LI63" s="169"/>
      <c r="LJ63" s="169"/>
      <c r="LK63" s="169"/>
      <c r="LL63" s="169"/>
      <c r="LM63" s="169"/>
      <c r="LN63" s="169"/>
      <c r="LO63" s="169"/>
      <c r="LP63" s="169"/>
      <c r="LQ63" s="169"/>
      <c r="LR63" s="169"/>
      <c r="LS63" s="169"/>
      <c r="LT63" s="169"/>
      <c r="LU63" s="169"/>
      <c r="LV63" s="169"/>
      <c r="LW63" s="169"/>
      <c r="LX63" s="169"/>
      <c r="LY63" s="169"/>
      <c r="LZ63" s="169"/>
      <c r="MA63" s="169"/>
      <c r="MB63" s="169"/>
      <c r="MC63" s="169"/>
      <c r="MD63" s="169"/>
      <c r="ME63" s="169"/>
      <c r="MF63" s="169"/>
      <c r="MG63" s="169"/>
      <c r="MH63" s="169"/>
      <c r="MI63" s="169"/>
      <c r="MJ63" s="169"/>
      <c r="MK63" s="169"/>
      <c r="ML63" s="169"/>
      <c r="MM63" s="169"/>
      <c r="MN63" s="169"/>
      <c r="MO63" s="169"/>
      <c r="MP63" s="169"/>
      <c r="MQ63" s="169"/>
      <c r="MR63" s="169"/>
      <c r="MS63" s="169"/>
      <c r="MT63" s="169"/>
      <c r="MU63" s="169"/>
      <c r="MV63" s="169"/>
      <c r="MW63" s="169"/>
      <c r="MX63" s="169"/>
      <c r="MY63" s="169"/>
      <c r="MZ63" s="169"/>
      <c r="NA63" s="169"/>
      <c r="NB63" s="169"/>
      <c r="NC63" s="169"/>
      <c r="ND63" s="169"/>
      <c r="NE63" s="169"/>
      <c r="NF63" s="169"/>
      <c r="NG63" s="169"/>
      <c r="NH63" s="169"/>
      <c r="NI63" s="169"/>
      <c r="NJ63" s="169"/>
      <c r="NK63" s="169"/>
      <c r="NL63" s="169"/>
      <c r="NM63" s="169"/>
      <c r="NN63" s="169"/>
      <c r="NO63" s="169"/>
      <c r="NP63" s="169"/>
      <c r="NQ63" s="169"/>
      <c r="NR63" s="169"/>
      <c r="NS63" s="169"/>
      <c r="NT63" s="169"/>
      <c r="NU63" s="169"/>
      <c r="NV63" s="169"/>
      <c r="NW63" s="169"/>
      <c r="NX63" s="169"/>
      <c r="NY63" s="169"/>
      <c r="NZ63" s="169"/>
      <c r="OA63" s="169"/>
      <c r="OB63" s="169"/>
      <c r="OC63" s="169"/>
      <c r="OD63" s="169"/>
      <c r="OE63" s="169"/>
      <c r="OF63" s="169"/>
      <c r="OG63" s="169"/>
      <c r="OH63" s="169"/>
      <c r="OI63" s="169"/>
      <c r="OJ63" s="169"/>
      <c r="OK63" s="169"/>
      <c r="OL63" s="169"/>
      <c r="OM63" s="169"/>
      <c r="ON63" s="169"/>
      <c r="OO63" s="169"/>
      <c r="OP63" s="169"/>
      <c r="OQ63" s="169"/>
      <c r="OR63" s="169"/>
      <c r="OS63" s="169"/>
      <c r="OT63" s="169"/>
      <c r="OU63" s="169"/>
      <c r="OV63" s="169"/>
      <c r="OW63" s="169"/>
      <c r="OX63" s="169"/>
      <c r="OY63" s="169"/>
      <c r="OZ63" s="169"/>
      <c r="PA63" s="169"/>
      <c r="PB63" s="169"/>
      <c r="PC63" s="169"/>
      <c r="PD63" s="169"/>
      <c r="PE63" s="169"/>
      <c r="PF63" s="169"/>
      <c r="PG63" s="169"/>
      <c r="PH63" s="169"/>
      <c r="PI63" s="169"/>
      <c r="PJ63" s="169"/>
      <c r="PK63" s="169"/>
      <c r="PL63" s="169"/>
      <c r="PM63" s="169"/>
      <c r="PN63" s="169"/>
      <c r="PO63" s="169"/>
      <c r="PP63" s="169"/>
      <c r="PQ63" s="169"/>
      <c r="PR63" s="169"/>
      <c r="PS63" s="169"/>
      <c r="PT63" s="169"/>
      <c r="PU63" s="169"/>
      <c r="PV63" s="169"/>
      <c r="PW63" s="169"/>
      <c r="PX63" s="169"/>
      <c r="PY63" s="169"/>
      <c r="PZ63" s="169"/>
      <c r="QA63" s="169"/>
      <c r="QB63" s="169"/>
      <c r="QC63" s="169"/>
      <c r="QD63" s="169"/>
      <c r="QE63" s="169"/>
      <c r="QF63" s="169"/>
      <c r="QG63" s="169"/>
      <c r="QH63" s="169"/>
      <c r="QI63" s="169"/>
      <c r="QJ63" s="169"/>
      <c r="QK63" s="169"/>
      <c r="QL63" s="169"/>
      <c r="QM63" s="169"/>
      <c r="QN63" s="169"/>
      <c r="QO63" s="169"/>
      <c r="QP63" s="169"/>
      <c r="QQ63" s="169"/>
      <c r="QR63" s="169"/>
      <c r="QS63" s="169"/>
      <c r="QT63" s="169"/>
      <c r="QU63" s="169"/>
      <c r="QV63" s="169"/>
      <c r="QW63" s="169"/>
      <c r="QX63" s="169"/>
      <c r="QY63" s="169"/>
      <c r="QZ63" s="169"/>
      <c r="RA63" s="169"/>
      <c r="RB63" s="169"/>
      <c r="RC63" s="169"/>
      <c r="RD63" s="169"/>
      <c r="RE63" s="169"/>
      <c r="RF63" s="169"/>
      <c r="RG63" s="169"/>
      <c r="RH63" s="169"/>
      <c r="RI63" s="169"/>
      <c r="RJ63" s="169"/>
      <c r="RK63" s="169"/>
      <c r="RL63" s="169"/>
      <c r="RM63" s="169"/>
      <c r="RN63" s="169"/>
      <c r="RO63" s="169"/>
      <c r="RP63" s="169"/>
      <c r="RQ63" s="169"/>
      <c r="RR63" s="169"/>
      <c r="RS63" s="169"/>
      <c r="RT63" s="169"/>
      <c r="RU63" s="169"/>
      <c r="RV63" s="169"/>
      <c r="RW63" s="169"/>
      <c r="RX63" s="169"/>
      <c r="RY63" s="169"/>
      <c r="RZ63" s="169"/>
      <c r="SA63" s="169"/>
      <c r="SB63" s="169"/>
      <c r="SC63" s="169"/>
      <c r="SD63" s="169"/>
      <c r="SE63" s="169"/>
      <c r="SF63" s="169"/>
      <c r="SG63" s="169"/>
      <c r="SH63" s="169"/>
      <c r="SI63" s="169"/>
      <c r="SJ63" s="169"/>
      <c r="SK63" s="169"/>
      <c r="SL63" s="169"/>
      <c r="SM63" s="169"/>
      <c r="SN63" s="169"/>
      <c r="SO63" s="169"/>
      <c r="SP63" s="169"/>
      <c r="SQ63" s="169"/>
      <c r="SR63" s="169"/>
      <c r="SS63" s="169"/>
      <c r="ST63" s="169"/>
      <c r="SU63" s="169"/>
      <c r="SV63" s="169"/>
      <c r="SW63" s="169"/>
      <c r="SX63" s="169"/>
      <c r="SY63" s="169"/>
      <c r="SZ63" s="169"/>
      <c r="TA63" s="169"/>
      <c r="TB63" s="169"/>
      <c r="TC63" s="169"/>
      <c r="TD63" s="169"/>
      <c r="TE63" s="169"/>
      <c r="TF63" s="169"/>
      <c r="TG63" s="169"/>
      <c r="TH63" s="169"/>
      <c r="TI63" s="169"/>
      <c r="TJ63" s="169"/>
      <c r="TK63" s="169"/>
      <c r="TL63" s="169"/>
      <c r="TM63" s="169"/>
      <c r="TN63" s="169"/>
      <c r="TO63" s="169"/>
      <c r="TP63" s="169"/>
      <c r="TQ63" s="169"/>
      <c r="TR63" s="169"/>
      <c r="TS63" s="169"/>
      <c r="TT63" s="169"/>
      <c r="TU63" s="169"/>
      <c r="TV63" s="169"/>
      <c r="TW63" s="169"/>
      <c r="TX63" s="169"/>
      <c r="TY63" s="169"/>
      <c r="TZ63" s="169"/>
      <c r="UA63" s="169"/>
      <c r="UB63" s="169"/>
      <c r="UC63" s="169"/>
      <c r="UD63" s="169"/>
      <c r="UE63" s="169"/>
      <c r="UF63" s="169"/>
      <c r="UG63" s="169"/>
      <c r="UH63" s="169"/>
      <c r="UI63" s="169"/>
      <c r="UJ63" s="169"/>
      <c r="UK63" s="169"/>
      <c r="UL63" s="169"/>
      <c r="UM63" s="169"/>
      <c r="UN63" s="169"/>
      <c r="UO63" s="169"/>
      <c r="UP63" s="169"/>
      <c r="UQ63" s="169"/>
      <c r="UR63" s="169"/>
      <c r="US63" s="169"/>
      <c r="UT63" s="169"/>
      <c r="UU63" s="169"/>
      <c r="UV63" s="169"/>
      <c r="UW63" s="169"/>
      <c r="UX63" s="169"/>
      <c r="UY63" s="169"/>
      <c r="UZ63" s="169"/>
      <c r="VA63" s="169"/>
      <c r="VB63" s="169"/>
      <c r="VC63" s="169"/>
      <c r="VD63" s="169"/>
      <c r="VE63" s="169"/>
      <c r="VF63" s="169"/>
      <c r="VG63" s="169"/>
      <c r="VH63" s="169"/>
      <c r="VI63" s="169"/>
      <c r="VJ63" s="169"/>
      <c r="VK63" s="169"/>
      <c r="VL63" s="169"/>
      <c r="VM63" s="169"/>
      <c r="VN63" s="169"/>
      <c r="VO63" s="169"/>
      <c r="VP63" s="169"/>
      <c r="VQ63" s="169"/>
      <c r="VR63" s="169"/>
      <c r="VS63" s="169"/>
      <c r="VT63" s="169"/>
      <c r="VU63" s="169"/>
      <c r="VV63" s="169"/>
      <c r="VW63" s="169"/>
      <c r="VX63" s="169"/>
      <c r="VY63" s="169"/>
      <c r="VZ63" s="169"/>
      <c r="WA63" s="169"/>
      <c r="WB63" s="169"/>
      <c r="WC63" s="169"/>
      <c r="WD63" s="169"/>
      <c r="WE63" s="169"/>
      <c r="WF63" s="169"/>
      <c r="WG63" s="169"/>
      <c r="WH63" s="169"/>
      <c r="WI63" s="169"/>
      <c r="WJ63" s="169"/>
      <c r="WK63" s="169"/>
      <c r="WL63" s="169"/>
      <c r="WM63" s="169"/>
      <c r="WN63" s="169"/>
      <c r="WO63" s="169"/>
      <c r="WP63" s="169"/>
      <c r="WQ63" s="169"/>
      <c r="WR63" s="169"/>
      <c r="WS63" s="169"/>
      <c r="WT63" s="169"/>
      <c r="WU63" s="169"/>
      <c r="WV63" s="169"/>
      <c r="WW63" s="169"/>
      <c r="WX63" s="169"/>
      <c r="WY63" s="169"/>
      <c r="WZ63" s="169"/>
      <c r="XA63" s="169"/>
      <c r="XB63" s="169"/>
      <c r="XC63" s="169"/>
      <c r="XD63" s="169"/>
      <c r="XE63" s="169"/>
      <c r="XF63" s="169"/>
      <c r="XG63" s="169"/>
      <c r="XH63" s="169"/>
      <c r="XI63" s="169"/>
      <c r="XJ63" s="169"/>
      <c r="XK63" s="169"/>
      <c r="XL63" s="169"/>
      <c r="XM63" s="169"/>
      <c r="XN63" s="169"/>
      <c r="XO63" s="169"/>
      <c r="XP63" s="169"/>
      <c r="XQ63" s="169"/>
      <c r="XR63" s="169"/>
      <c r="XS63" s="169"/>
      <c r="XT63" s="169"/>
      <c r="XU63" s="169"/>
      <c r="XV63" s="169"/>
      <c r="XW63" s="169"/>
      <c r="XX63" s="169"/>
      <c r="XY63" s="169"/>
      <c r="XZ63" s="169"/>
      <c r="YA63" s="169"/>
      <c r="YB63" s="169"/>
      <c r="YC63" s="169"/>
      <c r="YD63" s="169"/>
      <c r="YE63" s="169"/>
      <c r="YF63" s="169"/>
      <c r="YG63" s="169"/>
      <c r="YH63" s="169"/>
      <c r="YI63" s="169"/>
      <c r="YJ63" s="169"/>
      <c r="YK63" s="169"/>
      <c r="YL63" s="169"/>
      <c r="YM63" s="169"/>
      <c r="YN63" s="169"/>
      <c r="YO63" s="169"/>
      <c r="YP63" s="169"/>
      <c r="YQ63" s="169"/>
      <c r="YR63" s="169"/>
      <c r="YS63" s="169"/>
      <c r="YT63" s="169"/>
      <c r="YU63" s="169"/>
      <c r="YV63" s="169"/>
      <c r="YW63" s="169"/>
      <c r="YX63" s="169"/>
      <c r="YY63" s="169"/>
      <c r="YZ63" s="169"/>
      <c r="ZA63" s="169"/>
      <c r="ZB63" s="169"/>
      <c r="ZC63" s="169"/>
      <c r="ZD63" s="169"/>
      <c r="ZE63" s="169"/>
      <c r="ZF63" s="169"/>
      <c r="ZG63" s="169"/>
      <c r="ZH63" s="169"/>
      <c r="ZI63" s="169"/>
      <c r="ZJ63" s="169"/>
      <c r="ZK63" s="169"/>
      <c r="ZL63" s="169"/>
      <c r="ZM63" s="169"/>
      <c r="ZN63" s="169"/>
      <c r="ZO63" s="169"/>
      <c r="ZP63" s="169"/>
      <c r="ZQ63" s="169"/>
      <c r="ZR63" s="169"/>
      <c r="ZS63" s="169"/>
      <c r="ZT63" s="169"/>
      <c r="ZU63" s="169"/>
      <c r="ZV63" s="169"/>
      <c r="ZW63" s="169"/>
      <c r="ZX63" s="169"/>
      <c r="ZY63" s="169"/>
      <c r="ZZ63" s="169"/>
      <c r="AAA63" s="169"/>
      <c r="AAB63" s="169"/>
      <c r="AAC63" s="169"/>
      <c r="AAD63" s="169"/>
      <c r="AAE63" s="169"/>
      <c r="AAF63" s="169"/>
      <c r="AAG63" s="169"/>
      <c r="AAH63" s="169"/>
      <c r="AAI63" s="169"/>
      <c r="AAJ63" s="169"/>
      <c r="AAK63" s="169"/>
      <c r="AAL63" s="169"/>
      <c r="AAM63" s="169"/>
      <c r="AAN63" s="169"/>
      <c r="AAO63" s="169"/>
      <c r="AAP63" s="169"/>
      <c r="AAQ63" s="169"/>
      <c r="AAR63" s="169"/>
      <c r="AAS63" s="169"/>
      <c r="AAT63" s="169"/>
      <c r="AAU63" s="169"/>
      <c r="AAV63" s="169"/>
      <c r="AAW63" s="169"/>
      <c r="AAX63" s="169"/>
      <c r="AAY63" s="169"/>
      <c r="AAZ63" s="169"/>
      <c r="ABA63" s="169"/>
      <c r="ABB63" s="169"/>
      <c r="ABC63" s="169"/>
      <c r="ABD63" s="169"/>
      <c r="ABE63" s="169"/>
      <c r="ABF63" s="169"/>
      <c r="ABG63" s="169"/>
      <c r="ABH63" s="169"/>
      <c r="ABI63" s="169"/>
      <c r="ABJ63" s="169"/>
      <c r="ABK63" s="169"/>
      <c r="ABL63" s="169"/>
      <c r="ABM63" s="169"/>
      <c r="ABN63" s="169"/>
      <c r="ABO63" s="169"/>
      <c r="ABP63" s="169"/>
      <c r="ABQ63" s="169"/>
      <c r="ABR63" s="169"/>
      <c r="ABS63" s="169"/>
      <c r="ABT63" s="169"/>
      <c r="ABU63" s="169"/>
      <c r="ABV63" s="169"/>
      <c r="ABW63" s="169"/>
      <c r="ABX63" s="169"/>
      <c r="ABY63" s="169"/>
      <c r="ABZ63" s="169"/>
      <c r="ACA63" s="169"/>
      <c r="ACB63" s="169"/>
      <c r="ACC63" s="169"/>
      <c r="ACD63" s="169"/>
      <c r="ACE63" s="169"/>
      <c r="ACF63" s="169"/>
      <c r="ACG63" s="169"/>
      <c r="ACH63" s="169"/>
      <c r="ACI63" s="169"/>
      <c r="ACJ63" s="169"/>
      <c r="ACK63" s="169"/>
      <c r="ACL63" s="169"/>
      <c r="ACM63" s="169"/>
      <c r="ACN63" s="169"/>
      <c r="ACO63" s="169"/>
      <c r="ACP63" s="169"/>
      <c r="ACQ63" s="169"/>
      <c r="ACR63" s="169"/>
      <c r="ACS63" s="169"/>
      <c r="ACT63" s="169"/>
      <c r="ACU63" s="169"/>
      <c r="ACV63" s="169"/>
      <c r="ACW63" s="169"/>
      <c r="ACX63" s="169"/>
      <c r="ACY63" s="169"/>
      <c r="ACZ63" s="169"/>
      <c r="ADA63" s="169"/>
      <c r="ADB63" s="169"/>
      <c r="ADC63" s="169"/>
      <c r="ADD63" s="169"/>
      <c r="ADE63" s="169"/>
      <c r="ADF63" s="169"/>
      <c r="ADG63" s="169"/>
      <c r="ADH63" s="169"/>
      <c r="ADI63" s="169"/>
      <c r="ADJ63" s="169"/>
      <c r="ADK63" s="169"/>
      <c r="ADL63" s="169"/>
      <c r="ADM63" s="169"/>
      <c r="ADN63" s="169"/>
      <c r="ADO63" s="169"/>
      <c r="ADP63" s="169"/>
      <c r="ADQ63" s="169"/>
      <c r="ADR63" s="169"/>
      <c r="ADS63" s="169"/>
      <c r="ADT63" s="169"/>
      <c r="ADU63" s="169"/>
      <c r="ADV63" s="169"/>
      <c r="ADW63" s="169"/>
      <c r="ADX63" s="169"/>
      <c r="ADY63" s="169"/>
      <c r="ADZ63" s="169"/>
      <c r="AEA63" s="169"/>
      <c r="AEB63" s="169"/>
      <c r="AEC63" s="169"/>
      <c r="AED63" s="169"/>
      <c r="AEE63" s="169"/>
      <c r="AEF63" s="169"/>
      <c r="AEG63" s="169"/>
      <c r="AEH63" s="169"/>
      <c r="AEI63" s="169"/>
      <c r="AEJ63" s="169"/>
      <c r="AEK63" s="169"/>
      <c r="AEL63" s="169"/>
      <c r="AEM63" s="169"/>
      <c r="AEN63" s="169"/>
      <c r="AEO63" s="169"/>
      <c r="AEP63" s="169"/>
      <c r="AEQ63" s="169"/>
      <c r="AER63" s="169"/>
      <c r="AES63" s="169"/>
      <c r="AET63" s="169"/>
      <c r="AEU63" s="169"/>
      <c r="AEV63" s="169"/>
      <c r="AEW63" s="169"/>
      <c r="AEX63" s="169"/>
      <c r="AEY63" s="169"/>
      <c r="AEZ63" s="169"/>
      <c r="AFA63" s="169"/>
      <c r="AFB63" s="169"/>
      <c r="AFC63" s="169"/>
      <c r="AFD63" s="169"/>
      <c r="AFE63" s="169"/>
      <c r="AFF63" s="169"/>
      <c r="AFG63" s="169"/>
      <c r="AFH63" s="169"/>
      <c r="AFI63" s="169"/>
      <c r="AFJ63" s="169"/>
      <c r="AFK63" s="169"/>
      <c r="AFL63" s="169"/>
      <c r="AFM63" s="169"/>
      <c r="AFN63" s="169"/>
      <c r="AFO63" s="169"/>
      <c r="AFP63" s="169"/>
      <c r="AFQ63" s="169"/>
      <c r="AFR63" s="169"/>
      <c r="AFS63" s="169"/>
      <c r="AFT63" s="169"/>
      <c r="AFU63" s="169"/>
      <c r="AFV63" s="169"/>
      <c r="AFW63" s="169"/>
      <c r="AFX63" s="169"/>
      <c r="AFY63" s="169"/>
      <c r="AFZ63" s="169"/>
      <c r="AGA63" s="169"/>
      <c r="AGB63" s="169"/>
      <c r="AGC63" s="169"/>
      <c r="AGD63" s="169"/>
      <c r="AGE63" s="169"/>
      <c r="AGF63" s="169"/>
      <c r="AGG63" s="169"/>
      <c r="AGH63" s="169"/>
      <c r="AGI63" s="169"/>
      <c r="AGJ63" s="169"/>
      <c r="AGK63" s="169"/>
      <c r="AGL63" s="169"/>
      <c r="AGM63" s="169"/>
      <c r="AGN63" s="169"/>
      <c r="AGO63" s="169"/>
      <c r="AGP63" s="169"/>
      <c r="AGQ63" s="169"/>
      <c r="AGR63" s="169"/>
      <c r="AGS63" s="169"/>
      <c r="AGT63" s="169"/>
      <c r="AGU63" s="169"/>
      <c r="AGV63" s="169"/>
      <c r="AGW63" s="169"/>
      <c r="AGX63" s="169"/>
      <c r="AGY63" s="169"/>
      <c r="AGZ63" s="169"/>
      <c r="AHA63" s="169"/>
      <c r="AHB63" s="169"/>
      <c r="AHC63" s="169"/>
      <c r="AHD63" s="169"/>
      <c r="AHE63" s="169"/>
      <c r="AHF63" s="169"/>
      <c r="AHG63" s="169"/>
      <c r="AHH63" s="169"/>
      <c r="AHI63" s="169"/>
      <c r="AHJ63" s="169"/>
      <c r="AHK63" s="169"/>
      <c r="AHL63" s="169"/>
      <c r="AHM63" s="169"/>
      <c r="AHN63" s="169"/>
      <c r="AHO63" s="169"/>
      <c r="AHP63" s="169"/>
      <c r="AHQ63" s="169"/>
      <c r="AHR63" s="169"/>
      <c r="AHS63" s="169"/>
      <c r="AHT63" s="169"/>
      <c r="AHU63" s="169"/>
      <c r="AHV63" s="169"/>
      <c r="AHW63" s="169"/>
      <c r="AHX63" s="169"/>
      <c r="AHY63" s="169"/>
      <c r="AHZ63" s="169"/>
      <c r="AIA63" s="169"/>
      <c r="AIB63" s="169"/>
      <c r="AIC63" s="169"/>
      <c r="AID63" s="169"/>
      <c r="AIE63" s="169"/>
      <c r="AIF63" s="169"/>
      <c r="AIG63" s="169"/>
      <c r="AIH63" s="169"/>
      <c r="AII63" s="169"/>
      <c r="AIJ63" s="169"/>
      <c r="AIK63" s="169"/>
      <c r="AIL63" s="169"/>
      <c r="AIM63" s="169"/>
      <c r="AIN63" s="169"/>
      <c r="AIO63" s="169"/>
      <c r="AIP63" s="169"/>
      <c r="AIQ63" s="169"/>
      <c r="AIR63" s="169"/>
      <c r="AIS63" s="169"/>
      <c r="AIT63" s="169"/>
      <c r="AIU63" s="169"/>
      <c r="AIV63" s="169"/>
      <c r="AIW63" s="169"/>
      <c r="AIX63" s="169"/>
      <c r="AIY63" s="169"/>
      <c r="AIZ63" s="169"/>
      <c r="AJA63" s="169"/>
      <c r="AJB63" s="169"/>
      <c r="AJC63" s="169"/>
      <c r="AJD63" s="169"/>
      <c r="AJE63" s="169"/>
      <c r="AJF63" s="169"/>
      <c r="AJG63" s="169"/>
      <c r="AJH63" s="169"/>
      <c r="AJI63" s="169"/>
      <c r="AJJ63" s="169"/>
      <c r="AJK63" s="169"/>
      <c r="AJL63" s="169"/>
      <c r="AJM63" s="169"/>
      <c r="AJN63" s="169"/>
      <c r="AJO63" s="169"/>
      <c r="AJP63" s="169"/>
      <c r="AJQ63" s="169"/>
      <c r="AJR63" s="169"/>
      <c r="AJS63" s="169"/>
      <c r="AJT63" s="169"/>
      <c r="AJU63" s="169"/>
      <c r="AJV63" s="169"/>
      <c r="AJW63" s="169"/>
      <c r="AJX63" s="169"/>
      <c r="AJY63" s="169"/>
      <c r="AJZ63" s="169"/>
      <c r="AKA63" s="169"/>
      <c r="AKB63" s="169"/>
      <c r="AKC63" s="169"/>
      <c r="AKD63" s="169"/>
      <c r="AKE63" s="169"/>
      <c r="AKF63" s="169"/>
      <c r="AKG63" s="169"/>
      <c r="AKH63" s="169"/>
      <c r="AKI63" s="169"/>
      <c r="AKJ63" s="169"/>
      <c r="AKK63" s="169"/>
      <c r="AKL63" s="169"/>
      <c r="AKM63" s="169"/>
      <c r="AKN63" s="169"/>
      <c r="AKO63" s="169"/>
      <c r="AKP63" s="169"/>
      <c r="AKQ63" s="169"/>
      <c r="AKR63" s="169"/>
      <c r="AKS63" s="169"/>
      <c r="AKT63" s="169"/>
      <c r="AKU63" s="169"/>
      <c r="AKV63" s="169"/>
      <c r="AKW63" s="169"/>
      <c r="AKX63" s="169"/>
      <c r="AKY63" s="169"/>
      <c r="AKZ63" s="169"/>
      <c r="ALA63" s="169"/>
      <c r="ALB63" s="169"/>
      <c r="ALC63" s="169"/>
      <c r="ALD63" s="169"/>
      <c r="ALE63" s="169"/>
      <c r="ALF63" s="169"/>
      <c r="ALG63" s="169"/>
      <c r="ALH63" s="169"/>
      <c r="ALI63" s="169"/>
      <c r="ALJ63" s="169"/>
      <c r="ALK63" s="169"/>
      <c r="ALL63" s="169"/>
      <c r="ALM63" s="169"/>
      <c r="ALN63" s="169"/>
      <c r="ALO63" s="169"/>
      <c r="ALP63" s="169"/>
      <c r="ALQ63" s="169"/>
      <c r="ALR63" s="169"/>
      <c r="ALS63" s="169"/>
      <c r="ALT63" s="169"/>
      <c r="ALU63" s="169"/>
      <c r="ALV63" s="169"/>
      <c r="ALW63" s="169"/>
      <c r="ALX63" s="169"/>
      <c r="ALY63" s="169"/>
      <c r="ALZ63" s="169"/>
      <c r="AMA63" s="169"/>
      <c r="AMB63" s="169"/>
      <c r="AMC63" s="169"/>
      <c r="AMD63" s="169"/>
      <c r="AME63" s="169"/>
      <c r="AMF63" s="169"/>
      <c r="AMG63" s="169"/>
      <c r="AMH63" s="169"/>
      <c r="AMI63" s="169"/>
      <c r="AMJ63" s="169"/>
      <c r="AMK63" s="169"/>
      <c r="AML63" s="169"/>
      <c r="AMM63" s="169"/>
      <c r="AMN63" s="169"/>
      <c r="AMO63" s="169"/>
      <c r="AMP63" s="169"/>
      <c r="AMQ63" s="169"/>
      <c r="AMR63" s="169"/>
      <c r="AMS63" s="169"/>
      <c r="AMT63" s="169"/>
      <c r="AMU63" s="169"/>
      <c r="AMV63" s="169"/>
      <c r="AMW63" s="169"/>
      <c r="AMX63" s="169"/>
      <c r="AMY63" s="169"/>
      <c r="AMZ63" s="169"/>
      <c r="ANA63" s="169"/>
      <c r="ANB63" s="169"/>
      <c r="ANC63" s="169"/>
      <c r="AND63" s="169"/>
      <c r="ANE63" s="169"/>
      <c r="ANF63" s="169"/>
      <c r="ANG63" s="169"/>
      <c r="ANH63" s="169"/>
      <c r="ANI63" s="169"/>
      <c r="ANJ63" s="169"/>
      <c r="ANK63" s="169"/>
      <c r="ANL63" s="169"/>
      <c r="ANM63" s="169"/>
      <c r="ANN63" s="169"/>
      <c r="ANO63" s="169"/>
      <c r="ANP63" s="169"/>
      <c r="ANQ63" s="169"/>
      <c r="ANR63" s="169"/>
      <c r="ANS63" s="169"/>
      <c r="ANT63" s="169"/>
      <c r="ANU63" s="169"/>
      <c r="ANV63" s="169"/>
      <c r="ANW63" s="169"/>
      <c r="ANX63" s="169"/>
      <c r="ANY63" s="169"/>
      <c r="ANZ63" s="169"/>
      <c r="AOA63" s="169"/>
      <c r="AOB63" s="169"/>
      <c r="AOC63" s="169"/>
      <c r="AOD63" s="169"/>
      <c r="AOE63" s="169"/>
      <c r="AOF63" s="169"/>
      <c r="AOG63" s="169"/>
      <c r="AOH63" s="169"/>
      <c r="AOI63" s="169"/>
      <c r="AOJ63" s="169"/>
      <c r="AOK63" s="169"/>
      <c r="AOL63" s="169"/>
      <c r="AOM63" s="169"/>
      <c r="AON63" s="169"/>
      <c r="AOO63" s="169"/>
      <c r="AOP63" s="169"/>
      <c r="AOQ63" s="169"/>
      <c r="AOR63" s="169"/>
      <c r="AOS63" s="169"/>
      <c r="AOT63" s="169"/>
      <c r="AOU63" s="169"/>
      <c r="AOV63" s="169"/>
      <c r="AOW63" s="169"/>
      <c r="AOX63" s="169"/>
      <c r="AOY63" s="169"/>
      <c r="AOZ63" s="169"/>
      <c r="APA63" s="169"/>
      <c r="APB63" s="169"/>
      <c r="APC63" s="169"/>
      <c r="APD63" s="169"/>
      <c r="APE63" s="169"/>
      <c r="APF63" s="169"/>
      <c r="APG63" s="169"/>
      <c r="APH63" s="169"/>
      <c r="API63" s="169"/>
      <c r="APJ63" s="169"/>
      <c r="APK63" s="169"/>
      <c r="APL63" s="169"/>
      <c r="APM63" s="169"/>
      <c r="APN63" s="169"/>
      <c r="APO63" s="169"/>
      <c r="APP63" s="169"/>
      <c r="APQ63" s="169"/>
      <c r="APR63" s="169"/>
      <c r="APS63" s="169"/>
      <c r="APT63" s="169"/>
      <c r="APU63" s="169"/>
      <c r="APV63" s="169"/>
      <c r="APW63" s="169"/>
      <c r="APX63" s="169"/>
      <c r="APY63" s="169"/>
      <c r="APZ63" s="169"/>
      <c r="AQA63" s="169"/>
      <c r="AQB63" s="169"/>
      <c r="AQC63" s="169"/>
      <c r="AQD63" s="169"/>
      <c r="AQE63" s="169"/>
      <c r="AQF63" s="169"/>
      <c r="AQG63" s="169"/>
      <c r="AQH63" s="169"/>
      <c r="AQI63" s="169"/>
      <c r="AQJ63" s="169"/>
      <c r="AQK63" s="169"/>
      <c r="AQL63" s="169"/>
      <c r="AQM63" s="169"/>
      <c r="AQN63" s="169"/>
      <c r="AQO63" s="169"/>
      <c r="AQP63" s="169"/>
      <c r="AQQ63" s="169"/>
      <c r="AQR63" s="169"/>
      <c r="AQS63" s="169"/>
      <c r="AQT63" s="169"/>
      <c r="AQU63" s="169"/>
      <c r="AQV63" s="169"/>
      <c r="AQW63" s="169"/>
      <c r="AQX63" s="169"/>
      <c r="AQY63" s="169"/>
      <c r="AQZ63" s="169"/>
      <c r="ARA63" s="169"/>
      <c r="ARB63" s="169"/>
      <c r="ARC63" s="169"/>
      <c r="ARD63" s="169"/>
      <c r="ARE63" s="169"/>
      <c r="ARF63" s="169"/>
      <c r="ARG63" s="169"/>
      <c r="ARH63" s="169"/>
      <c r="ARI63" s="169"/>
      <c r="ARJ63" s="169"/>
      <c r="ARK63" s="169"/>
      <c r="ARL63" s="169"/>
      <c r="ARM63" s="169"/>
      <c r="ARN63" s="169"/>
      <c r="ARO63" s="169"/>
      <c r="ARP63" s="169"/>
      <c r="ARQ63" s="169"/>
      <c r="ARR63" s="169"/>
      <c r="ARS63" s="169"/>
      <c r="ART63" s="169"/>
      <c r="ARU63" s="169"/>
      <c r="ARV63" s="169"/>
      <c r="ARW63" s="169"/>
      <c r="ARX63" s="169"/>
      <c r="ARY63" s="169"/>
      <c r="ARZ63" s="169"/>
      <c r="ASA63" s="169"/>
      <c r="ASB63" s="169"/>
      <c r="ASC63" s="169"/>
      <c r="ASD63" s="169"/>
      <c r="ASE63" s="169"/>
      <c r="ASF63" s="169"/>
      <c r="ASG63" s="169"/>
      <c r="ASH63" s="169"/>
      <c r="ASI63" s="169"/>
      <c r="ASJ63" s="169"/>
      <c r="ASK63" s="169"/>
      <c r="ASL63" s="169"/>
      <c r="ASM63" s="169"/>
      <c r="ASN63" s="169"/>
      <c r="ASO63" s="169"/>
      <c r="ASP63" s="169"/>
      <c r="ASQ63" s="169"/>
      <c r="ASR63" s="169"/>
      <c r="ASS63" s="169"/>
      <c r="AST63" s="169"/>
      <c r="ASU63" s="169"/>
      <c r="ASV63" s="169"/>
      <c r="ASW63" s="169"/>
      <c r="ASX63" s="169"/>
      <c r="ASY63" s="169"/>
      <c r="ASZ63" s="169"/>
      <c r="ATA63" s="169"/>
      <c r="ATB63" s="169"/>
      <c r="ATC63" s="169"/>
      <c r="ATD63" s="169"/>
      <c r="ATE63" s="169"/>
      <c r="ATF63" s="169"/>
      <c r="ATG63" s="169"/>
      <c r="ATH63" s="169"/>
      <c r="ATI63" s="169"/>
      <c r="ATJ63" s="169"/>
      <c r="ATK63" s="169"/>
      <c r="ATL63" s="169"/>
      <c r="ATM63" s="169"/>
      <c r="ATN63" s="169"/>
      <c r="ATO63" s="169"/>
      <c r="ATP63" s="169"/>
      <c r="ATQ63" s="169"/>
      <c r="ATR63" s="169"/>
      <c r="ATS63" s="169"/>
      <c r="ATT63" s="169"/>
      <c r="ATU63" s="169"/>
      <c r="ATV63" s="169"/>
      <c r="ATW63" s="169"/>
      <c r="ATX63" s="169"/>
      <c r="ATY63" s="169"/>
      <c r="ATZ63" s="169"/>
      <c r="AUA63" s="169"/>
      <c r="AUB63" s="169"/>
      <c r="AUC63" s="169"/>
      <c r="AUD63" s="169"/>
      <c r="AUE63" s="169"/>
      <c r="AUF63" s="169"/>
      <c r="AUG63" s="169"/>
      <c r="AUH63" s="169"/>
      <c r="AUI63" s="169"/>
      <c r="AUJ63" s="169"/>
      <c r="AUK63" s="169"/>
      <c r="AUL63" s="169"/>
      <c r="AUM63" s="169"/>
      <c r="AUN63" s="169"/>
      <c r="AUO63" s="169"/>
      <c r="AUP63" s="169"/>
      <c r="AUQ63" s="169"/>
      <c r="AUR63" s="169"/>
      <c r="AUS63" s="169"/>
      <c r="AUT63" s="169"/>
      <c r="AUU63" s="169"/>
      <c r="AUV63" s="169"/>
      <c r="AUW63" s="169"/>
      <c r="AUX63" s="169"/>
      <c r="AUY63" s="169"/>
      <c r="AUZ63" s="169"/>
      <c r="AVA63" s="169"/>
      <c r="AVB63" s="169"/>
      <c r="AVC63" s="169"/>
      <c r="AVD63" s="169"/>
      <c r="AVE63" s="169"/>
      <c r="AVF63" s="169"/>
      <c r="AVG63" s="169"/>
      <c r="AVH63" s="169"/>
      <c r="AVI63" s="169"/>
      <c r="AVJ63" s="169"/>
      <c r="AVK63" s="169"/>
      <c r="AVL63" s="169"/>
      <c r="AVM63" s="169"/>
      <c r="AVN63" s="169"/>
      <c r="AVO63" s="169"/>
      <c r="AVP63" s="169"/>
      <c r="AVQ63" s="169"/>
      <c r="AVR63" s="169"/>
      <c r="AVS63" s="169"/>
      <c r="AVT63" s="169"/>
      <c r="AVU63" s="169"/>
      <c r="AVV63" s="169"/>
      <c r="AVW63" s="169"/>
      <c r="AVX63" s="169"/>
      <c r="AVY63" s="169"/>
      <c r="AVZ63" s="169"/>
      <c r="AWA63" s="169"/>
      <c r="AWB63" s="169"/>
      <c r="AWC63" s="169"/>
      <c r="AWD63" s="169"/>
      <c r="AWE63" s="169"/>
      <c r="AWF63" s="169"/>
      <c r="AWG63" s="169"/>
      <c r="AWH63" s="169"/>
      <c r="AWI63" s="169"/>
      <c r="AWJ63" s="169"/>
      <c r="AWK63" s="169"/>
      <c r="AWL63" s="169"/>
      <c r="AWM63" s="169"/>
      <c r="AWN63" s="169"/>
      <c r="AWO63" s="169"/>
      <c r="AWP63" s="169"/>
      <c r="AWQ63" s="169"/>
      <c r="AWR63" s="169"/>
      <c r="AWS63" s="169"/>
      <c r="AWT63" s="169"/>
      <c r="AWU63" s="169"/>
      <c r="AWV63" s="169"/>
      <c r="AWW63" s="169"/>
      <c r="AWX63" s="169"/>
      <c r="AWY63" s="169"/>
      <c r="AWZ63" s="169"/>
      <c r="AXA63" s="169"/>
      <c r="AXB63" s="169"/>
      <c r="AXC63" s="169"/>
      <c r="AXD63" s="169"/>
      <c r="AXE63" s="169"/>
      <c r="AXF63" s="169"/>
      <c r="AXG63" s="169"/>
      <c r="AXH63" s="169"/>
      <c r="AXI63" s="169"/>
      <c r="AXJ63" s="169"/>
      <c r="AXK63" s="169"/>
      <c r="AXL63" s="169"/>
      <c r="AXM63" s="169"/>
      <c r="AXN63" s="169"/>
      <c r="AXO63" s="169"/>
      <c r="AXP63" s="169"/>
      <c r="AXQ63" s="169"/>
      <c r="AXR63" s="169"/>
      <c r="AXS63" s="169"/>
      <c r="AXT63" s="169"/>
      <c r="AXU63" s="169"/>
      <c r="AXV63" s="169"/>
      <c r="AXW63" s="169"/>
      <c r="AXX63" s="169"/>
      <c r="AXY63" s="169"/>
      <c r="AXZ63" s="169"/>
      <c r="AYA63" s="169"/>
      <c r="AYB63" s="169"/>
      <c r="AYC63" s="169"/>
      <c r="AYD63" s="169"/>
      <c r="AYE63" s="169"/>
      <c r="AYF63" s="169"/>
      <c r="AYG63" s="169"/>
      <c r="AYH63" s="169"/>
      <c r="AYI63" s="169"/>
      <c r="AYJ63" s="169"/>
      <c r="AYK63" s="169"/>
      <c r="AYL63" s="169"/>
      <c r="AYM63" s="169"/>
      <c r="AYN63" s="169"/>
      <c r="AYO63" s="169"/>
      <c r="AYP63" s="169"/>
      <c r="AYQ63" s="169"/>
      <c r="AYR63" s="169"/>
      <c r="AYS63" s="169"/>
      <c r="AYT63" s="169"/>
      <c r="AYU63" s="169"/>
      <c r="AYV63" s="169"/>
      <c r="AYW63" s="169"/>
      <c r="AYX63" s="169"/>
      <c r="AYY63" s="169"/>
      <c r="AYZ63" s="169"/>
      <c r="AZA63" s="169"/>
      <c r="AZB63" s="169"/>
      <c r="AZC63" s="169"/>
      <c r="AZD63" s="169"/>
      <c r="AZE63" s="169"/>
      <c r="AZF63" s="169"/>
      <c r="AZG63" s="169"/>
      <c r="AZH63" s="169"/>
      <c r="AZI63" s="169"/>
      <c r="AZJ63" s="169"/>
      <c r="AZK63" s="169"/>
      <c r="AZL63" s="169"/>
      <c r="AZM63" s="169"/>
      <c r="AZN63" s="169"/>
      <c r="AZO63" s="169"/>
      <c r="AZP63" s="169"/>
      <c r="AZQ63" s="169"/>
      <c r="AZR63" s="169"/>
      <c r="AZS63" s="169"/>
      <c r="AZT63" s="169"/>
      <c r="AZU63" s="169"/>
      <c r="AZV63" s="169"/>
      <c r="AZW63" s="169"/>
      <c r="AZX63" s="169"/>
      <c r="AZY63" s="169"/>
      <c r="AZZ63" s="169"/>
      <c r="BAA63" s="169"/>
      <c r="BAB63" s="169"/>
      <c r="BAC63" s="169"/>
      <c r="BAD63" s="169"/>
      <c r="BAE63" s="169"/>
      <c r="BAF63" s="169"/>
      <c r="BAG63" s="169"/>
      <c r="BAH63" s="169"/>
      <c r="BAI63" s="169"/>
      <c r="BAJ63" s="169"/>
      <c r="BAK63" s="169"/>
      <c r="BAL63" s="169"/>
      <c r="BAM63" s="169"/>
      <c r="BAN63" s="169"/>
      <c r="BAO63" s="169"/>
      <c r="BAP63" s="169"/>
      <c r="BAQ63" s="169"/>
      <c r="BAR63" s="169"/>
      <c r="BAS63" s="169"/>
      <c r="BAT63" s="169"/>
      <c r="BAU63" s="169"/>
      <c r="BAV63" s="169"/>
      <c r="BAW63" s="169"/>
      <c r="BAX63" s="169"/>
      <c r="BAY63" s="169"/>
      <c r="BAZ63" s="169"/>
      <c r="BBA63" s="169"/>
      <c r="BBB63" s="169"/>
      <c r="BBC63" s="169"/>
      <c r="BBD63" s="169"/>
      <c r="BBE63" s="169"/>
      <c r="BBF63" s="169"/>
      <c r="BBG63" s="169"/>
      <c r="BBH63" s="169"/>
      <c r="BBI63" s="169"/>
      <c r="BBJ63" s="169"/>
      <c r="BBK63" s="169"/>
      <c r="BBL63" s="169"/>
      <c r="BBM63" s="169"/>
      <c r="BBN63" s="169"/>
      <c r="BBO63" s="169"/>
      <c r="BBP63" s="169"/>
      <c r="BBQ63" s="169"/>
      <c r="BBR63" s="169"/>
      <c r="BBS63" s="169"/>
      <c r="BBT63" s="169"/>
      <c r="BBU63" s="169"/>
      <c r="BBV63" s="169"/>
      <c r="BBW63" s="169"/>
      <c r="BBX63" s="169"/>
      <c r="BBY63" s="169"/>
      <c r="BBZ63" s="169"/>
      <c r="BCA63" s="169"/>
      <c r="BCB63" s="169"/>
      <c r="BCC63" s="169"/>
      <c r="BCD63" s="169"/>
      <c r="BCE63" s="169"/>
      <c r="BCF63" s="169"/>
      <c r="BCG63" s="169"/>
      <c r="BCH63" s="169"/>
      <c r="BCI63" s="169"/>
      <c r="BCJ63" s="169"/>
      <c r="BCK63" s="169"/>
      <c r="BCL63" s="169"/>
      <c r="BCM63" s="169"/>
      <c r="BCN63" s="169"/>
      <c r="BCO63" s="169"/>
      <c r="BCP63" s="169"/>
      <c r="BCQ63" s="169"/>
      <c r="BCR63" s="169"/>
      <c r="BCS63" s="169"/>
      <c r="BCT63" s="169"/>
      <c r="BCU63" s="169"/>
      <c r="BCV63" s="169"/>
      <c r="BCW63" s="169"/>
      <c r="BCX63" s="169"/>
      <c r="BCY63" s="169"/>
      <c r="BCZ63" s="169"/>
      <c r="BDA63" s="169"/>
      <c r="BDB63" s="169"/>
      <c r="BDC63" s="169"/>
      <c r="BDD63" s="169"/>
      <c r="BDE63" s="169"/>
      <c r="BDF63" s="169"/>
      <c r="BDG63" s="169"/>
      <c r="BDH63" s="169"/>
      <c r="BDI63" s="169"/>
      <c r="BDJ63" s="169"/>
      <c r="BDK63" s="169"/>
      <c r="BDL63" s="169"/>
      <c r="BDM63" s="169"/>
      <c r="BDN63" s="169"/>
      <c r="BDO63" s="169"/>
      <c r="BDP63" s="169"/>
      <c r="BDQ63" s="169"/>
      <c r="BDR63" s="169"/>
      <c r="BDS63" s="169"/>
      <c r="BDT63" s="169"/>
      <c r="BDU63" s="169"/>
      <c r="BDV63" s="169"/>
      <c r="BDW63" s="169"/>
      <c r="BDX63" s="169"/>
      <c r="BDY63" s="169"/>
      <c r="BDZ63" s="169"/>
      <c r="BEA63" s="169"/>
      <c r="BEB63" s="169"/>
      <c r="BEC63" s="169"/>
      <c r="BED63" s="169"/>
      <c r="BEE63" s="169"/>
      <c r="BEF63" s="169"/>
      <c r="BEG63" s="169"/>
      <c r="BEH63" s="169"/>
      <c r="BEI63" s="169"/>
      <c r="BEJ63" s="169"/>
      <c r="BEK63" s="169"/>
      <c r="BEL63" s="169"/>
      <c r="BEM63" s="169"/>
      <c r="BEN63" s="169"/>
      <c r="BEO63" s="169"/>
      <c r="BEP63" s="169"/>
      <c r="BEQ63" s="169"/>
      <c r="BER63" s="169"/>
      <c r="BES63" s="169"/>
      <c r="BET63" s="169"/>
      <c r="BEU63" s="169"/>
      <c r="BEV63" s="169"/>
      <c r="BEW63" s="169"/>
      <c r="BEX63" s="169"/>
      <c r="BEY63" s="169"/>
      <c r="BEZ63" s="169"/>
      <c r="BFA63" s="169"/>
      <c r="BFB63" s="169"/>
      <c r="BFC63" s="169"/>
      <c r="BFD63" s="169"/>
      <c r="BFE63" s="169"/>
      <c r="BFF63" s="169"/>
      <c r="BFG63" s="169"/>
      <c r="BFH63" s="169"/>
      <c r="BFI63" s="169"/>
      <c r="BFJ63" s="169"/>
      <c r="BFK63" s="169"/>
      <c r="BFL63" s="169"/>
      <c r="BFM63" s="169"/>
      <c r="BFN63" s="169"/>
      <c r="BFO63" s="169"/>
      <c r="BFP63" s="169"/>
      <c r="BFQ63" s="169"/>
      <c r="BFR63" s="169"/>
      <c r="BFS63" s="169"/>
      <c r="BFT63" s="169"/>
      <c r="BFU63" s="169"/>
      <c r="BFV63" s="169"/>
      <c r="BFW63" s="169"/>
      <c r="BFX63" s="169"/>
      <c r="BFY63" s="169"/>
      <c r="BFZ63" s="169"/>
      <c r="BGA63" s="169"/>
      <c r="BGB63" s="169"/>
      <c r="BGC63" s="169"/>
      <c r="BGD63" s="169"/>
      <c r="BGE63" s="169"/>
      <c r="BGF63" s="169"/>
      <c r="BGG63" s="169"/>
      <c r="BGH63" s="169"/>
      <c r="BGI63" s="169"/>
      <c r="BGJ63" s="169"/>
      <c r="BGK63" s="169"/>
      <c r="BGL63" s="169"/>
      <c r="BGM63" s="169"/>
      <c r="BGN63" s="169"/>
      <c r="BGO63" s="169"/>
      <c r="BGP63" s="169"/>
      <c r="BGQ63" s="169"/>
      <c r="BGR63" s="169"/>
      <c r="BGS63" s="169"/>
      <c r="BGT63" s="169"/>
      <c r="BGU63" s="169"/>
      <c r="BGV63" s="169"/>
      <c r="BGW63" s="169"/>
      <c r="BGX63" s="169"/>
      <c r="BGY63" s="169"/>
      <c r="BGZ63" s="169"/>
      <c r="BHA63" s="169"/>
      <c r="BHB63" s="169"/>
      <c r="BHC63" s="169"/>
      <c r="BHD63" s="169"/>
      <c r="BHE63" s="169"/>
      <c r="BHF63" s="169"/>
      <c r="BHG63" s="169"/>
      <c r="BHH63" s="169"/>
      <c r="BHI63" s="169"/>
      <c r="BHJ63" s="169"/>
      <c r="BHK63" s="169"/>
      <c r="BHL63" s="169"/>
      <c r="BHM63" s="169"/>
      <c r="BHN63" s="169"/>
      <c r="BHO63" s="169"/>
      <c r="BHP63" s="169"/>
      <c r="BHQ63" s="169"/>
      <c r="BHR63" s="169"/>
      <c r="BHS63" s="169"/>
      <c r="BHT63" s="169"/>
      <c r="BHU63" s="169"/>
      <c r="BHV63" s="169"/>
      <c r="BHW63" s="169"/>
      <c r="BHX63" s="169"/>
      <c r="BHY63" s="169"/>
      <c r="BHZ63" s="169"/>
      <c r="BIA63" s="169"/>
      <c r="BIB63" s="169"/>
      <c r="BIC63" s="169"/>
      <c r="BID63" s="169"/>
      <c r="BIE63" s="169"/>
      <c r="BIF63" s="169"/>
      <c r="BIG63" s="169"/>
      <c r="BIH63" s="169"/>
      <c r="BII63" s="169"/>
      <c r="BIJ63" s="169"/>
      <c r="BIK63" s="169"/>
      <c r="BIL63" s="169"/>
      <c r="BIM63" s="169"/>
      <c r="BIN63" s="169"/>
      <c r="BIO63" s="169"/>
      <c r="BIP63" s="169"/>
      <c r="BIQ63" s="169"/>
      <c r="BIR63" s="169"/>
      <c r="BIS63" s="169"/>
      <c r="BIT63" s="169"/>
      <c r="BIU63" s="169"/>
      <c r="BIV63" s="169"/>
      <c r="BIW63" s="169"/>
      <c r="BIX63" s="169"/>
      <c r="BIY63" s="169"/>
      <c r="BIZ63" s="169"/>
      <c r="BJA63" s="169"/>
      <c r="BJB63" s="169"/>
      <c r="BJC63" s="169"/>
      <c r="BJD63" s="169"/>
      <c r="BJE63" s="169"/>
      <c r="BJF63" s="169"/>
      <c r="BJG63" s="169"/>
      <c r="BJH63" s="169"/>
      <c r="BJI63" s="169"/>
      <c r="BJJ63" s="169"/>
      <c r="BJK63" s="169"/>
      <c r="BJL63" s="169"/>
      <c r="BJM63" s="169"/>
      <c r="BJN63" s="169"/>
      <c r="BJO63" s="169"/>
      <c r="BJP63" s="169"/>
      <c r="BJQ63" s="169"/>
      <c r="BJR63" s="169"/>
      <c r="BJS63" s="169"/>
      <c r="BJT63" s="169"/>
      <c r="BJU63" s="169"/>
      <c r="BJV63" s="169"/>
      <c r="BJW63" s="169"/>
      <c r="BJX63" s="169"/>
      <c r="BJY63" s="169"/>
      <c r="BJZ63" s="169"/>
      <c r="BKA63" s="169"/>
      <c r="BKB63" s="169"/>
      <c r="BKC63" s="169"/>
      <c r="BKD63" s="169"/>
      <c r="BKE63" s="169"/>
      <c r="BKF63" s="169"/>
      <c r="BKG63" s="169"/>
      <c r="BKH63" s="169"/>
      <c r="BKI63" s="169"/>
      <c r="BKJ63" s="169"/>
      <c r="BKK63" s="169"/>
      <c r="BKL63" s="169"/>
      <c r="BKM63" s="169"/>
      <c r="BKN63" s="169"/>
      <c r="BKO63" s="169"/>
      <c r="BKP63" s="169"/>
      <c r="BKQ63" s="169"/>
      <c r="BKR63" s="169"/>
      <c r="BKS63" s="169"/>
      <c r="BKT63" s="169"/>
      <c r="BKU63" s="169"/>
      <c r="BKV63" s="169"/>
      <c r="BKW63" s="169"/>
      <c r="BKX63" s="169"/>
      <c r="BKY63" s="169"/>
      <c r="BKZ63" s="169"/>
      <c r="BLA63" s="169"/>
      <c r="BLB63" s="169"/>
      <c r="BLC63" s="169"/>
      <c r="BLD63" s="169"/>
      <c r="BLE63" s="169"/>
      <c r="BLF63" s="169"/>
      <c r="BLG63" s="169"/>
      <c r="BLH63" s="169"/>
      <c r="BLI63" s="169"/>
      <c r="BLJ63" s="169"/>
      <c r="BLK63" s="169"/>
      <c r="BLL63" s="169"/>
      <c r="BLM63" s="169"/>
      <c r="BLN63" s="169"/>
      <c r="BLO63" s="169"/>
      <c r="BLP63" s="169"/>
      <c r="BLQ63" s="169"/>
      <c r="BLR63" s="169"/>
      <c r="BLS63" s="169"/>
      <c r="BLT63" s="169"/>
      <c r="BLU63" s="169"/>
      <c r="BLV63" s="169"/>
      <c r="BLW63" s="169"/>
      <c r="BLX63" s="169"/>
      <c r="BLY63" s="169"/>
      <c r="BLZ63" s="169"/>
      <c r="BMA63" s="169"/>
      <c r="BMB63" s="169"/>
      <c r="BMC63" s="169"/>
      <c r="BMD63" s="169"/>
      <c r="BME63" s="169"/>
      <c r="BMF63" s="169"/>
      <c r="BMG63" s="169"/>
      <c r="BMH63" s="169"/>
      <c r="BMI63" s="169"/>
      <c r="BMJ63" s="169"/>
      <c r="BMK63" s="169"/>
      <c r="BML63" s="169"/>
      <c r="BMM63" s="169"/>
      <c r="BMN63" s="169"/>
      <c r="BMO63" s="169"/>
      <c r="BMP63" s="169"/>
      <c r="BMQ63" s="169"/>
      <c r="BMR63" s="169"/>
      <c r="BMS63" s="169"/>
      <c r="BMT63" s="169"/>
      <c r="BMU63" s="169"/>
      <c r="BMV63" s="169"/>
      <c r="BMW63" s="169"/>
      <c r="BMX63" s="169"/>
      <c r="BMY63" s="169"/>
      <c r="BMZ63" s="169"/>
      <c r="BNA63" s="169"/>
      <c r="BNB63" s="169"/>
      <c r="BNC63" s="169"/>
      <c r="BND63" s="169"/>
      <c r="BNE63" s="169"/>
      <c r="BNF63" s="169"/>
      <c r="BNG63" s="169"/>
      <c r="BNH63" s="169"/>
      <c r="BNI63" s="169"/>
      <c r="BNJ63" s="169"/>
      <c r="BNK63" s="169"/>
      <c r="BNL63" s="169"/>
      <c r="BNM63" s="169"/>
      <c r="BNN63" s="169"/>
      <c r="BNO63" s="169"/>
      <c r="BNP63" s="169"/>
      <c r="BNQ63" s="169"/>
      <c r="BNR63" s="169"/>
      <c r="BNS63" s="169"/>
      <c r="BNT63" s="169"/>
      <c r="BNU63" s="169"/>
      <c r="BNV63" s="169"/>
      <c r="BNW63" s="169"/>
      <c r="BNX63" s="169"/>
      <c r="BNY63" s="169"/>
      <c r="BNZ63" s="169"/>
      <c r="BOA63" s="169"/>
      <c r="BOB63" s="169"/>
      <c r="BOC63" s="169"/>
      <c r="BOD63" s="169"/>
      <c r="BOE63" s="169"/>
      <c r="BOF63" s="169"/>
      <c r="BOG63" s="169"/>
      <c r="BOH63" s="169"/>
      <c r="BOI63" s="169"/>
      <c r="BOJ63" s="169"/>
      <c r="BOK63" s="169"/>
      <c r="BOL63" s="169"/>
      <c r="BOM63" s="169"/>
      <c r="BON63" s="169"/>
      <c r="BOO63" s="169"/>
      <c r="BOP63" s="169"/>
      <c r="BOQ63" s="169"/>
      <c r="BOR63" s="169"/>
      <c r="BOS63" s="169"/>
      <c r="BOT63" s="169"/>
      <c r="BOU63" s="169"/>
      <c r="BOV63" s="169"/>
      <c r="BOW63" s="169"/>
      <c r="BOX63" s="169"/>
      <c r="BOY63" s="169"/>
      <c r="BOZ63" s="169"/>
      <c r="BPA63" s="169"/>
      <c r="BPB63" s="169"/>
      <c r="BPC63" s="169"/>
      <c r="BPD63" s="169"/>
      <c r="BPE63" s="169"/>
      <c r="BPF63" s="169"/>
      <c r="BPG63" s="169"/>
      <c r="BPH63" s="169"/>
      <c r="BPI63" s="169"/>
      <c r="BPJ63" s="169"/>
      <c r="BPK63" s="169"/>
      <c r="BPL63" s="169"/>
      <c r="BPM63" s="169"/>
      <c r="BPN63" s="169"/>
      <c r="BPO63" s="169"/>
      <c r="BPP63" s="169"/>
      <c r="BPQ63" s="169"/>
      <c r="BPR63" s="169"/>
      <c r="BPS63" s="169"/>
      <c r="BPT63" s="169"/>
      <c r="BPU63" s="169"/>
      <c r="BPV63" s="169"/>
      <c r="BPW63" s="169"/>
      <c r="BPX63" s="169"/>
      <c r="BPY63" s="169"/>
      <c r="BPZ63" s="169"/>
      <c r="BQA63" s="169"/>
      <c r="BQB63" s="169"/>
      <c r="BQC63" s="169"/>
      <c r="BQD63" s="169"/>
      <c r="BQE63" s="169"/>
      <c r="BQF63" s="169"/>
      <c r="BQG63" s="169"/>
      <c r="BQH63" s="169"/>
      <c r="BQI63" s="169"/>
      <c r="BQJ63" s="169"/>
      <c r="BQK63" s="169"/>
      <c r="BQL63" s="169"/>
      <c r="BQM63" s="169"/>
      <c r="BQN63" s="169"/>
      <c r="BQO63" s="169"/>
      <c r="BQP63" s="169"/>
      <c r="BQQ63" s="169"/>
      <c r="BQR63" s="169"/>
      <c r="BQS63" s="169"/>
      <c r="BQT63" s="169"/>
      <c r="BQU63" s="169"/>
      <c r="BQV63" s="169"/>
      <c r="BQW63" s="169"/>
      <c r="BQX63" s="169"/>
      <c r="BQY63" s="169"/>
      <c r="BQZ63" s="169"/>
      <c r="BRA63" s="169"/>
      <c r="BRB63" s="169"/>
      <c r="BRC63" s="169"/>
      <c r="BRD63" s="169"/>
      <c r="BRE63" s="169"/>
      <c r="BRF63" s="169"/>
      <c r="BRG63" s="169"/>
      <c r="BRH63" s="169"/>
      <c r="BRI63" s="169"/>
      <c r="BRJ63" s="169"/>
      <c r="BRK63" s="169"/>
      <c r="BRL63" s="169"/>
      <c r="BRM63" s="169"/>
      <c r="BRN63" s="169"/>
      <c r="BRO63" s="169"/>
      <c r="BRP63" s="169"/>
      <c r="BRQ63" s="169"/>
      <c r="BRR63" s="169"/>
      <c r="BRS63" s="169"/>
      <c r="BRT63" s="169"/>
      <c r="BRU63" s="169"/>
      <c r="BRV63" s="169"/>
      <c r="BRW63" s="169"/>
      <c r="BRX63" s="169"/>
      <c r="BRY63" s="169"/>
      <c r="BRZ63" s="169"/>
      <c r="BSA63" s="169"/>
      <c r="BSB63" s="169"/>
      <c r="BSC63" s="169"/>
      <c r="BSD63" s="169"/>
      <c r="BSE63" s="169"/>
      <c r="BSF63" s="169"/>
      <c r="BSG63" s="169"/>
      <c r="BSH63" s="169"/>
      <c r="BSI63" s="169"/>
      <c r="BSJ63" s="169"/>
      <c r="BSK63" s="169"/>
      <c r="BSL63" s="169"/>
      <c r="BSM63" s="169"/>
      <c r="BSN63" s="169"/>
      <c r="BSO63" s="169"/>
      <c r="BSP63" s="169"/>
      <c r="BSQ63" s="169"/>
      <c r="BSR63" s="169"/>
      <c r="BSS63" s="169"/>
      <c r="BST63" s="169"/>
      <c r="BSU63" s="169"/>
      <c r="BSV63" s="169"/>
      <c r="BSW63" s="169"/>
      <c r="BSX63" s="169"/>
      <c r="BSY63" s="169"/>
      <c r="BSZ63" s="169"/>
      <c r="BTA63" s="169"/>
      <c r="BTB63" s="169"/>
      <c r="BTC63" s="169"/>
      <c r="BTD63" s="169"/>
      <c r="BTE63" s="169"/>
      <c r="BTF63" s="169"/>
      <c r="BTG63" s="169"/>
      <c r="BTH63" s="169"/>
      <c r="BTI63" s="169"/>
      <c r="BTJ63" s="169"/>
      <c r="BTK63" s="169"/>
      <c r="BTL63" s="169"/>
      <c r="BTM63" s="169"/>
      <c r="BTN63" s="169"/>
      <c r="BTO63" s="169"/>
      <c r="BTP63" s="169"/>
      <c r="BTQ63" s="169"/>
      <c r="BTR63" s="169"/>
      <c r="BTS63" s="169"/>
      <c r="BTT63" s="169"/>
      <c r="BTU63" s="169"/>
      <c r="BTV63" s="169"/>
      <c r="BTW63" s="169"/>
      <c r="BTX63" s="169"/>
      <c r="BTY63" s="169"/>
      <c r="BTZ63" s="169"/>
      <c r="BUA63" s="169"/>
      <c r="BUB63" s="169"/>
      <c r="BUC63" s="169"/>
      <c r="BUD63" s="169"/>
      <c r="BUE63" s="169"/>
      <c r="BUF63" s="169"/>
      <c r="BUG63" s="169"/>
      <c r="BUH63" s="169"/>
      <c r="BUI63" s="169"/>
      <c r="BUJ63" s="169"/>
      <c r="BUK63" s="169"/>
      <c r="BUL63" s="169"/>
      <c r="BUM63" s="169"/>
      <c r="BUN63" s="169"/>
      <c r="BUO63" s="169"/>
      <c r="BUP63" s="169"/>
      <c r="BUQ63" s="169"/>
      <c r="BUR63" s="169"/>
      <c r="BUS63" s="169"/>
      <c r="BUT63" s="169"/>
      <c r="BUU63" s="169"/>
      <c r="BUV63" s="169"/>
      <c r="BUW63" s="169"/>
      <c r="BUX63" s="169"/>
      <c r="BUY63" s="169"/>
      <c r="BUZ63" s="169"/>
      <c r="BVA63" s="169"/>
      <c r="BVB63" s="169"/>
      <c r="BVC63" s="169"/>
      <c r="BVD63" s="169"/>
      <c r="BVE63" s="169"/>
      <c r="BVF63" s="169"/>
      <c r="BVG63" s="169"/>
      <c r="BVH63" s="169"/>
      <c r="BVI63" s="169"/>
      <c r="BVJ63" s="169"/>
      <c r="BVK63" s="169"/>
      <c r="BVL63" s="169"/>
      <c r="BVM63" s="169"/>
      <c r="BVN63" s="169"/>
      <c r="BVO63" s="169"/>
      <c r="BVP63" s="169"/>
      <c r="BVQ63" s="169"/>
      <c r="BVR63" s="169"/>
      <c r="BVS63" s="169"/>
      <c r="BVT63" s="169"/>
      <c r="BVU63" s="169"/>
      <c r="BVV63" s="169"/>
      <c r="BVW63" s="169"/>
      <c r="BVX63" s="169"/>
      <c r="BVY63" s="169"/>
      <c r="BVZ63" s="169"/>
      <c r="BWA63" s="169"/>
      <c r="BWB63" s="169"/>
      <c r="BWC63" s="169"/>
      <c r="BWD63" s="169"/>
      <c r="BWE63" s="169"/>
      <c r="BWF63" s="169"/>
      <c r="BWG63" s="169"/>
      <c r="BWH63" s="169"/>
      <c r="BWI63" s="169"/>
      <c r="BWJ63" s="169"/>
      <c r="BWK63" s="169"/>
      <c r="BWL63" s="169"/>
      <c r="BWM63" s="169"/>
      <c r="BWN63" s="169"/>
      <c r="BWO63" s="169"/>
      <c r="BWP63" s="169"/>
      <c r="BWQ63" s="169"/>
      <c r="BWR63" s="169"/>
      <c r="BWS63" s="169"/>
      <c r="BWT63" s="169"/>
      <c r="BWU63" s="169"/>
      <c r="BWV63" s="169"/>
      <c r="BWW63" s="169"/>
      <c r="BWX63" s="169"/>
      <c r="BWY63" s="169"/>
      <c r="BWZ63" s="169"/>
      <c r="BXA63" s="169"/>
      <c r="BXB63" s="169"/>
      <c r="BXC63" s="169"/>
      <c r="BXD63" s="169"/>
      <c r="BXE63" s="169"/>
      <c r="BXF63" s="169"/>
      <c r="BXG63" s="169"/>
      <c r="BXH63" s="169"/>
      <c r="BXI63" s="169"/>
      <c r="BXJ63" s="169"/>
      <c r="BXK63" s="169"/>
      <c r="BXL63" s="169"/>
      <c r="BXM63" s="169"/>
      <c r="BXN63" s="169"/>
      <c r="BXO63" s="169"/>
      <c r="BXP63" s="169"/>
      <c r="BXQ63" s="169"/>
      <c r="BXR63" s="169"/>
      <c r="BXS63" s="169"/>
      <c r="BXT63" s="169"/>
      <c r="BXU63" s="169"/>
      <c r="BXV63" s="169"/>
      <c r="BXW63" s="169"/>
      <c r="BXX63" s="169"/>
      <c r="BXY63" s="169"/>
      <c r="BXZ63" s="169"/>
      <c r="BYA63" s="169"/>
      <c r="BYB63" s="169"/>
      <c r="BYC63" s="169"/>
      <c r="BYD63" s="169"/>
      <c r="BYE63" s="169"/>
      <c r="BYF63" s="169"/>
      <c r="BYG63" s="169"/>
      <c r="BYH63" s="169"/>
      <c r="BYI63" s="169"/>
      <c r="BYJ63" s="169"/>
      <c r="BYK63" s="169"/>
      <c r="BYL63" s="169"/>
      <c r="BYM63" s="169"/>
      <c r="BYN63" s="169"/>
      <c r="BYO63" s="169"/>
      <c r="BYP63" s="169"/>
      <c r="BYQ63" s="169"/>
      <c r="BYR63" s="169"/>
      <c r="BYS63" s="169"/>
      <c r="BYT63" s="169"/>
      <c r="BYU63" s="169"/>
      <c r="BYV63" s="169"/>
      <c r="BYW63" s="169"/>
      <c r="BYX63" s="169"/>
      <c r="BYY63" s="169"/>
      <c r="BYZ63" s="169"/>
      <c r="BZA63" s="169"/>
      <c r="BZB63" s="169"/>
      <c r="BZC63" s="169"/>
      <c r="BZD63" s="169"/>
      <c r="BZE63" s="169"/>
      <c r="BZF63" s="169"/>
      <c r="BZG63" s="169"/>
      <c r="BZH63" s="169"/>
      <c r="BZI63" s="169"/>
      <c r="BZJ63" s="169"/>
      <c r="BZK63" s="169"/>
      <c r="BZL63" s="169"/>
      <c r="BZM63" s="169"/>
      <c r="BZN63" s="169"/>
      <c r="BZO63" s="169"/>
      <c r="BZP63" s="169"/>
      <c r="BZQ63" s="169"/>
      <c r="BZR63" s="169"/>
      <c r="BZS63" s="169"/>
      <c r="BZT63" s="169"/>
      <c r="BZU63" s="169"/>
      <c r="BZV63" s="169"/>
      <c r="BZW63" s="169"/>
      <c r="BZX63" s="169"/>
      <c r="BZY63" s="169"/>
      <c r="BZZ63" s="169"/>
      <c r="CAA63" s="169"/>
      <c r="CAB63" s="169"/>
      <c r="CAC63" s="169"/>
      <c r="CAD63" s="169"/>
      <c r="CAE63" s="169"/>
      <c r="CAF63" s="169"/>
      <c r="CAG63" s="169"/>
      <c r="CAH63" s="169"/>
      <c r="CAI63" s="169"/>
      <c r="CAJ63" s="169"/>
      <c r="CAK63" s="169"/>
      <c r="CAL63" s="169"/>
      <c r="CAM63" s="169"/>
      <c r="CAN63" s="169"/>
      <c r="CAO63" s="169"/>
      <c r="CAP63" s="169"/>
      <c r="CAQ63" s="169"/>
      <c r="CAR63" s="169"/>
      <c r="CAS63" s="169"/>
      <c r="CAT63" s="169"/>
      <c r="CAU63" s="169"/>
      <c r="CAV63" s="169"/>
      <c r="CAW63" s="169"/>
      <c r="CAX63" s="169"/>
      <c r="CAY63" s="169"/>
      <c r="CAZ63" s="169"/>
      <c r="CBA63" s="169"/>
      <c r="CBB63" s="169"/>
      <c r="CBC63" s="169"/>
      <c r="CBD63" s="169"/>
      <c r="CBE63" s="169"/>
      <c r="CBF63" s="169"/>
      <c r="CBG63" s="169"/>
      <c r="CBH63" s="169"/>
      <c r="CBI63" s="169"/>
      <c r="CBJ63" s="169"/>
      <c r="CBK63" s="169"/>
      <c r="CBL63" s="169"/>
      <c r="CBM63" s="169"/>
      <c r="CBN63" s="169"/>
      <c r="CBO63" s="169"/>
      <c r="CBP63" s="169"/>
      <c r="CBQ63" s="169"/>
      <c r="CBR63" s="169"/>
      <c r="CBS63" s="169"/>
      <c r="CBT63" s="169"/>
      <c r="CBU63" s="169"/>
      <c r="CBV63" s="169"/>
      <c r="CBW63" s="169"/>
      <c r="CBX63" s="169"/>
      <c r="CBY63" s="169"/>
      <c r="CBZ63" s="169"/>
      <c r="CCA63" s="169"/>
      <c r="CCB63" s="169"/>
      <c r="CCC63" s="169"/>
      <c r="CCD63" s="169"/>
      <c r="CCE63" s="169"/>
      <c r="CCF63" s="169"/>
      <c r="CCG63" s="169"/>
      <c r="CCH63" s="169"/>
      <c r="CCI63" s="169"/>
      <c r="CCJ63" s="169"/>
      <c r="CCK63" s="169"/>
      <c r="CCL63" s="169"/>
      <c r="CCM63" s="169"/>
      <c r="CCN63" s="169"/>
      <c r="CCO63" s="169"/>
      <c r="CCP63" s="169"/>
      <c r="CCQ63" s="169"/>
      <c r="CCR63" s="169"/>
      <c r="CCS63" s="169"/>
      <c r="CCT63" s="169"/>
      <c r="CCU63" s="169"/>
      <c r="CCV63" s="169"/>
      <c r="CCW63" s="169"/>
      <c r="CCX63" s="169"/>
      <c r="CCY63" s="169"/>
      <c r="CCZ63" s="169"/>
      <c r="CDA63" s="169"/>
      <c r="CDB63" s="169"/>
      <c r="CDC63" s="169"/>
      <c r="CDD63" s="169"/>
      <c r="CDE63" s="169"/>
      <c r="CDF63" s="169"/>
      <c r="CDG63" s="169"/>
      <c r="CDH63" s="169"/>
      <c r="CDI63" s="169"/>
      <c r="CDJ63" s="169"/>
      <c r="CDK63" s="169"/>
      <c r="CDL63" s="169"/>
      <c r="CDM63" s="169"/>
      <c r="CDN63" s="169"/>
      <c r="CDO63" s="169"/>
      <c r="CDP63" s="169"/>
      <c r="CDQ63" s="169"/>
      <c r="CDR63" s="169"/>
      <c r="CDS63" s="169"/>
      <c r="CDT63" s="169"/>
      <c r="CDU63" s="169"/>
      <c r="CDV63" s="169"/>
      <c r="CDW63" s="169"/>
      <c r="CDX63" s="169"/>
      <c r="CDY63" s="169"/>
      <c r="CDZ63" s="169"/>
      <c r="CEA63" s="169"/>
      <c r="CEB63" s="169"/>
      <c r="CEC63" s="169"/>
      <c r="CED63" s="169"/>
      <c r="CEE63" s="169"/>
      <c r="CEF63" s="169"/>
      <c r="CEG63" s="169"/>
      <c r="CEH63" s="169"/>
      <c r="CEI63" s="169"/>
      <c r="CEJ63" s="169"/>
      <c r="CEK63" s="169"/>
      <c r="CEL63" s="169"/>
      <c r="CEM63" s="169"/>
      <c r="CEN63" s="169"/>
      <c r="CEO63" s="169"/>
      <c r="CEP63" s="169"/>
      <c r="CEQ63" s="169"/>
      <c r="CER63" s="169"/>
      <c r="CES63" s="169"/>
      <c r="CET63" s="169"/>
      <c r="CEU63" s="169"/>
      <c r="CEV63" s="169"/>
      <c r="CEW63" s="169"/>
      <c r="CEX63" s="169"/>
      <c r="CEY63" s="169"/>
      <c r="CEZ63" s="169"/>
      <c r="CFA63" s="169"/>
      <c r="CFB63" s="169"/>
      <c r="CFC63" s="169"/>
      <c r="CFD63" s="169"/>
      <c r="CFE63" s="169"/>
      <c r="CFF63" s="169"/>
      <c r="CFG63" s="169"/>
      <c r="CFH63" s="169"/>
      <c r="CFI63" s="169"/>
      <c r="CFJ63" s="169"/>
      <c r="CFK63" s="169"/>
      <c r="CFL63" s="169"/>
      <c r="CFM63" s="169"/>
      <c r="CFN63" s="169"/>
      <c r="CFO63" s="169"/>
      <c r="CFP63" s="169"/>
      <c r="CFQ63" s="169"/>
      <c r="CFR63" s="169"/>
      <c r="CFS63" s="169"/>
      <c r="CFT63" s="169"/>
      <c r="CFU63" s="169"/>
      <c r="CFV63" s="169"/>
      <c r="CFW63" s="169"/>
      <c r="CFX63" s="169"/>
      <c r="CFY63" s="169"/>
      <c r="CFZ63" s="169"/>
      <c r="CGA63" s="169"/>
      <c r="CGB63" s="169"/>
      <c r="CGC63" s="169"/>
      <c r="CGD63" s="169"/>
      <c r="CGE63" s="169"/>
      <c r="CGF63" s="169"/>
      <c r="CGG63" s="169"/>
      <c r="CGH63" s="169"/>
      <c r="CGI63" s="169"/>
      <c r="CGJ63" s="169"/>
      <c r="CGK63" s="169"/>
      <c r="CGL63" s="169"/>
      <c r="CGM63" s="169"/>
      <c r="CGN63" s="169"/>
      <c r="CGO63" s="169"/>
      <c r="CGP63" s="169"/>
      <c r="CGQ63" s="169"/>
      <c r="CGR63" s="169"/>
      <c r="CGS63" s="169"/>
      <c r="CGT63" s="169"/>
      <c r="CGU63" s="169"/>
      <c r="CGV63" s="169"/>
      <c r="CGW63" s="169"/>
      <c r="CGX63" s="169"/>
      <c r="CGY63" s="169"/>
      <c r="CGZ63" s="169"/>
      <c r="CHA63" s="169"/>
      <c r="CHB63" s="169"/>
      <c r="CHC63" s="169"/>
      <c r="CHD63" s="169"/>
      <c r="CHE63" s="169"/>
      <c r="CHF63" s="169"/>
      <c r="CHG63" s="169"/>
      <c r="CHH63" s="169"/>
      <c r="CHI63" s="169"/>
      <c r="CHJ63" s="169"/>
      <c r="CHK63" s="169"/>
      <c r="CHL63" s="169"/>
      <c r="CHM63" s="169"/>
      <c r="CHN63" s="169"/>
      <c r="CHO63" s="169"/>
      <c r="CHP63" s="169"/>
      <c r="CHQ63" s="169"/>
      <c r="CHR63" s="169"/>
      <c r="CHS63" s="169"/>
      <c r="CHT63" s="169"/>
      <c r="CHU63" s="169"/>
      <c r="CHV63" s="169"/>
      <c r="CHW63" s="169"/>
      <c r="CHX63" s="169"/>
      <c r="CHY63" s="169"/>
      <c r="CHZ63" s="169"/>
      <c r="CIA63" s="169"/>
      <c r="CIB63" s="169"/>
      <c r="CIC63" s="169"/>
      <c r="CID63" s="169"/>
      <c r="CIE63" s="169"/>
      <c r="CIF63" s="169"/>
      <c r="CIG63" s="169"/>
      <c r="CIH63" s="169"/>
      <c r="CII63" s="169"/>
      <c r="CIJ63" s="169"/>
      <c r="CIK63" s="169"/>
      <c r="CIL63" s="169"/>
      <c r="CIM63" s="169"/>
      <c r="CIN63" s="169"/>
      <c r="CIO63" s="169"/>
      <c r="CIP63" s="169"/>
      <c r="CIQ63" s="169"/>
      <c r="CIR63" s="169"/>
      <c r="CIS63" s="169"/>
      <c r="CIT63" s="169"/>
      <c r="CIU63" s="169"/>
      <c r="CIV63" s="169"/>
      <c r="CIW63" s="169"/>
      <c r="CIX63" s="169"/>
      <c r="CIY63" s="169"/>
      <c r="CIZ63" s="169"/>
      <c r="CJA63" s="169"/>
      <c r="CJB63" s="169"/>
      <c r="CJC63" s="169"/>
      <c r="CJD63" s="169"/>
      <c r="CJE63" s="169"/>
      <c r="CJF63" s="169"/>
      <c r="CJG63" s="169"/>
      <c r="CJH63" s="169"/>
      <c r="CJI63" s="169"/>
      <c r="CJJ63" s="169"/>
      <c r="CJK63" s="169"/>
      <c r="CJL63" s="169"/>
      <c r="CJM63" s="169"/>
      <c r="CJN63" s="169"/>
      <c r="CJO63" s="169"/>
      <c r="CJP63" s="169"/>
      <c r="CJQ63" s="169"/>
      <c r="CJR63" s="169"/>
      <c r="CJS63" s="169"/>
      <c r="CJT63" s="169"/>
      <c r="CJU63" s="169"/>
      <c r="CJV63" s="169"/>
      <c r="CJW63" s="169"/>
      <c r="CJX63" s="169"/>
      <c r="CJY63" s="169"/>
      <c r="CJZ63" s="169"/>
      <c r="CKA63" s="169"/>
      <c r="CKB63" s="169"/>
      <c r="CKC63" s="169"/>
      <c r="CKD63" s="169"/>
      <c r="CKE63" s="169"/>
      <c r="CKF63" s="169"/>
      <c r="CKG63" s="169"/>
      <c r="CKH63" s="169"/>
      <c r="CKI63" s="169"/>
      <c r="CKJ63" s="169"/>
      <c r="CKK63" s="169"/>
      <c r="CKL63" s="169"/>
      <c r="CKM63" s="169"/>
      <c r="CKN63" s="169"/>
      <c r="CKO63" s="169"/>
      <c r="CKP63" s="169"/>
      <c r="CKQ63" s="169"/>
      <c r="CKR63" s="169"/>
      <c r="CKS63" s="169"/>
      <c r="CKT63" s="169"/>
      <c r="CKU63" s="169"/>
      <c r="CKV63" s="169"/>
      <c r="CKW63" s="169"/>
      <c r="CKX63" s="169"/>
      <c r="CKY63" s="169"/>
      <c r="CKZ63" s="169"/>
      <c r="CLA63" s="169"/>
      <c r="CLB63" s="169"/>
      <c r="CLC63" s="169"/>
      <c r="CLD63" s="169"/>
      <c r="CLE63" s="169"/>
      <c r="CLF63" s="169"/>
      <c r="CLG63" s="169"/>
      <c r="CLH63" s="169"/>
      <c r="CLI63" s="169"/>
      <c r="CLJ63" s="169"/>
      <c r="CLK63" s="169"/>
      <c r="CLL63" s="169"/>
      <c r="CLM63" s="169"/>
      <c r="CLN63" s="169"/>
      <c r="CLO63" s="169"/>
      <c r="CLP63" s="169"/>
      <c r="CLQ63" s="169"/>
      <c r="CLR63" s="169"/>
      <c r="CLS63" s="169"/>
      <c r="CLT63" s="169"/>
      <c r="CLU63" s="169"/>
      <c r="CLV63" s="169"/>
      <c r="CLW63" s="169"/>
      <c r="CLX63" s="169"/>
      <c r="CLY63" s="169"/>
      <c r="CLZ63" s="169"/>
      <c r="CMA63" s="169"/>
      <c r="CMB63" s="169"/>
      <c r="CMC63" s="169"/>
      <c r="CMD63" s="169"/>
      <c r="CME63" s="169"/>
      <c r="CMF63" s="169"/>
      <c r="CMG63" s="169"/>
      <c r="CMH63" s="169"/>
      <c r="CMI63" s="169"/>
      <c r="CMJ63" s="169"/>
      <c r="CMK63" s="169"/>
      <c r="CML63" s="169"/>
      <c r="CMM63" s="169"/>
      <c r="CMN63" s="169"/>
      <c r="CMO63" s="169"/>
      <c r="CMP63" s="169"/>
      <c r="CMQ63" s="169"/>
      <c r="CMR63" s="169"/>
      <c r="CMS63" s="169"/>
      <c r="CMT63" s="169"/>
      <c r="CMU63" s="169"/>
      <c r="CMV63" s="169"/>
      <c r="CMW63" s="169"/>
      <c r="CMX63" s="169"/>
      <c r="CMY63" s="169"/>
      <c r="CMZ63" s="169"/>
      <c r="CNA63" s="169"/>
      <c r="CNB63" s="169"/>
      <c r="CNC63" s="169"/>
      <c r="CND63" s="169"/>
      <c r="CNE63" s="169"/>
      <c r="CNF63" s="169"/>
      <c r="CNG63" s="169"/>
      <c r="CNH63" s="169"/>
      <c r="CNI63" s="169"/>
      <c r="CNJ63" s="169"/>
      <c r="CNK63" s="169"/>
      <c r="CNL63" s="169"/>
      <c r="CNM63" s="169"/>
      <c r="CNN63" s="169"/>
      <c r="CNO63" s="169"/>
      <c r="CNP63" s="169"/>
      <c r="CNQ63" s="169"/>
      <c r="CNR63" s="169"/>
      <c r="CNS63" s="169"/>
      <c r="CNT63" s="169"/>
      <c r="CNU63" s="169"/>
      <c r="CNV63" s="169"/>
      <c r="CNW63" s="169"/>
      <c r="CNX63" s="169"/>
      <c r="CNY63" s="169"/>
      <c r="CNZ63" s="169"/>
      <c r="COA63" s="169"/>
      <c r="COB63" s="169"/>
      <c r="COC63" s="169"/>
      <c r="COD63" s="169"/>
      <c r="COE63" s="169"/>
      <c r="COF63" s="169"/>
      <c r="COG63" s="169"/>
      <c r="COH63" s="169"/>
      <c r="COI63" s="169"/>
      <c r="COJ63" s="169"/>
      <c r="COK63" s="169"/>
      <c r="COL63" s="169"/>
      <c r="COM63" s="169"/>
      <c r="CON63" s="169"/>
      <c r="COO63" s="169"/>
      <c r="COP63" s="169"/>
      <c r="COQ63" s="169"/>
      <c r="COR63" s="169"/>
      <c r="COS63" s="169"/>
      <c r="COT63" s="169"/>
      <c r="COU63" s="169"/>
      <c r="COV63" s="169"/>
      <c r="COW63" s="169"/>
      <c r="COX63" s="169"/>
      <c r="COY63" s="169"/>
      <c r="COZ63" s="169"/>
      <c r="CPA63" s="169"/>
      <c r="CPB63" s="169"/>
      <c r="CPC63" s="169"/>
      <c r="CPD63" s="169"/>
      <c r="CPE63" s="169"/>
      <c r="CPF63" s="169"/>
      <c r="CPG63" s="169"/>
      <c r="CPH63" s="169"/>
      <c r="CPI63" s="169"/>
      <c r="CPJ63" s="169"/>
      <c r="CPK63" s="169"/>
      <c r="CPL63" s="169"/>
      <c r="CPM63" s="169"/>
      <c r="CPN63" s="169"/>
      <c r="CPO63" s="169"/>
      <c r="CPP63" s="169"/>
      <c r="CPQ63" s="169"/>
      <c r="CPR63" s="169"/>
      <c r="CPS63" s="169"/>
      <c r="CPT63" s="169"/>
      <c r="CPU63" s="169"/>
      <c r="CPV63" s="169"/>
      <c r="CPW63" s="169"/>
      <c r="CPX63" s="169"/>
      <c r="CPY63" s="169"/>
      <c r="CPZ63" s="169"/>
      <c r="CQA63" s="169"/>
      <c r="CQB63" s="169"/>
      <c r="CQC63" s="169"/>
      <c r="CQD63" s="169"/>
      <c r="CQE63" s="169"/>
      <c r="CQF63" s="169"/>
      <c r="CQG63" s="169"/>
      <c r="CQH63" s="169"/>
      <c r="CQI63" s="169"/>
      <c r="CQJ63" s="169"/>
      <c r="CQK63" s="169"/>
      <c r="CQL63" s="169"/>
      <c r="CQM63" s="169"/>
      <c r="CQN63" s="169"/>
      <c r="CQO63" s="169"/>
      <c r="CQP63" s="169"/>
      <c r="CQQ63" s="169"/>
      <c r="CQR63" s="169"/>
      <c r="CQS63" s="169"/>
      <c r="CQT63" s="169"/>
      <c r="CQU63" s="169"/>
      <c r="CQV63" s="169"/>
      <c r="CQW63" s="169"/>
      <c r="CQX63" s="169"/>
      <c r="CQY63" s="169"/>
      <c r="CQZ63" s="169"/>
      <c r="CRA63" s="169"/>
      <c r="CRB63" s="169"/>
      <c r="CRC63" s="169"/>
      <c r="CRD63" s="169"/>
      <c r="CRE63" s="169"/>
      <c r="CRF63" s="169"/>
      <c r="CRG63" s="169"/>
      <c r="CRH63" s="169"/>
      <c r="CRI63" s="169"/>
      <c r="CRJ63" s="169"/>
      <c r="CRK63" s="169"/>
      <c r="CRL63" s="169"/>
      <c r="CRM63" s="169"/>
      <c r="CRN63" s="169"/>
      <c r="CRO63" s="169"/>
      <c r="CRP63" s="169"/>
      <c r="CRQ63" s="169"/>
      <c r="CRR63" s="169"/>
      <c r="CRS63" s="169"/>
      <c r="CRT63" s="169"/>
      <c r="CRU63" s="169"/>
      <c r="CRV63" s="169"/>
      <c r="CRW63" s="169"/>
      <c r="CRX63" s="169"/>
      <c r="CRY63" s="169"/>
      <c r="CRZ63" s="169"/>
      <c r="CSA63" s="169"/>
      <c r="CSB63" s="169"/>
      <c r="CSC63" s="169"/>
      <c r="CSD63" s="169"/>
      <c r="CSE63" s="169"/>
      <c r="CSF63" s="169"/>
      <c r="CSG63" s="169"/>
      <c r="CSH63" s="169"/>
      <c r="CSI63" s="169"/>
      <c r="CSJ63" s="169"/>
      <c r="CSK63" s="169"/>
      <c r="CSL63" s="169"/>
      <c r="CSM63" s="169"/>
      <c r="CSN63" s="169"/>
      <c r="CSO63" s="169"/>
      <c r="CSP63" s="169"/>
      <c r="CSQ63" s="169"/>
      <c r="CSR63" s="169"/>
      <c r="CSS63" s="169"/>
      <c r="CST63" s="169"/>
      <c r="CSU63" s="169"/>
      <c r="CSV63" s="169"/>
      <c r="CSW63" s="169"/>
      <c r="CSX63" s="169"/>
      <c r="CSY63" s="169"/>
      <c r="CSZ63" s="169"/>
      <c r="CTA63" s="169"/>
      <c r="CTB63" s="169"/>
      <c r="CTC63" s="169"/>
      <c r="CTD63" s="169"/>
      <c r="CTE63" s="169"/>
      <c r="CTF63" s="169"/>
      <c r="CTG63" s="169"/>
      <c r="CTH63" s="169"/>
      <c r="CTI63" s="169"/>
      <c r="CTJ63" s="169"/>
      <c r="CTK63" s="169"/>
      <c r="CTL63" s="169"/>
      <c r="CTM63" s="169"/>
      <c r="CTN63" s="169"/>
      <c r="CTO63" s="169"/>
      <c r="CTP63" s="169"/>
      <c r="CTQ63" s="169"/>
      <c r="CTR63" s="169"/>
      <c r="CTS63" s="169"/>
      <c r="CTT63" s="169"/>
      <c r="CTU63" s="169"/>
      <c r="CTV63" s="169"/>
      <c r="CTW63" s="169"/>
      <c r="CTX63" s="169"/>
      <c r="CTY63" s="169"/>
      <c r="CTZ63" s="169"/>
      <c r="CUA63" s="169"/>
      <c r="CUB63" s="169"/>
      <c r="CUC63" s="169"/>
      <c r="CUD63" s="169"/>
      <c r="CUE63" s="169"/>
      <c r="CUF63" s="169"/>
      <c r="CUG63" s="169"/>
      <c r="CUH63" s="169"/>
      <c r="CUI63" s="169"/>
      <c r="CUJ63" s="169"/>
      <c r="CUK63" s="169"/>
      <c r="CUL63" s="169"/>
      <c r="CUM63" s="169"/>
      <c r="CUN63" s="169"/>
      <c r="CUO63" s="169"/>
      <c r="CUP63" s="169"/>
      <c r="CUQ63" s="169"/>
      <c r="CUR63" s="169"/>
      <c r="CUS63" s="169"/>
      <c r="CUT63" s="169"/>
      <c r="CUU63" s="169"/>
      <c r="CUV63" s="169"/>
      <c r="CUW63" s="169"/>
      <c r="CUX63" s="169"/>
      <c r="CUY63" s="169"/>
      <c r="CUZ63" s="169"/>
      <c r="CVA63" s="169"/>
      <c r="CVB63" s="169"/>
      <c r="CVC63" s="169"/>
      <c r="CVD63" s="169"/>
      <c r="CVE63" s="169"/>
      <c r="CVF63" s="169"/>
      <c r="CVG63" s="169"/>
      <c r="CVH63" s="169"/>
      <c r="CVI63" s="169"/>
      <c r="CVJ63" s="169"/>
      <c r="CVK63" s="169"/>
      <c r="CVL63" s="169"/>
      <c r="CVM63" s="169"/>
      <c r="CVN63" s="169"/>
      <c r="CVO63" s="169"/>
      <c r="CVP63" s="169"/>
      <c r="CVQ63" s="169"/>
      <c r="CVR63" s="169"/>
      <c r="CVS63" s="169"/>
      <c r="CVT63" s="169"/>
      <c r="CVU63" s="169"/>
      <c r="CVV63" s="169"/>
      <c r="CVW63" s="169"/>
      <c r="CVX63" s="169"/>
      <c r="CVY63" s="169"/>
      <c r="CVZ63" s="169"/>
      <c r="CWA63" s="169"/>
      <c r="CWB63" s="169"/>
      <c r="CWC63" s="169"/>
      <c r="CWD63" s="169"/>
      <c r="CWE63" s="169"/>
      <c r="CWF63" s="169"/>
      <c r="CWG63" s="169"/>
      <c r="CWH63" s="169"/>
      <c r="CWI63" s="169"/>
      <c r="CWJ63" s="169"/>
      <c r="CWK63" s="169"/>
      <c r="CWL63" s="169"/>
      <c r="CWM63" s="169"/>
      <c r="CWN63" s="169"/>
      <c r="CWO63" s="169"/>
      <c r="CWP63" s="169"/>
      <c r="CWQ63" s="169"/>
      <c r="CWR63" s="169"/>
      <c r="CWS63" s="169"/>
      <c r="CWT63" s="169"/>
      <c r="CWU63" s="169"/>
      <c r="CWV63" s="169"/>
      <c r="CWW63" s="169"/>
      <c r="CWX63" s="169"/>
      <c r="CWY63" s="169"/>
      <c r="CWZ63" s="169"/>
      <c r="CXA63" s="169"/>
      <c r="CXB63" s="169"/>
      <c r="CXC63" s="169"/>
      <c r="CXD63" s="169"/>
      <c r="CXE63" s="169"/>
      <c r="CXF63" s="169"/>
      <c r="CXG63" s="169"/>
      <c r="CXH63" s="169"/>
      <c r="CXI63" s="169"/>
      <c r="CXJ63" s="169"/>
      <c r="CXK63" s="169"/>
      <c r="CXL63" s="169"/>
      <c r="CXM63" s="169"/>
      <c r="CXN63" s="169"/>
      <c r="CXO63" s="169"/>
      <c r="CXP63" s="169"/>
      <c r="CXQ63" s="169"/>
      <c r="CXR63" s="169"/>
      <c r="CXS63" s="169"/>
      <c r="CXT63" s="169"/>
      <c r="CXU63" s="169"/>
      <c r="CXV63" s="169"/>
      <c r="CXW63" s="169"/>
      <c r="CXX63" s="169"/>
      <c r="CXY63" s="169"/>
      <c r="CXZ63" s="169"/>
      <c r="CYA63" s="169"/>
      <c r="CYB63" s="169"/>
      <c r="CYC63" s="169"/>
      <c r="CYD63" s="169"/>
      <c r="CYE63" s="169"/>
      <c r="CYF63" s="169"/>
      <c r="CYG63" s="169"/>
      <c r="CYH63" s="169"/>
      <c r="CYI63" s="169"/>
      <c r="CYJ63" s="169"/>
      <c r="CYK63" s="169"/>
      <c r="CYL63" s="169"/>
      <c r="CYM63" s="169"/>
      <c r="CYN63" s="169"/>
      <c r="CYO63" s="169"/>
      <c r="CYP63" s="169"/>
      <c r="CYQ63" s="169"/>
      <c r="CYR63" s="169"/>
      <c r="CYS63" s="169"/>
      <c r="CYT63" s="169"/>
      <c r="CYU63" s="169"/>
      <c r="CYV63" s="169"/>
      <c r="CYW63" s="169"/>
      <c r="CYX63" s="169"/>
      <c r="CYY63" s="169"/>
      <c r="CYZ63" s="169"/>
      <c r="CZA63" s="169"/>
      <c r="CZB63" s="169"/>
      <c r="CZC63" s="169"/>
      <c r="CZD63" s="169"/>
      <c r="CZE63" s="169"/>
      <c r="CZF63" s="169"/>
      <c r="CZG63" s="169"/>
      <c r="CZH63" s="169"/>
      <c r="CZI63" s="169"/>
      <c r="CZJ63" s="169"/>
      <c r="CZK63" s="169"/>
      <c r="CZL63" s="169"/>
      <c r="CZM63" s="169"/>
      <c r="CZN63" s="169"/>
      <c r="CZO63" s="169"/>
      <c r="CZP63" s="169"/>
      <c r="CZQ63" s="169"/>
      <c r="CZR63" s="169"/>
      <c r="CZS63" s="169"/>
      <c r="CZT63" s="169"/>
      <c r="CZU63" s="169"/>
      <c r="CZV63" s="169"/>
      <c r="CZW63" s="169"/>
      <c r="CZX63" s="169"/>
      <c r="CZY63" s="169"/>
      <c r="CZZ63" s="169"/>
      <c r="DAA63" s="169"/>
      <c r="DAB63" s="169"/>
      <c r="DAC63" s="169"/>
      <c r="DAD63" s="169"/>
      <c r="DAE63" s="169"/>
      <c r="DAF63" s="169"/>
      <c r="DAG63" s="169"/>
      <c r="DAH63" s="169"/>
      <c r="DAI63" s="169"/>
      <c r="DAJ63" s="169"/>
      <c r="DAK63" s="169"/>
      <c r="DAL63" s="169"/>
      <c r="DAM63" s="169"/>
      <c r="DAN63" s="169"/>
      <c r="DAO63" s="169"/>
      <c r="DAP63" s="169"/>
      <c r="DAQ63" s="169"/>
      <c r="DAR63" s="169"/>
      <c r="DAS63" s="169"/>
      <c r="DAT63" s="169"/>
      <c r="DAU63" s="169"/>
      <c r="DAV63" s="169"/>
      <c r="DAW63" s="169"/>
      <c r="DAX63" s="169"/>
      <c r="DAY63" s="169"/>
      <c r="DAZ63" s="169"/>
      <c r="DBA63" s="169"/>
      <c r="DBB63" s="169"/>
      <c r="DBC63" s="169"/>
      <c r="DBD63" s="169"/>
      <c r="DBE63" s="169"/>
      <c r="DBF63" s="169"/>
      <c r="DBG63" s="169"/>
      <c r="DBH63" s="169"/>
      <c r="DBI63" s="169"/>
      <c r="DBJ63" s="169"/>
      <c r="DBK63" s="169"/>
      <c r="DBL63" s="169"/>
      <c r="DBM63" s="169"/>
      <c r="DBN63" s="169"/>
      <c r="DBO63" s="169"/>
      <c r="DBP63" s="169"/>
      <c r="DBQ63" s="169"/>
      <c r="DBR63" s="169"/>
      <c r="DBS63" s="169"/>
      <c r="DBT63" s="169"/>
      <c r="DBU63" s="169"/>
      <c r="DBV63" s="169"/>
      <c r="DBW63" s="169"/>
      <c r="DBX63" s="169"/>
      <c r="DBY63" s="169"/>
      <c r="DBZ63" s="169"/>
      <c r="DCA63" s="169"/>
      <c r="DCB63" s="169"/>
      <c r="DCC63" s="169"/>
      <c r="DCD63" s="169"/>
      <c r="DCE63" s="169"/>
      <c r="DCF63" s="169"/>
      <c r="DCG63" s="169"/>
      <c r="DCH63" s="169"/>
      <c r="DCI63" s="169"/>
      <c r="DCJ63" s="169"/>
      <c r="DCK63" s="169"/>
      <c r="DCL63" s="169"/>
      <c r="DCM63" s="169"/>
      <c r="DCN63" s="169"/>
      <c r="DCO63" s="169"/>
      <c r="DCP63" s="169"/>
      <c r="DCQ63" s="169"/>
      <c r="DCR63" s="169"/>
      <c r="DCS63" s="169"/>
      <c r="DCT63" s="169"/>
      <c r="DCU63" s="169"/>
      <c r="DCV63" s="169"/>
      <c r="DCW63" s="169"/>
      <c r="DCX63" s="169"/>
      <c r="DCY63" s="169"/>
      <c r="DCZ63" s="169"/>
      <c r="DDA63" s="169"/>
      <c r="DDB63" s="169"/>
      <c r="DDC63" s="169"/>
      <c r="DDD63" s="169"/>
      <c r="DDE63" s="169"/>
      <c r="DDF63" s="169"/>
      <c r="DDG63" s="169"/>
      <c r="DDH63" s="169"/>
      <c r="DDI63" s="169"/>
      <c r="DDJ63" s="169"/>
      <c r="DDK63" s="169"/>
      <c r="DDL63" s="169"/>
      <c r="DDM63" s="169"/>
      <c r="DDN63" s="169"/>
      <c r="DDO63" s="169"/>
      <c r="DDP63" s="169"/>
      <c r="DDQ63" s="169"/>
      <c r="DDR63" s="169"/>
      <c r="DDS63" s="169"/>
      <c r="DDT63" s="169"/>
      <c r="DDU63" s="169"/>
      <c r="DDV63" s="169"/>
      <c r="DDW63" s="169"/>
      <c r="DDX63" s="169"/>
      <c r="DDY63" s="169"/>
      <c r="DDZ63" s="169"/>
      <c r="DEA63" s="169"/>
      <c r="DEB63" s="169"/>
      <c r="DEC63" s="169"/>
      <c r="DED63" s="169"/>
      <c r="DEE63" s="169"/>
      <c r="DEF63" s="169"/>
      <c r="DEG63" s="169"/>
      <c r="DEH63" s="169"/>
      <c r="DEI63" s="169"/>
      <c r="DEJ63" s="169"/>
      <c r="DEK63" s="169"/>
      <c r="DEL63" s="169"/>
      <c r="DEM63" s="169"/>
      <c r="DEN63" s="169"/>
      <c r="DEO63" s="169"/>
      <c r="DEP63" s="169"/>
      <c r="DEQ63" s="169"/>
      <c r="DER63" s="169"/>
      <c r="DES63" s="169"/>
      <c r="DET63" s="169"/>
      <c r="DEU63" s="169"/>
      <c r="DEV63" s="169"/>
      <c r="DEW63" s="169"/>
      <c r="DEX63" s="169"/>
      <c r="DEY63" s="169"/>
      <c r="DEZ63" s="169"/>
      <c r="DFA63" s="169"/>
      <c r="DFB63" s="169"/>
      <c r="DFC63" s="169"/>
      <c r="DFD63" s="169"/>
      <c r="DFE63" s="169"/>
      <c r="DFF63" s="169"/>
      <c r="DFG63" s="169"/>
      <c r="DFH63" s="169"/>
      <c r="DFI63" s="169"/>
      <c r="DFJ63" s="169"/>
      <c r="DFK63" s="169"/>
      <c r="DFL63" s="169"/>
      <c r="DFM63" s="169"/>
      <c r="DFN63" s="169"/>
      <c r="DFO63" s="169"/>
      <c r="DFP63" s="169"/>
      <c r="DFQ63" s="169"/>
      <c r="DFR63" s="169"/>
      <c r="DFS63" s="169"/>
      <c r="DFT63" s="169"/>
      <c r="DFU63" s="169"/>
      <c r="DFV63" s="169"/>
      <c r="DFW63" s="169"/>
      <c r="DFX63" s="169"/>
      <c r="DFY63" s="169"/>
      <c r="DFZ63" s="169"/>
      <c r="DGA63" s="169"/>
      <c r="DGB63" s="169"/>
      <c r="DGC63" s="169"/>
      <c r="DGD63" s="169"/>
      <c r="DGE63" s="169"/>
      <c r="DGF63" s="169"/>
      <c r="DGG63" s="169"/>
      <c r="DGH63" s="169"/>
      <c r="DGI63" s="169"/>
      <c r="DGJ63" s="169"/>
      <c r="DGK63" s="169"/>
      <c r="DGL63" s="169"/>
      <c r="DGM63" s="169"/>
      <c r="DGN63" s="169"/>
      <c r="DGO63" s="169"/>
      <c r="DGP63" s="169"/>
      <c r="DGQ63" s="169"/>
      <c r="DGR63" s="169"/>
      <c r="DGS63" s="169"/>
      <c r="DGT63" s="169"/>
      <c r="DGU63" s="169"/>
      <c r="DGV63" s="169"/>
      <c r="DGW63" s="169"/>
      <c r="DGX63" s="169"/>
      <c r="DGY63" s="169"/>
      <c r="DGZ63" s="169"/>
      <c r="DHA63" s="169"/>
      <c r="DHB63" s="169"/>
      <c r="DHC63" s="169"/>
      <c r="DHD63" s="169"/>
      <c r="DHE63" s="169"/>
      <c r="DHF63" s="169"/>
      <c r="DHG63" s="169"/>
      <c r="DHH63" s="169"/>
      <c r="DHI63" s="169"/>
      <c r="DHJ63" s="169"/>
      <c r="DHK63" s="169"/>
      <c r="DHL63" s="169"/>
      <c r="DHM63" s="169"/>
      <c r="DHN63" s="169"/>
      <c r="DHO63" s="169"/>
      <c r="DHP63" s="169"/>
      <c r="DHQ63" s="169"/>
      <c r="DHR63" s="169"/>
      <c r="DHS63" s="169"/>
      <c r="DHT63" s="169"/>
      <c r="DHU63" s="169"/>
      <c r="DHV63" s="169"/>
      <c r="DHW63" s="169"/>
      <c r="DHX63" s="169"/>
      <c r="DHY63" s="169"/>
      <c r="DHZ63" s="169"/>
      <c r="DIA63" s="169"/>
      <c r="DIB63" s="169"/>
      <c r="DIC63" s="169"/>
      <c r="DID63" s="169"/>
      <c r="DIE63" s="169"/>
      <c r="DIF63" s="169"/>
      <c r="DIG63" s="169"/>
      <c r="DIH63" s="169"/>
      <c r="DII63" s="169"/>
      <c r="DIJ63" s="169"/>
      <c r="DIK63" s="169"/>
      <c r="DIL63" s="169"/>
      <c r="DIM63" s="169"/>
      <c r="DIN63" s="169"/>
      <c r="DIO63" s="169"/>
      <c r="DIP63" s="169"/>
      <c r="DIQ63" s="169"/>
      <c r="DIR63" s="169"/>
      <c r="DIS63" s="169"/>
      <c r="DIT63" s="169"/>
      <c r="DIU63" s="169"/>
      <c r="DIV63" s="169"/>
      <c r="DIW63" s="169"/>
      <c r="DIX63" s="169"/>
      <c r="DIY63" s="169"/>
      <c r="DIZ63" s="169"/>
      <c r="DJA63" s="169"/>
      <c r="DJB63" s="169"/>
      <c r="DJC63" s="169"/>
      <c r="DJD63" s="169"/>
      <c r="DJE63" s="169"/>
      <c r="DJF63" s="169"/>
      <c r="DJG63" s="169"/>
      <c r="DJH63" s="169"/>
      <c r="DJI63" s="169"/>
      <c r="DJJ63" s="169"/>
      <c r="DJK63" s="169"/>
      <c r="DJL63" s="169"/>
      <c r="DJM63" s="169"/>
      <c r="DJN63" s="169"/>
      <c r="DJO63" s="169"/>
      <c r="DJP63" s="169"/>
      <c r="DJQ63" s="169"/>
      <c r="DJR63" s="169"/>
      <c r="DJS63" s="169"/>
      <c r="DJT63" s="169"/>
      <c r="DJU63" s="169"/>
      <c r="DJV63" s="169"/>
      <c r="DJW63" s="169"/>
      <c r="DJX63" s="169"/>
      <c r="DJY63" s="169"/>
      <c r="DJZ63" s="169"/>
      <c r="DKA63" s="169"/>
      <c r="DKB63" s="169"/>
      <c r="DKC63" s="169"/>
      <c r="DKD63" s="169"/>
      <c r="DKE63" s="169"/>
      <c r="DKF63" s="169"/>
      <c r="DKG63" s="169"/>
      <c r="DKH63" s="169"/>
      <c r="DKI63" s="169"/>
      <c r="DKJ63" s="169"/>
      <c r="DKK63" s="169"/>
      <c r="DKL63" s="169"/>
      <c r="DKM63" s="169"/>
      <c r="DKN63" s="169"/>
      <c r="DKO63" s="169"/>
      <c r="DKP63" s="169"/>
      <c r="DKQ63" s="169"/>
      <c r="DKR63" s="169"/>
      <c r="DKS63" s="169"/>
      <c r="DKT63" s="169"/>
      <c r="DKU63" s="169"/>
      <c r="DKV63" s="169"/>
      <c r="DKW63" s="169"/>
      <c r="DKX63" s="169"/>
      <c r="DKY63" s="169"/>
      <c r="DKZ63" s="169"/>
      <c r="DLA63" s="169"/>
      <c r="DLB63" s="169"/>
      <c r="DLC63" s="169"/>
      <c r="DLD63" s="169"/>
      <c r="DLE63" s="169"/>
      <c r="DLF63" s="169"/>
      <c r="DLG63" s="169"/>
      <c r="DLH63" s="169"/>
      <c r="DLI63" s="169"/>
      <c r="DLJ63" s="169"/>
      <c r="DLK63" s="169"/>
      <c r="DLL63" s="169"/>
      <c r="DLM63" s="169"/>
      <c r="DLN63" s="169"/>
      <c r="DLO63" s="169"/>
      <c r="DLP63" s="169"/>
      <c r="DLQ63" s="169"/>
      <c r="DLR63" s="169"/>
      <c r="DLS63" s="169"/>
      <c r="DLT63" s="169"/>
      <c r="DLU63" s="169"/>
      <c r="DLV63" s="169"/>
      <c r="DLW63" s="169"/>
      <c r="DLX63" s="169"/>
      <c r="DLY63" s="169"/>
      <c r="DLZ63" s="169"/>
      <c r="DMA63" s="169"/>
      <c r="DMB63" s="169"/>
      <c r="DMC63" s="169"/>
      <c r="DMD63" s="169"/>
      <c r="DME63" s="169"/>
      <c r="DMF63" s="169"/>
      <c r="DMG63" s="169"/>
      <c r="DMH63" s="169"/>
      <c r="DMI63" s="169"/>
      <c r="DMJ63" s="169"/>
      <c r="DMK63" s="169"/>
      <c r="DML63" s="169"/>
      <c r="DMM63" s="169"/>
      <c r="DMN63" s="169"/>
      <c r="DMO63" s="169"/>
      <c r="DMP63" s="169"/>
      <c r="DMQ63" s="169"/>
      <c r="DMR63" s="169"/>
      <c r="DMS63" s="169"/>
      <c r="DMT63" s="169"/>
      <c r="DMU63" s="169"/>
      <c r="DMV63" s="169"/>
      <c r="DMW63" s="169"/>
      <c r="DMX63" s="169"/>
      <c r="DMY63" s="169"/>
      <c r="DMZ63" s="169"/>
      <c r="DNA63" s="169"/>
      <c r="DNB63" s="169"/>
      <c r="DNC63" s="169"/>
      <c r="DND63" s="169"/>
      <c r="DNE63" s="169"/>
      <c r="DNF63" s="169"/>
      <c r="DNG63" s="169"/>
      <c r="DNH63" s="169"/>
      <c r="DNI63" s="169"/>
      <c r="DNJ63" s="169"/>
      <c r="DNK63" s="169"/>
      <c r="DNL63" s="169"/>
      <c r="DNM63" s="169"/>
      <c r="DNN63" s="169"/>
      <c r="DNO63" s="169"/>
      <c r="DNP63" s="169"/>
      <c r="DNQ63" s="169"/>
      <c r="DNR63" s="169"/>
      <c r="DNS63" s="169"/>
      <c r="DNT63" s="169"/>
      <c r="DNU63" s="169"/>
      <c r="DNV63" s="169"/>
      <c r="DNW63" s="169"/>
      <c r="DNX63" s="169"/>
      <c r="DNY63" s="169"/>
      <c r="DNZ63" s="169"/>
      <c r="DOA63" s="169"/>
      <c r="DOB63" s="169"/>
      <c r="DOC63" s="169"/>
      <c r="DOD63" s="169"/>
      <c r="DOE63" s="169"/>
      <c r="DOF63" s="169"/>
      <c r="DOG63" s="169"/>
      <c r="DOH63" s="169"/>
      <c r="DOI63" s="169"/>
      <c r="DOJ63" s="169"/>
      <c r="DOK63" s="169"/>
      <c r="DOL63" s="169"/>
      <c r="DOM63" s="169"/>
      <c r="DON63" s="169"/>
      <c r="DOO63" s="169"/>
      <c r="DOP63" s="169"/>
      <c r="DOQ63" s="169"/>
      <c r="DOR63" s="169"/>
      <c r="DOS63" s="169"/>
      <c r="DOT63" s="169"/>
      <c r="DOU63" s="169"/>
      <c r="DOV63" s="169"/>
      <c r="DOW63" s="169"/>
      <c r="DOX63" s="169"/>
      <c r="DOY63" s="169"/>
      <c r="DOZ63" s="169"/>
      <c r="DPA63" s="169"/>
      <c r="DPB63" s="169"/>
      <c r="DPC63" s="169"/>
      <c r="DPD63" s="169"/>
      <c r="DPE63" s="169"/>
      <c r="DPF63" s="169"/>
      <c r="DPG63" s="169"/>
      <c r="DPH63" s="169"/>
      <c r="DPI63" s="169"/>
      <c r="DPJ63" s="169"/>
      <c r="DPK63" s="169"/>
      <c r="DPL63" s="169"/>
      <c r="DPM63" s="169"/>
      <c r="DPN63" s="169"/>
      <c r="DPO63" s="169"/>
      <c r="DPP63" s="169"/>
      <c r="DPQ63" s="169"/>
      <c r="DPR63" s="169"/>
      <c r="DPS63" s="169"/>
      <c r="DPT63" s="169"/>
      <c r="DPU63" s="169"/>
      <c r="DPV63" s="169"/>
      <c r="DPW63" s="169"/>
      <c r="DPX63" s="169"/>
      <c r="DPY63" s="169"/>
      <c r="DPZ63" s="169"/>
      <c r="DQA63" s="169"/>
      <c r="DQB63" s="169"/>
      <c r="DQC63" s="169"/>
      <c r="DQD63" s="169"/>
      <c r="DQE63" s="169"/>
      <c r="DQF63" s="169"/>
      <c r="DQG63" s="169"/>
      <c r="DQH63" s="169"/>
      <c r="DQI63" s="169"/>
      <c r="DQJ63" s="169"/>
      <c r="DQK63" s="169"/>
      <c r="DQL63" s="169"/>
      <c r="DQM63" s="169"/>
      <c r="DQN63" s="169"/>
      <c r="DQO63" s="169"/>
      <c r="DQP63" s="169"/>
      <c r="DQQ63" s="169"/>
      <c r="DQR63" s="169"/>
      <c r="DQS63" s="169"/>
      <c r="DQT63" s="169"/>
      <c r="DQU63" s="169"/>
      <c r="DQV63" s="169"/>
      <c r="DQW63" s="169"/>
      <c r="DQX63" s="169"/>
      <c r="DQY63" s="169"/>
      <c r="DQZ63" s="169"/>
      <c r="DRA63" s="169"/>
      <c r="DRB63" s="169"/>
      <c r="DRC63" s="169"/>
      <c r="DRD63" s="169"/>
      <c r="DRE63" s="169"/>
      <c r="DRF63" s="169"/>
      <c r="DRG63" s="169"/>
      <c r="DRH63" s="169"/>
      <c r="DRI63" s="169"/>
      <c r="DRJ63" s="169"/>
      <c r="DRK63" s="169"/>
      <c r="DRL63" s="169"/>
      <c r="DRM63" s="169"/>
      <c r="DRN63" s="169"/>
      <c r="DRO63" s="169"/>
      <c r="DRP63" s="169"/>
      <c r="DRQ63" s="169"/>
      <c r="DRR63" s="169"/>
      <c r="DRS63" s="169"/>
      <c r="DRT63" s="169"/>
      <c r="DRU63" s="169"/>
      <c r="DRV63" s="169"/>
      <c r="DRW63" s="169"/>
      <c r="DRX63" s="169"/>
      <c r="DRY63" s="169"/>
      <c r="DRZ63" s="169"/>
      <c r="DSA63" s="169"/>
      <c r="DSB63" s="169"/>
      <c r="DSC63" s="169"/>
      <c r="DSD63" s="169"/>
      <c r="DSE63" s="169"/>
      <c r="DSF63" s="169"/>
      <c r="DSG63" s="169"/>
      <c r="DSH63" s="169"/>
      <c r="DSI63" s="169"/>
      <c r="DSJ63" s="169"/>
      <c r="DSK63" s="169"/>
      <c r="DSL63" s="169"/>
      <c r="DSM63" s="169"/>
      <c r="DSN63" s="169"/>
      <c r="DSO63" s="169"/>
      <c r="DSP63" s="169"/>
      <c r="DSQ63" s="169"/>
      <c r="DSR63" s="169"/>
      <c r="DSS63" s="169"/>
      <c r="DST63" s="169"/>
      <c r="DSU63" s="169"/>
      <c r="DSV63" s="169"/>
      <c r="DSW63" s="169"/>
      <c r="DSX63" s="169"/>
      <c r="DSY63" s="169"/>
      <c r="DSZ63" s="169"/>
      <c r="DTA63" s="169"/>
      <c r="DTB63" s="169"/>
      <c r="DTC63" s="169"/>
      <c r="DTD63" s="169"/>
      <c r="DTE63" s="169"/>
      <c r="DTF63" s="169"/>
      <c r="DTG63" s="169"/>
      <c r="DTH63" s="169"/>
      <c r="DTI63" s="169"/>
      <c r="DTJ63" s="169"/>
      <c r="DTK63" s="169"/>
      <c r="DTL63" s="169"/>
      <c r="DTM63" s="169"/>
      <c r="DTN63" s="169"/>
      <c r="DTO63" s="169"/>
      <c r="DTP63" s="169"/>
      <c r="DTQ63" s="169"/>
      <c r="DTR63" s="169"/>
      <c r="DTS63" s="169"/>
      <c r="DTT63" s="169"/>
      <c r="DTU63" s="169"/>
      <c r="DTV63" s="169"/>
      <c r="DTW63" s="169"/>
      <c r="DTX63" s="169"/>
      <c r="DTY63" s="169"/>
      <c r="DTZ63" s="169"/>
      <c r="DUA63" s="169"/>
      <c r="DUB63" s="169"/>
      <c r="DUC63" s="169"/>
      <c r="DUD63" s="169"/>
      <c r="DUE63" s="169"/>
      <c r="DUF63" s="169"/>
      <c r="DUG63" s="169"/>
      <c r="DUH63" s="169"/>
      <c r="DUI63" s="169"/>
      <c r="DUJ63" s="169"/>
      <c r="DUK63" s="169"/>
      <c r="DUL63" s="169"/>
      <c r="DUM63" s="169"/>
      <c r="DUN63" s="169"/>
      <c r="DUO63" s="169"/>
      <c r="DUP63" s="169"/>
      <c r="DUQ63" s="169"/>
      <c r="DUR63" s="169"/>
      <c r="DUS63" s="169"/>
      <c r="DUT63" s="169"/>
      <c r="DUU63" s="169"/>
      <c r="DUV63" s="169"/>
      <c r="DUW63" s="169"/>
      <c r="DUX63" s="169"/>
      <c r="DUY63" s="169"/>
      <c r="DUZ63" s="169"/>
      <c r="DVA63" s="169"/>
      <c r="DVB63" s="169"/>
      <c r="DVC63" s="169"/>
      <c r="DVD63" s="169"/>
      <c r="DVE63" s="169"/>
      <c r="DVF63" s="169"/>
      <c r="DVG63" s="169"/>
      <c r="DVH63" s="169"/>
      <c r="DVI63" s="169"/>
      <c r="DVJ63" s="169"/>
      <c r="DVK63" s="169"/>
      <c r="DVL63" s="169"/>
      <c r="DVM63" s="169"/>
      <c r="DVN63" s="169"/>
      <c r="DVO63" s="169"/>
      <c r="DVP63" s="169"/>
      <c r="DVQ63" s="169"/>
      <c r="DVR63" s="169"/>
      <c r="DVS63" s="169"/>
      <c r="DVT63" s="169"/>
      <c r="DVU63" s="169"/>
      <c r="DVV63" s="169"/>
      <c r="DVW63" s="169"/>
      <c r="DVX63" s="169"/>
      <c r="DVY63" s="169"/>
      <c r="DVZ63" s="169"/>
      <c r="DWA63" s="169"/>
      <c r="DWB63" s="169"/>
      <c r="DWC63" s="169"/>
      <c r="DWD63" s="169"/>
      <c r="DWE63" s="169"/>
      <c r="DWF63" s="169"/>
      <c r="DWG63" s="169"/>
      <c r="DWH63" s="169"/>
      <c r="DWI63" s="169"/>
      <c r="DWJ63" s="169"/>
      <c r="DWK63" s="169"/>
      <c r="DWL63" s="169"/>
      <c r="DWM63" s="169"/>
      <c r="DWN63" s="169"/>
      <c r="DWO63" s="169"/>
      <c r="DWP63" s="169"/>
      <c r="DWQ63" s="169"/>
      <c r="DWR63" s="169"/>
      <c r="DWS63" s="169"/>
      <c r="DWT63" s="169"/>
      <c r="DWU63" s="169"/>
      <c r="DWV63" s="169"/>
      <c r="DWW63" s="169"/>
      <c r="DWX63" s="169"/>
      <c r="DWY63" s="169"/>
      <c r="DWZ63" s="169"/>
      <c r="DXA63" s="169"/>
      <c r="DXB63" s="169"/>
      <c r="DXC63" s="169"/>
      <c r="DXD63" s="169"/>
      <c r="DXE63" s="169"/>
      <c r="DXF63" s="169"/>
      <c r="DXG63" s="169"/>
      <c r="DXH63" s="169"/>
      <c r="DXI63" s="169"/>
      <c r="DXJ63" s="169"/>
      <c r="DXK63" s="169"/>
      <c r="DXL63" s="169"/>
      <c r="DXM63" s="169"/>
      <c r="DXN63" s="169"/>
      <c r="DXO63" s="169"/>
      <c r="DXP63" s="169"/>
      <c r="DXQ63" s="169"/>
      <c r="DXR63" s="169"/>
      <c r="DXS63" s="169"/>
      <c r="DXT63" s="169"/>
      <c r="DXU63" s="169"/>
      <c r="DXV63" s="169"/>
      <c r="DXW63" s="169"/>
      <c r="DXX63" s="169"/>
      <c r="DXY63" s="169"/>
      <c r="DXZ63" s="169"/>
      <c r="DYA63" s="169"/>
      <c r="DYB63" s="169"/>
      <c r="DYC63" s="169"/>
      <c r="DYD63" s="169"/>
      <c r="DYE63" s="169"/>
      <c r="DYF63" s="169"/>
      <c r="DYG63" s="169"/>
      <c r="DYH63" s="169"/>
      <c r="DYI63" s="169"/>
      <c r="DYJ63" s="169"/>
      <c r="DYK63" s="169"/>
      <c r="DYL63" s="169"/>
      <c r="DYM63" s="169"/>
      <c r="DYN63" s="169"/>
      <c r="DYO63" s="169"/>
      <c r="DYP63" s="169"/>
      <c r="DYQ63" s="169"/>
      <c r="DYR63" s="169"/>
      <c r="DYS63" s="169"/>
      <c r="DYT63" s="169"/>
      <c r="DYU63" s="169"/>
      <c r="DYV63" s="169"/>
      <c r="DYW63" s="169"/>
      <c r="DYX63" s="169"/>
      <c r="DYY63" s="169"/>
      <c r="DYZ63" s="169"/>
      <c r="DZA63" s="169"/>
      <c r="DZB63" s="169"/>
      <c r="DZC63" s="169"/>
      <c r="DZD63" s="169"/>
      <c r="DZE63" s="169"/>
      <c r="DZF63" s="169"/>
      <c r="DZG63" s="169"/>
      <c r="DZH63" s="169"/>
      <c r="DZI63" s="169"/>
      <c r="DZJ63" s="169"/>
      <c r="DZK63" s="169"/>
      <c r="DZL63" s="169"/>
      <c r="DZM63" s="169"/>
      <c r="DZN63" s="169"/>
      <c r="DZO63" s="169"/>
      <c r="DZP63" s="169"/>
      <c r="DZQ63" s="169"/>
      <c r="DZR63" s="169"/>
      <c r="DZS63" s="169"/>
      <c r="DZT63" s="169"/>
      <c r="DZU63" s="169"/>
      <c r="DZV63" s="169"/>
      <c r="DZW63" s="169"/>
      <c r="DZX63" s="169"/>
      <c r="DZY63" s="169"/>
      <c r="DZZ63" s="169"/>
      <c r="EAA63" s="169"/>
      <c r="EAB63" s="169"/>
      <c r="EAC63" s="169"/>
      <c r="EAD63" s="169"/>
      <c r="EAE63" s="169"/>
      <c r="EAF63" s="169"/>
      <c r="EAG63" s="169"/>
      <c r="EAH63" s="169"/>
      <c r="EAI63" s="169"/>
      <c r="EAJ63" s="169"/>
      <c r="EAK63" s="169"/>
      <c r="EAL63" s="169"/>
      <c r="EAM63" s="169"/>
      <c r="EAN63" s="169"/>
      <c r="EAO63" s="169"/>
      <c r="EAP63" s="169"/>
      <c r="EAQ63" s="169"/>
      <c r="EAR63" s="169"/>
      <c r="EAS63" s="169"/>
      <c r="EAT63" s="169"/>
      <c r="EAU63" s="169"/>
      <c r="EAV63" s="169"/>
      <c r="EAW63" s="169"/>
      <c r="EAX63" s="169"/>
      <c r="EAY63" s="169"/>
      <c r="EAZ63" s="169"/>
      <c r="EBA63" s="169"/>
      <c r="EBB63" s="169"/>
      <c r="EBC63" s="169"/>
      <c r="EBD63" s="169"/>
      <c r="EBE63" s="169"/>
      <c r="EBF63" s="169"/>
      <c r="EBG63" s="169"/>
      <c r="EBH63" s="169"/>
      <c r="EBI63" s="169"/>
      <c r="EBJ63" s="169"/>
      <c r="EBK63" s="169"/>
      <c r="EBL63" s="169"/>
      <c r="EBM63" s="169"/>
      <c r="EBN63" s="169"/>
      <c r="EBO63" s="169"/>
      <c r="EBP63" s="169"/>
      <c r="EBQ63" s="169"/>
      <c r="EBR63" s="169"/>
      <c r="EBS63" s="169"/>
      <c r="EBT63" s="169"/>
      <c r="EBU63" s="169"/>
      <c r="EBV63" s="169"/>
      <c r="EBW63" s="169"/>
      <c r="EBX63" s="169"/>
      <c r="EBY63" s="169"/>
      <c r="EBZ63" s="169"/>
      <c r="ECA63" s="169"/>
      <c r="ECB63" s="169"/>
      <c r="ECC63" s="169"/>
      <c r="ECD63" s="169"/>
      <c r="ECE63" s="169"/>
      <c r="ECF63" s="169"/>
      <c r="ECG63" s="169"/>
      <c r="ECH63" s="169"/>
      <c r="ECI63" s="169"/>
      <c r="ECJ63" s="169"/>
      <c r="ECK63" s="169"/>
      <c r="ECL63" s="169"/>
      <c r="ECM63" s="169"/>
      <c r="ECN63" s="169"/>
      <c r="ECO63" s="169"/>
      <c r="ECP63" s="169"/>
      <c r="ECQ63" s="169"/>
      <c r="ECR63" s="169"/>
      <c r="ECS63" s="169"/>
      <c r="ECT63" s="169"/>
      <c r="ECU63" s="169"/>
      <c r="ECV63" s="169"/>
      <c r="ECW63" s="169"/>
      <c r="ECX63" s="169"/>
      <c r="ECY63" s="169"/>
      <c r="ECZ63" s="169"/>
      <c r="EDA63" s="169"/>
      <c r="EDB63" s="169"/>
      <c r="EDC63" s="169"/>
      <c r="EDD63" s="169"/>
      <c r="EDE63" s="169"/>
      <c r="EDF63" s="169"/>
      <c r="EDG63" s="169"/>
      <c r="EDH63" s="169"/>
      <c r="EDI63" s="169"/>
      <c r="EDJ63" s="169"/>
      <c r="EDK63" s="169"/>
      <c r="EDL63" s="169"/>
      <c r="EDM63" s="169"/>
      <c r="EDN63" s="169"/>
      <c r="EDO63" s="169"/>
      <c r="EDP63" s="169"/>
      <c r="EDQ63" s="169"/>
      <c r="EDR63" s="169"/>
      <c r="EDS63" s="169"/>
      <c r="EDT63" s="169"/>
      <c r="EDU63" s="169"/>
      <c r="EDV63" s="169"/>
      <c r="EDW63" s="169"/>
      <c r="EDX63" s="169"/>
      <c r="EDY63" s="169"/>
      <c r="EDZ63" s="169"/>
      <c r="EEA63" s="169"/>
      <c r="EEB63" s="169"/>
      <c r="EEC63" s="169"/>
      <c r="EED63" s="169"/>
      <c r="EEE63" s="169"/>
      <c r="EEF63" s="169"/>
      <c r="EEG63" s="169"/>
      <c r="EEH63" s="169"/>
      <c r="EEI63" s="169"/>
      <c r="EEJ63" s="169"/>
      <c r="EEK63" s="169"/>
      <c r="EEL63" s="169"/>
      <c r="EEM63" s="169"/>
      <c r="EEN63" s="169"/>
      <c r="EEO63" s="169"/>
      <c r="EEP63" s="169"/>
      <c r="EEQ63" s="169"/>
      <c r="EER63" s="169"/>
      <c r="EES63" s="169"/>
      <c r="EET63" s="169"/>
      <c r="EEU63" s="169"/>
      <c r="EEV63" s="169"/>
      <c r="EEW63" s="169"/>
      <c r="EEX63" s="169"/>
      <c r="EEY63" s="169"/>
      <c r="EEZ63" s="169"/>
      <c r="EFA63" s="169"/>
      <c r="EFB63" s="169"/>
      <c r="EFC63" s="169"/>
      <c r="EFD63" s="169"/>
      <c r="EFE63" s="169"/>
      <c r="EFF63" s="169"/>
      <c r="EFG63" s="169"/>
      <c r="EFH63" s="169"/>
      <c r="EFI63" s="169"/>
      <c r="EFJ63" s="169"/>
      <c r="EFK63" s="169"/>
      <c r="EFL63" s="169"/>
      <c r="EFM63" s="169"/>
      <c r="EFN63" s="169"/>
      <c r="EFO63" s="169"/>
      <c r="EFP63" s="169"/>
      <c r="EFQ63" s="169"/>
      <c r="EFR63" s="169"/>
      <c r="EFS63" s="169"/>
      <c r="EFT63" s="169"/>
      <c r="EFU63" s="169"/>
      <c r="EFV63" s="169"/>
      <c r="EFW63" s="169"/>
      <c r="EFX63" s="169"/>
      <c r="EFY63" s="169"/>
      <c r="EFZ63" s="169"/>
      <c r="EGA63" s="169"/>
      <c r="EGB63" s="169"/>
      <c r="EGC63" s="169"/>
      <c r="EGD63" s="169"/>
      <c r="EGE63" s="169"/>
      <c r="EGF63" s="169"/>
      <c r="EGG63" s="169"/>
      <c r="EGH63" s="169"/>
      <c r="EGI63" s="169"/>
      <c r="EGJ63" s="169"/>
      <c r="EGK63" s="169"/>
      <c r="EGL63" s="169"/>
      <c r="EGM63" s="169"/>
      <c r="EGN63" s="169"/>
      <c r="EGO63" s="169"/>
      <c r="EGP63" s="169"/>
      <c r="EGQ63" s="169"/>
      <c r="EGR63" s="169"/>
      <c r="EGS63" s="169"/>
      <c r="EGT63" s="169"/>
      <c r="EGU63" s="169"/>
      <c r="EGV63" s="169"/>
      <c r="EGW63" s="169"/>
      <c r="EGX63" s="169"/>
      <c r="EGY63" s="169"/>
      <c r="EGZ63" s="169"/>
      <c r="EHA63" s="169"/>
      <c r="EHB63" s="169"/>
      <c r="EHC63" s="169"/>
      <c r="EHD63" s="169"/>
      <c r="EHE63" s="169"/>
      <c r="EHF63" s="169"/>
      <c r="EHG63" s="169"/>
      <c r="EHH63" s="169"/>
      <c r="EHI63" s="169"/>
      <c r="EHJ63" s="169"/>
      <c r="EHK63" s="169"/>
      <c r="EHL63" s="169"/>
      <c r="EHM63" s="169"/>
      <c r="EHN63" s="169"/>
      <c r="EHO63" s="169"/>
      <c r="EHP63" s="169"/>
      <c r="EHQ63" s="169"/>
      <c r="EHR63" s="169"/>
      <c r="EHS63" s="169"/>
      <c r="EHT63" s="169"/>
      <c r="EHU63" s="169"/>
      <c r="EHV63" s="169"/>
      <c r="EHW63" s="169"/>
      <c r="EHX63" s="169"/>
      <c r="EHY63" s="169"/>
      <c r="EHZ63" s="169"/>
      <c r="EIA63" s="169"/>
      <c r="EIB63" s="169"/>
      <c r="EIC63" s="169"/>
      <c r="EID63" s="169"/>
      <c r="EIE63" s="169"/>
      <c r="EIF63" s="169"/>
      <c r="EIG63" s="169"/>
      <c r="EIH63" s="169"/>
      <c r="EII63" s="169"/>
      <c r="EIJ63" s="169"/>
      <c r="EIK63" s="169"/>
      <c r="EIL63" s="169"/>
      <c r="EIM63" s="169"/>
      <c r="EIN63" s="169"/>
      <c r="EIO63" s="169"/>
      <c r="EIP63" s="169"/>
      <c r="EIQ63" s="169"/>
      <c r="EIR63" s="169"/>
      <c r="EIS63" s="169"/>
      <c r="EIT63" s="169"/>
      <c r="EIU63" s="169"/>
      <c r="EIV63" s="169"/>
      <c r="EIW63" s="169"/>
      <c r="EIX63" s="169"/>
      <c r="EIY63" s="169"/>
      <c r="EIZ63" s="169"/>
      <c r="EJA63" s="169"/>
      <c r="EJB63" s="169"/>
      <c r="EJC63" s="169"/>
      <c r="EJD63" s="169"/>
      <c r="EJE63" s="169"/>
      <c r="EJF63" s="169"/>
      <c r="EJG63" s="169"/>
      <c r="EJH63" s="169"/>
      <c r="EJI63" s="169"/>
      <c r="EJJ63" s="169"/>
      <c r="EJK63" s="169"/>
      <c r="EJL63" s="169"/>
      <c r="EJM63" s="169"/>
      <c r="EJN63" s="169"/>
      <c r="EJO63" s="169"/>
      <c r="EJP63" s="169"/>
      <c r="EJQ63" s="169"/>
      <c r="EJR63" s="169"/>
      <c r="EJS63" s="169"/>
      <c r="EJT63" s="169"/>
      <c r="EJU63" s="169"/>
      <c r="EJV63" s="169"/>
      <c r="EJW63" s="169"/>
      <c r="EJX63" s="169"/>
      <c r="EJY63" s="169"/>
      <c r="EJZ63" s="169"/>
      <c r="EKA63" s="169"/>
      <c r="EKB63" s="169"/>
      <c r="EKC63" s="169"/>
      <c r="EKD63" s="169"/>
      <c r="EKE63" s="169"/>
      <c r="EKF63" s="169"/>
      <c r="EKG63" s="169"/>
      <c r="EKH63" s="169"/>
      <c r="EKI63" s="169"/>
      <c r="EKJ63" s="169"/>
      <c r="EKK63" s="169"/>
      <c r="EKL63" s="169"/>
      <c r="EKM63" s="169"/>
      <c r="EKN63" s="169"/>
      <c r="EKO63" s="169"/>
      <c r="EKP63" s="169"/>
      <c r="EKQ63" s="169"/>
      <c r="EKR63" s="169"/>
      <c r="EKS63" s="169"/>
      <c r="EKT63" s="169"/>
      <c r="EKU63" s="169"/>
      <c r="EKV63" s="169"/>
      <c r="EKW63" s="169"/>
      <c r="EKX63" s="169"/>
      <c r="EKY63" s="169"/>
      <c r="EKZ63" s="169"/>
      <c r="ELA63" s="169"/>
      <c r="ELB63" s="169"/>
      <c r="ELC63" s="169"/>
      <c r="ELD63" s="169"/>
      <c r="ELE63" s="169"/>
      <c r="ELF63" s="169"/>
      <c r="ELG63" s="169"/>
      <c r="ELH63" s="169"/>
      <c r="ELI63" s="169"/>
      <c r="ELJ63" s="169"/>
      <c r="ELK63" s="169"/>
      <c r="ELL63" s="169"/>
      <c r="ELM63" s="169"/>
      <c r="ELN63" s="169"/>
      <c r="ELO63" s="169"/>
      <c r="ELP63" s="169"/>
      <c r="ELQ63" s="169"/>
      <c r="ELR63" s="169"/>
      <c r="ELS63" s="169"/>
      <c r="ELT63" s="169"/>
      <c r="ELU63" s="169"/>
      <c r="ELV63" s="169"/>
      <c r="ELW63" s="169"/>
      <c r="ELX63" s="169"/>
      <c r="ELY63" s="169"/>
      <c r="ELZ63" s="169"/>
      <c r="EMA63" s="169"/>
      <c r="EMB63" s="169"/>
      <c r="EMC63" s="169"/>
      <c r="EMD63" s="169"/>
      <c r="EME63" s="169"/>
      <c r="EMF63" s="169"/>
      <c r="EMG63" s="169"/>
      <c r="EMH63" s="169"/>
      <c r="EMI63" s="169"/>
      <c r="EMJ63" s="169"/>
      <c r="EMK63" s="169"/>
      <c r="EML63" s="169"/>
      <c r="EMM63" s="169"/>
      <c r="EMN63" s="169"/>
      <c r="EMO63" s="169"/>
      <c r="EMP63" s="169"/>
      <c r="EMQ63" s="169"/>
      <c r="EMR63" s="169"/>
      <c r="EMS63" s="169"/>
      <c r="EMT63" s="169"/>
      <c r="EMU63" s="169"/>
      <c r="EMV63" s="169"/>
      <c r="EMW63" s="169"/>
      <c r="EMX63" s="169"/>
      <c r="EMY63" s="169"/>
      <c r="EMZ63" s="169"/>
      <c r="ENA63" s="169"/>
      <c r="ENB63" s="169"/>
      <c r="ENC63" s="169"/>
      <c r="END63" s="169"/>
      <c r="ENE63" s="169"/>
      <c r="ENF63" s="169"/>
      <c r="ENG63" s="169"/>
      <c r="ENH63" s="169"/>
      <c r="ENI63" s="169"/>
      <c r="ENJ63" s="169"/>
      <c r="ENK63" s="169"/>
      <c r="ENL63" s="169"/>
      <c r="ENM63" s="169"/>
      <c r="ENN63" s="169"/>
      <c r="ENO63" s="169"/>
      <c r="ENP63" s="169"/>
      <c r="ENQ63" s="169"/>
      <c r="ENR63" s="169"/>
      <c r="ENS63" s="169"/>
      <c r="ENT63" s="169"/>
      <c r="ENU63" s="169"/>
      <c r="ENV63" s="169"/>
      <c r="ENW63" s="169"/>
      <c r="ENX63" s="169"/>
      <c r="ENY63" s="169"/>
      <c r="ENZ63" s="169"/>
      <c r="EOA63" s="169"/>
      <c r="EOB63" s="169"/>
      <c r="EOC63" s="169"/>
      <c r="EOD63" s="169"/>
      <c r="EOE63" s="169"/>
      <c r="EOF63" s="169"/>
      <c r="EOG63" s="169"/>
      <c r="EOH63" s="169"/>
      <c r="EOI63" s="169"/>
      <c r="EOJ63" s="169"/>
      <c r="EOK63" s="169"/>
      <c r="EOL63" s="169"/>
      <c r="EOM63" s="169"/>
      <c r="EON63" s="169"/>
      <c r="EOO63" s="169"/>
      <c r="EOP63" s="169"/>
      <c r="EOQ63" s="169"/>
      <c r="EOR63" s="169"/>
      <c r="EOS63" s="169"/>
      <c r="EOT63" s="169"/>
      <c r="EOU63" s="169"/>
      <c r="EOV63" s="169"/>
      <c r="EOW63" s="169"/>
      <c r="EOX63" s="169"/>
      <c r="EOY63" s="169"/>
      <c r="EOZ63" s="169"/>
      <c r="EPA63" s="169"/>
      <c r="EPB63" s="169"/>
      <c r="EPC63" s="169"/>
      <c r="EPD63" s="169"/>
      <c r="EPE63" s="169"/>
      <c r="EPF63" s="169"/>
      <c r="EPG63" s="169"/>
      <c r="EPH63" s="169"/>
      <c r="EPI63" s="169"/>
      <c r="EPJ63" s="169"/>
      <c r="EPK63" s="169"/>
      <c r="EPL63" s="169"/>
      <c r="EPM63" s="169"/>
      <c r="EPN63" s="169"/>
      <c r="EPO63" s="169"/>
      <c r="EPP63" s="169"/>
      <c r="EPQ63" s="169"/>
      <c r="EPR63" s="169"/>
      <c r="EPS63" s="169"/>
      <c r="EPT63" s="169"/>
      <c r="EPU63" s="169"/>
      <c r="EPV63" s="169"/>
      <c r="EPW63" s="169"/>
      <c r="EPX63" s="169"/>
      <c r="EPY63" s="169"/>
      <c r="EPZ63" s="169"/>
      <c r="EQA63" s="169"/>
      <c r="EQB63" s="169"/>
      <c r="EQC63" s="169"/>
      <c r="EQD63" s="169"/>
      <c r="EQE63" s="169"/>
      <c r="EQF63" s="169"/>
      <c r="EQG63" s="169"/>
      <c r="EQH63" s="169"/>
      <c r="EQI63" s="169"/>
      <c r="EQJ63" s="169"/>
      <c r="EQK63" s="169"/>
      <c r="EQL63" s="169"/>
      <c r="EQM63" s="169"/>
      <c r="EQN63" s="169"/>
      <c r="EQO63" s="169"/>
      <c r="EQP63" s="169"/>
      <c r="EQQ63" s="169"/>
      <c r="EQR63" s="169"/>
      <c r="EQS63" s="169"/>
      <c r="EQT63" s="169"/>
      <c r="EQU63" s="169"/>
      <c r="EQV63" s="169"/>
      <c r="EQW63" s="169"/>
      <c r="EQX63" s="169"/>
      <c r="EQY63" s="169"/>
      <c r="EQZ63" s="169"/>
      <c r="ERA63" s="169"/>
      <c r="ERB63" s="169"/>
      <c r="ERC63" s="169"/>
      <c r="ERD63" s="169"/>
      <c r="ERE63" s="169"/>
      <c r="ERF63" s="169"/>
      <c r="ERG63" s="169"/>
      <c r="ERH63" s="169"/>
      <c r="ERI63" s="169"/>
      <c r="ERJ63" s="169"/>
      <c r="ERK63" s="169"/>
      <c r="ERL63" s="169"/>
      <c r="ERM63" s="169"/>
      <c r="ERN63" s="169"/>
      <c r="ERO63" s="169"/>
      <c r="ERP63" s="169"/>
      <c r="ERQ63" s="169"/>
      <c r="ERR63" s="169"/>
      <c r="ERS63" s="169"/>
      <c r="ERT63" s="169"/>
      <c r="ERU63" s="169"/>
      <c r="ERV63" s="169"/>
      <c r="ERW63" s="169"/>
      <c r="ERX63" s="169"/>
      <c r="ERY63" s="169"/>
      <c r="ERZ63" s="169"/>
      <c r="ESA63" s="169"/>
      <c r="ESB63" s="169"/>
      <c r="ESC63" s="169"/>
      <c r="ESD63" s="169"/>
      <c r="ESE63" s="169"/>
      <c r="ESF63" s="169"/>
      <c r="ESG63" s="169"/>
      <c r="ESH63" s="169"/>
      <c r="ESI63" s="169"/>
      <c r="ESJ63" s="169"/>
      <c r="ESK63" s="169"/>
      <c r="ESL63" s="169"/>
      <c r="ESM63" s="169"/>
      <c r="ESN63" s="169"/>
      <c r="ESO63" s="169"/>
      <c r="ESP63" s="169"/>
      <c r="ESQ63" s="169"/>
      <c r="ESR63" s="169"/>
      <c r="ESS63" s="169"/>
      <c r="EST63" s="169"/>
      <c r="ESU63" s="169"/>
      <c r="ESV63" s="169"/>
      <c r="ESW63" s="169"/>
      <c r="ESX63" s="169"/>
      <c r="ESY63" s="169"/>
      <c r="ESZ63" s="169"/>
      <c r="ETA63" s="169"/>
      <c r="ETB63" s="169"/>
      <c r="ETC63" s="169"/>
      <c r="ETD63" s="169"/>
      <c r="ETE63" s="169"/>
      <c r="ETF63" s="169"/>
      <c r="ETG63" s="169"/>
      <c r="ETH63" s="169"/>
      <c r="ETI63" s="169"/>
      <c r="ETJ63" s="169"/>
      <c r="ETK63" s="169"/>
      <c r="ETL63" s="169"/>
      <c r="ETM63" s="169"/>
      <c r="ETN63" s="169"/>
      <c r="ETO63" s="169"/>
      <c r="ETP63" s="169"/>
      <c r="ETQ63" s="169"/>
      <c r="ETR63" s="169"/>
      <c r="ETS63" s="169"/>
      <c r="ETT63" s="169"/>
      <c r="ETU63" s="169"/>
      <c r="ETV63" s="169"/>
      <c r="ETW63" s="169"/>
      <c r="ETX63" s="169"/>
      <c r="ETY63" s="169"/>
      <c r="ETZ63" s="169"/>
      <c r="EUA63" s="169"/>
      <c r="EUB63" s="169"/>
      <c r="EUC63" s="169"/>
      <c r="EUD63" s="169"/>
      <c r="EUE63" s="169"/>
      <c r="EUF63" s="169"/>
      <c r="EUG63" s="169"/>
      <c r="EUH63" s="169"/>
      <c r="EUI63" s="169"/>
      <c r="EUJ63" s="169"/>
      <c r="EUK63" s="169"/>
      <c r="EUL63" s="169"/>
      <c r="EUM63" s="169"/>
      <c r="EUN63" s="169"/>
      <c r="EUO63" s="169"/>
      <c r="EUP63" s="169"/>
      <c r="EUQ63" s="169"/>
      <c r="EUR63" s="169"/>
      <c r="EUS63" s="169"/>
      <c r="EUT63" s="169"/>
      <c r="EUU63" s="169"/>
      <c r="EUV63" s="169"/>
      <c r="EUW63" s="169"/>
      <c r="EUX63" s="169"/>
      <c r="EUY63" s="169"/>
      <c r="EUZ63" s="169"/>
      <c r="EVA63" s="169"/>
      <c r="EVB63" s="169"/>
      <c r="EVC63" s="169"/>
      <c r="EVD63" s="169"/>
      <c r="EVE63" s="169"/>
      <c r="EVF63" s="169"/>
      <c r="EVG63" s="169"/>
      <c r="EVH63" s="169"/>
      <c r="EVI63" s="169"/>
      <c r="EVJ63" s="169"/>
      <c r="EVK63" s="169"/>
      <c r="EVL63" s="169"/>
      <c r="EVM63" s="169"/>
      <c r="EVN63" s="169"/>
      <c r="EVO63" s="169"/>
      <c r="EVP63" s="169"/>
      <c r="EVQ63" s="169"/>
      <c r="EVR63" s="169"/>
      <c r="EVS63" s="169"/>
      <c r="EVT63" s="169"/>
      <c r="EVU63" s="169"/>
      <c r="EVV63" s="169"/>
      <c r="EVW63" s="169"/>
      <c r="EVX63" s="169"/>
      <c r="EVY63" s="169"/>
      <c r="EVZ63" s="169"/>
      <c r="EWA63" s="169"/>
      <c r="EWB63" s="169"/>
      <c r="EWC63" s="169"/>
      <c r="EWD63" s="169"/>
      <c r="EWE63" s="169"/>
      <c r="EWF63" s="169"/>
      <c r="EWG63" s="169"/>
      <c r="EWH63" s="169"/>
      <c r="EWI63" s="169"/>
      <c r="EWJ63" s="169"/>
      <c r="EWK63" s="169"/>
      <c r="EWL63" s="169"/>
      <c r="EWM63" s="169"/>
      <c r="EWN63" s="169"/>
      <c r="EWO63" s="169"/>
      <c r="EWP63" s="169"/>
      <c r="EWQ63" s="169"/>
      <c r="EWR63" s="169"/>
      <c r="EWS63" s="169"/>
      <c r="EWT63" s="169"/>
      <c r="EWU63" s="169"/>
      <c r="EWV63" s="169"/>
      <c r="EWW63" s="169"/>
      <c r="EWX63" s="169"/>
      <c r="EWY63" s="169"/>
      <c r="EWZ63" s="169"/>
      <c r="EXA63" s="169"/>
      <c r="EXB63" s="169"/>
      <c r="EXC63" s="169"/>
      <c r="EXD63" s="169"/>
      <c r="EXE63" s="169"/>
      <c r="EXF63" s="169"/>
      <c r="EXG63" s="169"/>
      <c r="EXH63" s="169"/>
      <c r="EXI63" s="169"/>
      <c r="EXJ63" s="169"/>
      <c r="EXK63" s="169"/>
      <c r="EXL63" s="169"/>
      <c r="EXM63" s="169"/>
      <c r="EXN63" s="169"/>
      <c r="EXO63" s="169"/>
      <c r="EXP63" s="169"/>
      <c r="EXQ63" s="169"/>
      <c r="EXR63" s="169"/>
      <c r="EXS63" s="169"/>
      <c r="EXT63" s="169"/>
      <c r="EXU63" s="169"/>
      <c r="EXV63" s="169"/>
      <c r="EXW63" s="169"/>
      <c r="EXX63" s="169"/>
      <c r="EXY63" s="169"/>
      <c r="EXZ63" s="169"/>
      <c r="EYA63" s="169"/>
      <c r="EYB63" s="169"/>
      <c r="EYC63" s="169"/>
      <c r="EYD63" s="169"/>
      <c r="EYE63" s="169"/>
      <c r="EYF63" s="169"/>
      <c r="EYG63" s="169"/>
      <c r="EYH63" s="169"/>
      <c r="EYI63" s="169"/>
      <c r="EYJ63" s="169"/>
      <c r="EYK63" s="169"/>
      <c r="EYL63" s="169"/>
      <c r="EYM63" s="169"/>
      <c r="EYN63" s="169"/>
      <c r="EYO63" s="169"/>
      <c r="EYP63" s="169"/>
      <c r="EYQ63" s="169"/>
      <c r="EYR63" s="169"/>
      <c r="EYS63" s="169"/>
      <c r="EYT63" s="169"/>
      <c r="EYU63" s="169"/>
      <c r="EYV63" s="169"/>
      <c r="EYW63" s="169"/>
      <c r="EYX63" s="169"/>
      <c r="EYY63" s="169"/>
      <c r="EYZ63" s="169"/>
      <c r="EZA63" s="169"/>
      <c r="EZB63" s="169"/>
      <c r="EZC63" s="169"/>
      <c r="EZD63" s="169"/>
      <c r="EZE63" s="169"/>
      <c r="EZF63" s="169"/>
      <c r="EZG63" s="169"/>
      <c r="EZH63" s="169"/>
      <c r="EZI63" s="169"/>
      <c r="EZJ63" s="169"/>
      <c r="EZK63" s="169"/>
      <c r="EZL63" s="169"/>
      <c r="EZM63" s="169"/>
      <c r="EZN63" s="169"/>
      <c r="EZO63" s="169"/>
      <c r="EZP63" s="169"/>
      <c r="EZQ63" s="169"/>
      <c r="EZR63" s="169"/>
      <c r="EZS63" s="169"/>
      <c r="EZT63" s="169"/>
      <c r="EZU63" s="169"/>
      <c r="EZV63" s="169"/>
      <c r="EZW63" s="169"/>
      <c r="EZX63" s="169"/>
      <c r="EZY63" s="169"/>
      <c r="EZZ63" s="169"/>
      <c r="FAA63" s="169"/>
      <c r="FAB63" s="169"/>
      <c r="FAC63" s="169"/>
      <c r="FAD63" s="169"/>
      <c r="FAE63" s="169"/>
      <c r="FAF63" s="169"/>
      <c r="FAG63" s="169"/>
      <c r="FAH63" s="169"/>
      <c r="FAI63" s="169"/>
      <c r="FAJ63" s="169"/>
      <c r="FAK63" s="169"/>
      <c r="FAL63" s="169"/>
      <c r="FAM63" s="169"/>
      <c r="FAN63" s="169"/>
      <c r="FAO63" s="169"/>
      <c r="FAP63" s="169"/>
      <c r="FAQ63" s="169"/>
      <c r="FAR63" s="169"/>
      <c r="FAS63" s="169"/>
      <c r="FAT63" s="169"/>
      <c r="FAU63" s="169"/>
      <c r="FAV63" s="169"/>
      <c r="FAW63" s="169"/>
      <c r="FAX63" s="169"/>
      <c r="FAY63" s="169"/>
      <c r="FAZ63" s="169"/>
      <c r="FBA63" s="169"/>
      <c r="FBB63" s="169"/>
      <c r="FBC63" s="169"/>
      <c r="FBD63" s="169"/>
      <c r="FBE63" s="169"/>
      <c r="FBF63" s="169"/>
      <c r="FBG63" s="169"/>
      <c r="FBH63" s="169"/>
      <c r="FBI63" s="169"/>
      <c r="FBJ63" s="169"/>
      <c r="FBK63" s="169"/>
      <c r="FBL63" s="169"/>
      <c r="FBM63" s="169"/>
      <c r="FBN63" s="169"/>
      <c r="FBO63" s="169"/>
      <c r="FBP63" s="169"/>
      <c r="FBQ63" s="169"/>
      <c r="FBR63" s="169"/>
      <c r="FBS63" s="169"/>
      <c r="FBT63" s="169"/>
      <c r="FBU63" s="169"/>
      <c r="FBV63" s="169"/>
      <c r="FBW63" s="169"/>
      <c r="FBX63" s="169"/>
      <c r="FBY63" s="169"/>
      <c r="FBZ63" s="169"/>
      <c r="FCA63" s="169"/>
      <c r="FCB63" s="169"/>
      <c r="FCC63" s="169"/>
      <c r="FCD63" s="169"/>
      <c r="FCE63" s="169"/>
      <c r="FCF63" s="169"/>
      <c r="FCG63" s="169"/>
      <c r="FCH63" s="169"/>
      <c r="FCI63" s="169"/>
      <c r="FCJ63" s="169"/>
      <c r="FCK63" s="169"/>
      <c r="FCL63" s="169"/>
      <c r="FCM63" s="169"/>
      <c r="FCN63" s="169"/>
      <c r="FCO63" s="169"/>
      <c r="FCP63" s="169"/>
      <c r="FCQ63" s="169"/>
      <c r="FCR63" s="169"/>
      <c r="FCS63" s="169"/>
      <c r="FCT63" s="169"/>
      <c r="FCU63" s="169"/>
      <c r="FCV63" s="169"/>
      <c r="FCW63" s="169"/>
      <c r="FCX63" s="169"/>
      <c r="FCY63" s="169"/>
      <c r="FCZ63" s="169"/>
      <c r="FDA63" s="169"/>
      <c r="FDB63" s="169"/>
      <c r="FDC63" s="169"/>
      <c r="FDD63" s="169"/>
      <c r="FDE63" s="169"/>
      <c r="FDF63" s="169"/>
      <c r="FDG63" s="169"/>
      <c r="FDH63" s="169"/>
      <c r="FDI63" s="169"/>
      <c r="FDJ63" s="169"/>
      <c r="FDK63" s="169"/>
      <c r="FDL63" s="169"/>
      <c r="FDM63" s="169"/>
      <c r="FDN63" s="169"/>
      <c r="FDO63" s="169"/>
      <c r="FDP63" s="169"/>
      <c r="FDQ63" s="169"/>
      <c r="FDR63" s="169"/>
      <c r="FDS63" s="169"/>
      <c r="FDT63" s="169"/>
      <c r="FDU63" s="169"/>
      <c r="FDV63" s="169"/>
      <c r="FDW63" s="169"/>
      <c r="FDX63" s="169"/>
      <c r="FDY63" s="169"/>
      <c r="FDZ63" s="169"/>
      <c r="FEA63" s="169"/>
      <c r="FEB63" s="169"/>
      <c r="FEC63" s="169"/>
      <c r="FED63" s="169"/>
      <c r="FEE63" s="169"/>
      <c r="FEF63" s="169"/>
      <c r="FEG63" s="169"/>
      <c r="FEH63" s="169"/>
      <c r="FEI63" s="169"/>
      <c r="FEJ63" s="169"/>
      <c r="FEK63" s="169"/>
      <c r="FEL63" s="169"/>
      <c r="FEM63" s="169"/>
      <c r="FEN63" s="169"/>
      <c r="FEO63" s="169"/>
      <c r="FEP63" s="169"/>
      <c r="FEQ63" s="169"/>
      <c r="FER63" s="169"/>
      <c r="FES63" s="169"/>
      <c r="FET63" s="169"/>
      <c r="FEU63" s="169"/>
      <c r="FEV63" s="169"/>
      <c r="FEW63" s="169"/>
      <c r="FEX63" s="169"/>
      <c r="FEY63" s="169"/>
      <c r="FEZ63" s="169"/>
      <c r="FFA63" s="169"/>
      <c r="FFB63" s="169"/>
      <c r="FFC63" s="169"/>
      <c r="FFD63" s="169"/>
      <c r="FFE63" s="169"/>
      <c r="FFF63" s="169"/>
      <c r="FFG63" s="169"/>
      <c r="FFH63" s="169"/>
      <c r="FFI63" s="169"/>
      <c r="FFJ63" s="169"/>
      <c r="FFK63" s="169"/>
      <c r="FFL63" s="169"/>
      <c r="FFM63" s="169"/>
      <c r="FFN63" s="169"/>
      <c r="FFO63" s="169"/>
      <c r="FFP63" s="169"/>
      <c r="FFQ63" s="169"/>
      <c r="FFR63" s="169"/>
      <c r="FFS63" s="169"/>
      <c r="FFT63" s="169"/>
      <c r="FFU63" s="169"/>
      <c r="FFV63" s="169"/>
      <c r="FFW63" s="169"/>
      <c r="FFX63" s="169"/>
      <c r="FFY63" s="169"/>
      <c r="FFZ63" s="169"/>
      <c r="FGA63" s="169"/>
      <c r="FGB63" s="169"/>
      <c r="FGC63" s="169"/>
      <c r="FGD63" s="169"/>
      <c r="FGE63" s="169"/>
      <c r="FGF63" s="169"/>
      <c r="FGG63" s="169"/>
      <c r="FGH63" s="169"/>
      <c r="FGI63" s="169"/>
      <c r="FGJ63" s="169"/>
      <c r="FGK63" s="169"/>
      <c r="FGL63" s="169"/>
      <c r="FGM63" s="169"/>
      <c r="FGN63" s="169"/>
      <c r="FGO63" s="169"/>
      <c r="FGP63" s="169"/>
      <c r="FGQ63" s="169"/>
      <c r="FGR63" s="169"/>
      <c r="FGS63" s="169"/>
      <c r="FGT63" s="169"/>
      <c r="FGU63" s="169"/>
      <c r="FGV63" s="169"/>
      <c r="FGW63" s="169"/>
      <c r="FGX63" s="169"/>
      <c r="FGY63" s="169"/>
      <c r="FGZ63" s="169"/>
      <c r="FHA63" s="169"/>
      <c r="FHB63" s="169"/>
      <c r="FHC63" s="169"/>
      <c r="FHD63" s="169"/>
      <c r="FHE63" s="169"/>
      <c r="FHF63" s="169"/>
      <c r="FHG63" s="169"/>
      <c r="FHH63" s="169"/>
      <c r="FHI63" s="169"/>
      <c r="FHJ63" s="169"/>
      <c r="FHK63" s="169"/>
      <c r="FHL63" s="169"/>
      <c r="FHM63" s="169"/>
      <c r="FHN63" s="169"/>
      <c r="FHO63" s="169"/>
      <c r="FHP63" s="169"/>
      <c r="FHQ63" s="169"/>
      <c r="FHR63" s="169"/>
      <c r="FHS63" s="169"/>
      <c r="FHT63" s="169"/>
      <c r="FHU63" s="169"/>
      <c r="FHV63" s="169"/>
      <c r="FHW63" s="169"/>
      <c r="FHX63" s="169"/>
      <c r="FHY63" s="169"/>
      <c r="FHZ63" s="169"/>
      <c r="FIA63" s="169"/>
      <c r="FIB63" s="169"/>
      <c r="FIC63" s="169"/>
      <c r="FID63" s="169"/>
      <c r="FIE63" s="169"/>
      <c r="FIF63" s="169"/>
      <c r="FIG63" s="169"/>
      <c r="FIH63" s="169"/>
      <c r="FII63" s="169"/>
      <c r="FIJ63" s="169"/>
      <c r="FIK63" s="169"/>
      <c r="FIL63" s="169"/>
      <c r="FIM63" s="169"/>
      <c r="FIN63" s="169"/>
      <c r="FIO63" s="169"/>
      <c r="FIP63" s="169"/>
      <c r="FIQ63" s="169"/>
      <c r="FIR63" s="169"/>
      <c r="FIS63" s="169"/>
      <c r="FIT63" s="169"/>
      <c r="FIU63" s="169"/>
      <c r="FIV63" s="169"/>
      <c r="FIW63" s="169"/>
      <c r="FIX63" s="169"/>
      <c r="FIY63" s="169"/>
      <c r="FIZ63" s="169"/>
      <c r="FJA63" s="169"/>
      <c r="FJB63" s="169"/>
      <c r="FJC63" s="169"/>
      <c r="FJD63" s="169"/>
      <c r="FJE63" s="169"/>
      <c r="FJF63" s="169"/>
      <c r="FJG63" s="169"/>
      <c r="FJH63" s="169"/>
      <c r="FJI63" s="169"/>
      <c r="FJJ63" s="169"/>
      <c r="FJK63" s="169"/>
      <c r="FJL63" s="169"/>
      <c r="FJM63" s="169"/>
      <c r="FJN63" s="169"/>
      <c r="FJO63" s="169"/>
      <c r="FJP63" s="169"/>
      <c r="FJQ63" s="169"/>
      <c r="FJR63" s="169"/>
      <c r="FJS63" s="169"/>
      <c r="FJT63" s="169"/>
      <c r="FJU63" s="169"/>
      <c r="FJV63" s="169"/>
      <c r="FJW63" s="169"/>
      <c r="FJX63" s="169"/>
      <c r="FJY63" s="169"/>
      <c r="FJZ63" s="169"/>
      <c r="FKA63" s="169"/>
      <c r="FKB63" s="169"/>
      <c r="FKC63" s="169"/>
      <c r="FKD63" s="169"/>
      <c r="FKE63" s="169"/>
      <c r="FKF63" s="169"/>
      <c r="FKG63" s="169"/>
      <c r="FKH63" s="169"/>
      <c r="FKI63" s="169"/>
      <c r="FKJ63" s="169"/>
      <c r="FKK63" s="169"/>
      <c r="FKL63" s="169"/>
      <c r="FKM63" s="169"/>
      <c r="FKN63" s="169"/>
      <c r="FKO63" s="169"/>
      <c r="FKP63" s="169"/>
      <c r="FKQ63" s="169"/>
      <c r="FKR63" s="169"/>
      <c r="FKS63" s="169"/>
      <c r="FKT63" s="169"/>
      <c r="FKU63" s="169"/>
      <c r="FKV63" s="169"/>
      <c r="FKW63" s="169"/>
      <c r="FKX63" s="169"/>
      <c r="FKY63" s="169"/>
      <c r="FKZ63" s="169"/>
      <c r="FLA63" s="169"/>
      <c r="FLB63" s="169"/>
      <c r="FLC63" s="169"/>
      <c r="FLD63" s="169"/>
      <c r="FLE63" s="169"/>
      <c r="FLF63" s="169"/>
      <c r="FLG63" s="169"/>
      <c r="FLH63" s="169"/>
      <c r="FLI63" s="169"/>
      <c r="FLJ63" s="169"/>
      <c r="FLK63" s="169"/>
      <c r="FLL63" s="169"/>
      <c r="FLM63" s="169"/>
      <c r="FLN63" s="169"/>
      <c r="FLO63" s="169"/>
      <c r="FLP63" s="169"/>
      <c r="FLQ63" s="169"/>
      <c r="FLR63" s="169"/>
      <c r="FLS63" s="169"/>
      <c r="FLT63" s="169"/>
      <c r="FLU63" s="169"/>
      <c r="FLV63" s="169"/>
      <c r="FLW63" s="169"/>
      <c r="FLX63" s="169"/>
      <c r="FLY63" s="169"/>
      <c r="FLZ63" s="169"/>
      <c r="FMA63" s="169"/>
      <c r="FMB63" s="169"/>
      <c r="FMC63" s="169"/>
      <c r="FMD63" s="169"/>
      <c r="FME63" s="169"/>
      <c r="FMF63" s="169"/>
      <c r="FMG63" s="169"/>
      <c r="FMH63" s="169"/>
      <c r="FMI63" s="169"/>
      <c r="FMJ63" s="169"/>
      <c r="FMK63" s="169"/>
      <c r="FML63" s="169"/>
      <c r="FMM63" s="169"/>
      <c r="FMN63" s="169"/>
      <c r="FMO63" s="169"/>
      <c r="FMP63" s="169"/>
      <c r="FMQ63" s="169"/>
      <c r="FMR63" s="169"/>
      <c r="FMS63" s="169"/>
      <c r="FMT63" s="169"/>
      <c r="FMU63" s="169"/>
      <c r="FMV63" s="169"/>
      <c r="FMW63" s="169"/>
      <c r="FMX63" s="169"/>
      <c r="FMY63" s="169"/>
      <c r="FMZ63" s="169"/>
      <c r="FNA63" s="169"/>
      <c r="FNB63" s="169"/>
      <c r="FNC63" s="169"/>
      <c r="FND63" s="169"/>
      <c r="FNE63" s="169"/>
      <c r="FNF63" s="169"/>
      <c r="FNG63" s="169"/>
      <c r="FNH63" s="169"/>
      <c r="FNI63" s="169"/>
      <c r="FNJ63" s="169"/>
      <c r="FNK63" s="169"/>
      <c r="FNL63" s="169"/>
      <c r="FNM63" s="169"/>
      <c r="FNN63" s="169"/>
      <c r="FNO63" s="169"/>
      <c r="FNP63" s="169"/>
      <c r="FNQ63" s="169"/>
      <c r="FNR63" s="169"/>
      <c r="FNS63" s="169"/>
      <c r="FNT63" s="169"/>
      <c r="FNU63" s="169"/>
      <c r="FNV63" s="169"/>
      <c r="FNW63" s="169"/>
      <c r="FNX63" s="169"/>
      <c r="FNY63" s="169"/>
      <c r="FNZ63" s="169"/>
      <c r="FOA63" s="169"/>
      <c r="FOB63" s="169"/>
      <c r="FOC63" s="169"/>
      <c r="FOD63" s="169"/>
      <c r="FOE63" s="169"/>
      <c r="FOF63" s="169"/>
      <c r="FOG63" s="169"/>
      <c r="FOH63" s="169"/>
      <c r="FOI63" s="169"/>
      <c r="FOJ63" s="169"/>
      <c r="FOK63" s="169"/>
      <c r="FOL63" s="169"/>
      <c r="FOM63" s="169"/>
      <c r="FON63" s="169"/>
      <c r="FOO63" s="169"/>
      <c r="FOP63" s="169"/>
      <c r="FOQ63" s="169"/>
      <c r="FOR63" s="169"/>
      <c r="FOS63" s="169"/>
      <c r="FOT63" s="169"/>
      <c r="FOU63" s="169"/>
      <c r="FOV63" s="169"/>
      <c r="FOW63" s="169"/>
      <c r="FOX63" s="169"/>
      <c r="FOY63" s="169"/>
      <c r="FOZ63" s="169"/>
      <c r="FPA63" s="169"/>
      <c r="FPB63" s="169"/>
      <c r="FPC63" s="169"/>
      <c r="FPD63" s="169"/>
      <c r="FPE63" s="169"/>
      <c r="FPF63" s="169"/>
      <c r="FPG63" s="169"/>
      <c r="FPH63" s="169"/>
      <c r="FPI63" s="169"/>
      <c r="FPJ63" s="169"/>
      <c r="FPK63" s="169"/>
      <c r="FPL63" s="169"/>
      <c r="FPM63" s="169"/>
      <c r="FPN63" s="169"/>
      <c r="FPO63" s="169"/>
      <c r="FPP63" s="169"/>
      <c r="FPQ63" s="169"/>
      <c r="FPR63" s="169"/>
      <c r="FPS63" s="169"/>
      <c r="FPT63" s="169"/>
      <c r="FPU63" s="169"/>
      <c r="FPV63" s="169"/>
      <c r="FPW63" s="169"/>
      <c r="FPX63" s="169"/>
      <c r="FPY63" s="169"/>
      <c r="FPZ63" s="169"/>
      <c r="FQA63" s="169"/>
      <c r="FQB63" s="169"/>
      <c r="FQC63" s="169"/>
      <c r="FQD63" s="169"/>
      <c r="FQE63" s="169"/>
      <c r="FQF63" s="169"/>
      <c r="FQG63" s="169"/>
      <c r="FQH63" s="169"/>
      <c r="FQI63" s="169"/>
      <c r="FQJ63" s="169"/>
      <c r="FQK63" s="169"/>
      <c r="FQL63" s="169"/>
      <c r="FQM63" s="169"/>
      <c r="FQN63" s="169"/>
      <c r="FQO63" s="169"/>
      <c r="FQP63" s="169"/>
      <c r="FQQ63" s="169"/>
      <c r="FQR63" s="169"/>
      <c r="FQS63" s="169"/>
      <c r="FQT63" s="169"/>
      <c r="FQU63" s="169"/>
      <c r="FQV63" s="169"/>
      <c r="FQW63" s="169"/>
      <c r="FQX63" s="169"/>
      <c r="FQY63" s="169"/>
      <c r="FQZ63" s="169"/>
      <c r="FRA63" s="169"/>
      <c r="FRB63" s="169"/>
      <c r="FRC63" s="169"/>
      <c r="FRD63" s="169"/>
      <c r="FRE63" s="169"/>
      <c r="FRF63" s="169"/>
      <c r="FRG63" s="169"/>
      <c r="FRH63" s="169"/>
      <c r="FRI63" s="169"/>
      <c r="FRJ63" s="169"/>
      <c r="FRK63" s="169"/>
      <c r="FRL63" s="169"/>
      <c r="FRM63" s="169"/>
      <c r="FRN63" s="169"/>
      <c r="FRO63" s="169"/>
      <c r="FRP63" s="169"/>
      <c r="FRQ63" s="169"/>
      <c r="FRR63" s="169"/>
      <c r="FRS63" s="169"/>
      <c r="FRT63" s="169"/>
      <c r="FRU63" s="169"/>
      <c r="FRV63" s="169"/>
      <c r="FRW63" s="169"/>
      <c r="FRX63" s="169"/>
      <c r="FRY63" s="169"/>
      <c r="FRZ63" s="169"/>
      <c r="FSA63" s="169"/>
      <c r="FSB63" s="169"/>
      <c r="FSC63" s="169"/>
      <c r="FSD63" s="169"/>
      <c r="FSE63" s="169"/>
      <c r="FSF63" s="169"/>
      <c r="FSG63" s="169"/>
      <c r="FSH63" s="169"/>
      <c r="FSI63" s="169"/>
      <c r="FSJ63" s="169"/>
      <c r="FSK63" s="169"/>
      <c r="FSL63" s="169"/>
      <c r="FSM63" s="169"/>
      <c r="FSN63" s="169"/>
      <c r="FSO63" s="169"/>
      <c r="FSP63" s="169"/>
      <c r="FSQ63" s="169"/>
      <c r="FSR63" s="169"/>
      <c r="FSS63" s="169"/>
      <c r="FST63" s="169"/>
      <c r="FSU63" s="169"/>
      <c r="FSV63" s="169"/>
      <c r="FSW63" s="169"/>
      <c r="FSX63" s="169"/>
      <c r="FSY63" s="169"/>
      <c r="FSZ63" s="169"/>
      <c r="FTA63" s="169"/>
      <c r="FTB63" s="169"/>
      <c r="FTC63" s="169"/>
      <c r="FTD63" s="169"/>
      <c r="FTE63" s="169"/>
      <c r="FTF63" s="169"/>
      <c r="FTG63" s="169"/>
      <c r="FTH63" s="169"/>
      <c r="FTI63" s="169"/>
      <c r="FTJ63" s="169"/>
      <c r="FTK63" s="169"/>
      <c r="FTL63" s="169"/>
      <c r="FTM63" s="169"/>
      <c r="FTN63" s="169"/>
      <c r="FTO63" s="169"/>
      <c r="FTP63" s="169"/>
      <c r="FTQ63" s="169"/>
      <c r="FTR63" s="169"/>
      <c r="FTS63" s="169"/>
      <c r="FTT63" s="169"/>
      <c r="FTU63" s="169"/>
      <c r="FTV63" s="169"/>
      <c r="FTW63" s="169"/>
      <c r="FTX63" s="169"/>
      <c r="FTY63" s="169"/>
      <c r="FTZ63" s="169"/>
      <c r="FUA63" s="169"/>
      <c r="FUB63" s="169"/>
      <c r="FUC63" s="169"/>
      <c r="FUD63" s="169"/>
      <c r="FUE63" s="169"/>
      <c r="FUF63" s="169"/>
      <c r="FUG63" s="169"/>
      <c r="FUH63" s="169"/>
      <c r="FUI63" s="169"/>
      <c r="FUJ63" s="169"/>
      <c r="FUK63" s="169"/>
      <c r="FUL63" s="169"/>
      <c r="FUM63" s="169"/>
      <c r="FUN63" s="169"/>
      <c r="FUO63" s="169"/>
      <c r="FUP63" s="169"/>
      <c r="FUQ63" s="169"/>
      <c r="FUR63" s="169"/>
      <c r="FUS63" s="169"/>
      <c r="FUT63" s="169"/>
      <c r="FUU63" s="169"/>
      <c r="FUV63" s="169"/>
      <c r="FUW63" s="169"/>
      <c r="FUX63" s="169"/>
      <c r="FUY63" s="169"/>
      <c r="FUZ63" s="169"/>
      <c r="FVA63" s="169"/>
      <c r="FVB63" s="169"/>
      <c r="FVC63" s="169"/>
      <c r="FVD63" s="169"/>
      <c r="FVE63" s="169"/>
      <c r="FVF63" s="169"/>
      <c r="FVG63" s="169"/>
      <c r="FVH63" s="169"/>
      <c r="FVI63" s="169"/>
      <c r="FVJ63" s="169"/>
      <c r="FVK63" s="169"/>
      <c r="FVL63" s="169"/>
      <c r="FVM63" s="169"/>
      <c r="FVN63" s="169"/>
      <c r="FVO63" s="169"/>
      <c r="FVP63" s="169"/>
      <c r="FVQ63" s="169"/>
      <c r="FVR63" s="169"/>
      <c r="FVS63" s="169"/>
      <c r="FVT63" s="169"/>
      <c r="FVU63" s="169"/>
      <c r="FVV63" s="169"/>
      <c r="FVW63" s="169"/>
      <c r="FVX63" s="169"/>
      <c r="FVY63" s="169"/>
      <c r="FVZ63" s="169"/>
      <c r="FWA63" s="169"/>
      <c r="FWB63" s="169"/>
      <c r="FWC63" s="169"/>
      <c r="FWD63" s="169"/>
      <c r="FWE63" s="169"/>
      <c r="FWF63" s="169"/>
      <c r="FWG63" s="169"/>
      <c r="FWH63" s="169"/>
      <c r="FWI63" s="169"/>
      <c r="FWJ63" s="169"/>
      <c r="FWK63" s="169"/>
      <c r="FWL63" s="169"/>
      <c r="FWM63" s="169"/>
      <c r="FWN63" s="169"/>
      <c r="FWO63" s="169"/>
      <c r="FWP63" s="169"/>
      <c r="FWQ63" s="169"/>
      <c r="FWR63" s="169"/>
      <c r="FWS63" s="169"/>
      <c r="FWT63" s="169"/>
      <c r="FWU63" s="169"/>
      <c r="FWV63" s="169"/>
      <c r="FWW63" s="169"/>
      <c r="FWX63" s="169"/>
      <c r="FWY63" s="169"/>
      <c r="FWZ63" s="169"/>
      <c r="FXA63" s="169"/>
      <c r="FXB63" s="169"/>
      <c r="FXC63" s="169"/>
      <c r="FXD63" s="169"/>
      <c r="FXE63" s="169"/>
      <c r="FXF63" s="169"/>
      <c r="FXG63" s="169"/>
      <c r="FXH63" s="169"/>
      <c r="FXI63" s="169"/>
      <c r="FXJ63" s="169"/>
      <c r="FXK63" s="169"/>
      <c r="FXL63" s="169"/>
      <c r="FXM63" s="169"/>
      <c r="FXN63" s="169"/>
      <c r="FXO63" s="169"/>
      <c r="FXP63" s="169"/>
      <c r="FXQ63" s="169"/>
      <c r="FXR63" s="169"/>
      <c r="FXS63" s="169"/>
      <c r="FXT63" s="169"/>
      <c r="FXU63" s="169"/>
      <c r="FXV63" s="169"/>
      <c r="FXW63" s="169"/>
      <c r="FXX63" s="169"/>
      <c r="FXY63" s="169"/>
      <c r="FXZ63" s="169"/>
      <c r="FYA63" s="169"/>
      <c r="FYB63" s="169"/>
      <c r="FYC63" s="169"/>
      <c r="FYD63" s="169"/>
      <c r="FYE63" s="169"/>
      <c r="FYF63" s="169"/>
      <c r="FYG63" s="169"/>
      <c r="FYH63" s="169"/>
      <c r="FYI63" s="169"/>
      <c r="FYJ63" s="169"/>
      <c r="FYK63" s="169"/>
      <c r="FYL63" s="169"/>
      <c r="FYM63" s="169"/>
      <c r="FYN63" s="169"/>
      <c r="FYO63" s="169"/>
      <c r="FYP63" s="169"/>
      <c r="FYQ63" s="169"/>
      <c r="FYR63" s="169"/>
      <c r="FYS63" s="169"/>
      <c r="FYT63" s="169"/>
      <c r="FYU63" s="169"/>
      <c r="FYV63" s="169"/>
      <c r="FYW63" s="169"/>
      <c r="FYX63" s="169"/>
      <c r="FYY63" s="169"/>
      <c r="FYZ63" s="169"/>
      <c r="FZA63" s="169"/>
      <c r="FZB63" s="169"/>
      <c r="FZC63" s="169"/>
      <c r="FZD63" s="169"/>
      <c r="FZE63" s="169"/>
      <c r="FZF63" s="169"/>
      <c r="FZG63" s="169"/>
      <c r="FZH63" s="169"/>
      <c r="FZI63" s="169"/>
      <c r="FZJ63" s="169"/>
      <c r="FZK63" s="169"/>
      <c r="FZL63" s="169"/>
      <c r="FZM63" s="169"/>
      <c r="FZN63" s="169"/>
      <c r="FZO63" s="169"/>
      <c r="FZP63" s="169"/>
      <c r="FZQ63" s="169"/>
      <c r="FZR63" s="169"/>
      <c r="FZS63" s="169"/>
      <c r="FZT63" s="169"/>
      <c r="FZU63" s="169"/>
      <c r="FZV63" s="169"/>
      <c r="FZW63" s="169"/>
      <c r="FZX63" s="169"/>
      <c r="FZY63" s="169"/>
      <c r="FZZ63" s="169"/>
      <c r="GAA63" s="169"/>
      <c r="GAB63" s="169"/>
      <c r="GAC63" s="169"/>
      <c r="GAD63" s="169"/>
      <c r="GAE63" s="169"/>
      <c r="GAF63" s="169"/>
      <c r="GAG63" s="169"/>
      <c r="GAH63" s="169"/>
      <c r="GAI63" s="169"/>
      <c r="GAJ63" s="169"/>
      <c r="GAK63" s="169"/>
      <c r="GAL63" s="169"/>
      <c r="GAM63" s="169"/>
      <c r="GAN63" s="169"/>
      <c r="GAO63" s="169"/>
      <c r="GAP63" s="169"/>
      <c r="GAQ63" s="169"/>
      <c r="GAR63" s="169"/>
      <c r="GAS63" s="169"/>
      <c r="GAT63" s="169"/>
      <c r="GAU63" s="169"/>
      <c r="GAV63" s="169"/>
      <c r="GAW63" s="169"/>
      <c r="GAX63" s="169"/>
      <c r="GAY63" s="169"/>
      <c r="GAZ63" s="169"/>
      <c r="GBA63" s="169"/>
      <c r="GBB63" s="169"/>
      <c r="GBC63" s="169"/>
      <c r="GBD63" s="169"/>
      <c r="GBE63" s="169"/>
      <c r="GBF63" s="169"/>
      <c r="GBG63" s="169"/>
      <c r="GBH63" s="169"/>
      <c r="GBI63" s="169"/>
      <c r="GBJ63" s="169"/>
      <c r="GBK63" s="169"/>
      <c r="GBL63" s="169"/>
      <c r="GBM63" s="169"/>
      <c r="GBN63" s="169"/>
      <c r="GBO63" s="169"/>
      <c r="GBP63" s="169"/>
      <c r="GBQ63" s="169"/>
      <c r="GBR63" s="169"/>
      <c r="GBS63" s="169"/>
      <c r="GBT63" s="169"/>
      <c r="GBU63" s="169"/>
      <c r="GBV63" s="169"/>
      <c r="GBW63" s="169"/>
      <c r="GBX63" s="169"/>
      <c r="GBY63" s="169"/>
      <c r="GBZ63" s="169"/>
      <c r="GCA63" s="169"/>
      <c r="GCB63" s="169"/>
      <c r="GCC63" s="169"/>
      <c r="GCD63" s="169"/>
      <c r="GCE63" s="169"/>
      <c r="GCF63" s="169"/>
      <c r="GCG63" s="169"/>
      <c r="GCH63" s="169"/>
      <c r="GCI63" s="169"/>
      <c r="GCJ63" s="169"/>
      <c r="GCK63" s="169"/>
      <c r="GCL63" s="169"/>
      <c r="GCM63" s="169"/>
      <c r="GCN63" s="169"/>
      <c r="GCO63" s="169"/>
      <c r="GCP63" s="169"/>
      <c r="GCQ63" s="169"/>
      <c r="GCR63" s="169"/>
      <c r="GCS63" s="169"/>
      <c r="GCT63" s="169"/>
      <c r="GCU63" s="169"/>
      <c r="GCV63" s="169"/>
      <c r="GCW63" s="169"/>
      <c r="GCX63" s="169"/>
      <c r="GCY63" s="169"/>
      <c r="GCZ63" s="169"/>
      <c r="GDA63" s="169"/>
      <c r="GDB63" s="169"/>
      <c r="GDC63" s="169"/>
      <c r="GDD63" s="169"/>
      <c r="GDE63" s="169"/>
      <c r="GDF63" s="169"/>
      <c r="GDG63" s="169"/>
      <c r="GDH63" s="169"/>
      <c r="GDI63" s="169"/>
      <c r="GDJ63" s="169"/>
      <c r="GDK63" s="169"/>
      <c r="GDL63" s="169"/>
      <c r="GDM63" s="169"/>
      <c r="GDN63" s="169"/>
      <c r="GDO63" s="169"/>
      <c r="GDP63" s="169"/>
      <c r="GDQ63" s="169"/>
      <c r="GDR63" s="169"/>
      <c r="GDS63" s="169"/>
      <c r="GDT63" s="169"/>
      <c r="GDU63" s="169"/>
      <c r="GDV63" s="169"/>
      <c r="GDW63" s="169"/>
      <c r="GDX63" s="169"/>
      <c r="GDY63" s="169"/>
      <c r="GDZ63" s="169"/>
      <c r="GEA63" s="169"/>
      <c r="GEB63" s="169"/>
      <c r="GEC63" s="169"/>
      <c r="GED63" s="169"/>
      <c r="GEE63" s="169"/>
      <c r="GEF63" s="169"/>
      <c r="GEG63" s="169"/>
      <c r="GEH63" s="169"/>
      <c r="GEI63" s="169"/>
      <c r="GEJ63" s="169"/>
      <c r="GEK63" s="169"/>
      <c r="GEL63" s="169"/>
      <c r="GEM63" s="169"/>
      <c r="GEN63" s="169"/>
      <c r="GEO63" s="169"/>
      <c r="GEP63" s="169"/>
      <c r="GEQ63" s="169"/>
      <c r="GER63" s="169"/>
      <c r="GES63" s="169"/>
      <c r="GET63" s="169"/>
      <c r="GEU63" s="169"/>
      <c r="GEV63" s="169"/>
      <c r="GEW63" s="169"/>
      <c r="GEX63" s="169"/>
      <c r="GEY63" s="169"/>
      <c r="GEZ63" s="169"/>
      <c r="GFA63" s="169"/>
      <c r="GFB63" s="169"/>
      <c r="GFC63" s="169"/>
      <c r="GFD63" s="169"/>
      <c r="GFE63" s="169"/>
      <c r="GFF63" s="169"/>
      <c r="GFG63" s="169"/>
      <c r="GFH63" s="169"/>
      <c r="GFI63" s="169"/>
      <c r="GFJ63" s="169"/>
      <c r="GFK63" s="169"/>
      <c r="GFL63" s="169"/>
      <c r="GFM63" s="169"/>
      <c r="GFN63" s="169"/>
      <c r="GFO63" s="169"/>
      <c r="GFP63" s="169"/>
      <c r="GFQ63" s="169"/>
      <c r="GFR63" s="169"/>
      <c r="GFS63" s="169"/>
      <c r="GFT63" s="169"/>
      <c r="GFU63" s="169"/>
      <c r="GFV63" s="169"/>
      <c r="GFW63" s="169"/>
      <c r="GFX63" s="169"/>
      <c r="GFY63" s="169"/>
      <c r="GFZ63" s="169"/>
      <c r="GGA63" s="169"/>
      <c r="GGB63" s="169"/>
      <c r="GGC63" s="169"/>
      <c r="GGD63" s="169"/>
      <c r="GGE63" s="169"/>
      <c r="GGF63" s="169"/>
      <c r="GGG63" s="169"/>
      <c r="GGH63" s="169"/>
      <c r="GGI63" s="169"/>
      <c r="GGJ63" s="169"/>
      <c r="GGK63" s="169"/>
      <c r="GGL63" s="169"/>
      <c r="GGM63" s="169"/>
      <c r="GGN63" s="169"/>
      <c r="GGO63" s="169"/>
      <c r="GGP63" s="169"/>
      <c r="GGQ63" s="169"/>
      <c r="GGR63" s="169"/>
      <c r="GGS63" s="169"/>
      <c r="GGT63" s="169"/>
      <c r="GGU63" s="169"/>
      <c r="GGV63" s="169"/>
      <c r="GGW63" s="169"/>
      <c r="GGX63" s="169"/>
      <c r="GGY63" s="169"/>
      <c r="GGZ63" s="169"/>
      <c r="GHA63" s="169"/>
      <c r="GHB63" s="169"/>
      <c r="GHC63" s="169"/>
      <c r="GHD63" s="169"/>
      <c r="GHE63" s="169"/>
      <c r="GHF63" s="169"/>
      <c r="GHG63" s="169"/>
      <c r="GHH63" s="169"/>
      <c r="GHI63" s="169"/>
      <c r="GHJ63" s="169"/>
      <c r="GHK63" s="169"/>
      <c r="GHL63" s="169"/>
      <c r="GHM63" s="169"/>
      <c r="GHN63" s="169"/>
      <c r="GHO63" s="169"/>
      <c r="GHP63" s="169"/>
      <c r="GHQ63" s="169"/>
      <c r="GHR63" s="169"/>
      <c r="GHS63" s="169"/>
      <c r="GHT63" s="169"/>
      <c r="GHU63" s="169"/>
      <c r="GHV63" s="169"/>
      <c r="GHW63" s="169"/>
      <c r="GHX63" s="169"/>
      <c r="GHY63" s="169"/>
      <c r="GHZ63" s="169"/>
      <c r="GIA63" s="169"/>
      <c r="GIB63" s="169"/>
      <c r="GIC63" s="169"/>
      <c r="GID63" s="169"/>
      <c r="GIE63" s="169"/>
      <c r="GIF63" s="169"/>
      <c r="GIG63" s="169"/>
      <c r="GIH63" s="169"/>
      <c r="GII63" s="169"/>
      <c r="GIJ63" s="169"/>
      <c r="GIK63" s="169"/>
      <c r="GIL63" s="169"/>
      <c r="GIM63" s="169"/>
      <c r="GIN63" s="169"/>
      <c r="GIO63" s="169"/>
      <c r="GIP63" s="169"/>
      <c r="GIQ63" s="169"/>
      <c r="GIR63" s="169"/>
      <c r="GIS63" s="169"/>
      <c r="GIT63" s="169"/>
      <c r="GIU63" s="169"/>
      <c r="GIV63" s="169"/>
      <c r="GIW63" s="169"/>
      <c r="GIX63" s="169"/>
      <c r="GIY63" s="169"/>
      <c r="GIZ63" s="169"/>
      <c r="GJA63" s="169"/>
      <c r="GJB63" s="169"/>
      <c r="GJC63" s="169"/>
      <c r="GJD63" s="169"/>
      <c r="GJE63" s="169"/>
      <c r="GJF63" s="169"/>
      <c r="GJG63" s="169"/>
      <c r="GJH63" s="169"/>
      <c r="GJI63" s="169"/>
      <c r="GJJ63" s="169"/>
      <c r="GJK63" s="169"/>
      <c r="GJL63" s="169"/>
      <c r="GJM63" s="169"/>
      <c r="GJN63" s="169"/>
      <c r="GJO63" s="169"/>
      <c r="GJP63" s="169"/>
      <c r="GJQ63" s="169"/>
      <c r="GJR63" s="169"/>
      <c r="GJS63" s="169"/>
      <c r="GJT63" s="169"/>
      <c r="GJU63" s="169"/>
      <c r="GJV63" s="169"/>
      <c r="GJW63" s="169"/>
      <c r="GJX63" s="169"/>
      <c r="GJY63" s="169"/>
      <c r="GJZ63" s="169"/>
      <c r="GKA63" s="169"/>
      <c r="GKB63" s="169"/>
      <c r="GKC63" s="169"/>
      <c r="GKD63" s="169"/>
      <c r="GKE63" s="169"/>
      <c r="GKF63" s="169"/>
      <c r="GKG63" s="169"/>
      <c r="GKH63" s="169"/>
      <c r="GKI63" s="169"/>
      <c r="GKJ63" s="169"/>
      <c r="GKK63" s="169"/>
      <c r="GKL63" s="169"/>
      <c r="GKM63" s="169"/>
      <c r="GKN63" s="169"/>
      <c r="GKO63" s="169"/>
      <c r="GKP63" s="169"/>
      <c r="GKQ63" s="169"/>
      <c r="GKR63" s="169"/>
      <c r="GKS63" s="169"/>
      <c r="GKT63" s="169"/>
      <c r="GKU63" s="169"/>
      <c r="GKV63" s="169"/>
      <c r="GKW63" s="169"/>
      <c r="GKX63" s="169"/>
      <c r="GKY63" s="169"/>
      <c r="GKZ63" s="169"/>
      <c r="GLA63" s="169"/>
      <c r="GLB63" s="169"/>
      <c r="GLC63" s="169"/>
      <c r="GLD63" s="169"/>
      <c r="GLE63" s="169"/>
      <c r="GLF63" s="169"/>
      <c r="GLG63" s="169"/>
      <c r="GLH63" s="169"/>
      <c r="GLI63" s="169"/>
      <c r="GLJ63" s="169"/>
      <c r="GLK63" s="169"/>
      <c r="GLL63" s="169"/>
      <c r="GLM63" s="169"/>
      <c r="GLN63" s="169"/>
      <c r="GLO63" s="169"/>
      <c r="GLP63" s="169"/>
      <c r="GLQ63" s="169"/>
      <c r="GLR63" s="169"/>
      <c r="GLS63" s="169"/>
      <c r="GLT63" s="169"/>
      <c r="GLU63" s="169"/>
      <c r="GLV63" s="169"/>
      <c r="GLW63" s="169"/>
      <c r="GLX63" s="169"/>
      <c r="GLY63" s="169"/>
      <c r="GLZ63" s="169"/>
      <c r="GMA63" s="169"/>
      <c r="GMB63" s="169"/>
      <c r="GMC63" s="169"/>
      <c r="GMD63" s="169"/>
      <c r="GME63" s="169"/>
      <c r="GMF63" s="169"/>
      <c r="GMG63" s="169"/>
      <c r="GMH63" s="169"/>
      <c r="GMI63" s="169"/>
      <c r="GMJ63" s="169"/>
      <c r="GMK63" s="169"/>
      <c r="GML63" s="169"/>
      <c r="GMM63" s="169"/>
      <c r="GMN63" s="169"/>
      <c r="GMO63" s="169"/>
      <c r="GMP63" s="169"/>
      <c r="GMQ63" s="169"/>
      <c r="GMR63" s="169"/>
      <c r="GMS63" s="169"/>
      <c r="GMT63" s="169"/>
      <c r="GMU63" s="169"/>
      <c r="GMV63" s="169"/>
      <c r="GMW63" s="169"/>
      <c r="GMX63" s="169"/>
      <c r="GMY63" s="169"/>
      <c r="GMZ63" s="169"/>
      <c r="GNA63" s="169"/>
      <c r="GNB63" s="169"/>
      <c r="GNC63" s="169"/>
      <c r="GND63" s="169"/>
      <c r="GNE63" s="169"/>
      <c r="GNF63" s="169"/>
      <c r="GNG63" s="169"/>
      <c r="GNH63" s="169"/>
      <c r="GNI63" s="169"/>
      <c r="GNJ63" s="169"/>
      <c r="GNK63" s="169"/>
      <c r="GNL63" s="169"/>
      <c r="GNM63" s="169"/>
      <c r="GNN63" s="169"/>
      <c r="GNO63" s="169"/>
      <c r="GNP63" s="169"/>
      <c r="GNQ63" s="169"/>
      <c r="GNR63" s="169"/>
      <c r="GNS63" s="169"/>
      <c r="GNT63" s="169"/>
      <c r="GNU63" s="169"/>
      <c r="GNV63" s="169"/>
      <c r="GNW63" s="169"/>
      <c r="GNX63" s="169"/>
      <c r="GNY63" s="169"/>
      <c r="GNZ63" s="169"/>
      <c r="GOA63" s="169"/>
      <c r="GOB63" s="169"/>
      <c r="GOC63" s="169"/>
      <c r="GOD63" s="169"/>
      <c r="GOE63" s="169"/>
      <c r="GOF63" s="169"/>
      <c r="GOG63" s="169"/>
      <c r="GOH63" s="169"/>
      <c r="GOI63" s="169"/>
      <c r="GOJ63" s="169"/>
      <c r="GOK63" s="169"/>
      <c r="GOL63" s="169"/>
      <c r="GOM63" s="169"/>
      <c r="GON63" s="169"/>
      <c r="GOO63" s="169"/>
      <c r="GOP63" s="169"/>
      <c r="GOQ63" s="169"/>
      <c r="GOR63" s="169"/>
      <c r="GOS63" s="169"/>
      <c r="GOT63" s="169"/>
      <c r="GOU63" s="169"/>
      <c r="GOV63" s="169"/>
      <c r="GOW63" s="169"/>
      <c r="GOX63" s="169"/>
      <c r="GOY63" s="169"/>
      <c r="GOZ63" s="169"/>
      <c r="GPA63" s="169"/>
      <c r="GPB63" s="169"/>
      <c r="GPC63" s="169"/>
      <c r="GPD63" s="169"/>
      <c r="GPE63" s="169"/>
      <c r="GPF63" s="169"/>
      <c r="GPG63" s="169"/>
      <c r="GPH63" s="169"/>
      <c r="GPI63" s="169"/>
      <c r="GPJ63" s="169"/>
      <c r="GPK63" s="169"/>
      <c r="GPL63" s="169"/>
      <c r="GPM63" s="169"/>
      <c r="GPN63" s="169"/>
      <c r="GPO63" s="169"/>
      <c r="GPP63" s="169"/>
      <c r="GPQ63" s="169"/>
      <c r="GPR63" s="169"/>
      <c r="GPS63" s="169"/>
      <c r="GPT63" s="169"/>
      <c r="GPU63" s="169"/>
      <c r="GPV63" s="169"/>
      <c r="GPW63" s="169"/>
      <c r="GPX63" s="169"/>
      <c r="GPY63" s="169"/>
      <c r="GPZ63" s="169"/>
      <c r="GQA63" s="169"/>
      <c r="GQB63" s="169"/>
      <c r="GQC63" s="169"/>
      <c r="GQD63" s="169"/>
      <c r="GQE63" s="169"/>
      <c r="GQF63" s="169"/>
      <c r="GQG63" s="169"/>
      <c r="GQH63" s="169"/>
      <c r="GQI63" s="169"/>
      <c r="GQJ63" s="169"/>
      <c r="GQK63" s="169"/>
      <c r="GQL63" s="169"/>
      <c r="GQM63" s="169"/>
      <c r="GQN63" s="169"/>
      <c r="GQO63" s="169"/>
      <c r="GQP63" s="169"/>
      <c r="GQQ63" s="169"/>
      <c r="GQR63" s="169"/>
      <c r="GQS63" s="169"/>
      <c r="GQT63" s="169"/>
      <c r="GQU63" s="169"/>
      <c r="GQV63" s="169"/>
      <c r="GQW63" s="169"/>
      <c r="GQX63" s="169"/>
      <c r="GQY63" s="169"/>
      <c r="GQZ63" s="169"/>
      <c r="GRA63" s="169"/>
      <c r="GRB63" s="169"/>
      <c r="GRC63" s="169"/>
      <c r="GRD63" s="169"/>
      <c r="GRE63" s="169"/>
      <c r="GRF63" s="169"/>
      <c r="GRG63" s="169"/>
      <c r="GRH63" s="169"/>
      <c r="GRI63" s="169"/>
      <c r="GRJ63" s="169"/>
      <c r="GRK63" s="169"/>
      <c r="GRL63" s="169"/>
      <c r="GRM63" s="169"/>
      <c r="GRN63" s="169"/>
      <c r="GRO63" s="169"/>
      <c r="GRP63" s="169"/>
      <c r="GRQ63" s="169"/>
      <c r="GRR63" s="169"/>
      <c r="GRS63" s="169"/>
      <c r="GRT63" s="169"/>
      <c r="GRU63" s="169"/>
      <c r="GRV63" s="169"/>
      <c r="GRW63" s="169"/>
      <c r="GRX63" s="169"/>
      <c r="GRY63" s="169"/>
      <c r="GRZ63" s="169"/>
      <c r="GSA63" s="169"/>
      <c r="GSB63" s="169"/>
      <c r="GSC63" s="169"/>
      <c r="GSD63" s="169"/>
      <c r="GSE63" s="169"/>
      <c r="GSF63" s="169"/>
      <c r="GSG63" s="169"/>
      <c r="GSH63" s="169"/>
      <c r="GSI63" s="169"/>
      <c r="GSJ63" s="169"/>
      <c r="GSK63" s="169"/>
      <c r="GSL63" s="169"/>
      <c r="GSM63" s="169"/>
      <c r="GSN63" s="169"/>
      <c r="GSO63" s="169"/>
      <c r="GSP63" s="169"/>
      <c r="GSQ63" s="169"/>
      <c r="GSR63" s="169"/>
      <c r="GSS63" s="169"/>
      <c r="GST63" s="169"/>
      <c r="GSU63" s="169"/>
      <c r="GSV63" s="169"/>
      <c r="GSW63" s="169"/>
      <c r="GSX63" s="169"/>
      <c r="GSY63" s="169"/>
      <c r="GSZ63" s="169"/>
      <c r="GTA63" s="169"/>
      <c r="GTB63" s="169"/>
      <c r="GTC63" s="169"/>
      <c r="GTD63" s="169"/>
      <c r="GTE63" s="169"/>
      <c r="GTF63" s="169"/>
      <c r="GTG63" s="169"/>
      <c r="GTH63" s="169"/>
      <c r="GTI63" s="169"/>
      <c r="GTJ63" s="169"/>
      <c r="GTK63" s="169"/>
      <c r="GTL63" s="169"/>
      <c r="GTM63" s="169"/>
      <c r="GTN63" s="169"/>
      <c r="GTO63" s="169"/>
      <c r="GTP63" s="169"/>
      <c r="GTQ63" s="169"/>
      <c r="GTR63" s="169"/>
      <c r="GTS63" s="169"/>
      <c r="GTT63" s="169"/>
      <c r="GTU63" s="169"/>
      <c r="GTV63" s="169"/>
      <c r="GTW63" s="169"/>
      <c r="GTX63" s="169"/>
      <c r="GTY63" s="169"/>
      <c r="GTZ63" s="169"/>
      <c r="GUA63" s="169"/>
      <c r="GUB63" s="169"/>
      <c r="GUC63" s="169"/>
      <c r="GUD63" s="169"/>
      <c r="GUE63" s="169"/>
      <c r="GUF63" s="169"/>
      <c r="GUG63" s="169"/>
      <c r="GUH63" s="169"/>
      <c r="GUI63" s="169"/>
      <c r="GUJ63" s="169"/>
      <c r="GUK63" s="169"/>
      <c r="GUL63" s="169"/>
      <c r="GUM63" s="169"/>
      <c r="GUN63" s="169"/>
      <c r="GUO63" s="169"/>
      <c r="GUP63" s="169"/>
      <c r="GUQ63" s="169"/>
      <c r="GUR63" s="169"/>
      <c r="GUS63" s="169"/>
      <c r="GUT63" s="169"/>
      <c r="GUU63" s="169"/>
      <c r="GUV63" s="169"/>
      <c r="GUW63" s="169"/>
      <c r="GUX63" s="169"/>
      <c r="GUY63" s="169"/>
      <c r="GUZ63" s="169"/>
      <c r="GVA63" s="169"/>
      <c r="GVB63" s="169"/>
      <c r="GVC63" s="169"/>
      <c r="GVD63" s="169"/>
      <c r="GVE63" s="169"/>
      <c r="GVF63" s="169"/>
      <c r="GVG63" s="169"/>
      <c r="GVH63" s="169"/>
      <c r="GVI63" s="169"/>
      <c r="GVJ63" s="169"/>
      <c r="GVK63" s="169"/>
      <c r="GVL63" s="169"/>
      <c r="GVM63" s="169"/>
      <c r="GVN63" s="169"/>
      <c r="GVO63" s="169"/>
      <c r="GVP63" s="169"/>
      <c r="GVQ63" s="169"/>
      <c r="GVR63" s="169"/>
      <c r="GVS63" s="169"/>
      <c r="GVT63" s="169"/>
      <c r="GVU63" s="169"/>
      <c r="GVV63" s="169"/>
      <c r="GVW63" s="169"/>
      <c r="GVX63" s="169"/>
      <c r="GVY63" s="169"/>
      <c r="GVZ63" s="169"/>
      <c r="GWA63" s="169"/>
      <c r="GWB63" s="169"/>
      <c r="GWC63" s="169"/>
      <c r="GWD63" s="169"/>
      <c r="GWE63" s="169"/>
      <c r="GWF63" s="169"/>
      <c r="GWG63" s="169"/>
      <c r="GWH63" s="169"/>
      <c r="GWI63" s="169"/>
      <c r="GWJ63" s="169"/>
      <c r="GWK63" s="169"/>
      <c r="GWL63" s="169"/>
      <c r="GWM63" s="169"/>
      <c r="GWN63" s="169"/>
      <c r="GWO63" s="169"/>
      <c r="GWP63" s="169"/>
      <c r="GWQ63" s="169"/>
      <c r="GWR63" s="169"/>
      <c r="GWS63" s="169"/>
      <c r="GWT63" s="169"/>
      <c r="GWU63" s="169"/>
      <c r="GWV63" s="169"/>
      <c r="GWW63" s="169"/>
      <c r="GWX63" s="169"/>
      <c r="GWY63" s="169"/>
      <c r="GWZ63" s="169"/>
      <c r="GXA63" s="169"/>
      <c r="GXB63" s="169"/>
      <c r="GXC63" s="169"/>
      <c r="GXD63" s="169"/>
      <c r="GXE63" s="169"/>
      <c r="GXF63" s="169"/>
      <c r="GXG63" s="169"/>
      <c r="GXH63" s="169"/>
      <c r="GXI63" s="169"/>
      <c r="GXJ63" s="169"/>
      <c r="GXK63" s="169"/>
      <c r="GXL63" s="169"/>
      <c r="GXM63" s="169"/>
      <c r="GXN63" s="169"/>
      <c r="GXO63" s="169"/>
      <c r="GXP63" s="169"/>
      <c r="GXQ63" s="169"/>
      <c r="GXR63" s="169"/>
      <c r="GXS63" s="169"/>
      <c r="GXT63" s="169"/>
      <c r="GXU63" s="169"/>
      <c r="GXV63" s="169"/>
      <c r="GXW63" s="169"/>
      <c r="GXX63" s="169"/>
      <c r="GXY63" s="169"/>
      <c r="GXZ63" s="169"/>
      <c r="GYA63" s="169"/>
      <c r="GYB63" s="169"/>
      <c r="GYC63" s="169"/>
      <c r="GYD63" s="169"/>
      <c r="GYE63" s="169"/>
      <c r="GYF63" s="169"/>
      <c r="GYG63" s="169"/>
      <c r="GYH63" s="169"/>
      <c r="GYI63" s="169"/>
      <c r="GYJ63" s="169"/>
      <c r="GYK63" s="169"/>
      <c r="GYL63" s="169"/>
      <c r="GYM63" s="169"/>
      <c r="GYN63" s="169"/>
      <c r="GYO63" s="169"/>
      <c r="GYP63" s="169"/>
      <c r="GYQ63" s="169"/>
      <c r="GYR63" s="169"/>
      <c r="GYS63" s="169"/>
      <c r="GYT63" s="169"/>
      <c r="GYU63" s="169"/>
      <c r="GYV63" s="169"/>
      <c r="GYW63" s="169"/>
      <c r="GYX63" s="169"/>
      <c r="GYY63" s="169"/>
      <c r="GYZ63" s="169"/>
      <c r="GZA63" s="169"/>
      <c r="GZB63" s="169"/>
      <c r="GZC63" s="169"/>
      <c r="GZD63" s="169"/>
      <c r="GZE63" s="169"/>
      <c r="GZF63" s="169"/>
      <c r="GZG63" s="169"/>
      <c r="GZH63" s="169"/>
      <c r="GZI63" s="169"/>
      <c r="GZJ63" s="169"/>
      <c r="GZK63" s="169"/>
      <c r="GZL63" s="169"/>
      <c r="GZM63" s="169"/>
      <c r="GZN63" s="169"/>
      <c r="GZO63" s="169"/>
      <c r="GZP63" s="169"/>
      <c r="GZQ63" s="169"/>
      <c r="GZR63" s="169"/>
      <c r="GZS63" s="169"/>
      <c r="GZT63" s="169"/>
      <c r="GZU63" s="169"/>
      <c r="GZV63" s="169"/>
      <c r="GZW63" s="169"/>
      <c r="GZX63" s="169"/>
      <c r="GZY63" s="169"/>
      <c r="GZZ63" s="169"/>
      <c r="HAA63" s="169"/>
      <c r="HAB63" s="169"/>
      <c r="HAC63" s="169"/>
      <c r="HAD63" s="169"/>
      <c r="HAE63" s="169"/>
      <c r="HAF63" s="169"/>
      <c r="HAG63" s="169"/>
      <c r="HAH63" s="169"/>
      <c r="HAI63" s="169"/>
      <c r="HAJ63" s="169"/>
      <c r="HAK63" s="169"/>
      <c r="HAL63" s="169"/>
      <c r="HAM63" s="169"/>
      <c r="HAN63" s="169"/>
      <c r="HAO63" s="169"/>
      <c r="HAP63" s="169"/>
      <c r="HAQ63" s="169"/>
      <c r="HAR63" s="169"/>
      <c r="HAS63" s="169"/>
      <c r="HAT63" s="169"/>
      <c r="HAU63" s="169"/>
      <c r="HAV63" s="169"/>
      <c r="HAW63" s="169"/>
      <c r="HAX63" s="169"/>
      <c r="HAY63" s="169"/>
      <c r="HAZ63" s="169"/>
      <c r="HBA63" s="169"/>
      <c r="HBB63" s="169"/>
      <c r="HBC63" s="169"/>
      <c r="HBD63" s="169"/>
      <c r="HBE63" s="169"/>
      <c r="HBF63" s="169"/>
      <c r="HBG63" s="169"/>
      <c r="HBH63" s="169"/>
      <c r="HBI63" s="169"/>
      <c r="HBJ63" s="169"/>
      <c r="HBK63" s="169"/>
      <c r="HBL63" s="169"/>
      <c r="HBM63" s="169"/>
      <c r="HBN63" s="169"/>
      <c r="HBO63" s="169"/>
      <c r="HBP63" s="169"/>
      <c r="HBQ63" s="169"/>
      <c r="HBR63" s="169"/>
      <c r="HBS63" s="169"/>
      <c r="HBT63" s="169"/>
      <c r="HBU63" s="169"/>
      <c r="HBV63" s="169"/>
      <c r="HBW63" s="169"/>
      <c r="HBX63" s="169"/>
      <c r="HBY63" s="169"/>
      <c r="HBZ63" s="169"/>
      <c r="HCA63" s="169"/>
      <c r="HCB63" s="169"/>
      <c r="HCC63" s="169"/>
      <c r="HCD63" s="169"/>
      <c r="HCE63" s="169"/>
      <c r="HCF63" s="169"/>
      <c r="HCG63" s="169"/>
      <c r="HCH63" s="169"/>
      <c r="HCI63" s="169"/>
      <c r="HCJ63" s="169"/>
      <c r="HCK63" s="169"/>
      <c r="HCL63" s="169"/>
      <c r="HCM63" s="169"/>
      <c r="HCN63" s="169"/>
      <c r="HCO63" s="169"/>
      <c r="HCP63" s="169"/>
      <c r="HCQ63" s="169"/>
      <c r="HCR63" s="169"/>
      <c r="HCS63" s="169"/>
      <c r="HCT63" s="169"/>
      <c r="HCU63" s="169"/>
      <c r="HCV63" s="169"/>
      <c r="HCW63" s="169"/>
      <c r="HCX63" s="169"/>
      <c r="HCY63" s="169"/>
      <c r="HCZ63" s="169"/>
      <c r="HDA63" s="169"/>
      <c r="HDB63" s="169"/>
      <c r="HDC63" s="169"/>
      <c r="HDD63" s="169"/>
      <c r="HDE63" s="169"/>
      <c r="HDF63" s="169"/>
      <c r="HDG63" s="169"/>
      <c r="HDH63" s="169"/>
      <c r="HDI63" s="169"/>
      <c r="HDJ63" s="169"/>
      <c r="HDK63" s="169"/>
      <c r="HDL63" s="169"/>
      <c r="HDM63" s="169"/>
      <c r="HDN63" s="169"/>
      <c r="HDO63" s="169"/>
      <c r="HDP63" s="169"/>
      <c r="HDQ63" s="169"/>
      <c r="HDR63" s="169"/>
      <c r="HDS63" s="169"/>
      <c r="HDT63" s="169"/>
      <c r="HDU63" s="169"/>
      <c r="HDV63" s="169"/>
      <c r="HDW63" s="169"/>
      <c r="HDX63" s="169"/>
      <c r="HDY63" s="169"/>
      <c r="HDZ63" s="169"/>
      <c r="HEA63" s="169"/>
      <c r="HEB63" s="169"/>
      <c r="HEC63" s="169"/>
      <c r="HED63" s="169"/>
      <c r="HEE63" s="169"/>
      <c r="HEF63" s="169"/>
      <c r="HEG63" s="169"/>
      <c r="HEH63" s="169"/>
      <c r="HEI63" s="169"/>
      <c r="HEJ63" s="169"/>
      <c r="HEK63" s="169"/>
      <c r="HEL63" s="169"/>
      <c r="HEM63" s="169"/>
      <c r="HEN63" s="169"/>
      <c r="HEO63" s="169"/>
      <c r="HEP63" s="169"/>
      <c r="HEQ63" s="169"/>
      <c r="HER63" s="169"/>
      <c r="HES63" s="169"/>
      <c r="HET63" s="169"/>
      <c r="HEU63" s="169"/>
      <c r="HEV63" s="169"/>
      <c r="HEW63" s="169"/>
      <c r="HEX63" s="169"/>
      <c r="HEY63" s="169"/>
      <c r="HEZ63" s="169"/>
      <c r="HFA63" s="169"/>
      <c r="HFB63" s="169"/>
      <c r="HFC63" s="169"/>
      <c r="HFD63" s="169"/>
      <c r="HFE63" s="169"/>
      <c r="HFF63" s="169"/>
      <c r="HFG63" s="169"/>
      <c r="HFH63" s="169"/>
      <c r="HFI63" s="169"/>
      <c r="HFJ63" s="169"/>
      <c r="HFK63" s="169"/>
      <c r="HFL63" s="169"/>
      <c r="HFM63" s="169"/>
      <c r="HFN63" s="169"/>
      <c r="HFO63" s="169"/>
      <c r="HFP63" s="169"/>
      <c r="HFQ63" s="169"/>
      <c r="HFR63" s="169"/>
      <c r="HFS63" s="169"/>
      <c r="HFT63" s="169"/>
      <c r="HFU63" s="169"/>
      <c r="HFV63" s="169"/>
      <c r="HFW63" s="169"/>
      <c r="HFX63" s="169"/>
      <c r="HFY63" s="169"/>
      <c r="HFZ63" s="169"/>
      <c r="HGA63" s="169"/>
      <c r="HGB63" s="169"/>
      <c r="HGC63" s="169"/>
      <c r="HGD63" s="169"/>
      <c r="HGE63" s="169"/>
      <c r="HGF63" s="169"/>
      <c r="HGG63" s="169"/>
      <c r="HGH63" s="169"/>
      <c r="HGI63" s="169"/>
      <c r="HGJ63" s="169"/>
      <c r="HGK63" s="169"/>
      <c r="HGL63" s="169"/>
      <c r="HGM63" s="169"/>
      <c r="HGN63" s="169"/>
      <c r="HGO63" s="169"/>
      <c r="HGP63" s="169"/>
      <c r="HGQ63" s="169"/>
      <c r="HGR63" s="169"/>
      <c r="HGS63" s="169"/>
      <c r="HGT63" s="169"/>
      <c r="HGU63" s="169"/>
      <c r="HGV63" s="169"/>
      <c r="HGW63" s="169"/>
      <c r="HGX63" s="169"/>
      <c r="HGY63" s="169"/>
      <c r="HGZ63" s="169"/>
      <c r="HHA63" s="169"/>
      <c r="HHB63" s="169"/>
      <c r="HHC63" s="169"/>
      <c r="HHD63" s="169"/>
      <c r="HHE63" s="169"/>
      <c r="HHF63" s="169"/>
      <c r="HHG63" s="169"/>
      <c r="HHH63" s="169"/>
      <c r="HHI63" s="169"/>
      <c r="HHJ63" s="169"/>
      <c r="HHK63" s="169"/>
      <c r="HHL63" s="169"/>
      <c r="HHM63" s="169"/>
      <c r="HHN63" s="169"/>
      <c r="HHO63" s="169"/>
      <c r="HHP63" s="169"/>
      <c r="HHQ63" s="169"/>
      <c r="HHR63" s="169"/>
      <c r="HHS63" s="169"/>
      <c r="HHT63" s="169"/>
      <c r="HHU63" s="169"/>
      <c r="HHV63" s="169"/>
      <c r="HHW63" s="169"/>
      <c r="HHX63" s="169"/>
      <c r="HHY63" s="169"/>
      <c r="HHZ63" s="169"/>
      <c r="HIA63" s="169"/>
      <c r="HIB63" s="169"/>
      <c r="HIC63" s="169"/>
      <c r="HID63" s="169"/>
      <c r="HIE63" s="169"/>
      <c r="HIF63" s="169"/>
      <c r="HIG63" s="169"/>
      <c r="HIH63" s="169"/>
      <c r="HII63" s="169"/>
      <c r="HIJ63" s="169"/>
      <c r="HIK63" s="169"/>
      <c r="HIL63" s="169"/>
      <c r="HIM63" s="169"/>
      <c r="HIN63" s="169"/>
      <c r="HIO63" s="169"/>
      <c r="HIP63" s="169"/>
      <c r="HIQ63" s="169"/>
      <c r="HIR63" s="169"/>
      <c r="HIS63" s="169"/>
      <c r="HIT63" s="169"/>
      <c r="HIU63" s="169"/>
      <c r="HIV63" s="169"/>
      <c r="HIW63" s="169"/>
      <c r="HIX63" s="169"/>
      <c r="HIY63" s="169"/>
      <c r="HIZ63" s="169"/>
      <c r="HJA63" s="169"/>
      <c r="HJB63" s="169"/>
      <c r="HJC63" s="169"/>
      <c r="HJD63" s="169"/>
      <c r="HJE63" s="169"/>
      <c r="HJF63" s="169"/>
      <c r="HJG63" s="169"/>
      <c r="HJH63" s="169"/>
      <c r="HJI63" s="169"/>
      <c r="HJJ63" s="169"/>
      <c r="HJK63" s="169"/>
      <c r="HJL63" s="169"/>
      <c r="HJM63" s="169"/>
      <c r="HJN63" s="169"/>
      <c r="HJO63" s="169"/>
      <c r="HJP63" s="169"/>
      <c r="HJQ63" s="169"/>
      <c r="HJR63" s="169"/>
      <c r="HJS63" s="169"/>
      <c r="HJT63" s="169"/>
      <c r="HJU63" s="169"/>
      <c r="HJV63" s="169"/>
      <c r="HJW63" s="169"/>
      <c r="HJX63" s="169"/>
      <c r="HJY63" s="169"/>
      <c r="HJZ63" s="169"/>
      <c r="HKA63" s="169"/>
      <c r="HKB63" s="169"/>
      <c r="HKC63" s="169"/>
      <c r="HKD63" s="169"/>
      <c r="HKE63" s="169"/>
      <c r="HKF63" s="169"/>
      <c r="HKG63" s="169"/>
      <c r="HKH63" s="169"/>
      <c r="HKI63" s="169"/>
      <c r="HKJ63" s="169"/>
      <c r="HKK63" s="169"/>
      <c r="HKL63" s="169"/>
      <c r="HKM63" s="169"/>
      <c r="HKN63" s="169"/>
      <c r="HKO63" s="169"/>
      <c r="HKP63" s="169"/>
      <c r="HKQ63" s="169"/>
      <c r="HKR63" s="169"/>
      <c r="HKS63" s="169"/>
      <c r="HKT63" s="169"/>
      <c r="HKU63" s="169"/>
      <c r="HKV63" s="169"/>
      <c r="HKW63" s="169"/>
      <c r="HKX63" s="169"/>
      <c r="HKY63" s="169"/>
      <c r="HKZ63" s="169"/>
      <c r="HLA63" s="169"/>
      <c r="HLB63" s="169"/>
      <c r="HLC63" s="169"/>
      <c r="HLD63" s="169"/>
      <c r="HLE63" s="169"/>
      <c r="HLF63" s="169"/>
      <c r="HLG63" s="169"/>
      <c r="HLH63" s="169"/>
      <c r="HLI63" s="169"/>
      <c r="HLJ63" s="169"/>
      <c r="HLK63" s="169"/>
      <c r="HLL63" s="169"/>
      <c r="HLM63" s="169"/>
      <c r="HLN63" s="169"/>
      <c r="HLO63" s="169"/>
      <c r="HLP63" s="169"/>
      <c r="HLQ63" s="169"/>
      <c r="HLR63" s="169"/>
      <c r="HLS63" s="169"/>
      <c r="HLT63" s="169"/>
      <c r="HLU63" s="169"/>
      <c r="HLV63" s="169"/>
      <c r="HLW63" s="169"/>
      <c r="HLX63" s="169"/>
      <c r="HLY63" s="169"/>
      <c r="HLZ63" s="169"/>
      <c r="HMA63" s="169"/>
      <c r="HMB63" s="169"/>
      <c r="HMC63" s="169"/>
      <c r="HMD63" s="169"/>
      <c r="HME63" s="169"/>
      <c r="HMF63" s="169"/>
      <c r="HMG63" s="169"/>
      <c r="HMH63" s="169"/>
      <c r="HMI63" s="169"/>
      <c r="HMJ63" s="169"/>
      <c r="HMK63" s="169"/>
      <c r="HML63" s="169"/>
      <c r="HMM63" s="169"/>
      <c r="HMN63" s="169"/>
      <c r="HMO63" s="169"/>
      <c r="HMP63" s="169"/>
      <c r="HMQ63" s="169"/>
      <c r="HMR63" s="169"/>
      <c r="HMS63" s="169"/>
      <c r="HMT63" s="169"/>
      <c r="HMU63" s="169"/>
      <c r="HMV63" s="169"/>
      <c r="HMW63" s="169"/>
      <c r="HMX63" s="169"/>
      <c r="HMY63" s="169"/>
      <c r="HMZ63" s="169"/>
      <c r="HNA63" s="169"/>
      <c r="HNB63" s="169"/>
      <c r="HNC63" s="169"/>
      <c r="HND63" s="169"/>
      <c r="HNE63" s="169"/>
      <c r="HNF63" s="169"/>
      <c r="HNG63" s="169"/>
      <c r="HNH63" s="169"/>
      <c r="HNI63" s="169"/>
      <c r="HNJ63" s="169"/>
      <c r="HNK63" s="169"/>
      <c r="HNL63" s="169"/>
      <c r="HNM63" s="169"/>
      <c r="HNN63" s="169"/>
      <c r="HNO63" s="169"/>
      <c r="HNP63" s="169"/>
      <c r="HNQ63" s="169"/>
      <c r="HNR63" s="169"/>
      <c r="HNS63" s="169"/>
      <c r="HNT63" s="169"/>
      <c r="HNU63" s="169"/>
      <c r="HNV63" s="169"/>
      <c r="HNW63" s="169"/>
      <c r="HNX63" s="169"/>
      <c r="HNY63" s="169"/>
      <c r="HNZ63" s="169"/>
      <c r="HOA63" s="169"/>
      <c r="HOB63" s="169"/>
      <c r="HOC63" s="169"/>
      <c r="HOD63" s="169"/>
      <c r="HOE63" s="169"/>
      <c r="HOF63" s="169"/>
      <c r="HOG63" s="169"/>
      <c r="HOH63" s="169"/>
      <c r="HOI63" s="169"/>
      <c r="HOJ63" s="169"/>
      <c r="HOK63" s="169"/>
      <c r="HOL63" s="169"/>
      <c r="HOM63" s="169"/>
      <c r="HON63" s="169"/>
      <c r="HOO63" s="169"/>
      <c r="HOP63" s="169"/>
      <c r="HOQ63" s="169"/>
      <c r="HOR63" s="169"/>
      <c r="HOS63" s="169"/>
      <c r="HOT63" s="169"/>
      <c r="HOU63" s="169"/>
      <c r="HOV63" s="169"/>
      <c r="HOW63" s="169"/>
      <c r="HOX63" s="169"/>
      <c r="HOY63" s="169"/>
      <c r="HOZ63" s="169"/>
      <c r="HPA63" s="169"/>
      <c r="HPB63" s="169"/>
      <c r="HPC63" s="169"/>
      <c r="HPD63" s="169"/>
      <c r="HPE63" s="169"/>
      <c r="HPF63" s="169"/>
      <c r="HPG63" s="169"/>
      <c r="HPH63" s="169"/>
      <c r="HPI63" s="169"/>
      <c r="HPJ63" s="169"/>
      <c r="HPK63" s="169"/>
      <c r="HPL63" s="169"/>
      <c r="HPM63" s="169"/>
      <c r="HPN63" s="169"/>
      <c r="HPO63" s="169"/>
      <c r="HPP63" s="169"/>
      <c r="HPQ63" s="169"/>
      <c r="HPR63" s="169"/>
      <c r="HPS63" s="169"/>
      <c r="HPT63" s="169"/>
      <c r="HPU63" s="169"/>
      <c r="HPV63" s="169"/>
      <c r="HPW63" s="169"/>
      <c r="HPX63" s="169"/>
      <c r="HPY63" s="169"/>
      <c r="HPZ63" s="169"/>
      <c r="HQA63" s="169"/>
      <c r="HQB63" s="169"/>
      <c r="HQC63" s="169"/>
      <c r="HQD63" s="169"/>
      <c r="HQE63" s="169"/>
      <c r="HQF63" s="169"/>
      <c r="HQG63" s="169"/>
      <c r="HQH63" s="169"/>
      <c r="HQI63" s="169"/>
      <c r="HQJ63" s="169"/>
      <c r="HQK63" s="169"/>
      <c r="HQL63" s="169"/>
      <c r="HQM63" s="169"/>
      <c r="HQN63" s="169"/>
      <c r="HQO63" s="169"/>
      <c r="HQP63" s="169"/>
      <c r="HQQ63" s="169"/>
      <c r="HQR63" s="169"/>
      <c r="HQS63" s="169"/>
      <c r="HQT63" s="169"/>
      <c r="HQU63" s="169"/>
      <c r="HQV63" s="169"/>
      <c r="HQW63" s="169"/>
      <c r="HQX63" s="169"/>
      <c r="HQY63" s="169"/>
      <c r="HQZ63" s="169"/>
      <c r="HRA63" s="169"/>
      <c r="HRB63" s="169"/>
      <c r="HRC63" s="169"/>
      <c r="HRD63" s="169"/>
      <c r="HRE63" s="169"/>
      <c r="HRF63" s="169"/>
      <c r="HRG63" s="169"/>
      <c r="HRH63" s="169"/>
      <c r="HRI63" s="169"/>
      <c r="HRJ63" s="169"/>
      <c r="HRK63" s="169"/>
      <c r="HRL63" s="169"/>
      <c r="HRM63" s="169"/>
      <c r="HRN63" s="169"/>
      <c r="HRO63" s="169"/>
      <c r="HRP63" s="169"/>
      <c r="HRQ63" s="169"/>
      <c r="HRR63" s="169"/>
      <c r="HRS63" s="169"/>
      <c r="HRT63" s="169"/>
      <c r="HRU63" s="169"/>
      <c r="HRV63" s="169"/>
      <c r="HRW63" s="169"/>
      <c r="HRX63" s="169"/>
      <c r="HRY63" s="169"/>
      <c r="HRZ63" s="169"/>
      <c r="HSA63" s="169"/>
      <c r="HSB63" s="169"/>
      <c r="HSC63" s="169"/>
      <c r="HSD63" s="169"/>
      <c r="HSE63" s="169"/>
      <c r="HSF63" s="169"/>
      <c r="HSG63" s="169"/>
      <c r="HSH63" s="169"/>
      <c r="HSI63" s="169"/>
      <c r="HSJ63" s="169"/>
      <c r="HSK63" s="169"/>
      <c r="HSL63" s="169"/>
      <c r="HSM63" s="169"/>
      <c r="HSN63" s="169"/>
      <c r="HSO63" s="169"/>
      <c r="HSP63" s="169"/>
      <c r="HSQ63" s="169"/>
      <c r="HSR63" s="169"/>
      <c r="HSS63" s="169"/>
      <c r="HST63" s="169"/>
      <c r="HSU63" s="169"/>
      <c r="HSV63" s="169"/>
      <c r="HSW63" s="169"/>
      <c r="HSX63" s="169"/>
      <c r="HSY63" s="169"/>
      <c r="HSZ63" s="169"/>
      <c r="HTA63" s="169"/>
      <c r="HTB63" s="169"/>
      <c r="HTC63" s="169"/>
      <c r="HTD63" s="169"/>
      <c r="HTE63" s="169"/>
      <c r="HTF63" s="169"/>
      <c r="HTG63" s="169"/>
      <c r="HTH63" s="169"/>
      <c r="HTI63" s="169"/>
      <c r="HTJ63" s="169"/>
      <c r="HTK63" s="169"/>
      <c r="HTL63" s="169"/>
      <c r="HTM63" s="169"/>
      <c r="HTN63" s="169"/>
      <c r="HTO63" s="169"/>
      <c r="HTP63" s="169"/>
      <c r="HTQ63" s="169"/>
      <c r="HTR63" s="169"/>
      <c r="HTS63" s="169"/>
      <c r="HTT63" s="169"/>
      <c r="HTU63" s="169"/>
      <c r="HTV63" s="169"/>
      <c r="HTW63" s="169"/>
      <c r="HTX63" s="169"/>
      <c r="HTY63" s="169"/>
      <c r="HTZ63" s="169"/>
      <c r="HUA63" s="169"/>
      <c r="HUB63" s="169"/>
      <c r="HUC63" s="169"/>
      <c r="HUD63" s="169"/>
      <c r="HUE63" s="169"/>
      <c r="HUF63" s="169"/>
      <c r="HUG63" s="169"/>
      <c r="HUH63" s="169"/>
      <c r="HUI63" s="169"/>
      <c r="HUJ63" s="169"/>
      <c r="HUK63" s="169"/>
      <c r="HUL63" s="169"/>
      <c r="HUM63" s="169"/>
      <c r="HUN63" s="169"/>
      <c r="HUO63" s="169"/>
      <c r="HUP63" s="169"/>
      <c r="HUQ63" s="169"/>
      <c r="HUR63" s="169"/>
      <c r="HUS63" s="169"/>
      <c r="HUT63" s="169"/>
      <c r="HUU63" s="169"/>
      <c r="HUV63" s="169"/>
      <c r="HUW63" s="169"/>
      <c r="HUX63" s="169"/>
      <c r="HUY63" s="169"/>
      <c r="HUZ63" s="169"/>
      <c r="HVA63" s="169"/>
      <c r="HVB63" s="169"/>
      <c r="HVC63" s="169"/>
      <c r="HVD63" s="169"/>
      <c r="HVE63" s="169"/>
      <c r="HVF63" s="169"/>
      <c r="HVG63" s="169"/>
      <c r="HVH63" s="169"/>
      <c r="HVI63" s="169"/>
      <c r="HVJ63" s="169"/>
      <c r="HVK63" s="169"/>
      <c r="HVL63" s="169"/>
      <c r="HVM63" s="169"/>
      <c r="HVN63" s="169"/>
      <c r="HVO63" s="169"/>
      <c r="HVP63" s="169"/>
      <c r="HVQ63" s="169"/>
      <c r="HVR63" s="169"/>
      <c r="HVS63" s="169"/>
      <c r="HVT63" s="169"/>
      <c r="HVU63" s="169"/>
      <c r="HVV63" s="169"/>
      <c r="HVW63" s="169"/>
      <c r="HVX63" s="169"/>
      <c r="HVY63" s="169"/>
      <c r="HVZ63" s="169"/>
      <c r="HWA63" s="169"/>
      <c r="HWB63" s="169"/>
      <c r="HWC63" s="169"/>
      <c r="HWD63" s="169"/>
      <c r="HWE63" s="169"/>
      <c r="HWF63" s="169"/>
      <c r="HWG63" s="169"/>
      <c r="HWH63" s="169"/>
      <c r="HWI63" s="169"/>
      <c r="HWJ63" s="169"/>
      <c r="HWK63" s="169"/>
      <c r="HWL63" s="169"/>
      <c r="HWM63" s="169"/>
      <c r="HWN63" s="169"/>
      <c r="HWO63" s="169"/>
      <c r="HWP63" s="169"/>
      <c r="HWQ63" s="169"/>
      <c r="HWR63" s="169"/>
      <c r="HWS63" s="169"/>
      <c r="HWT63" s="169"/>
      <c r="HWU63" s="169"/>
      <c r="HWV63" s="169"/>
      <c r="HWW63" s="169"/>
      <c r="HWX63" s="169"/>
      <c r="HWY63" s="169"/>
      <c r="HWZ63" s="169"/>
      <c r="HXA63" s="169"/>
      <c r="HXB63" s="169"/>
      <c r="HXC63" s="169"/>
      <c r="HXD63" s="169"/>
      <c r="HXE63" s="169"/>
      <c r="HXF63" s="169"/>
      <c r="HXG63" s="169"/>
      <c r="HXH63" s="169"/>
      <c r="HXI63" s="169"/>
      <c r="HXJ63" s="169"/>
      <c r="HXK63" s="169"/>
      <c r="HXL63" s="169"/>
      <c r="HXM63" s="169"/>
      <c r="HXN63" s="169"/>
      <c r="HXO63" s="169"/>
      <c r="HXP63" s="169"/>
      <c r="HXQ63" s="169"/>
      <c r="HXR63" s="169"/>
      <c r="HXS63" s="169"/>
      <c r="HXT63" s="169"/>
      <c r="HXU63" s="169"/>
      <c r="HXV63" s="169"/>
      <c r="HXW63" s="169"/>
      <c r="HXX63" s="169"/>
      <c r="HXY63" s="169"/>
      <c r="HXZ63" s="169"/>
      <c r="HYA63" s="169"/>
      <c r="HYB63" s="169"/>
      <c r="HYC63" s="169"/>
      <c r="HYD63" s="169"/>
      <c r="HYE63" s="169"/>
      <c r="HYF63" s="169"/>
      <c r="HYG63" s="169"/>
      <c r="HYH63" s="169"/>
      <c r="HYI63" s="169"/>
      <c r="HYJ63" s="169"/>
      <c r="HYK63" s="169"/>
      <c r="HYL63" s="169"/>
      <c r="HYM63" s="169"/>
      <c r="HYN63" s="169"/>
      <c r="HYO63" s="169"/>
      <c r="HYP63" s="169"/>
      <c r="HYQ63" s="169"/>
      <c r="HYR63" s="169"/>
      <c r="HYS63" s="169"/>
      <c r="HYT63" s="169"/>
      <c r="HYU63" s="169"/>
      <c r="HYV63" s="169"/>
      <c r="HYW63" s="169"/>
      <c r="HYX63" s="169"/>
      <c r="HYY63" s="169"/>
      <c r="HYZ63" s="169"/>
      <c r="HZA63" s="169"/>
      <c r="HZB63" s="169"/>
      <c r="HZC63" s="169"/>
      <c r="HZD63" s="169"/>
      <c r="HZE63" s="169"/>
      <c r="HZF63" s="169"/>
      <c r="HZG63" s="169"/>
      <c r="HZH63" s="169"/>
      <c r="HZI63" s="169"/>
      <c r="HZJ63" s="169"/>
      <c r="HZK63" s="169"/>
      <c r="HZL63" s="169"/>
      <c r="HZM63" s="169"/>
      <c r="HZN63" s="169"/>
      <c r="HZO63" s="169"/>
      <c r="HZP63" s="169"/>
      <c r="HZQ63" s="169"/>
      <c r="HZR63" s="169"/>
      <c r="HZS63" s="169"/>
      <c r="HZT63" s="169"/>
      <c r="HZU63" s="169"/>
      <c r="HZV63" s="169"/>
      <c r="HZW63" s="169"/>
      <c r="HZX63" s="169"/>
      <c r="HZY63" s="169"/>
      <c r="HZZ63" s="169"/>
      <c r="IAA63" s="169"/>
      <c r="IAB63" s="169"/>
      <c r="IAC63" s="169"/>
      <c r="IAD63" s="169"/>
      <c r="IAE63" s="169"/>
      <c r="IAF63" s="169"/>
      <c r="IAG63" s="169"/>
      <c r="IAH63" s="169"/>
      <c r="IAI63" s="169"/>
      <c r="IAJ63" s="169"/>
      <c r="IAK63" s="169"/>
      <c r="IAL63" s="169"/>
      <c r="IAM63" s="169"/>
      <c r="IAN63" s="169"/>
      <c r="IAO63" s="169"/>
      <c r="IAP63" s="169"/>
      <c r="IAQ63" s="169"/>
      <c r="IAR63" s="169"/>
      <c r="IAS63" s="169"/>
      <c r="IAT63" s="169"/>
      <c r="IAU63" s="169"/>
      <c r="IAV63" s="169"/>
      <c r="IAW63" s="169"/>
      <c r="IAX63" s="169"/>
      <c r="IAY63" s="169"/>
      <c r="IAZ63" s="169"/>
      <c r="IBA63" s="169"/>
      <c r="IBB63" s="169"/>
      <c r="IBC63" s="169"/>
      <c r="IBD63" s="169"/>
      <c r="IBE63" s="169"/>
      <c r="IBF63" s="169"/>
      <c r="IBG63" s="169"/>
      <c r="IBH63" s="169"/>
      <c r="IBI63" s="169"/>
      <c r="IBJ63" s="169"/>
      <c r="IBK63" s="169"/>
      <c r="IBL63" s="169"/>
      <c r="IBM63" s="169"/>
      <c r="IBN63" s="169"/>
      <c r="IBO63" s="169"/>
      <c r="IBP63" s="169"/>
      <c r="IBQ63" s="169"/>
      <c r="IBR63" s="169"/>
      <c r="IBS63" s="169"/>
      <c r="IBT63" s="169"/>
      <c r="IBU63" s="169"/>
      <c r="IBV63" s="169"/>
      <c r="IBW63" s="169"/>
      <c r="IBX63" s="169"/>
      <c r="IBY63" s="169"/>
      <c r="IBZ63" s="169"/>
      <c r="ICA63" s="169"/>
      <c r="ICB63" s="169"/>
      <c r="ICC63" s="169"/>
      <c r="ICD63" s="169"/>
      <c r="ICE63" s="169"/>
      <c r="ICF63" s="169"/>
      <c r="ICG63" s="169"/>
      <c r="ICH63" s="169"/>
      <c r="ICI63" s="169"/>
      <c r="ICJ63" s="169"/>
      <c r="ICK63" s="169"/>
      <c r="ICL63" s="169"/>
      <c r="ICM63" s="169"/>
      <c r="ICN63" s="169"/>
      <c r="ICO63" s="169"/>
      <c r="ICP63" s="169"/>
      <c r="ICQ63" s="169"/>
      <c r="ICR63" s="169"/>
      <c r="ICS63" s="169"/>
      <c r="ICT63" s="169"/>
      <c r="ICU63" s="169"/>
      <c r="ICV63" s="169"/>
      <c r="ICW63" s="169"/>
      <c r="ICX63" s="169"/>
      <c r="ICY63" s="169"/>
      <c r="ICZ63" s="169"/>
      <c r="IDA63" s="169"/>
      <c r="IDB63" s="169"/>
      <c r="IDC63" s="169"/>
      <c r="IDD63" s="169"/>
      <c r="IDE63" s="169"/>
      <c r="IDF63" s="169"/>
      <c r="IDG63" s="169"/>
      <c r="IDH63" s="169"/>
      <c r="IDI63" s="169"/>
      <c r="IDJ63" s="169"/>
      <c r="IDK63" s="169"/>
      <c r="IDL63" s="169"/>
      <c r="IDM63" s="169"/>
      <c r="IDN63" s="169"/>
      <c r="IDO63" s="169"/>
      <c r="IDP63" s="169"/>
      <c r="IDQ63" s="169"/>
      <c r="IDR63" s="169"/>
      <c r="IDS63" s="169"/>
      <c r="IDT63" s="169"/>
      <c r="IDU63" s="169"/>
      <c r="IDV63" s="169"/>
      <c r="IDW63" s="169"/>
      <c r="IDX63" s="169"/>
      <c r="IDY63" s="169"/>
      <c r="IDZ63" s="169"/>
      <c r="IEA63" s="169"/>
      <c r="IEB63" s="169"/>
      <c r="IEC63" s="169"/>
      <c r="IED63" s="169"/>
      <c r="IEE63" s="169"/>
      <c r="IEF63" s="169"/>
      <c r="IEG63" s="169"/>
      <c r="IEH63" s="169"/>
      <c r="IEI63" s="169"/>
      <c r="IEJ63" s="169"/>
      <c r="IEK63" s="169"/>
      <c r="IEL63" s="169"/>
      <c r="IEM63" s="169"/>
      <c r="IEN63" s="169"/>
      <c r="IEO63" s="169"/>
      <c r="IEP63" s="169"/>
      <c r="IEQ63" s="169"/>
      <c r="IER63" s="169"/>
      <c r="IES63" s="169"/>
      <c r="IET63" s="169"/>
      <c r="IEU63" s="169"/>
      <c r="IEV63" s="169"/>
      <c r="IEW63" s="169"/>
      <c r="IEX63" s="169"/>
      <c r="IEY63" s="169"/>
      <c r="IEZ63" s="169"/>
      <c r="IFA63" s="169"/>
      <c r="IFB63" s="169"/>
      <c r="IFC63" s="169"/>
      <c r="IFD63" s="169"/>
      <c r="IFE63" s="169"/>
      <c r="IFF63" s="169"/>
      <c r="IFG63" s="169"/>
      <c r="IFH63" s="169"/>
      <c r="IFI63" s="169"/>
      <c r="IFJ63" s="169"/>
      <c r="IFK63" s="169"/>
      <c r="IFL63" s="169"/>
      <c r="IFM63" s="169"/>
      <c r="IFN63" s="169"/>
      <c r="IFO63" s="169"/>
      <c r="IFP63" s="169"/>
      <c r="IFQ63" s="169"/>
      <c r="IFR63" s="169"/>
      <c r="IFS63" s="169"/>
      <c r="IFT63" s="169"/>
      <c r="IFU63" s="169"/>
      <c r="IFV63" s="169"/>
      <c r="IFW63" s="169"/>
      <c r="IFX63" s="169"/>
      <c r="IFY63" s="169"/>
      <c r="IFZ63" s="169"/>
      <c r="IGA63" s="169"/>
      <c r="IGB63" s="169"/>
      <c r="IGC63" s="169"/>
      <c r="IGD63" s="169"/>
      <c r="IGE63" s="169"/>
      <c r="IGF63" s="169"/>
      <c r="IGG63" s="169"/>
      <c r="IGH63" s="169"/>
      <c r="IGI63" s="169"/>
      <c r="IGJ63" s="169"/>
      <c r="IGK63" s="169"/>
      <c r="IGL63" s="169"/>
      <c r="IGM63" s="169"/>
      <c r="IGN63" s="169"/>
      <c r="IGO63" s="169"/>
      <c r="IGP63" s="169"/>
      <c r="IGQ63" s="169"/>
      <c r="IGR63" s="169"/>
      <c r="IGS63" s="169"/>
      <c r="IGT63" s="169"/>
      <c r="IGU63" s="169"/>
      <c r="IGV63" s="169"/>
      <c r="IGW63" s="169"/>
      <c r="IGX63" s="169"/>
      <c r="IGY63" s="169"/>
      <c r="IGZ63" s="169"/>
      <c r="IHA63" s="169"/>
      <c r="IHB63" s="169"/>
      <c r="IHC63" s="169"/>
      <c r="IHD63" s="169"/>
      <c r="IHE63" s="169"/>
      <c r="IHF63" s="169"/>
      <c r="IHG63" s="169"/>
      <c r="IHH63" s="169"/>
      <c r="IHI63" s="169"/>
      <c r="IHJ63" s="169"/>
      <c r="IHK63" s="169"/>
      <c r="IHL63" s="169"/>
      <c r="IHM63" s="169"/>
      <c r="IHN63" s="169"/>
      <c r="IHO63" s="169"/>
      <c r="IHP63" s="169"/>
      <c r="IHQ63" s="169"/>
      <c r="IHR63" s="169"/>
      <c r="IHS63" s="169"/>
      <c r="IHT63" s="169"/>
      <c r="IHU63" s="169"/>
      <c r="IHV63" s="169"/>
      <c r="IHW63" s="169"/>
      <c r="IHX63" s="169"/>
      <c r="IHY63" s="169"/>
      <c r="IHZ63" s="169"/>
      <c r="IIA63" s="169"/>
      <c r="IIB63" s="169"/>
      <c r="IIC63" s="169"/>
      <c r="IID63" s="169"/>
      <c r="IIE63" s="169"/>
      <c r="IIF63" s="169"/>
      <c r="IIG63" s="169"/>
      <c r="IIH63" s="169"/>
      <c r="III63" s="169"/>
      <c r="IIJ63" s="169"/>
      <c r="IIK63" s="169"/>
      <c r="IIL63" s="169"/>
      <c r="IIM63" s="169"/>
      <c r="IIN63" s="169"/>
      <c r="IIO63" s="169"/>
      <c r="IIP63" s="169"/>
      <c r="IIQ63" s="169"/>
      <c r="IIR63" s="169"/>
      <c r="IIS63" s="169"/>
      <c r="IIT63" s="169"/>
      <c r="IIU63" s="169"/>
      <c r="IIV63" s="169"/>
      <c r="IIW63" s="169"/>
      <c r="IIX63" s="169"/>
      <c r="IIY63" s="169"/>
      <c r="IIZ63" s="169"/>
      <c r="IJA63" s="169"/>
      <c r="IJB63" s="169"/>
      <c r="IJC63" s="169"/>
      <c r="IJD63" s="169"/>
      <c r="IJE63" s="169"/>
      <c r="IJF63" s="169"/>
      <c r="IJG63" s="169"/>
      <c r="IJH63" s="169"/>
      <c r="IJI63" s="169"/>
      <c r="IJJ63" s="169"/>
      <c r="IJK63" s="169"/>
      <c r="IJL63" s="169"/>
      <c r="IJM63" s="169"/>
      <c r="IJN63" s="169"/>
      <c r="IJO63" s="169"/>
      <c r="IJP63" s="169"/>
      <c r="IJQ63" s="169"/>
      <c r="IJR63" s="169"/>
      <c r="IJS63" s="169"/>
      <c r="IJT63" s="169"/>
      <c r="IJU63" s="169"/>
      <c r="IJV63" s="169"/>
      <c r="IJW63" s="169"/>
      <c r="IJX63" s="169"/>
      <c r="IJY63" s="169"/>
      <c r="IJZ63" s="169"/>
      <c r="IKA63" s="169"/>
      <c r="IKB63" s="169"/>
      <c r="IKC63" s="169"/>
      <c r="IKD63" s="169"/>
      <c r="IKE63" s="169"/>
      <c r="IKF63" s="169"/>
      <c r="IKG63" s="169"/>
      <c r="IKH63" s="169"/>
      <c r="IKI63" s="169"/>
      <c r="IKJ63" s="169"/>
      <c r="IKK63" s="169"/>
      <c r="IKL63" s="169"/>
      <c r="IKM63" s="169"/>
      <c r="IKN63" s="169"/>
      <c r="IKO63" s="169"/>
      <c r="IKP63" s="169"/>
      <c r="IKQ63" s="169"/>
      <c r="IKR63" s="169"/>
      <c r="IKS63" s="169"/>
      <c r="IKT63" s="169"/>
      <c r="IKU63" s="169"/>
      <c r="IKV63" s="169"/>
      <c r="IKW63" s="169"/>
      <c r="IKX63" s="169"/>
      <c r="IKY63" s="169"/>
      <c r="IKZ63" s="169"/>
      <c r="ILA63" s="169"/>
      <c r="ILB63" s="169"/>
      <c r="ILC63" s="169"/>
      <c r="ILD63" s="169"/>
      <c r="ILE63" s="169"/>
      <c r="ILF63" s="169"/>
      <c r="ILG63" s="169"/>
      <c r="ILH63" s="169"/>
      <c r="ILI63" s="169"/>
      <c r="ILJ63" s="169"/>
      <c r="ILK63" s="169"/>
      <c r="ILL63" s="169"/>
      <c r="ILM63" s="169"/>
      <c r="ILN63" s="169"/>
      <c r="ILO63" s="169"/>
      <c r="ILP63" s="169"/>
      <c r="ILQ63" s="169"/>
      <c r="ILR63" s="169"/>
      <c r="ILS63" s="169"/>
      <c r="ILT63" s="169"/>
      <c r="ILU63" s="169"/>
      <c r="ILV63" s="169"/>
      <c r="ILW63" s="169"/>
      <c r="ILX63" s="169"/>
      <c r="ILY63" s="169"/>
      <c r="ILZ63" s="169"/>
      <c r="IMA63" s="169"/>
      <c r="IMB63" s="169"/>
      <c r="IMC63" s="169"/>
      <c r="IMD63" s="169"/>
      <c r="IME63" s="169"/>
      <c r="IMF63" s="169"/>
      <c r="IMG63" s="169"/>
      <c r="IMH63" s="169"/>
      <c r="IMI63" s="169"/>
      <c r="IMJ63" s="169"/>
      <c r="IMK63" s="169"/>
      <c r="IML63" s="169"/>
      <c r="IMM63" s="169"/>
      <c r="IMN63" s="169"/>
      <c r="IMO63" s="169"/>
      <c r="IMP63" s="169"/>
      <c r="IMQ63" s="169"/>
      <c r="IMR63" s="169"/>
      <c r="IMS63" s="169"/>
      <c r="IMT63" s="169"/>
      <c r="IMU63" s="169"/>
      <c r="IMV63" s="169"/>
      <c r="IMW63" s="169"/>
      <c r="IMX63" s="169"/>
      <c r="IMY63" s="169"/>
      <c r="IMZ63" s="169"/>
      <c r="INA63" s="169"/>
      <c r="INB63" s="169"/>
      <c r="INC63" s="169"/>
      <c r="IND63" s="169"/>
      <c r="INE63" s="169"/>
      <c r="INF63" s="169"/>
      <c r="ING63" s="169"/>
      <c r="INH63" s="169"/>
      <c r="INI63" s="169"/>
      <c r="INJ63" s="169"/>
      <c r="INK63" s="169"/>
      <c r="INL63" s="169"/>
      <c r="INM63" s="169"/>
      <c r="INN63" s="169"/>
      <c r="INO63" s="169"/>
      <c r="INP63" s="169"/>
      <c r="INQ63" s="169"/>
      <c r="INR63" s="169"/>
      <c r="INS63" s="169"/>
      <c r="INT63" s="169"/>
      <c r="INU63" s="169"/>
      <c r="INV63" s="169"/>
      <c r="INW63" s="169"/>
      <c r="INX63" s="169"/>
      <c r="INY63" s="169"/>
      <c r="INZ63" s="169"/>
      <c r="IOA63" s="169"/>
      <c r="IOB63" s="169"/>
      <c r="IOC63" s="169"/>
      <c r="IOD63" s="169"/>
      <c r="IOE63" s="169"/>
      <c r="IOF63" s="169"/>
      <c r="IOG63" s="169"/>
      <c r="IOH63" s="169"/>
      <c r="IOI63" s="169"/>
      <c r="IOJ63" s="169"/>
      <c r="IOK63" s="169"/>
      <c r="IOL63" s="169"/>
      <c r="IOM63" s="169"/>
      <c r="ION63" s="169"/>
      <c r="IOO63" s="169"/>
      <c r="IOP63" s="169"/>
      <c r="IOQ63" s="169"/>
      <c r="IOR63" s="169"/>
      <c r="IOS63" s="169"/>
      <c r="IOT63" s="169"/>
      <c r="IOU63" s="169"/>
      <c r="IOV63" s="169"/>
      <c r="IOW63" s="169"/>
      <c r="IOX63" s="169"/>
      <c r="IOY63" s="169"/>
      <c r="IOZ63" s="169"/>
      <c r="IPA63" s="169"/>
      <c r="IPB63" s="169"/>
      <c r="IPC63" s="169"/>
      <c r="IPD63" s="169"/>
      <c r="IPE63" s="169"/>
      <c r="IPF63" s="169"/>
      <c r="IPG63" s="169"/>
      <c r="IPH63" s="169"/>
      <c r="IPI63" s="169"/>
      <c r="IPJ63" s="169"/>
      <c r="IPK63" s="169"/>
      <c r="IPL63" s="169"/>
      <c r="IPM63" s="169"/>
      <c r="IPN63" s="169"/>
      <c r="IPO63" s="169"/>
      <c r="IPP63" s="169"/>
      <c r="IPQ63" s="169"/>
      <c r="IPR63" s="169"/>
      <c r="IPS63" s="169"/>
      <c r="IPT63" s="169"/>
      <c r="IPU63" s="169"/>
      <c r="IPV63" s="169"/>
      <c r="IPW63" s="169"/>
      <c r="IPX63" s="169"/>
      <c r="IPY63" s="169"/>
      <c r="IPZ63" s="169"/>
      <c r="IQA63" s="169"/>
      <c r="IQB63" s="169"/>
      <c r="IQC63" s="169"/>
      <c r="IQD63" s="169"/>
      <c r="IQE63" s="169"/>
      <c r="IQF63" s="169"/>
      <c r="IQG63" s="169"/>
      <c r="IQH63" s="169"/>
      <c r="IQI63" s="169"/>
      <c r="IQJ63" s="169"/>
      <c r="IQK63" s="169"/>
      <c r="IQL63" s="169"/>
      <c r="IQM63" s="169"/>
      <c r="IQN63" s="169"/>
      <c r="IQO63" s="169"/>
      <c r="IQP63" s="169"/>
      <c r="IQQ63" s="169"/>
      <c r="IQR63" s="169"/>
      <c r="IQS63" s="169"/>
      <c r="IQT63" s="169"/>
      <c r="IQU63" s="169"/>
      <c r="IQV63" s="169"/>
      <c r="IQW63" s="169"/>
      <c r="IQX63" s="169"/>
      <c r="IQY63" s="169"/>
      <c r="IQZ63" s="169"/>
      <c r="IRA63" s="169"/>
      <c r="IRB63" s="169"/>
      <c r="IRC63" s="169"/>
      <c r="IRD63" s="169"/>
      <c r="IRE63" s="169"/>
      <c r="IRF63" s="169"/>
      <c r="IRG63" s="169"/>
      <c r="IRH63" s="169"/>
      <c r="IRI63" s="169"/>
      <c r="IRJ63" s="169"/>
      <c r="IRK63" s="169"/>
      <c r="IRL63" s="169"/>
      <c r="IRM63" s="169"/>
      <c r="IRN63" s="169"/>
      <c r="IRO63" s="169"/>
      <c r="IRP63" s="169"/>
      <c r="IRQ63" s="169"/>
      <c r="IRR63" s="169"/>
      <c r="IRS63" s="169"/>
      <c r="IRT63" s="169"/>
      <c r="IRU63" s="169"/>
      <c r="IRV63" s="169"/>
      <c r="IRW63" s="169"/>
      <c r="IRX63" s="169"/>
      <c r="IRY63" s="169"/>
      <c r="IRZ63" s="169"/>
      <c r="ISA63" s="169"/>
      <c r="ISB63" s="169"/>
      <c r="ISC63" s="169"/>
      <c r="ISD63" s="169"/>
      <c r="ISE63" s="169"/>
      <c r="ISF63" s="169"/>
      <c r="ISG63" s="169"/>
      <c r="ISH63" s="169"/>
      <c r="ISI63" s="169"/>
      <c r="ISJ63" s="169"/>
      <c r="ISK63" s="169"/>
      <c r="ISL63" s="169"/>
      <c r="ISM63" s="169"/>
      <c r="ISN63" s="169"/>
      <c r="ISO63" s="169"/>
      <c r="ISP63" s="169"/>
      <c r="ISQ63" s="169"/>
      <c r="ISR63" s="169"/>
      <c r="ISS63" s="169"/>
      <c r="IST63" s="169"/>
      <c r="ISU63" s="169"/>
      <c r="ISV63" s="169"/>
      <c r="ISW63" s="169"/>
      <c r="ISX63" s="169"/>
      <c r="ISY63" s="169"/>
      <c r="ISZ63" s="169"/>
      <c r="ITA63" s="169"/>
      <c r="ITB63" s="169"/>
      <c r="ITC63" s="169"/>
      <c r="ITD63" s="169"/>
      <c r="ITE63" s="169"/>
      <c r="ITF63" s="169"/>
      <c r="ITG63" s="169"/>
      <c r="ITH63" s="169"/>
      <c r="ITI63" s="169"/>
      <c r="ITJ63" s="169"/>
      <c r="ITK63" s="169"/>
      <c r="ITL63" s="169"/>
      <c r="ITM63" s="169"/>
      <c r="ITN63" s="169"/>
      <c r="ITO63" s="169"/>
      <c r="ITP63" s="169"/>
      <c r="ITQ63" s="169"/>
      <c r="ITR63" s="169"/>
      <c r="ITS63" s="169"/>
      <c r="ITT63" s="169"/>
      <c r="ITU63" s="169"/>
      <c r="ITV63" s="169"/>
      <c r="ITW63" s="169"/>
      <c r="ITX63" s="169"/>
      <c r="ITY63" s="169"/>
      <c r="ITZ63" s="169"/>
      <c r="IUA63" s="169"/>
      <c r="IUB63" s="169"/>
      <c r="IUC63" s="169"/>
      <c r="IUD63" s="169"/>
      <c r="IUE63" s="169"/>
      <c r="IUF63" s="169"/>
      <c r="IUG63" s="169"/>
      <c r="IUH63" s="169"/>
      <c r="IUI63" s="169"/>
      <c r="IUJ63" s="169"/>
      <c r="IUK63" s="169"/>
      <c r="IUL63" s="169"/>
      <c r="IUM63" s="169"/>
      <c r="IUN63" s="169"/>
      <c r="IUO63" s="169"/>
      <c r="IUP63" s="169"/>
      <c r="IUQ63" s="169"/>
      <c r="IUR63" s="169"/>
      <c r="IUS63" s="169"/>
      <c r="IUT63" s="169"/>
      <c r="IUU63" s="169"/>
      <c r="IUV63" s="169"/>
      <c r="IUW63" s="169"/>
      <c r="IUX63" s="169"/>
      <c r="IUY63" s="169"/>
      <c r="IUZ63" s="169"/>
      <c r="IVA63" s="169"/>
      <c r="IVB63" s="169"/>
      <c r="IVC63" s="169"/>
      <c r="IVD63" s="169"/>
      <c r="IVE63" s="169"/>
      <c r="IVF63" s="169"/>
      <c r="IVG63" s="169"/>
      <c r="IVH63" s="169"/>
      <c r="IVI63" s="169"/>
      <c r="IVJ63" s="169"/>
      <c r="IVK63" s="169"/>
      <c r="IVL63" s="169"/>
      <c r="IVM63" s="169"/>
      <c r="IVN63" s="169"/>
      <c r="IVO63" s="169"/>
      <c r="IVP63" s="169"/>
      <c r="IVQ63" s="169"/>
      <c r="IVR63" s="169"/>
      <c r="IVS63" s="169"/>
      <c r="IVT63" s="169"/>
      <c r="IVU63" s="169"/>
      <c r="IVV63" s="169"/>
      <c r="IVW63" s="169"/>
      <c r="IVX63" s="169"/>
      <c r="IVY63" s="169"/>
      <c r="IVZ63" s="169"/>
      <c r="IWA63" s="169"/>
      <c r="IWB63" s="169"/>
      <c r="IWC63" s="169"/>
      <c r="IWD63" s="169"/>
      <c r="IWE63" s="169"/>
      <c r="IWF63" s="169"/>
      <c r="IWG63" s="169"/>
      <c r="IWH63" s="169"/>
      <c r="IWI63" s="169"/>
      <c r="IWJ63" s="169"/>
      <c r="IWK63" s="169"/>
      <c r="IWL63" s="169"/>
      <c r="IWM63" s="169"/>
      <c r="IWN63" s="169"/>
      <c r="IWO63" s="169"/>
      <c r="IWP63" s="169"/>
      <c r="IWQ63" s="169"/>
      <c r="IWR63" s="169"/>
      <c r="IWS63" s="169"/>
      <c r="IWT63" s="169"/>
      <c r="IWU63" s="169"/>
      <c r="IWV63" s="169"/>
      <c r="IWW63" s="169"/>
      <c r="IWX63" s="169"/>
      <c r="IWY63" s="169"/>
      <c r="IWZ63" s="169"/>
      <c r="IXA63" s="169"/>
      <c r="IXB63" s="169"/>
      <c r="IXC63" s="169"/>
      <c r="IXD63" s="169"/>
      <c r="IXE63" s="169"/>
      <c r="IXF63" s="169"/>
      <c r="IXG63" s="169"/>
      <c r="IXH63" s="169"/>
      <c r="IXI63" s="169"/>
      <c r="IXJ63" s="169"/>
      <c r="IXK63" s="169"/>
      <c r="IXL63" s="169"/>
      <c r="IXM63" s="169"/>
      <c r="IXN63" s="169"/>
      <c r="IXO63" s="169"/>
      <c r="IXP63" s="169"/>
      <c r="IXQ63" s="169"/>
      <c r="IXR63" s="169"/>
      <c r="IXS63" s="169"/>
      <c r="IXT63" s="169"/>
      <c r="IXU63" s="169"/>
      <c r="IXV63" s="169"/>
      <c r="IXW63" s="169"/>
      <c r="IXX63" s="169"/>
      <c r="IXY63" s="169"/>
      <c r="IXZ63" s="169"/>
      <c r="IYA63" s="169"/>
      <c r="IYB63" s="169"/>
      <c r="IYC63" s="169"/>
      <c r="IYD63" s="169"/>
      <c r="IYE63" s="169"/>
      <c r="IYF63" s="169"/>
      <c r="IYG63" s="169"/>
      <c r="IYH63" s="169"/>
      <c r="IYI63" s="169"/>
      <c r="IYJ63" s="169"/>
      <c r="IYK63" s="169"/>
      <c r="IYL63" s="169"/>
      <c r="IYM63" s="169"/>
      <c r="IYN63" s="169"/>
      <c r="IYO63" s="169"/>
      <c r="IYP63" s="169"/>
      <c r="IYQ63" s="169"/>
      <c r="IYR63" s="169"/>
      <c r="IYS63" s="169"/>
      <c r="IYT63" s="169"/>
      <c r="IYU63" s="169"/>
      <c r="IYV63" s="169"/>
      <c r="IYW63" s="169"/>
      <c r="IYX63" s="169"/>
      <c r="IYY63" s="169"/>
      <c r="IYZ63" s="169"/>
      <c r="IZA63" s="169"/>
      <c r="IZB63" s="169"/>
      <c r="IZC63" s="169"/>
      <c r="IZD63" s="169"/>
      <c r="IZE63" s="169"/>
      <c r="IZF63" s="169"/>
      <c r="IZG63" s="169"/>
      <c r="IZH63" s="169"/>
      <c r="IZI63" s="169"/>
      <c r="IZJ63" s="169"/>
      <c r="IZK63" s="169"/>
      <c r="IZL63" s="169"/>
      <c r="IZM63" s="169"/>
      <c r="IZN63" s="169"/>
      <c r="IZO63" s="169"/>
      <c r="IZP63" s="169"/>
      <c r="IZQ63" s="169"/>
      <c r="IZR63" s="169"/>
      <c r="IZS63" s="169"/>
      <c r="IZT63" s="169"/>
      <c r="IZU63" s="169"/>
      <c r="IZV63" s="169"/>
      <c r="IZW63" s="169"/>
      <c r="IZX63" s="169"/>
      <c r="IZY63" s="169"/>
      <c r="IZZ63" s="169"/>
      <c r="JAA63" s="169"/>
      <c r="JAB63" s="169"/>
      <c r="JAC63" s="169"/>
      <c r="JAD63" s="169"/>
      <c r="JAE63" s="169"/>
      <c r="JAF63" s="169"/>
      <c r="JAG63" s="169"/>
      <c r="JAH63" s="169"/>
      <c r="JAI63" s="169"/>
      <c r="JAJ63" s="169"/>
      <c r="JAK63" s="169"/>
      <c r="JAL63" s="169"/>
      <c r="JAM63" s="169"/>
      <c r="JAN63" s="169"/>
      <c r="JAO63" s="169"/>
      <c r="JAP63" s="169"/>
      <c r="JAQ63" s="169"/>
      <c r="JAR63" s="169"/>
      <c r="JAS63" s="169"/>
      <c r="JAT63" s="169"/>
      <c r="JAU63" s="169"/>
      <c r="JAV63" s="169"/>
      <c r="JAW63" s="169"/>
      <c r="JAX63" s="169"/>
      <c r="JAY63" s="169"/>
      <c r="JAZ63" s="169"/>
      <c r="JBA63" s="169"/>
      <c r="JBB63" s="169"/>
      <c r="JBC63" s="169"/>
      <c r="JBD63" s="169"/>
      <c r="JBE63" s="169"/>
      <c r="JBF63" s="169"/>
      <c r="JBG63" s="169"/>
      <c r="JBH63" s="169"/>
      <c r="JBI63" s="169"/>
      <c r="JBJ63" s="169"/>
      <c r="JBK63" s="169"/>
      <c r="JBL63" s="169"/>
      <c r="JBM63" s="169"/>
      <c r="JBN63" s="169"/>
      <c r="JBO63" s="169"/>
      <c r="JBP63" s="169"/>
      <c r="JBQ63" s="169"/>
      <c r="JBR63" s="169"/>
      <c r="JBS63" s="169"/>
      <c r="JBT63" s="169"/>
      <c r="JBU63" s="169"/>
      <c r="JBV63" s="169"/>
      <c r="JBW63" s="169"/>
      <c r="JBX63" s="169"/>
      <c r="JBY63" s="169"/>
      <c r="JBZ63" s="169"/>
      <c r="JCA63" s="169"/>
      <c r="JCB63" s="169"/>
      <c r="JCC63" s="169"/>
      <c r="JCD63" s="169"/>
      <c r="JCE63" s="169"/>
      <c r="JCF63" s="169"/>
      <c r="JCG63" s="169"/>
      <c r="JCH63" s="169"/>
      <c r="JCI63" s="169"/>
      <c r="JCJ63" s="169"/>
      <c r="JCK63" s="169"/>
      <c r="JCL63" s="169"/>
      <c r="JCM63" s="169"/>
      <c r="JCN63" s="169"/>
      <c r="JCO63" s="169"/>
      <c r="JCP63" s="169"/>
      <c r="JCQ63" s="169"/>
      <c r="JCR63" s="169"/>
      <c r="JCS63" s="169"/>
      <c r="JCT63" s="169"/>
      <c r="JCU63" s="169"/>
      <c r="JCV63" s="169"/>
      <c r="JCW63" s="169"/>
      <c r="JCX63" s="169"/>
      <c r="JCY63" s="169"/>
      <c r="JCZ63" s="169"/>
      <c r="JDA63" s="169"/>
      <c r="JDB63" s="169"/>
      <c r="JDC63" s="169"/>
      <c r="JDD63" s="169"/>
      <c r="JDE63" s="169"/>
      <c r="JDF63" s="169"/>
      <c r="JDG63" s="169"/>
      <c r="JDH63" s="169"/>
      <c r="JDI63" s="169"/>
      <c r="JDJ63" s="169"/>
      <c r="JDK63" s="169"/>
      <c r="JDL63" s="169"/>
      <c r="JDM63" s="169"/>
      <c r="JDN63" s="169"/>
      <c r="JDO63" s="169"/>
      <c r="JDP63" s="169"/>
      <c r="JDQ63" s="169"/>
      <c r="JDR63" s="169"/>
      <c r="JDS63" s="169"/>
      <c r="JDT63" s="169"/>
      <c r="JDU63" s="169"/>
      <c r="JDV63" s="169"/>
      <c r="JDW63" s="169"/>
      <c r="JDX63" s="169"/>
      <c r="JDY63" s="169"/>
      <c r="JDZ63" s="169"/>
      <c r="JEA63" s="169"/>
      <c r="JEB63" s="169"/>
      <c r="JEC63" s="169"/>
      <c r="JED63" s="169"/>
      <c r="JEE63" s="169"/>
      <c r="JEF63" s="169"/>
      <c r="JEG63" s="169"/>
      <c r="JEH63" s="169"/>
      <c r="JEI63" s="169"/>
      <c r="JEJ63" s="169"/>
      <c r="JEK63" s="169"/>
      <c r="JEL63" s="169"/>
      <c r="JEM63" s="169"/>
      <c r="JEN63" s="169"/>
      <c r="JEO63" s="169"/>
      <c r="JEP63" s="169"/>
      <c r="JEQ63" s="169"/>
      <c r="JER63" s="169"/>
      <c r="JES63" s="169"/>
      <c r="JET63" s="169"/>
      <c r="JEU63" s="169"/>
      <c r="JEV63" s="169"/>
      <c r="JEW63" s="169"/>
      <c r="JEX63" s="169"/>
      <c r="JEY63" s="169"/>
      <c r="JEZ63" s="169"/>
      <c r="JFA63" s="169"/>
      <c r="JFB63" s="169"/>
      <c r="JFC63" s="169"/>
      <c r="JFD63" s="169"/>
      <c r="JFE63" s="169"/>
      <c r="JFF63" s="169"/>
      <c r="JFG63" s="169"/>
      <c r="JFH63" s="169"/>
      <c r="JFI63" s="169"/>
      <c r="JFJ63" s="169"/>
      <c r="JFK63" s="169"/>
      <c r="JFL63" s="169"/>
      <c r="JFM63" s="169"/>
      <c r="JFN63" s="169"/>
      <c r="JFO63" s="169"/>
      <c r="JFP63" s="169"/>
      <c r="JFQ63" s="169"/>
      <c r="JFR63" s="169"/>
      <c r="JFS63" s="169"/>
      <c r="JFT63" s="169"/>
      <c r="JFU63" s="169"/>
      <c r="JFV63" s="169"/>
      <c r="JFW63" s="169"/>
      <c r="JFX63" s="169"/>
      <c r="JFY63" s="169"/>
      <c r="JFZ63" s="169"/>
      <c r="JGA63" s="169"/>
      <c r="JGB63" s="169"/>
      <c r="JGC63" s="169"/>
      <c r="JGD63" s="169"/>
      <c r="JGE63" s="169"/>
      <c r="JGF63" s="169"/>
      <c r="JGG63" s="169"/>
      <c r="JGH63" s="169"/>
      <c r="JGI63" s="169"/>
      <c r="JGJ63" s="169"/>
      <c r="JGK63" s="169"/>
      <c r="JGL63" s="169"/>
      <c r="JGM63" s="169"/>
      <c r="JGN63" s="169"/>
      <c r="JGO63" s="169"/>
      <c r="JGP63" s="169"/>
      <c r="JGQ63" s="169"/>
      <c r="JGR63" s="169"/>
      <c r="JGS63" s="169"/>
      <c r="JGT63" s="169"/>
      <c r="JGU63" s="169"/>
      <c r="JGV63" s="169"/>
      <c r="JGW63" s="169"/>
      <c r="JGX63" s="169"/>
      <c r="JGY63" s="169"/>
      <c r="JGZ63" s="169"/>
      <c r="JHA63" s="169"/>
      <c r="JHB63" s="169"/>
      <c r="JHC63" s="169"/>
      <c r="JHD63" s="169"/>
      <c r="JHE63" s="169"/>
      <c r="JHF63" s="169"/>
      <c r="JHG63" s="169"/>
      <c r="JHH63" s="169"/>
      <c r="JHI63" s="169"/>
      <c r="JHJ63" s="169"/>
      <c r="JHK63" s="169"/>
      <c r="JHL63" s="169"/>
      <c r="JHM63" s="169"/>
      <c r="JHN63" s="169"/>
      <c r="JHO63" s="169"/>
      <c r="JHP63" s="169"/>
      <c r="JHQ63" s="169"/>
      <c r="JHR63" s="169"/>
      <c r="JHS63" s="169"/>
      <c r="JHT63" s="169"/>
      <c r="JHU63" s="169"/>
      <c r="JHV63" s="169"/>
      <c r="JHW63" s="169"/>
      <c r="JHX63" s="169"/>
      <c r="JHY63" s="169"/>
      <c r="JHZ63" s="169"/>
      <c r="JIA63" s="169"/>
      <c r="JIB63" s="169"/>
      <c r="JIC63" s="169"/>
      <c r="JID63" s="169"/>
      <c r="JIE63" s="169"/>
      <c r="JIF63" s="169"/>
      <c r="JIG63" s="169"/>
      <c r="JIH63" s="169"/>
      <c r="JII63" s="169"/>
      <c r="JIJ63" s="169"/>
      <c r="JIK63" s="169"/>
      <c r="JIL63" s="169"/>
      <c r="JIM63" s="169"/>
      <c r="JIN63" s="169"/>
      <c r="JIO63" s="169"/>
      <c r="JIP63" s="169"/>
      <c r="JIQ63" s="169"/>
      <c r="JIR63" s="169"/>
      <c r="JIS63" s="169"/>
      <c r="JIT63" s="169"/>
      <c r="JIU63" s="169"/>
      <c r="JIV63" s="169"/>
      <c r="JIW63" s="169"/>
      <c r="JIX63" s="169"/>
      <c r="JIY63" s="169"/>
      <c r="JIZ63" s="169"/>
      <c r="JJA63" s="169"/>
      <c r="JJB63" s="169"/>
      <c r="JJC63" s="169"/>
      <c r="JJD63" s="169"/>
      <c r="JJE63" s="169"/>
      <c r="JJF63" s="169"/>
      <c r="JJG63" s="169"/>
      <c r="JJH63" s="169"/>
      <c r="JJI63" s="169"/>
      <c r="JJJ63" s="169"/>
      <c r="JJK63" s="169"/>
      <c r="JJL63" s="169"/>
      <c r="JJM63" s="169"/>
      <c r="JJN63" s="169"/>
      <c r="JJO63" s="169"/>
      <c r="JJP63" s="169"/>
      <c r="JJQ63" s="169"/>
      <c r="JJR63" s="169"/>
      <c r="JJS63" s="169"/>
      <c r="JJT63" s="169"/>
      <c r="JJU63" s="169"/>
      <c r="JJV63" s="169"/>
      <c r="JJW63" s="169"/>
      <c r="JJX63" s="169"/>
      <c r="JJY63" s="169"/>
      <c r="JJZ63" s="169"/>
      <c r="JKA63" s="169"/>
      <c r="JKB63" s="169"/>
      <c r="JKC63" s="169"/>
      <c r="JKD63" s="169"/>
      <c r="JKE63" s="169"/>
      <c r="JKF63" s="169"/>
      <c r="JKG63" s="169"/>
      <c r="JKH63" s="169"/>
      <c r="JKI63" s="169"/>
      <c r="JKJ63" s="169"/>
      <c r="JKK63" s="169"/>
      <c r="JKL63" s="169"/>
      <c r="JKM63" s="169"/>
      <c r="JKN63" s="169"/>
      <c r="JKO63" s="169"/>
      <c r="JKP63" s="169"/>
      <c r="JKQ63" s="169"/>
      <c r="JKR63" s="169"/>
      <c r="JKS63" s="169"/>
      <c r="JKT63" s="169"/>
      <c r="JKU63" s="169"/>
      <c r="JKV63" s="169"/>
      <c r="JKW63" s="169"/>
      <c r="JKX63" s="169"/>
      <c r="JKY63" s="169"/>
      <c r="JKZ63" s="169"/>
      <c r="JLA63" s="169"/>
      <c r="JLB63" s="169"/>
      <c r="JLC63" s="169"/>
      <c r="JLD63" s="169"/>
      <c r="JLE63" s="169"/>
      <c r="JLF63" s="169"/>
      <c r="JLG63" s="169"/>
      <c r="JLH63" s="169"/>
      <c r="JLI63" s="169"/>
      <c r="JLJ63" s="169"/>
      <c r="JLK63" s="169"/>
      <c r="JLL63" s="169"/>
      <c r="JLM63" s="169"/>
      <c r="JLN63" s="169"/>
      <c r="JLO63" s="169"/>
      <c r="JLP63" s="169"/>
      <c r="JLQ63" s="169"/>
      <c r="JLR63" s="169"/>
      <c r="JLS63" s="169"/>
      <c r="JLT63" s="169"/>
      <c r="JLU63" s="169"/>
      <c r="JLV63" s="169"/>
      <c r="JLW63" s="169"/>
      <c r="JLX63" s="169"/>
      <c r="JLY63" s="169"/>
      <c r="JLZ63" s="169"/>
      <c r="JMA63" s="169"/>
      <c r="JMB63" s="169"/>
      <c r="JMC63" s="169"/>
      <c r="JMD63" s="169"/>
      <c r="JME63" s="169"/>
      <c r="JMF63" s="169"/>
      <c r="JMG63" s="169"/>
      <c r="JMH63" s="169"/>
      <c r="JMI63" s="169"/>
      <c r="JMJ63" s="169"/>
      <c r="JMK63" s="169"/>
      <c r="JML63" s="169"/>
      <c r="JMM63" s="169"/>
      <c r="JMN63" s="169"/>
      <c r="JMO63" s="169"/>
      <c r="JMP63" s="169"/>
      <c r="JMQ63" s="169"/>
      <c r="JMR63" s="169"/>
      <c r="JMS63" s="169"/>
      <c r="JMT63" s="169"/>
      <c r="JMU63" s="169"/>
      <c r="JMV63" s="169"/>
      <c r="JMW63" s="169"/>
      <c r="JMX63" s="169"/>
      <c r="JMY63" s="169"/>
      <c r="JMZ63" s="169"/>
      <c r="JNA63" s="169"/>
      <c r="JNB63" s="169"/>
      <c r="JNC63" s="169"/>
      <c r="JND63" s="169"/>
      <c r="JNE63" s="169"/>
      <c r="JNF63" s="169"/>
      <c r="JNG63" s="169"/>
      <c r="JNH63" s="169"/>
      <c r="JNI63" s="169"/>
      <c r="JNJ63" s="169"/>
      <c r="JNK63" s="169"/>
      <c r="JNL63" s="169"/>
      <c r="JNM63" s="169"/>
      <c r="JNN63" s="169"/>
      <c r="JNO63" s="169"/>
      <c r="JNP63" s="169"/>
      <c r="JNQ63" s="169"/>
      <c r="JNR63" s="169"/>
      <c r="JNS63" s="169"/>
      <c r="JNT63" s="169"/>
      <c r="JNU63" s="169"/>
      <c r="JNV63" s="169"/>
      <c r="JNW63" s="169"/>
      <c r="JNX63" s="169"/>
      <c r="JNY63" s="169"/>
      <c r="JNZ63" s="169"/>
      <c r="JOA63" s="169"/>
      <c r="JOB63" s="169"/>
      <c r="JOC63" s="169"/>
      <c r="JOD63" s="169"/>
      <c r="JOE63" s="169"/>
      <c r="JOF63" s="169"/>
      <c r="JOG63" s="169"/>
      <c r="JOH63" s="169"/>
      <c r="JOI63" s="169"/>
      <c r="JOJ63" s="169"/>
      <c r="JOK63" s="169"/>
      <c r="JOL63" s="169"/>
      <c r="JOM63" s="169"/>
      <c r="JON63" s="169"/>
      <c r="JOO63" s="169"/>
      <c r="JOP63" s="169"/>
      <c r="JOQ63" s="169"/>
      <c r="JOR63" s="169"/>
      <c r="JOS63" s="169"/>
      <c r="JOT63" s="169"/>
      <c r="JOU63" s="169"/>
      <c r="JOV63" s="169"/>
      <c r="JOW63" s="169"/>
      <c r="JOX63" s="169"/>
      <c r="JOY63" s="169"/>
      <c r="JOZ63" s="169"/>
      <c r="JPA63" s="169"/>
      <c r="JPB63" s="169"/>
      <c r="JPC63" s="169"/>
      <c r="JPD63" s="169"/>
      <c r="JPE63" s="169"/>
      <c r="JPF63" s="169"/>
      <c r="JPG63" s="169"/>
      <c r="JPH63" s="169"/>
      <c r="JPI63" s="169"/>
      <c r="JPJ63" s="169"/>
      <c r="JPK63" s="169"/>
      <c r="JPL63" s="169"/>
      <c r="JPM63" s="169"/>
      <c r="JPN63" s="169"/>
      <c r="JPO63" s="169"/>
      <c r="JPP63" s="169"/>
      <c r="JPQ63" s="169"/>
      <c r="JPR63" s="169"/>
      <c r="JPS63" s="169"/>
      <c r="JPT63" s="169"/>
      <c r="JPU63" s="169"/>
      <c r="JPV63" s="169"/>
      <c r="JPW63" s="169"/>
      <c r="JPX63" s="169"/>
      <c r="JPY63" s="169"/>
      <c r="JPZ63" s="169"/>
      <c r="JQA63" s="169"/>
      <c r="JQB63" s="169"/>
      <c r="JQC63" s="169"/>
      <c r="JQD63" s="169"/>
      <c r="JQE63" s="169"/>
      <c r="JQF63" s="169"/>
      <c r="JQG63" s="169"/>
      <c r="JQH63" s="169"/>
      <c r="JQI63" s="169"/>
      <c r="JQJ63" s="169"/>
      <c r="JQK63" s="169"/>
      <c r="JQL63" s="169"/>
      <c r="JQM63" s="169"/>
      <c r="JQN63" s="169"/>
      <c r="JQO63" s="169"/>
      <c r="JQP63" s="169"/>
      <c r="JQQ63" s="169"/>
      <c r="JQR63" s="169"/>
      <c r="JQS63" s="169"/>
      <c r="JQT63" s="169"/>
      <c r="JQU63" s="169"/>
      <c r="JQV63" s="169"/>
      <c r="JQW63" s="169"/>
      <c r="JQX63" s="169"/>
      <c r="JQY63" s="169"/>
      <c r="JQZ63" s="169"/>
      <c r="JRA63" s="169"/>
      <c r="JRB63" s="169"/>
      <c r="JRC63" s="169"/>
      <c r="JRD63" s="169"/>
      <c r="JRE63" s="169"/>
      <c r="JRF63" s="169"/>
      <c r="JRG63" s="169"/>
      <c r="JRH63" s="169"/>
      <c r="JRI63" s="169"/>
      <c r="JRJ63" s="169"/>
      <c r="JRK63" s="169"/>
      <c r="JRL63" s="169"/>
      <c r="JRM63" s="169"/>
      <c r="JRN63" s="169"/>
      <c r="JRO63" s="169"/>
      <c r="JRP63" s="169"/>
      <c r="JRQ63" s="169"/>
      <c r="JRR63" s="169"/>
      <c r="JRS63" s="169"/>
      <c r="JRT63" s="169"/>
      <c r="JRU63" s="169"/>
      <c r="JRV63" s="169"/>
      <c r="JRW63" s="169"/>
      <c r="JRX63" s="169"/>
      <c r="JRY63" s="169"/>
      <c r="JRZ63" s="169"/>
      <c r="JSA63" s="169"/>
      <c r="JSB63" s="169"/>
      <c r="JSC63" s="169"/>
      <c r="JSD63" s="169"/>
      <c r="JSE63" s="169"/>
      <c r="JSF63" s="169"/>
      <c r="JSG63" s="169"/>
      <c r="JSH63" s="169"/>
      <c r="JSI63" s="169"/>
      <c r="JSJ63" s="169"/>
      <c r="JSK63" s="169"/>
      <c r="JSL63" s="169"/>
      <c r="JSM63" s="169"/>
      <c r="JSN63" s="169"/>
      <c r="JSO63" s="169"/>
      <c r="JSP63" s="169"/>
      <c r="JSQ63" s="169"/>
      <c r="JSR63" s="169"/>
      <c r="JSS63" s="169"/>
      <c r="JST63" s="169"/>
      <c r="JSU63" s="169"/>
      <c r="JSV63" s="169"/>
      <c r="JSW63" s="169"/>
      <c r="JSX63" s="169"/>
      <c r="JSY63" s="169"/>
      <c r="JSZ63" s="169"/>
      <c r="JTA63" s="169"/>
      <c r="JTB63" s="169"/>
      <c r="JTC63" s="169"/>
      <c r="JTD63" s="169"/>
      <c r="JTE63" s="169"/>
      <c r="JTF63" s="169"/>
      <c r="JTG63" s="169"/>
      <c r="JTH63" s="169"/>
      <c r="JTI63" s="169"/>
      <c r="JTJ63" s="169"/>
      <c r="JTK63" s="169"/>
      <c r="JTL63" s="169"/>
      <c r="JTM63" s="169"/>
      <c r="JTN63" s="169"/>
      <c r="JTO63" s="169"/>
      <c r="JTP63" s="169"/>
      <c r="JTQ63" s="169"/>
      <c r="JTR63" s="169"/>
      <c r="JTS63" s="169"/>
      <c r="JTT63" s="169"/>
      <c r="JTU63" s="169"/>
      <c r="JTV63" s="169"/>
      <c r="JTW63" s="169"/>
      <c r="JTX63" s="169"/>
      <c r="JTY63" s="169"/>
      <c r="JTZ63" s="169"/>
      <c r="JUA63" s="169"/>
      <c r="JUB63" s="169"/>
      <c r="JUC63" s="169"/>
      <c r="JUD63" s="169"/>
      <c r="JUE63" s="169"/>
      <c r="JUF63" s="169"/>
      <c r="JUG63" s="169"/>
      <c r="JUH63" s="169"/>
      <c r="JUI63" s="169"/>
      <c r="JUJ63" s="169"/>
      <c r="JUK63" s="169"/>
      <c r="JUL63" s="169"/>
      <c r="JUM63" s="169"/>
      <c r="JUN63" s="169"/>
      <c r="JUO63" s="169"/>
      <c r="JUP63" s="169"/>
      <c r="JUQ63" s="169"/>
      <c r="JUR63" s="169"/>
      <c r="JUS63" s="169"/>
      <c r="JUT63" s="169"/>
      <c r="JUU63" s="169"/>
      <c r="JUV63" s="169"/>
      <c r="JUW63" s="169"/>
      <c r="JUX63" s="169"/>
      <c r="JUY63" s="169"/>
      <c r="JUZ63" s="169"/>
      <c r="JVA63" s="169"/>
      <c r="JVB63" s="169"/>
      <c r="JVC63" s="169"/>
      <c r="JVD63" s="169"/>
      <c r="JVE63" s="169"/>
      <c r="JVF63" s="169"/>
      <c r="JVG63" s="169"/>
      <c r="JVH63" s="169"/>
      <c r="JVI63" s="169"/>
      <c r="JVJ63" s="169"/>
      <c r="JVK63" s="169"/>
      <c r="JVL63" s="169"/>
      <c r="JVM63" s="169"/>
      <c r="JVN63" s="169"/>
      <c r="JVO63" s="169"/>
      <c r="JVP63" s="169"/>
      <c r="JVQ63" s="169"/>
      <c r="JVR63" s="169"/>
      <c r="JVS63" s="169"/>
      <c r="JVT63" s="169"/>
      <c r="JVU63" s="169"/>
      <c r="JVV63" s="169"/>
      <c r="JVW63" s="169"/>
      <c r="JVX63" s="169"/>
      <c r="JVY63" s="169"/>
      <c r="JVZ63" s="169"/>
      <c r="JWA63" s="169"/>
      <c r="JWB63" s="169"/>
      <c r="JWC63" s="169"/>
      <c r="JWD63" s="169"/>
      <c r="JWE63" s="169"/>
      <c r="JWF63" s="169"/>
      <c r="JWG63" s="169"/>
      <c r="JWH63" s="169"/>
      <c r="JWI63" s="169"/>
      <c r="JWJ63" s="169"/>
      <c r="JWK63" s="169"/>
      <c r="JWL63" s="169"/>
      <c r="JWM63" s="169"/>
      <c r="JWN63" s="169"/>
      <c r="JWO63" s="169"/>
      <c r="JWP63" s="169"/>
      <c r="JWQ63" s="169"/>
      <c r="JWR63" s="169"/>
      <c r="JWS63" s="169"/>
      <c r="JWT63" s="169"/>
      <c r="JWU63" s="169"/>
      <c r="JWV63" s="169"/>
      <c r="JWW63" s="169"/>
      <c r="JWX63" s="169"/>
      <c r="JWY63" s="169"/>
      <c r="JWZ63" s="169"/>
      <c r="JXA63" s="169"/>
      <c r="JXB63" s="169"/>
      <c r="JXC63" s="169"/>
      <c r="JXD63" s="169"/>
      <c r="JXE63" s="169"/>
      <c r="JXF63" s="169"/>
      <c r="JXG63" s="169"/>
      <c r="JXH63" s="169"/>
      <c r="JXI63" s="169"/>
      <c r="JXJ63" s="169"/>
      <c r="JXK63" s="169"/>
      <c r="JXL63" s="169"/>
      <c r="JXM63" s="169"/>
      <c r="JXN63" s="169"/>
      <c r="JXO63" s="169"/>
      <c r="JXP63" s="169"/>
      <c r="JXQ63" s="169"/>
      <c r="JXR63" s="169"/>
      <c r="JXS63" s="169"/>
      <c r="JXT63" s="169"/>
      <c r="JXU63" s="169"/>
      <c r="JXV63" s="169"/>
      <c r="JXW63" s="169"/>
      <c r="JXX63" s="169"/>
      <c r="JXY63" s="169"/>
      <c r="JXZ63" s="169"/>
      <c r="JYA63" s="169"/>
      <c r="JYB63" s="169"/>
      <c r="JYC63" s="169"/>
      <c r="JYD63" s="169"/>
      <c r="JYE63" s="169"/>
      <c r="JYF63" s="169"/>
      <c r="JYG63" s="169"/>
      <c r="JYH63" s="169"/>
      <c r="JYI63" s="169"/>
      <c r="JYJ63" s="169"/>
      <c r="JYK63" s="169"/>
      <c r="JYL63" s="169"/>
      <c r="JYM63" s="169"/>
      <c r="JYN63" s="169"/>
      <c r="JYO63" s="169"/>
      <c r="JYP63" s="169"/>
      <c r="JYQ63" s="169"/>
      <c r="JYR63" s="169"/>
      <c r="JYS63" s="169"/>
      <c r="JYT63" s="169"/>
      <c r="JYU63" s="169"/>
      <c r="JYV63" s="169"/>
      <c r="JYW63" s="169"/>
      <c r="JYX63" s="169"/>
      <c r="JYY63" s="169"/>
      <c r="JYZ63" s="169"/>
      <c r="JZA63" s="169"/>
      <c r="JZB63" s="169"/>
      <c r="JZC63" s="169"/>
      <c r="JZD63" s="169"/>
      <c r="JZE63" s="169"/>
      <c r="JZF63" s="169"/>
      <c r="JZG63" s="169"/>
      <c r="JZH63" s="169"/>
      <c r="JZI63" s="169"/>
      <c r="JZJ63" s="169"/>
      <c r="JZK63" s="169"/>
      <c r="JZL63" s="169"/>
      <c r="JZM63" s="169"/>
      <c r="JZN63" s="169"/>
      <c r="JZO63" s="169"/>
      <c r="JZP63" s="169"/>
      <c r="JZQ63" s="169"/>
      <c r="JZR63" s="169"/>
      <c r="JZS63" s="169"/>
      <c r="JZT63" s="169"/>
      <c r="JZU63" s="169"/>
      <c r="JZV63" s="169"/>
      <c r="JZW63" s="169"/>
      <c r="JZX63" s="169"/>
      <c r="JZY63" s="169"/>
      <c r="JZZ63" s="169"/>
      <c r="KAA63" s="169"/>
      <c r="KAB63" s="169"/>
      <c r="KAC63" s="169"/>
      <c r="KAD63" s="169"/>
      <c r="KAE63" s="169"/>
      <c r="KAF63" s="169"/>
      <c r="KAG63" s="169"/>
      <c r="KAH63" s="169"/>
      <c r="KAI63" s="169"/>
      <c r="KAJ63" s="169"/>
      <c r="KAK63" s="169"/>
      <c r="KAL63" s="169"/>
      <c r="KAM63" s="169"/>
      <c r="KAN63" s="169"/>
      <c r="KAO63" s="169"/>
      <c r="KAP63" s="169"/>
      <c r="KAQ63" s="169"/>
      <c r="KAR63" s="169"/>
      <c r="KAS63" s="169"/>
      <c r="KAT63" s="169"/>
      <c r="KAU63" s="169"/>
      <c r="KAV63" s="169"/>
      <c r="KAW63" s="169"/>
      <c r="KAX63" s="169"/>
      <c r="KAY63" s="169"/>
      <c r="KAZ63" s="169"/>
      <c r="KBA63" s="169"/>
      <c r="KBB63" s="169"/>
      <c r="KBC63" s="169"/>
      <c r="KBD63" s="169"/>
      <c r="KBE63" s="169"/>
      <c r="KBF63" s="169"/>
      <c r="KBG63" s="169"/>
      <c r="KBH63" s="169"/>
      <c r="KBI63" s="169"/>
      <c r="KBJ63" s="169"/>
      <c r="KBK63" s="169"/>
      <c r="KBL63" s="169"/>
      <c r="KBM63" s="169"/>
      <c r="KBN63" s="169"/>
      <c r="KBO63" s="169"/>
      <c r="KBP63" s="169"/>
      <c r="KBQ63" s="169"/>
      <c r="KBR63" s="169"/>
      <c r="KBS63" s="169"/>
      <c r="KBT63" s="169"/>
      <c r="KBU63" s="169"/>
      <c r="KBV63" s="169"/>
      <c r="KBW63" s="169"/>
      <c r="KBX63" s="169"/>
      <c r="KBY63" s="169"/>
      <c r="KBZ63" s="169"/>
      <c r="KCA63" s="169"/>
      <c r="KCB63" s="169"/>
      <c r="KCC63" s="169"/>
      <c r="KCD63" s="169"/>
      <c r="KCE63" s="169"/>
      <c r="KCF63" s="169"/>
      <c r="KCG63" s="169"/>
      <c r="KCH63" s="169"/>
      <c r="KCI63" s="169"/>
      <c r="KCJ63" s="169"/>
      <c r="KCK63" s="169"/>
      <c r="KCL63" s="169"/>
      <c r="KCM63" s="169"/>
      <c r="KCN63" s="169"/>
      <c r="KCO63" s="169"/>
      <c r="KCP63" s="169"/>
      <c r="KCQ63" s="169"/>
      <c r="KCR63" s="169"/>
      <c r="KCS63" s="169"/>
      <c r="KCT63" s="169"/>
      <c r="KCU63" s="169"/>
      <c r="KCV63" s="169"/>
      <c r="KCW63" s="169"/>
      <c r="KCX63" s="169"/>
      <c r="KCY63" s="169"/>
      <c r="KCZ63" s="169"/>
      <c r="KDA63" s="169"/>
      <c r="KDB63" s="169"/>
      <c r="KDC63" s="169"/>
      <c r="KDD63" s="169"/>
      <c r="KDE63" s="169"/>
      <c r="KDF63" s="169"/>
      <c r="KDG63" s="169"/>
      <c r="KDH63" s="169"/>
      <c r="KDI63" s="169"/>
      <c r="KDJ63" s="169"/>
      <c r="KDK63" s="169"/>
      <c r="KDL63" s="169"/>
      <c r="KDM63" s="169"/>
      <c r="KDN63" s="169"/>
      <c r="KDO63" s="169"/>
      <c r="KDP63" s="169"/>
      <c r="KDQ63" s="169"/>
      <c r="KDR63" s="169"/>
      <c r="KDS63" s="169"/>
      <c r="KDT63" s="169"/>
      <c r="KDU63" s="169"/>
      <c r="KDV63" s="169"/>
      <c r="KDW63" s="169"/>
      <c r="KDX63" s="169"/>
      <c r="KDY63" s="169"/>
      <c r="KDZ63" s="169"/>
      <c r="KEA63" s="169"/>
      <c r="KEB63" s="169"/>
      <c r="KEC63" s="169"/>
      <c r="KED63" s="169"/>
      <c r="KEE63" s="169"/>
      <c r="KEF63" s="169"/>
      <c r="KEG63" s="169"/>
      <c r="KEH63" s="169"/>
      <c r="KEI63" s="169"/>
      <c r="KEJ63" s="169"/>
      <c r="KEK63" s="169"/>
      <c r="KEL63" s="169"/>
      <c r="KEM63" s="169"/>
      <c r="KEN63" s="169"/>
      <c r="KEO63" s="169"/>
      <c r="KEP63" s="169"/>
      <c r="KEQ63" s="169"/>
      <c r="KER63" s="169"/>
      <c r="KES63" s="169"/>
      <c r="KET63" s="169"/>
      <c r="KEU63" s="169"/>
      <c r="KEV63" s="169"/>
      <c r="KEW63" s="169"/>
      <c r="KEX63" s="169"/>
      <c r="KEY63" s="169"/>
      <c r="KEZ63" s="169"/>
      <c r="KFA63" s="169"/>
      <c r="KFB63" s="169"/>
      <c r="KFC63" s="169"/>
      <c r="KFD63" s="169"/>
      <c r="KFE63" s="169"/>
      <c r="KFF63" s="169"/>
      <c r="KFG63" s="169"/>
      <c r="KFH63" s="169"/>
      <c r="KFI63" s="169"/>
      <c r="KFJ63" s="169"/>
      <c r="KFK63" s="169"/>
      <c r="KFL63" s="169"/>
      <c r="KFM63" s="169"/>
      <c r="KFN63" s="169"/>
      <c r="KFO63" s="169"/>
      <c r="KFP63" s="169"/>
      <c r="KFQ63" s="169"/>
      <c r="KFR63" s="169"/>
      <c r="KFS63" s="169"/>
      <c r="KFT63" s="169"/>
      <c r="KFU63" s="169"/>
      <c r="KFV63" s="169"/>
      <c r="KFW63" s="169"/>
      <c r="KFX63" s="169"/>
      <c r="KFY63" s="169"/>
      <c r="KFZ63" s="169"/>
      <c r="KGA63" s="169"/>
      <c r="KGB63" s="169"/>
      <c r="KGC63" s="169"/>
      <c r="KGD63" s="169"/>
      <c r="KGE63" s="169"/>
      <c r="KGF63" s="169"/>
      <c r="KGG63" s="169"/>
      <c r="KGH63" s="169"/>
      <c r="KGI63" s="169"/>
      <c r="KGJ63" s="169"/>
      <c r="KGK63" s="169"/>
      <c r="KGL63" s="169"/>
      <c r="KGM63" s="169"/>
      <c r="KGN63" s="169"/>
      <c r="KGO63" s="169"/>
      <c r="KGP63" s="169"/>
      <c r="KGQ63" s="169"/>
      <c r="KGR63" s="169"/>
      <c r="KGS63" s="169"/>
      <c r="KGT63" s="169"/>
      <c r="KGU63" s="169"/>
      <c r="KGV63" s="169"/>
      <c r="KGW63" s="169"/>
      <c r="KGX63" s="169"/>
      <c r="KGY63" s="169"/>
      <c r="KGZ63" s="169"/>
      <c r="KHA63" s="169"/>
      <c r="KHB63" s="169"/>
      <c r="KHC63" s="169"/>
      <c r="KHD63" s="169"/>
      <c r="KHE63" s="169"/>
      <c r="KHF63" s="169"/>
      <c r="KHG63" s="169"/>
      <c r="KHH63" s="169"/>
      <c r="KHI63" s="169"/>
      <c r="KHJ63" s="169"/>
      <c r="KHK63" s="169"/>
      <c r="KHL63" s="169"/>
      <c r="KHM63" s="169"/>
      <c r="KHN63" s="169"/>
      <c r="KHO63" s="169"/>
      <c r="KHP63" s="169"/>
      <c r="KHQ63" s="169"/>
      <c r="KHR63" s="169"/>
      <c r="KHS63" s="169"/>
      <c r="KHT63" s="169"/>
      <c r="KHU63" s="169"/>
      <c r="KHV63" s="169"/>
      <c r="KHW63" s="169"/>
      <c r="KHX63" s="169"/>
      <c r="KHY63" s="169"/>
      <c r="KHZ63" s="169"/>
      <c r="KIA63" s="169"/>
      <c r="KIB63" s="169"/>
      <c r="KIC63" s="169"/>
      <c r="KID63" s="169"/>
      <c r="KIE63" s="169"/>
      <c r="KIF63" s="169"/>
      <c r="KIG63" s="169"/>
      <c r="KIH63" s="169"/>
      <c r="KII63" s="169"/>
      <c r="KIJ63" s="169"/>
      <c r="KIK63" s="169"/>
      <c r="KIL63" s="169"/>
      <c r="KIM63" s="169"/>
      <c r="KIN63" s="169"/>
      <c r="KIO63" s="169"/>
      <c r="KIP63" s="169"/>
      <c r="KIQ63" s="169"/>
      <c r="KIR63" s="169"/>
      <c r="KIS63" s="169"/>
      <c r="KIT63" s="169"/>
      <c r="KIU63" s="169"/>
      <c r="KIV63" s="169"/>
      <c r="KIW63" s="169"/>
      <c r="KIX63" s="169"/>
      <c r="KIY63" s="169"/>
      <c r="KIZ63" s="169"/>
      <c r="KJA63" s="169"/>
      <c r="KJB63" s="169"/>
      <c r="KJC63" s="169"/>
      <c r="KJD63" s="169"/>
      <c r="KJE63" s="169"/>
      <c r="KJF63" s="169"/>
      <c r="KJG63" s="169"/>
      <c r="KJH63" s="169"/>
      <c r="KJI63" s="169"/>
      <c r="KJJ63" s="169"/>
      <c r="KJK63" s="169"/>
      <c r="KJL63" s="169"/>
      <c r="KJM63" s="169"/>
      <c r="KJN63" s="169"/>
      <c r="KJO63" s="169"/>
      <c r="KJP63" s="169"/>
      <c r="KJQ63" s="169"/>
      <c r="KJR63" s="169"/>
      <c r="KJS63" s="169"/>
      <c r="KJT63" s="169"/>
      <c r="KJU63" s="169"/>
      <c r="KJV63" s="169"/>
      <c r="KJW63" s="169"/>
      <c r="KJX63" s="169"/>
      <c r="KJY63" s="169"/>
      <c r="KJZ63" s="169"/>
      <c r="KKA63" s="169"/>
      <c r="KKB63" s="169"/>
      <c r="KKC63" s="169"/>
      <c r="KKD63" s="169"/>
      <c r="KKE63" s="169"/>
      <c r="KKF63" s="169"/>
      <c r="KKG63" s="169"/>
      <c r="KKH63" s="169"/>
      <c r="KKI63" s="169"/>
      <c r="KKJ63" s="169"/>
      <c r="KKK63" s="169"/>
      <c r="KKL63" s="169"/>
      <c r="KKM63" s="169"/>
      <c r="KKN63" s="169"/>
      <c r="KKO63" s="169"/>
      <c r="KKP63" s="169"/>
      <c r="KKQ63" s="169"/>
      <c r="KKR63" s="169"/>
      <c r="KKS63" s="169"/>
      <c r="KKT63" s="169"/>
      <c r="KKU63" s="169"/>
      <c r="KKV63" s="169"/>
      <c r="KKW63" s="169"/>
      <c r="KKX63" s="169"/>
      <c r="KKY63" s="169"/>
      <c r="KKZ63" s="169"/>
      <c r="KLA63" s="169"/>
      <c r="KLB63" s="169"/>
      <c r="KLC63" s="169"/>
      <c r="KLD63" s="169"/>
      <c r="KLE63" s="169"/>
      <c r="KLF63" s="169"/>
      <c r="KLG63" s="169"/>
      <c r="KLH63" s="169"/>
      <c r="KLI63" s="169"/>
      <c r="KLJ63" s="169"/>
      <c r="KLK63" s="169"/>
      <c r="KLL63" s="169"/>
      <c r="KLM63" s="169"/>
      <c r="KLN63" s="169"/>
      <c r="KLO63" s="169"/>
      <c r="KLP63" s="169"/>
      <c r="KLQ63" s="169"/>
      <c r="KLR63" s="169"/>
      <c r="KLS63" s="169"/>
      <c r="KLT63" s="169"/>
      <c r="KLU63" s="169"/>
      <c r="KLV63" s="169"/>
      <c r="KLW63" s="169"/>
      <c r="KLX63" s="169"/>
      <c r="KLY63" s="169"/>
      <c r="KLZ63" s="169"/>
      <c r="KMA63" s="169"/>
      <c r="KMB63" s="169"/>
      <c r="KMC63" s="169"/>
      <c r="KMD63" s="169"/>
      <c r="KME63" s="169"/>
      <c r="KMF63" s="169"/>
      <c r="KMG63" s="169"/>
      <c r="KMH63" s="169"/>
      <c r="KMI63" s="169"/>
      <c r="KMJ63" s="169"/>
      <c r="KMK63" s="169"/>
      <c r="KML63" s="169"/>
      <c r="KMM63" s="169"/>
      <c r="KMN63" s="169"/>
      <c r="KMO63" s="169"/>
      <c r="KMP63" s="169"/>
      <c r="KMQ63" s="169"/>
      <c r="KMR63" s="169"/>
      <c r="KMS63" s="169"/>
      <c r="KMT63" s="169"/>
      <c r="KMU63" s="169"/>
      <c r="KMV63" s="169"/>
      <c r="KMW63" s="169"/>
      <c r="KMX63" s="169"/>
      <c r="KMY63" s="169"/>
      <c r="KMZ63" s="169"/>
      <c r="KNA63" s="169"/>
      <c r="KNB63" s="169"/>
      <c r="KNC63" s="169"/>
      <c r="KND63" s="169"/>
      <c r="KNE63" s="169"/>
      <c r="KNF63" s="169"/>
      <c r="KNG63" s="169"/>
      <c r="KNH63" s="169"/>
      <c r="KNI63" s="169"/>
      <c r="KNJ63" s="169"/>
      <c r="KNK63" s="169"/>
      <c r="KNL63" s="169"/>
      <c r="KNM63" s="169"/>
      <c r="KNN63" s="169"/>
      <c r="KNO63" s="169"/>
      <c r="KNP63" s="169"/>
      <c r="KNQ63" s="169"/>
      <c r="KNR63" s="169"/>
      <c r="KNS63" s="169"/>
      <c r="KNT63" s="169"/>
      <c r="KNU63" s="169"/>
      <c r="KNV63" s="169"/>
      <c r="KNW63" s="169"/>
      <c r="KNX63" s="169"/>
      <c r="KNY63" s="169"/>
      <c r="KNZ63" s="169"/>
      <c r="KOA63" s="169"/>
      <c r="KOB63" s="169"/>
      <c r="KOC63" s="169"/>
      <c r="KOD63" s="169"/>
      <c r="KOE63" s="169"/>
      <c r="KOF63" s="169"/>
      <c r="KOG63" s="169"/>
      <c r="KOH63" s="169"/>
      <c r="KOI63" s="169"/>
      <c r="KOJ63" s="169"/>
      <c r="KOK63" s="169"/>
      <c r="KOL63" s="169"/>
      <c r="KOM63" s="169"/>
      <c r="KON63" s="169"/>
      <c r="KOO63" s="169"/>
      <c r="KOP63" s="169"/>
      <c r="KOQ63" s="169"/>
      <c r="KOR63" s="169"/>
      <c r="KOS63" s="169"/>
      <c r="KOT63" s="169"/>
      <c r="KOU63" s="169"/>
      <c r="KOV63" s="169"/>
      <c r="KOW63" s="169"/>
      <c r="KOX63" s="169"/>
      <c r="KOY63" s="169"/>
      <c r="KOZ63" s="169"/>
      <c r="KPA63" s="169"/>
      <c r="KPB63" s="169"/>
      <c r="KPC63" s="169"/>
      <c r="KPD63" s="169"/>
      <c r="KPE63" s="169"/>
      <c r="KPF63" s="169"/>
      <c r="KPG63" s="169"/>
      <c r="KPH63" s="169"/>
      <c r="KPI63" s="169"/>
      <c r="KPJ63" s="169"/>
      <c r="KPK63" s="169"/>
      <c r="KPL63" s="169"/>
      <c r="KPM63" s="169"/>
      <c r="KPN63" s="169"/>
      <c r="KPO63" s="169"/>
      <c r="KPP63" s="169"/>
      <c r="KPQ63" s="169"/>
      <c r="KPR63" s="169"/>
      <c r="KPS63" s="169"/>
      <c r="KPT63" s="169"/>
      <c r="KPU63" s="169"/>
      <c r="KPV63" s="169"/>
      <c r="KPW63" s="169"/>
      <c r="KPX63" s="169"/>
      <c r="KPY63" s="169"/>
      <c r="KPZ63" s="169"/>
      <c r="KQA63" s="169"/>
      <c r="KQB63" s="169"/>
      <c r="KQC63" s="169"/>
      <c r="KQD63" s="169"/>
      <c r="KQE63" s="169"/>
      <c r="KQF63" s="169"/>
      <c r="KQG63" s="169"/>
      <c r="KQH63" s="169"/>
      <c r="KQI63" s="169"/>
      <c r="KQJ63" s="169"/>
      <c r="KQK63" s="169"/>
      <c r="KQL63" s="169"/>
      <c r="KQM63" s="169"/>
      <c r="KQN63" s="169"/>
      <c r="KQO63" s="169"/>
      <c r="KQP63" s="169"/>
      <c r="KQQ63" s="169"/>
      <c r="KQR63" s="169"/>
      <c r="KQS63" s="169"/>
      <c r="KQT63" s="169"/>
      <c r="KQU63" s="169"/>
      <c r="KQV63" s="169"/>
      <c r="KQW63" s="169"/>
      <c r="KQX63" s="169"/>
      <c r="KQY63" s="169"/>
      <c r="KQZ63" s="169"/>
      <c r="KRA63" s="169"/>
      <c r="KRB63" s="169"/>
      <c r="KRC63" s="169"/>
      <c r="KRD63" s="169"/>
      <c r="KRE63" s="169"/>
      <c r="KRF63" s="169"/>
      <c r="KRG63" s="169"/>
      <c r="KRH63" s="169"/>
      <c r="KRI63" s="169"/>
      <c r="KRJ63" s="169"/>
      <c r="KRK63" s="169"/>
      <c r="KRL63" s="169"/>
      <c r="KRM63" s="169"/>
      <c r="KRN63" s="169"/>
      <c r="KRO63" s="169"/>
      <c r="KRP63" s="169"/>
      <c r="KRQ63" s="169"/>
      <c r="KRR63" s="169"/>
      <c r="KRS63" s="169"/>
      <c r="KRT63" s="169"/>
      <c r="KRU63" s="169"/>
      <c r="KRV63" s="169"/>
      <c r="KRW63" s="169"/>
      <c r="KRX63" s="169"/>
      <c r="KRY63" s="169"/>
      <c r="KRZ63" s="169"/>
      <c r="KSA63" s="169"/>
      <c r="KSB63" s="169"/>
      <c r="KSC63" s="169"/>
      <c r="KSD63" s="169"/>
      <c r="KSE63" s="169"/>
      <c r="KSF63" s="169"/>
      <c r="KSG63" s="169"/>
      <c r="KSH63" s="169"/>
      <c r="KSI63" s="169"/>
      <c r="KSJ63" s="169"/>
      <c r="KSK63" s="169"/>
      <c r="KSL63" s="169"/>
      <c r="KSM63" s="169"/>
      <c r="KSN63" s="169"/>
      <c r="KSO63" s="169"/>
      <c r="KSP63" s="169"/>
      <c r="KSQ63" s="169"/>
      <c r="KSR63" s="169"/>
      <c r="KSS63" s="169"/>
      <c r="KST63" s="169"/>
      <c r="KSU63" s="169"/>
      <c r="KSV63" s="169"/>
      <c r="KSW63" s="169"/>
      <c r="KSX63" s="169"/>
      <c r="KSY63" s="169"/>
      <c r="KSZ63" s="169"/>
      <c r="KTA63" s="169"/>
      <c r="KTB63" s="169"/>
      <c r="KTC63" s="169"/>
      <c r="KTD63" s="169"/>
      <c r="KTE63" s="169"/>
      <c r="KTF63" s="169"/>
      <c r="KTG63" s="169"/>
      <c r="KTH63" s="169"/>
      <c r="KTI63" s="169"/>
      <c r="KTJ63" s="169"/>
      <c r="KTK63" s="169"/>
      <c r="KTL63" s="169"/>
      <c r="KTM63" s="169"/>
      <c r="KTN63" s="169"/>
      <c r="KTO63" s="169"/>
      <c r="KTP63" s="169"/>
      <c r="KTQ63" s="169"/>
      <c r="KTR63" s="169"/>
      <c r="KTS63" s="169"/>
      <c r="KTT63" s="169"/>
      <c r="KTU63" s="169"/>
      <c r="KTV63" s="169"/>
      <c r="KTW63" s="169"/>
      <c r="KTX63" s="169"/>
      <c r="KTY63" s="169"/>
      <c r="KTZ63" s="169"/>
      <c r="KUA63" s="169"/>
      <c r="KUB63" s="169"/>
      <c r="KUC63" s="169"/>
      <c r="KUD63" s="169"/>
      <c r="KUE63" s="169"/>
      <c r="KUF63" s="169"/>
      <c r="KUG63" s="169"/>
      <c r="KUH63" s="169"/>
      <c r="KUI63" s="169"/>
      <c r="KUJ63" s="169"/>
      <c r="KUK63" s="169"/>
      <c r="KUL63" s="169"/>
      <c r="KUM63" s="169"/>
      <c r="KUN63" s="169"/>
      <c r="KUO63" s="169"/>
      <c r="KUP63" s="169"/>
      <c r="KUQ63" s="169"/>
      <c r="KUR63" s="169"/>
      <c r="KUS63" s="169"/>
      <c r="KUT63" s="169"/>
      <c r="KUU63" s="169"/>
      <c r="KUV63" s="169"/>
      <c r="KUW63" s="169"/>
      <c r="KUX63" s="169"/>
      <c r="KUY63" s="169"/>
      <c r="KUZ63" s="169"/>
      <c r="KVA63" s="169"/>
      <c r="KVB63" s="169"/>
      <c r="KVC63" s="169"/>
      <c r="KVD63" s="169"/>
      <c r="KVE63" s="169"/>
      <c r="KVF63" s="169"/>
      <c r="KVG63" s="169"/>
      <c r="KVH63" s="169"/>
      <c r="KVI63" s="169"/>
      <c r="KVJ63" s="169"/>
      <c r="KVK63" s="169"/>
      <c r="KVL63" s="169"/>
      <c r="KVM63" s="169"/>
      <c r="KVN63" s="169"/>
      <c r="KVO63" s="169"/>
      <c r="KVP63" s="169"/>
      <c r="KVQ63" s="169"/>
      <c r="KVR63" s="169"/>
      <c r="KVS63" s="169"/>
      <c r="KVT63" s="169"/>
      <c r="KVU63" s="169"/>
      <c r="KVV63" s="169"/>
      <c r="KVW63" s="169"/>
      <c r="KVX63" s="169"/>
      <c r="KVY63" s="169"/>
      <c r="KVZ63" s="169"/>
      <c r="KWA63" s="169"/>
      <c r="KWB63" s="169"/>
      <c r="KWC63" s="169"/>
      <c r="KWD63" s="169"/>
      <c r="KWE63" s="169"/>
      <c r="KWF63" s="169"/>
      <c r="KWG63" s="169"/>
      <c r="KWH63" s="169"/>
      <c r="KWI63" s="169"/>
      <c r="KWJ63" s="169"/>
      <c r="KWK63" s="169"/>
      <c r="KWL63" s="169"/>
      <c r="KWM63" s="169"/>
      <c r="KWN63" s="169"/>
      <c r="KWO63" s="169"/>
      <c r="KWP63" s="169"/>
      <c r="KWQ63" s="169"/>
      <c r="KWR63" s="169"/>
      <c r="KWS63" s="169"/>
      <c r="KWT63" s="169"/>
      <c r="KWU63" s="169"/>
      <c r="KWV63" s="169"/>
      <c r="KWW63" s="169"/>
      <c r="KWX63" s="169"/>
      <c r="KWY63" s="169"/>
      <c r="KWZ63" s="169"/>
      <c r="KXA63" s="169"/>
      <c r="KXB63" s="169"/>
      <c r="KXC63" s="169"/>
      <c r="KXD63" s="169"/>
      <c r="KXE63" s="169"/>
      <c r="KXF63" s="169"/>
      <c r="KXG63" s="169"/>
      <c r="KXH63" s="169"/>
      <c r="KXI63" s="169"/>
      <c r="KXJ63" s="169"/>
      <c r="KXK63" s="169"/>
      <c r="KXL63" s="169"/>
      <c r="KXM63" s="169"/>
      <c r="KXN63" s="169"/>
      <c r="KXO63" s="169"/>
      <c r="KXP63" s="169"/>
      <c r="KXQ63" s="169"/>
      <c r="KXR63" s="169"/>
      <c r="KXS63" s="169"/>
      <c r="KXT63" s="169"/>
      <c r="KXU63" s="169"/>
      <c r="KXV63" s="169"/>
      <c r="KXW63" s="169"/>
      <c r="KXX63" s="169"/>
      <c r="KXY63" s="169"/>
      <c r="KXZ63" s="169"/>
      <c r="KYA63" s="169"/>
      <c r="KYB63" s="169"/>
      <c r="KYC63" s="169"/>
      <c r="KYD63" s="169"/>
      <c r="KYE63" s="169"/>
      <c r="KYF63" s="169"/>
      <c r="KYG63" s="169"/>
      <c r="KYH63" s="169"/>
      <c r="KYI63" s="169"/>
      <c r="KYJ63" s="169"/>
      <c r="KYK63" s="169"/>
      <c r="KYL63" s="169"/>
      <c r="KYM63" s="169"/>
      <c r="KYN63" s="169"/>
      <c r="KYO63" s="169"/>
      <c r="KYP63" s="169"/>
      <c r="KYQ63" s="169"/>
      <c r="KYR63" s="169"/>
      <c r="KYS63" s="169"/>
      <c r="KYT63" s="169"/>
      <c r="KYU63" s="169"/>
      <c r="KYV63" s="169"/>
      <c r="KYW63" s="169"/>
      <c r="KYX63" s="169"/>
      <c r="KYY63" s="169"/>
      <c r="KYZ63" s="169"/>
      <c r="KZA63" s="169"/>
      <c r="KZB63" s="169"/>
      <c r="KZC63" s="169"/>
      <c r="KZD63" s="169"/>
      <c r="KZE63" s="169"/>
      <c r="KZF63" s="169"/>
      <c r="KZG63" s="169"/>
      <c r="KZH63" s="169"/>
      <c r="KZI63" s="169"/>
      <c r="KZJ63" s="169"/>
      <c r="KZK63" s="169"/>
      <c r="KZL63" s="169"/>
      <c r="KZM63" s="169"/>
      <c r="KZN63" s="169"/>
      <c r="KZO63" s="169"/>
      <c r="KZP63" s="169"/>
      <c r="KZQ63" s="169"/>
      <c r="KZR63" s="169"/>
      <c r="KZS63" s="169"/>
      <c r="KZT63" s="169"/>
      <c r="KZU63" s="169"/>
      <c r="KZV63" s="169"/>
      <c r="KZW63" s="169"/>
      <c r="KZX63" s="169"/>
      <c r="KZY63" s="169"/>
      <c r="KZZ63" s="169"/>
      <c r="LAA63" s="169"/>
      <c r="LAB63" s="169"/>
      <c r="LAC63" s="169"/>
      <c r="LAD63" s="169"/>
      <c r="LAE63" s="169"/>
      <c r="LAF63" s="169"/>
      <c r="LAG63" s="169"/>
      <c r="LAH63" s="169"/>
      <c r="LAI63" s="169"/>
      <c r="LAJ63" s="169"/>
      <c r="LAK63" s="169"/>
      <c r="LAL63" s="169"/>
      <c r="LAM63" s="169"/>
      <c r="LAN63" s="169"/>
      <c r="LAO63" s="169"/>
      <c r="LAP63" s="169"/>
      <c r="LAQ63" s="169"/>
      <c r="LAR63" s="169"/>
      <c r="LAS63" s="169"/>
      <c r="LAT63" s="169"/>
      <c r="LAU63" s="169"/>
      <c r="LAV63" s="169"/>
      <c r="LAW63" s="169"/>
      <c r="LAX63" s="169"/>
      <c r="LAY63" s="169"/>
      <c r="LAZ63" s="169"/>
      <c r="LBA63" s="169"/>
      <c r="LBB63" s="169"/>
      <c r="LBC63" s="169"/>
      <c r="LBD63" s="169"/>
      <c r="LBE63" s="169"/>
      <c r="LBF63" s="169"/>
      <c r="LBG63" s="169"/>
      <c r="LBH63" s="169"/>
      <c r="LBI63" s="169"/>
      <c r="LBJ63" s="169"/>
      <c r="LBK63" s="169"/>
      <c r="LBL63" s="169"/>
      <c r="LBM63" s="169"/>
      <c r="LBN63" s="169"/>
      <c r="LBO63" s="169"/>
      <c r="LBP63" s="169"/>
      <c r="LBQ63" s="169"/>
      <c r="LBR63" s="169"/>
      <c r="LBS63" s="169"/>
      <c r="LBT63" s="169"/>
      <c r="LBU63" s="169"/>
      <c r="LBV63" s="169"/>
      <c r="LBW63" s="169"/>
      <c r="LBX63" s="169"/>
      <c r="LBY63" s="169"/>
      <c r="LBZ63" s="169"/>
      <c r="LCA63" s="169"/>
      <c r="LCB63" s="169"/>
      <c r="LCC63" s="169"/>
      <c r="LCD63" s="169"/>
      <c r="LCE63" s="169"/>
      <c r="LCF63" s="169"/>
      <c r="LCG63" s="169"/>
      <c r="LCH63" s="169"/>
      <c r="LCI63" s="169"/>
      <c r="LCJ63" s="169"/>
      <c r="LCK63" s="169"/>
      <c r="LCL63" s="169"/>
      <c r="LCM63" s="169"/>
      <c r="LCN63" s="169"/>
      <c r="LCO63" s="169"/>
      <c r="LCP63" s="169"/>
      <c r="LCQ63" s="169"/>
      <c r="LCR63" s="169"/>
      <c r="LCS63" s="169"/>
      <c r="LCT63" s="169"/>
      <c r="LCU63" s="169"/>
      <c r="LCV63" s="169"/>
      <c r="LCW63" s="169"/>
      <c r="LCX63" s="169"/>
      <c r="LCY63" s="169"/>
      <c r="LCZ63" s="169"/>
      <c r="LDA63" s="169"/>
      <c r="LDB63" s="169"/>
      <c r="LDC63" s="169"/>
      <c r="LDD63" s="169"/>
      <c r="LDE63" s="169"/>
      <c r="LDF63" s="169"/>
      <c r="LDG63" s="169"/>
      <c r="LDH63" s="169"/>
      <c r="LDI63" s="169"/>
      <c r="LDJ63" s="169"/>
      <c r="LDK63" s="169"/>
      <c r="LDL63" s="169"/>
      <c r="LDM63" s="169"/>
      <c r="LDN63" s="169"/>
      <c r="LDO63" s="169"/>
      <c r="LDP63" s="169"/>
      <c r="LDQ63" s="169"/>
      <c r="LDR63" s="169"/>
      <c r="LDS63" s="169"/>
      <c r="LDT63" s="169"/>
      <c r="LDU63" s="169"/>
      <c r="LDV63" s="169"/>
      <c r="LDW63" s="169"/>
      <c r="LDX63" s="169"/>
      <c r="LDY63" s="169"/>
      <c r="LDZ63" s="169"/>
      <c r="LEA63" s="169"/>
      <c r="LEB63" s="169"/>
      <c r="LEC63" s="169"/>
      <c r="LED63" s="169"/>
      <c r="LEE63" s="169"/>
      <c r="LEF63" s="169"/>
      <c r="LEG63" s="169"/>
      <c r="LEH63" s="169"/>
      <c r="LEI63" s="169"/>
      <c r="LEJ63" s="169"/>
      <c r="LEK63" s="169"/>
      <c r="LEL63" s="169"/>
      <c r="LEM63" s="169"/>
      <c r="LEN63" s="169"/>
      <c r="LEO63" s="169"/>
      <c r="LEP63" s="169"/>
      <c r="LEQ63" s="169"/>
      <c r="LER63" s="169"/>
      <c r="LES63" s="169"/>
      <c r="LET63" s="169"/>
      <c r="LEU63" s="169"/>
      <c r="LEV63" s="169"/>
      <c r="LEW63" s="169"/>
      <c r="LEX63" s="169"/>
      <c r="LEY63" s="169"/>
      <c r="LEZ63" s="169"/>
      <c r="LFA63" s="169"/>
      <c r="LFB63" s="169"/>
      <c r="LFC63" s="169"/>
      <c r="LFD63" s="169"/>
      <c r="LFE63" s="169"/>
      <c r="LFF63" s="169"/>
      <c r="LFG63" s="169"/>
      <c r="LFH63" s="169"/>
      <c r="LFI63" s="169"/>
      <c r="LFJ63" s="169"/>
      <c r="LFK63" s="169"/>
      <c r="LFL63" s="169"/>
      <c r="LFM63" s="169"/>
      <c r="LFN63" s="169"/>
      <c r="LFO63" s="169"/>
      <c r="LFP63" s="169"/>
      <c r="LFQ63" s="169"/>
      <c r="LFR63" s="169"/>
      <c r="LFS63" s="169"/>
      <c r="LFT63" s="169"/>
      <c r="LFU63" s="169"/>
      <c r="LFV63" s="169"/>
      <c r="LFW63" s="169"/>
      <c r="LFX63" s="169"/>
      <c r="LFY63" s="169"/>
      <c r="LFZ63" s="169"/>
      <c r="LGA63" s="169"/>
      <c r="LGB63" s="169"/>
      <c r="LGC63" s="169"/>
      <c r="LGD63" s="169"/>
      <c r="LGE63" s="169"/>
      <c r="LGF63" s="169"/>
      <c r="LGG63" s="169"/>
      <c r="LGH63" s="169"/>
      <c r="LGI63" s="169"/>
      <c r="LGJ63" s="169"/>
      <c r="LGK63" s="169"/>
      <c r="LGL63" s="169"/>
      <c r="LGM63" s="169"/>
      <c r="LGN63" s="169"/>
      <c r="LGO63" s="169"/>
      <c r="LGP63" s="169"/>
      <c r="LGQ63" s="169"/>
      <c r="LGR63" s="169"/>
      <c r="LGS63" s="169"/>
      <c r="LGT63" s="169"/>
      <c r="LGU63" s="169"/>
      <c r="LGV63" s="169"/>
      <c r="LGW63" s="169"/>
      <c r="LGX63" s="169"/>
      <c r="LGY63" s="169"/>
      <c r="LGZ63" s="169"/>
      <c r="LHA63" s="169"/>
      <c r="LHB63" s="169"/>
      <c r="LHC63" s="169"/>
      <c r="LHD63" s="169"/>
      <c r="LHE63" s="169"/>
      <c r="LHF63" s="169"/>
      <c r="LHG63" s="169"/>
      <c r="LHH63" s="169"/>
      <c r="LHI63" s="169"/>
      <c r="LHJ63" s="169"/>
      <c r="LHK63" s="169"/>
      <c r="LHL63" s="169"/>
      <c r="LHM63" s="169"/>
      <c r="LHN63" s="169"/>
      <c r="LHO63" s="169"/>
      <c r="LHP63" s="169"/>
      <c r="LHQ63" s="169"/>
      <c r="LHR63" s="169"/>
      <c r="LHS63" s="169"/>
      <c r="LHT63" s="169"/>
      <c r="LHU63" s="169"/>
      <c r="LHV63" s="169"/>
      <c r="LHW63" s="169"/>
      <c r="LHX63" s="169"/>
      <c r="LHY63" s="169"/>
      <c r="LHZ63" s="169"/>
      <c r="LIA63" s="169"/>
      <c r="LIB63" s="169"/>
      <c r="LIC63" s="169"/>
      <c r="LID63" s="169"/>
      <c r="LIE63" s="169"/>
      <c r="LIF63" s="169"/>
      <c r="LIG63" s="169"/>
      <c r="LIH63" s="169"/>
      <c r="LII63" s="169"/>
      <c r="LIJ63" s="169"/>
      <c r="LIK63" s="169"/>
      <c r="LIL63" s="169"/>
      <c r="LIM63" s="169"/>
      <c r="LIN63" s="169"/>
      <c r="LIO63" s="169"/>
      <c r="LIP63" s="169"/>
      <c r="LIQ63" s="169"/>
      <c r="LIR63" s="169"/>
      <c r="LIS63" s="169"/>
      <c r="LIT63" s="169"/>
      <c r="LIU63" s="169"/>
      <c r="LIV63" s="169"/>
      <c r="LIW63" s="169"/>
      <c r="LIX63" s="169"/>
      <c r="LIY63" s="169"/>
      <c r="LIZ63" s="169"/>
      <c r="LJA63" s="169"/>
      <c r="LJB63" s="169"/>
      <c r="LJC63" s="169"/>
      <c r="LJD63" s="169"/>
      <c r="LJE63" s="169"/>
      <c r="LJF63" s="169"/>
      <c r="LJG63" s="169"/>
      <c r="LJH63" s="169"/>
      <c r="LJI63" s="169"/>
      <c r="LJJ63" s="169"/>
      <c r="LJK63" s="169"/>
      <c r="LJL63" s="169"/>
      <c r="LJM63" s="169"/>
      <c r="LJN63" s="169"/>
      <c r="LJO63" s="169"/>
      <c r="LJP63" s="169"/>
      <c r="LJQ63" s="169"/>
      <c r="LJR63" s="169"/>
      <c r="LJS63" s="169"/>
      <c r="LJT63" s="169"/>
      <c r="LJU63" s="169"/>
      <c r="LJV63" s="169"/>
      <c r="LJW63" s="169"/>
      <c r="LJX63" s="169"/>
      <c r="LJY63" s="169"/>
      <c r="LJZ63" s="169"/>
      <c r="LKA63" s="169"/>
      <c r="LKB63" s="169"/>
      <c r="LKC63" s="169"/>
      <c r="LKD63" s="169"/>
      <c r="LKE63" s="169"/>
      <c r="LKF63" s="169"/>
      <c r="LKG63" s="169"/>
      <c r="LKH63" s="169"/>
      <c r="LKI63" s="169"/>
      <c r="LKJ63" s="169"/>
      <c r="LKK63" s="169"/>
      <c r="LKL63" s="169"/>
      <c r="LKM63" s="169"/>
      <c r="LKN63" s="169"/>
      <c r="LKO63" s="169"/>
      <c r="LKP63" s="169"/>
      <c r="LKQ63" s="169"/>
      <c r="LKR63" s="169"/>
      <c r="LKS63" s="169"/>
      <c r="LKT63" s="169"/>
      <c r="LKU63" s="169"/>
      <c r="LKV63" s="169"/>
      <c r="LKW63" s="169"/>
      <c r="LKX63" s="169"/>
      <c r="LKY63" s="169"/>
      <c r="LKZ63" s="169"/>
      <c r="LLA63" s="169"/>
      <c r="LLB63" s="169"/>
      <c r="LLC63" s="169"/>
      <c r="LLD63" s="169"/>
      <c r="LLE63" s="169"/>
      <c r="LLF63" s="169"/>
      <c r="LLG63" s="169"/>
      <c r="LLH63" s="169"/>
      <c r="LLI63" s="169"/>
      <c r="LLJ63" s="169"/>
      <c r="LLK63" s="169"/>
      <c r="LLL63" s="169"/>
      <c r="LLM63" s="169"/>
      <c r="LLN63" s="169"/>
      <c r="LLO63" s="169"/>
      <c r="LLP63" s="169"/>
      <c r="LLQ63" s="169"/>
      <c r="LLR63" s="169"/>
      <c r="LLS63" s="169"/>
      <c r="LLT63" s="169"/>
      <c r="LLU63" s="169"/>
      <c r="LLV63" s="169"/>
      <c r="LLW63" s="169"/>
      <c r="LLX63" s="169"/>
      <c r="LLY63" s="169"/>
      <c r="LLZ63" s="169"/>
      <c r="LMA63" s="169"/>
      <c r="LMB63" s="169"/>
      <c r="LMC63" s="169"/>
      <c r="LMD63" s="169"/>
      <c r="LME63" s="169"/>
      <c r="LMF63" s="169"/>
      <c r="LMG63" s="169"/>
      <c r="LMH63" s="169"/>
      <c r="LMI63" s="169"/>
      <c r="LMJ63" s="169"/>
      <c r="LMK63" s="169"/>
      <c r="LML63" s="169"/>
      <c r="LMM63" s="169"/>
      <c r="LMN63" s="169"/>
      <c r="LMO63" s="169"/>
      <c r="LMP63" s="169"/>
      <c r="LMQ63" s="169"/>
      <c r="LMR63" s="169"/>
      <c r="LMS63" s="169"/>
      <c r="LMT63" s="169"/>
      <c r="LMU63" s="169"/>
      <c r="LMV63" s="169"/>
      <c r="LMW63" s="169"/>
      <c r="LMX63" s="169"/>
      <c r="LMY63" s="169"/>
      <c r="LMZ63" s="169"/>
      <c r="LNA63" s="169"/>
      <c r="LNB63" s="169"/>
      <c r="LNC63" s="169"/>
      <c r="LND63" s="169"/>
      <c r="LNE63" s="169"/>
      <c r="LNF63" s="169"/>
      <c r="LNG63" s="169"/>
      <c r="LNH63" s="169"/>
      <c r="LNI63" s="169"/>
      <c r="LNJ63" s="169"/>
      <c r="LNK63" s="169"/>
      <c r="LNL63" s="169"/>
      <c r="LNM63" s="169"/>
      <c r="LNN63" s="169"/>
      <c r="LNO63" s="169"/>
      <c r="LNP63" s="169"/>
      <c r="LNQ63" s="169"/>
      <c r="LNR63" s="169"/>
      <c r="LNS63" s="169"/>
      <c r="LNT63" s="169"/>
      <c r="LNU63" s="169"/>
      <c r="LNV63" s="169"/>
      <c r="LNW63" s="169"/>
      <c r="LNX63" s="169"/>
      <c r="LNY63" s="169"/>
      <c r="LNZ63" s="169"/>
      <c r="LOA63" s="169"/>
      <c r="LOB63" s="169"/>
      <c r="LOC63" s="169"/>
      <c r="LOD63" s="169"/>
      <c r="LOE63" s="169"/>
      <c r="LOF63" s="169"/>
      <c r="LOG63" s="169"/>
      <c r="LOH63" s="169"/>
      <c r="LOI63" s="169"/>
      <c r="LOJ63" s="169"/>
      <c r="LOK63" s="169"/>
      <c r="LOL63" s="169"/>
      <c r="LOM63" s="169"/>
      <c r="LON63" s="169"/>
      <c r="LOO63" s="169"/>
      <c r="LOP63" s="169"/>
      <c r="LOQ63" s="169"/>
      <c r="LOR63" s="169"/>
      <c r="LOS63" s="169"/>
      <c r="LOT63" s="169"/>
      <c r="LOU63" s="169"/>
      <c r="LOV63" s="169"/>
      <c r="LOW63" s="169"/>
      <c r="LOX63" s="169"/>
      <c r="LOY63" s="169"/>
      <c r="LOZ63" s="169"/>
      <c r="LPA63" s="169"/>
      <c r="LPB63" s="169"/>
      <c r="LPC63" s="169"/>
      <c r="LPD63" s="169"/>
      <c r="LPE63" s="169"/>
      <c r="LPF63" s="169"/>
      <c r="LPG63" s="169"/>
      <c r="LPH63" s="169"/>
      <c r="LPI63" s="169"/>
      <c r="LPJ63" s="169"/>
      <c r="LPK63" s="169"/>
      <c r="LPL63" s="169"/>
      <c r="LPM63" s="169"/>
      <c r="LPN63" s="169"/>
      <c r="LPO63" s="169"/>
      <c r="LPP63" s="169"/>
      <c r="LPQ63" s="169"/>
      <c r="LPR63" s="169"/>
      <c r="LPS63" s="169"/>
      <c r="LPT63" s="169"/>
      <c r="LPU63" s="169"/>
      <c r="LPV63" s="169"/>
      <c r="LPW63" s="169"/>
      <c r="LPX63" s="169"/>
      <c r="LPY63" s="169"/>
      <c r="LPZ63" s="169"/>
      <c r="LQA63" s="169"/>
      <c r="LQB63" s="169"/>
      <c r="LQC63" s="169"/>
      <c r="LQD63" s="169"/>
      <c r="LQE63" s="169"/>
      <c r="LQF63" s="169"/>
      <c r="LQG63" s="169"/>
      <c r="LQH63" s="169"/>
      <c r="LQI63" s="169"/>
      <c r="LQJ63" s="169"/>
      <c r="LQK63" s="169"/>
      <c r="LQL63" s="169"/>
      <c r="LQM63" s="169"/>
      <c r="LQN63" s="169"/>
      <c r="LQO63" s="169"/>
      <c r="LQP63" s="169"/>
      <c r="LQQ63" s="169"/>
      <c r="LQR63" s="169"/>
      <c r="LQS63" s="169"/>
      <c r="LQT63" s="169"/>
      <c r="LQU63" s="169"/>
      <c r="LQV63" s="169"/>
      <c r="LQW63" s="169"/>
      <c r="LQX63" s="169"/>
      <c r="LQY63" s="169"/>
      <c r="LQZ63" s="169"/>
      <c r="LRA63" s="169"/>
      <c r="LRB63" s="169"/>
      <c r="LRC63" s="169"/>
      <c r="LRD63" s="169"/>
      <c r="LRE63" s="169"/>
      <c r="LRF63" s="169"/>
      <c r="LRG63" s="169"/>
      <c r="LRH63" s="169"/>
      <c r="LRI63" s="169"/>
      <c r="LRJ63" s="169"/>
      <c r="LRK63" s="169"/>
      <c r="LRL63" s="169"/>
      <c r="LRM63" s="169"/>
      <c r="LRN63" s="169"/>
      <c r="LRO63" s="169"/>
      <c r="LRP63" s="169"/>
      <c r="LRQ63" s="169"/>
      <c r="LRR63" s="169"/>
      <c r="LRS63" s="169"/>
      <c r="LRT63" s="169"/>
      <c r="LRU63" s="169"/>
      <c r="LRV63" s="169"/>
      <c r="LRW63" s="169"/>
      <c r="LRX63" s="169"/>
      <c r="LRY63" s="169"/>
      <c r="LRZ63" s="169"/>
      <c r="LSA63" s="169"/>
      <c r="LSB63" s="169"/>
      <c r="LSC63" s="169"/>
      <c r="LSD63" s="169"/>
      <c r="LSE63" s="169"/>
      <c r="LSF63" s="169"/>
      <c r="LSG63" s="169"/>
      <c r="LSH63" s="169"/>
      <c r="LSI63" s="169"/>
      <c r="LSJ63" s="169"/>
      <c r="LSK63" s="169"/>
      <c r="LSL63" s="169"/>
      <c r="LSM63" s="169"/>
      <c r="LSN63" s="169"/>
      <c r="LSO63" s="169"/>
      <c r="LSP63" s="169"/>
      <c r="LSQ63" s="169"/>
      <c r="LSR63" s="169"/>
      <c r="LSS63" s="169"/>
      <c r="LST63" s="169"/>
      <c r="LSU63" s="169"/>
      <c r="LSV63" s="169"/>
      <c r="LSW63" s="169"/>
      <c r="LSX63" s="169"/>
      <c r="LSY63" s="169"/>
      <c r="LSZ63" s="169"/>
      <c r="LTA63" s="169"/>
      <c r="LTB63" s="169"/>
      <c r="LTC63" s="169"/>
      <c r="LTD63" s="169"/>
      <c r="LTE63" s="169"/>
      <c r="LTF63" s="169"/>
      <c r="LTG63" s="169"/>
      <c r="LTH63" s="169"/>
      <c r="LTI63" s="169"/>
      <c r="LTJ63" s="169"/>
      <c r="LTK63" s="169"/>
      <c r="LTL63" s="169"/>
      <c r="LTM63" s="169"/>
      <c r="LTN63" s="169"/>
      <c r="LTO63" s="169"/>
      <c r="LTP63" s="169"/>
      <c r="LTQ63" s="169"/>
      <c r="LTR63" s="169"/>
      <c r="LTS63" s="169"/>
      <c r="LTT63" s="169"/>
      <c r="LTU63" s="169"/>
      <c r="LTV63" s="169"/>
      <c r="LTW63" s="169"/>
      <c r="LTX63" s="169"/>
      <c r="LTY63" s="169"/>
      <c r="LTZ63" s="169"/>
      <c r="LUA63" s="169"/>
      <c r="LUB63" s="169"/>
      <c r="LUC63" s="169"/>
      <c r="LUD63" s="169"/>
      <c r="LUE63" s="169"/>
      <c r="LUF63" s="169"/>
      <c r="LUG63" s="169"/>
      <c r="LUH63" s="169"/>
      <c r="LUI63" s="169"/>
      <c r="LUJ63" s="169"/>
      <c r="LUK63" s="169"/>
      <c r="LUL63" s="169"/>
      <c r="LUM63" s="169"/>
      <c r="LUN63" s="169"/>
      <c r="LUO63" s="169"/>
      <c r="LUP63" s="169"/>
      <c r="LUQ63" s="169"/>
      <c r="LUR63" s="169"/>
      <c r="LUS63" s="169"/>
      <c r="LUT63" s="169"/>
      <c r="LUU63" s="169"/>
      <c r="LUV63" s="169"/>
      <c r="LUW63" s="169"/>
      <c r="LUX63" s="169"/>
      <c r="LUY63" s="169"/>
      <c r="LUZ63" s="169"/>
      <c r="LVA63" s="169"/>
      <c r="LVB63" s="169"/>
      <c r="LVC63" s="169"/>
      <c r="LVD63" s="169"/>
      <c r="LVE63" s="169"/>
      <c r="LVF63" s="169"/>
      <c r="LVG63" s="169"/>
      <c r="LVH63" s="169"/>
      <c r="LVI63" s="169"/>
      <c r="LVJ63" s="169"/>
      <c r="LVK63" s="169"/>
      <c r="LVL63" s="169"/>
      <c r="LVM63" s="169"/>
      <c r="LVN63" s="169"/>
      <c r="LVO63" s="169"/>
      <c r="LVP63" s="169"/>
      <c r="LVQ63" s="169"/>
      <c r="LVR63" s="169"/>
      <c r="LVS63" s="169"/>
      <c r="LVT63" s="169"/>
      <c r="LVU63" s="169"/>
      <c r="LVV63" s="169"/>
      <c r="LVW63" s="169"/>
      <c r="LVX63" s="169"/>
      <c r="LVY63" s="169"/>
      <c r="LVZ63" s="169"/>
      <c r="LWA63" s="169"/>
      <c r="LWB63" s="169"/>
      <c r="LWC63" s="169"/>
      <c r="LWD63" s="169"/>
      <c r="LWE63" s="169"/>
      <c r="LWF63" s="169"/>
      <c r="LWG63" s="169"/>
      <c r="LWH63" s="169"/>
      <c r="LWI63" s="169"/>
      <c r="LWJ63" s="169"/>
      <c r="LWK63" s="169"/>
      <c r="LWL63" s="169"/>
      <c r="LWM63" s="169"/>
      <c r="LWN63" s="169"/>
      <c r="LWO63" s="169"/>
      <c r="LWP63" s="169"/>
      <c r="LWQ63" s="169"/>
      <c r="LWR63" s="169"/>
      <c r="LWS63" s="169"/>
      <c r="LWT63" s="169"/>
      <c r="LWU63" s="169"/>
      <c r="LWV63" s="169"/>
      <c r="LWW63" s="169"/>
      <c r="LWX63" s="169"/>
      <c r="LWY63" s="169"/>
      <c r="LWZ63" s="169"/>
      <c r="LXA63" s="169"/>
      <c r="LXB63" s="169"/>
      <c r="LXC63" s="169"/>
      <c r="LXD63" s="169"/>
      <c r="LXE63" s="169"/>
      <c r="LXF63" s="169"/>
      <c r="LXG63" s="169"/>
      <c r="LXH63" s="169"/>
      <c r="LXI63" s="169"/>
      <c r="LXJ63" s="169"/>
      <c r="LXK63" s="169"/>
      <c r="LXL63" s="169"/>
      <c r="LXM63" s="169"/>
      <c r="LXN63" s="169"/>
      <c r="LXO63" s="169"/>
      <c r="LXP63" s="169"/>
      <c r="LXQ63" s="169"/>
      <c r="LXR63" s="169"/>
      <c r="LXS63" s="169"/>
      <c r="LXT63" s="169"/>
      <c r="LXU63" s="169"/>
      <c r="LXV63" s="169"/>
      <c r="LXW63" s="169"/>
      <c r="LXX63" s="169"/>
      <c r="LXY63" s="169"/>
      <c r="LXZ63" s="169"/>
      <c r="LYA63" s="169"/>
      <c r="LYB63" s="169"/>
      <c r="LYC63" s="169"/>
      <c r="LYD63" s="169"/>
      <c r="LYE63" s="169"/>
      <c r="LYF63" s="169"/>
      <c r="LYG63" s="169"/>
      <c r="LYH63" s="169"/>
      <c r="LYI63" s="169"/>
      <c r="LYJ63" s="169"/>
      <c r="LYK63" s="169"/>
      <c r="LYL63" s="169"/>
      <c r="LYM63" s="169"/>
      <c r="LYN63" s="169"/>
      <c r="LYO63" s="169"/>
      <c r="LYP63" s="169"/>
      <c r="LYQ63" s="169"/>
      <c r="LYR63" s="169"/>
      <c r="LYS63" s="169"/>
      <c r="LYT63" s="169"/>
      <c r="LYU63" s="169"/>
      <c r="LYV63" s="169"/>
      <c r="LYW63" s="169"/>
      <c r="LYX63" s="169"/>
      <c r="LYY63" s="169"/>
      <c r="LYZ63" s="169"/>
      <c r="LZA63" s="169"/>
      <c r="LZB63" s="169"/>
      <c r="LZC63" s="169"/>
      <c r="LZD63" s="169"/>
      <c r="LZE63" s="169"/>
      <c r="LZF63" s="169"/>
      <c r="LZG63" s="169"/>
      <c r="LZH63" s="169"/>
      <c r="LZI63" s="169"/>
      <c r="LZJ63" s="169"/>
      <c r="LZK63" s="169"/>
      <c r="LZL63" s="169"/>
      <c r="LZM63" s="169"/>
      <c r="LZN63" s="169"/>
      <c r="LZO63" s="169"/>
      <c r="LZP63" s="169"/>
      <c r="LZQ63" s="169"/>
      <c r="LZR63" s="169"/>
      <c r="LZS63" s="169"/>
      <c r="LZT63" s="169"/>
      <c r="LZU63" s="169"/>
      <c r="LZV63" s="169"/>
      <c r="LZW63" s="169"/>
      <c r="LZX63" s="169"/>
      <c r="LZY63" s="169"/>
      <c r="LZZ63" s="169"/>
      <c r="MAA63" s="169"/>
      <c r="MAB63" s="169"/>
      <c r="MAC63" s="169"/>
      <c r="MAD63" s="169"/>
      <c r="MAE63" s="169"/>
      <c r="MAF63" s="169"/>
      <c r="MAG63" s="169"/>
      <c r="MAH63" s="169"/>
      <c r="MAI63" s="169"/>
      <c r="MAJ63" s="169"/>
      <c r="MAK63" s="169"/>
      <c r="MAL63" s="169"/>
      <c r="MAM63" s="169"/>
      <c r="MAN63" s="169"/>
      <c r="MAO63" s="169"/>
      <c r="MAP63" s="169"/>
      <c r="MAQ63" s="169"/>
      <c r="MAR63" s="169"/>
      <c r="MAS63" s="169"/>
      <c r="MAT63" s="169"/>
      <c r="MAU63" s="169"/>
      <c r="MAV63" s="169"/>
      <c r="MAW63" s="169"/>
      <c r="MAX63" s="169"/>
      <c r="MAY63" s="169"/>
      <c r="MAZ63" s="169"/>
      <c r="MBA63" s="169"/>
      <c r="MBB63" s="169"/>
      <c r="MBC63" s="169"/>
      <c r="MBD63" s="169"/>
      <c r="MBE63" s="169"/>
      <c r="MBF63" s="169"/>
      <c r="MBG63" s="169"/>
      <c r="MBH63" s="169"/>
      <c r="MBI63" s="169"/>
      <c r="MBJ63" s="169"/>
      <c r="MBK63" s="169"/>
      <c r="MBL63" s="169"/>
      <c r="MBM63" s="169"/>
      <c r="MBN63" s="169"/>
      <c r="MBO63" s="169"/>
      <c r="MBP63" s="169"/>
      <c r="MBQ63" s="169"/>
      <c r="MBR63" s="169"/>
      <c r="MBS63" s="169"/>
      <c r="MBT63" s="169"/>
      <c r="MBU63" s="169"/>
      <c r="MBV63" s="169"/>
      <c r="MBW63" s="169"/>
      <c r="MBX63" s="169"/>
      <c r="MBY63" s="169"/>
      <c r="MBZ63" s="169"/>
      <c r="MCA63" s="169"/>
      <c r="MCB63" s="169"/>
      <c r="MCC63" s="169"/>
      <c r="MCD63" s="169"/>
      <c r="MCE63" s="169"/>
      <c r="MCF63" s="169"/>
      <c r="MCG63" s="169"/>
      <c r="MCH63" s="169"/>
      <c r="MCI63" s="169"/>
      <c r="MCJ63" s="169"/>
      <c r="MCK63" s="169"/>
      <c r="MCL63" s="169"/>
      <c r="MCM63" s="169"/>
      <c r="MCN63" s="169"/>
      <c r="MCO63" s="169"/>
      <c r="MCP63" s="169"/>
      <c r="MCQ63" s="169"/>
      <c r="MCR63" s="169"/>
      <c r="MCS63" s="169"/>
      <c r="MCT63" s="169"/>
      <c r="MCU63" s="169"/>
      <c r="MCV63" s="169"/>
      <c r="MCW63" s="169"/>
      <c r="MCX63" s="169"/>
      <c r="MCY63" s="169"/>
      <c r="MCZ63" s="169"/>
      <c r="MDA63" s="169"/>
      <c r="MDB63" s="169"/>
      <c r="MDC63" s="169"/>
      <c r="MDD63" s="169"/>
      <c r="MDE63" s="169"/>
      <c r="MDF63" s="169"/>
      <c r="MDG63" s="169"/>
      <c r="MDH63" s="169"/>
      <c r="MDI63" s="169"/>
      <c r="MDJ63" s="169"/>
      <c r="MDK63" s="169"/>
      <c r="MDL63" s="169"/>
      <c r="MDM63" s="169"/>
      <c r="MDN63" s="169"/>
      <c r="MDO63" s="169"/>
      <c r="MDP63" s="169"/>
      <c r="MDQ63" s="169"/>
      <c r="MDR63" s="169"/>
      <c r="MDS63" s="169"/>
      <c r="MDT63" s="169"/>
      <c r="MDU63" s="169"/>
      <c r="MDV63" s="169"/>
      <c r="MDW63" s="169"/>
      <c r="MDX63" s="169"/>
      <c r="MDY63" s="169"/>
      <c r="MDZ63" s="169"/>
      <c r="MEA63" s="169"/>
      <c r="MEB63" s="169"/>
      <c r="MEC63" s="169"/>
      <c r="MED63" s="169"/>
      <c r="MEE63" s="169"/>
      <c r="MEF63" s="169"/>
      <c r="MEG63" s="169"/>
      <c r="MEH63" s="169"/>
      <c r="MEI63" s="169"/>
      <c r="MEJ63" s="169"/>
      <c r="MEK63" s="169"/>
      <c r="MEL63" s="169"/>
      <c r="MEM63" s="169"/>
      <c r="MEN63" s="169"/>
      <c r="MEO63" s="169"/>
      <c r="MEP63" s="169"/>
      <c r="MEQ63" s="169"/>
      <c r="MER63" s="169"/>
      <c r="MES63" s="169"/>
      <c r="MET63" s="169"/>
      <c r="MEU63" s="169"/>
      <c r="MEV63" s="169"/>
      <c r="MEW63" s="169"/>
      <c r="MEX63" s="169"/>
      <c r="MEY63" s="169"/>
      <c r="MEZ63" s="169"/>
      <c r="MFA63" s="169"/>
      <c r="MFB63" s="169"/>
      <c r="MFC63" s="169"/>
      <c r="MFD63" s="169"/>
      <c r="MFE63" s="169"/>
      <c r="MFF63" s="169"/>
      <c r="MFG63" s="169"/>
      <c r="MFH63" s="169"/>
      <c r="MFI63" s="169"/>
      <c r="MFJ63" s="169"/>
      <c r="MFK63" s="169"/>
      <c r="MFL63" s="169"/>
      <c r="MFM63" s="169"/>
      <c r="MFN63" s="169"/>
      <c r="MFO63" s="169"/>
      <c r="MFP63" s="169"/>
      <c r="MFQ63" s="169"/>
      <c r="MFR63" s="169"/>
      <c r="MFS63" s="169"/>
      <c r="MFT63" s="169"/>
      <c r="MFU63" s="169"/>
      <c r="MFV63" s="169"/>
      <c r="MFW63" s="169"/>
      <c r="MFX63" s="169"/>
      <c r="MFY63" s="169"/>
      <c r="MFZ63" s="169"/>
      <c r="MGA63" s="169"/>
      <c r="MGB63" s="169"/>
      <c r="MGC63" s="169"/>
      <c r="MGD63" s="169"/>
      <c r="MGE63" s="169"/>
      <c r="MGF63" s="169"/>
      <c r="MGG63" s="169"/>
      <c r="MGH63" s="169"/>
      <c r="MGI63" s="169"/>
      <c r="MGJ63" s="169"/>
      <c r="MGK63" s="169"/>
      <c r="MGL63" s="169"/>
      <c r="MGM63" s="169"/>
      <c r="MGN63" s="169"/>
      <c r="MGO63" s="169"/>
      <c r="MGP63" s="169"/>
      <c r="MGQ63" s="169"/>
      <c r="MGR63" s="169"/>
      <c r="MGS63" s="169"/>
      <c r="MGT63" s="169"/>
      <c r="MGU63" s="169"/>
      <c r="MGV63" s="169"/>
      <c r="MGW63" s="169"/>
      <c r="MGX63" s="169"/>
      <c r="MGY63" s="169"/>
      <c r="MGZ63" s="169"/>
      <c r="MHA63" s="169"/>
      <c r="MHB63" s="169"/>
      <c r="MHC63" s="169"/>
      <c r="MHD63" s="169"/>
      <c r="MHE63" s="169"/>
      <c r="MHF63" s="169"/>
      <c r="MHG63" s="169"/>
      <c r="MHH63" s="169"/>
      <c r="MHI63" s="169"/>
      <c r="MHJ63" s="169"/>
      <c r="MHK63" s="169"/>
      <c r="MHL63" s="169"/>
      <c r="MHM63" s="169"/>
      <c r="MHN63" s="169"/>
      <c r="MHO63" s="169"/>
      <c r="MHP63" s="169"/>
      <c r="MHQ63" s="169"/>
      <c r="MHR63" s="169"/>
      <c r="MHS63" s="169"/>
      <c r="MHT63" s="169"/>
      <c r="MHU63" s="169"/>
      <c r="MHV63" s="169"/>
      <c r="MHW63" s="169"/>
      <c r="MHX63" s="169"/>
      <c r="MHY63" s="169"/>
      <c r="MHZ63" s="169"/>
      <c r="MIA63" s="169"/>
      <c r="MIB63" s="169"/>
      <c r="MIC63" s="169"/>
      <c r="MID63" s="169"/>
      <c r="MIE63" s="169"/>
      <c r="MIF63" s="169"/>
      <c r="MIG63" s="169"/>
      <c r="MIH63" s="169"/>
      <c r="MII63" s="169"/>
      <c r="MIJ63" s="169"/>
      <c r="MIK63" s="169"/>
      <c r="MIL63" s="169"/>
      <c r="MIM63" s="169"/>
      <c r="MIN63" s="169"/>
      <c r="MIO63" s="169"/>
      <c r="MIP63" s="169"/>
      <c r="MIQ63" s="169"/>
      <c r="MIR63" s="169"/>
      <c r="MIS63" s="169"/>
      <c r="MIT63" s="169"/>
      <c r="MIU63" s="169"/>
      <c r="MIV63" s="169"/>
      <c r="MIW63" s="169"/>
      <c r="MIX63" s="169"/>
      <c r="MIY63" s="169"/>
      <c r="MIZ63" s="169"/>
      <c r="MJA63" s="169"/>
      <c r="MJB63" s="169"/>
      <c r="MJC63" s="169"/>
      <c r="MJD63" s="169"/>
      <c r="MJE63" s="169"/>
      <c r="MJF63" s="169"/>
      <c r="MJG63" s="169"/>
      <c r="MJH63" s="169"/>
      <c r="MJI63" s="169"/>
      <c r="MJJ63" s="169"/>
      <c r="MJK63" s="169"/>
      <c r="MJL63" s="169"/>
      <c r="MJM63" s="169"/>
      <c r="MJN63" s="169"/>
      <c r="MJO63" s="169"/>
      <c r="MJP63" s="169"/>
      <c r="MJQ63" s="169"/>
      <c r="MJR63" s="169"/>
      <c r="MJS63" s="169"/>
      <c r="MJT63" s="169"/>
      <c r="MJU63" s="169"/>
      <c r="MJV63" s="169"/>
      <c r="MJW63" s="169"/>
      <c r="MJX63" s="169"/>
      <c r="MJY63" s="169"/>
      <c r="MJZ63" s="169"/>
      <c r="MKA63" s="169"/>
      <c r="MKB63" s="169"/>
      <c r="MKC63" s="169"/>
      <c r="MKD63" s="169"/>
      <c r="MKE63" s="169"/>
      <c r="MKF63" s="169"/>
      <c r="MKG63" s="169"/>
      <c r="MKH63" s="169"/>
      <c r="MKI63" s="169"/>
      <c r="MKJ63" s="169"/>
      <c r="MKK63" s="169"/>
      <c r="MKL63" s="169"/>
      <c r="MKM63" s="169"/>
      <c r="MKN63" s="169"/>
      <c r="MKO63" s="169"/>
      <c r="MKP63" s="169"/>
      <c r="MKQ63" s="169"/>
      <c r="MKR63" s="169"/>
      <c r="MKS63" s="169"/>
      <c r="MKT63" s="169"/>
      <c r="MKU63" s="169"/>
      <c r="MKV63" s="169"/>
      <c r="MKW63" s="169"/>
      <c r="MKX63" s="169"/>
      <c r="MKY63" s="169"/>
      <c r="MKZ63" s="169"/>
      <c r="MLA63" s="169"/>
      <c r="MLB63" s="169"/>
      <c r="MLC63" s="169"/>
      <c r="MLD63" s="169"/>
      <c r="MLE63" s="169"/>
      <c r="MLF63" s="169"/>
      <c r="MLG63" s="169"/>
      <c r="MLH63" s="169"/>
      <c r="MLI63" s="169"/>
      <c r="MLJ63" s="169"/>
      <c r="MLK63" s="169"/>
      <c r="MLL63" s="169"/>
      <c r="MLM63" s="169"/>
      <c r="MLN63" s="169"/>
      <c r="MLO63" s="169"/>
      <c r="MLP63" s="169"/>
      <c r="MLQ63" s="169"/>
      <c r="MLR63" s="169"/>
      <c r="MLS63" s="169"/>
      <c r="MLT63" s="169"/>
      <c r="MLU63" s="169"/>
      <c r="MLV63" s="169"/>
      <c r="MLW63" s="169"/>
      <c r="MLX63" s="169"/>
      <c r="MLY63" s="169"/>
      <c r="MLZ63" s="169"/>
      <c r="MMA63" s="169"/>
      <c r="MMB63" s="169"/>
      <c r="MMC63" s="169"/>
      <c r="MMD63" s="169"/>
      <c r="MME63" s="169"/>
      <c r="MMF63" s="169"/>
      <c r="MMG63" s="169"/>
      <c r="MMH63" s="169"/>
      <c r="MMI63" s="169"/>
      <c r="MMJ63" s="169"/>
      <c r="MMK63" s="169"/>
      <c r="MML63" s="169"/>
      <c r="MMM63" s="169"/>
      <c r="MMN63" s="169"/>
      <c r="MMO63" s="169"/>
      <c r="MMP63" s="169"/>
      <c r="MMQ63" s="169"/>
      <c r="MMR63" s="169"/>
      <c r="MMS63" s="169"/>
      <c r="MMT63" s="169"/>
      <c r="MMU63" s="169"/>
      <c r="MMV63" s="169"/>
      <c r="MMW63" s="169"/>
      <c r="MMX63" s="169"/>
      <c r="MMY63" s="169"/>
      <c r="MMZ63" s="169"/>
      <c r="MNA63" s="169"/>
      <c r="MNB63" s="169"/>
      <c r="MNC63" s="169"/>
      <c r="MND63" s="169"/>
      <c r="MNE63" s="169"/>
      <c r="MNF63" s="169"/>
      <c r="MNG63" s="169"/>
      <c r="MNH63" s="169"/>
      <c r="MNI63" s="169"/>
      <c r="MNJ63" s="169"/>
      <c r="MNK63" s="169"/>
      <c r="MNL63" s="169"/>
      <c r="MNM63" s="169"/>
      <c r="MNN63" s="169"/>
      <c r="MNO63" s="169"/>
      <c r="MNP63" s="169"/>
      <c r="MNQ63" s="169"/>
      <c r="MNR63" s="169"/>
      <c r="MNS63" s="169"/>
      <c r="MNT63" s="169"/>
      <c r="MNU63" s="169"/>
      <c r="MNV63" s="169"/>
      <c r="MNW63" s="169"/>
      <c r="MNX63" s="169"/>
      <c r="MNY63" s="169"/>
      <c r="MNZ63" s="169"/>
      <c r="MOA63" s="169"/>
      <c r="MOB63" s="169"/>
      <c r="MOC63" s="169"/>
      <c r="MOD63" s="169"/>
      <c r="MOE63" s="169"/>
      <c r="MOF63" s="169"/>
      <c r="MOG63" s="169"/>
      <c r="MOH63" s="169"/>
      <c r="MOI63" s="169"/>
      <c r="MOJ63" s="169"/>
      <c r="MOK63" s="169"/>
      <c r="MOL63" s="169"/>
      <c r="MOM63" s="169"/>
      <c r="MON63" s="169"/>
      <c r="MOO63" s="169"/>
      <c r="MOP63" s="169"/>
      <c r="MOQ63" s="169"/>
      <c r="MOR63" s="169"/>
      <c r="MOS63" s="169"/>
      <c r="MOT63" s="169"/>
      <c r="MOU63" s="169"/>
      <c r="MOV63" s="169"/>
      <c r="MOW63" s="169"/>
      <c r="MOX63" s="169"/>
      <c r="MOY63" s="169"/>
      <c r="MOZ63" s="169"/>
      <c r="MPA63" s="169"/>
      <c r="MPB63" s="169"/>
      <c r="MPC63" s="169"/>
      <c r="MPD63" s="169"/>
      <c r="MPE63" s="169"/>
      <c r="MPF63" s="169"/>
      <c r="MPG63" s="169"/>
      <c r="MPH63" s="169"/>
      <c r="MPI63" s="169"/>
      <c r="MPJ63" s="169"/>
      <c r="MPK63" s="169"/>
      <c r="MPL63" s="169"/>
      <c r="MPM63" s="169"/>
      <c r="MPN63" s="169"/>
      <c r="MPO63" s="169"/>
      <c r="MPP63" s="169"/>
      <c r="MPQ63" s="169"/>
      <c r="MPR63" s="169"/>
      <c r="MPS63" s="169"/>
      <c r="MPT63" s="169"/>
      <c r="MPU63" s="169"/>
      <c r="MPV63" s="169"/>
      <c r="MPW63" s="169"/>
      <c r="MPX63" s="169"/>
      <c r="MPY63" s="169"/>
      <c r="MPZ63" s="169"/>
      <c r="MQA63" s="169"/>
      <c r="MQB63" s="169"/>
      <c r="MQC63" s="169"/>
      <c r="MQD63" s="169"/>
      <c r="MQE63" s="169"/>
      <c r="MQF63" s="169"/>
      <c r="MQG63" s="169"/>
      <c r="MQH63" s="169"/>
      <c r="MQI63" s="169"/>
      <c r="MQJ63" s="169"/>
      <c r="MQK63" s="169"/>
      <c r="MQL63" s="169"/>
      <c r="MQM63" s="169"/>
      <c r="MQN63" s="169"/>
      <c r="MQO63" s="169"/>
      <c r="MQP63" s="169"/>
      <c r="MQQ63" s="169"/>
      <c r="MQR63" s="169"/>
      <c r="MQS63" s="169"/>
      <c r="MQT63" s="169"/>
      <c r="MQU63" s="169"/>
      <c r="MQV63" s="169"/>
      <c r="MQW63" s="169"/>
      <c r="MQX63" s="169"/>
      <c r="MQY63" s="169"/>
      <c r="MQZ63" s="169"/>
      <c r="MRA63" s="169"/>
      <c r="MRB63" s="169"/>
      <c r="MRC63" s="169"/>
      <c r="MRD63" s="169"/>
      <c r="MRE63" s="169"/>
      <c r="MRF63" s="169"/>
      <c r="MRG63" s="169"/>
      <c r="MRH63" s="169"/>
      <c r="MRI63" s="169"/>
      <c r="MRJ63" s="169"/>
      <c r="MRK63" s="169"/>
      <c r="MRL63" s="169"/>
      <c r="MRM63" s="169"/>
      <c r="MRN63" s="169"/>
      <c r="MRO63" s="169"/>
      <c r="MRP63" s="169"/>
      <c r="MRQ63" s="169"/>
      <c r="MRR63" s="169"/>
      <c r="MRS63" s="169"/>
      <c r="MRT63" s="169"/>
      <c r="MRU63" s="169"/>
      <c r="MRV63" s="169"/>
      <c r="MRW63" s="169"/>
      <c r="MRX63" s="169"/>
      <c r="MRY63" s="169"/>
      <c r="MRZ63" s="169"/>
      <c r="MSA63" s="169"/>
      <c r="MSB63" s="169"/>
      <c r="MSC63" s="169"/>
      <c r="MSD63" s="169"/>
      <c r="MSE63" s="169"/>
      <c r="MSF63" s="169"/>
      <c r="MSG63" s="169"/>
      <c r="MSH63" s="169"/>
      <c r="MSI63" s="169"/>
      <c r="MSJ63" s="169"/>
      <c r="MSK63" s="169"/>
      <c r="MSL63" s="169"/>
      <c r="MSM63" s="169"/>
      <c r="MSN63" s="169"/>
      <c r="MSO63" s="169"/>
      <c r="MSP63" s="169"/>
      <c r="MSQ63" s="169"/>
      <c r="MSR63" s="169"/>
      <c r="MSS63" s="169"/>
      <c r="MST63" s="169"/>
      <c r="MSU63" s="169"/>
      <c r="MSV63" s="169"/>
      <c r="MSW63" s="169"/>
      <c r="MSX63" s="169"/>
      <c r="MSY63" s="169"/>
      <c r="MSZ63" s="169"/>
      <c r="MTA63" s="169"/>
      <c r="MTB63" s="169"/>
      <c r="MTC63" s="169"/>
      <c r="MTD63" s="169"/>
      <c r="MTE63" s="169"/>
      <c r="MTF63" s="169"/>
      <c r="MTG63" s="169"/>
      <c r="MTH63" s="169"/>
      <c r="MTI63" s="169"/>
      <c r="MTJ63" s="169"/>
      <c r="MTK63" s="169"/>
      <c r="MTL63" s="169"/>
      <c r="MTM63" s="169"/>
      <c r="MTN63" s="169"/>
      <c r="MTO63" s="169"/>
      <c r="MTP63" s="169"/>
      <c r="MTQ63" s="169"/>
      <c r="MTR63" s="169"/>
      <c r="MTS63" s="169"/>
      <c r="MTT63" s="169"/>
      <c r="MTU63" s="169"/>
      <c r="MTV63" s="169"/>
      <c r="MTW63" s="169"/>
      <c r="MTX63" s="169"/>
      <c r="MTY63" s="169"/>
      <c r="MTZ63" s="169"/>
      <c r="MUA63" s="169"/>
      <c r="MUB63" s="169"/>
      <c r="MUC63" s="169"/>
      <c r="MUD63" s="169"/>
      <c r="MUE63" s="169"/>
      <c r="MUF63" s="169"/>
      <c r="MUG63" s="169"/>
      <c r="MUH63" s="169"/>
      <c r="MUI63" s="169"/>
      <c r="MUJ63" s="169"/>
      <c r="MUK63" s="169"/>
      <c r="MUL63" s="169"/>
      <c r="MUM63" s="169"/>
      <c r="MUN63" s="169"/>
      <c r="MUO63" s="169"/>
      <c r="MUP63" s="169"/>
      <c r="MUQ63" s="169"/>
      <c r="MUR63" s="169"/>
      <c r="MUS63" s="169"/>
      <c r="MUT63" s="169"/>
      <c r="MUU63" s="169"/>
      <c r="MUV63" s="169"/>
      <c r="MUW63" s="169"/>
      <c r="MUX63" s="169"/>
      <c r="MUY63" s="169"/>
      <c r="MUZ63" s="169"/>
      <c r="MVA63" s="169"/>
      <c r="MVB63" s="169"/>
      <c r="MVC63" s="169"/>
      <c r="MVD63" s="169"/>
      <c r="MVE63" s="169"/>
      <c r="MVF63" s="169"/>
      <c r="MVG63" s="169"/>
      <c r="MVH63" s="169"/>
      <c r="MVI63" s="169"/>
      <c r="MVJ63" s="169"/>
      <c r="MVK63" s="169"/>
      <c r="MVL63" s="169"/>
      <c r="MVM63" s="169"/>
      <c r="MVN63" s="169"/>
      <c r="MVO63" s="169"/>
      <c r="MVP63" s="169"/>
      <c r="MVQ63" s="169"/>
      <c r="MVR63" s="169"/>
      <c r="MVS63" s="169"/>
      <c r="MVT63" s="169"/>
      <c r="MVU63" s="169"/>
      <c r="MVV63" s="169"/>
      <c r="MVW63" s="169"/>
      <c r="MVX63" s="169"/>
      <c r="MVY63" s="169"/>
      <c r="MVZ63" s="169"/>
      <c r="MWA63" s="169"/>
      <c r="MWB63" s="169"/>
      <c r="MWC63" s="169"/>
      <c r="MWD63" s="169"/>
      <c r="MWE63" s="169"/>
      <c r="MWF63" s="169"/>
      <c r="MWG63" s="169"/>
      <c r="MWH63" s="169"/>
      <c r="MWI63" s="169"/>
      <c r="MWJ63" s="169"/>
      <c r="MWK63" s="169"/>
      <c r="MWL63" s="169"/>
      <c r="MWM63" s="169"/>
      <c r="MWN63" s="169"/>
      <c r="MWO63" s="169"/>
      <c r="MWP63" s="169"/>
      <c r="MWQ63" s="169"/>
      <c r="MWR63" s="169"/>
      <c r="MWS63" s="169"/>
      <c r="MWT63" s="169"/>
      <c r="MWU63" s="169"/>
      <c r="MWV63" s="169"/>
      <c r="MWW63" s="169"/>
      <c r="MWX63" s="169"/>
      <c r="MWY63" s="169"/>
      <c r="MWZ63" s="169"/>
      <c r="MXA63" s="169"/>
      <c r="MXB63" s="169"/>
      <c r="MXC63" s="169"/>
      <c r="MXD63" s="169"/>
      <c r="MXE63" s="169"/>
      <c r="MXF63" s="169"/>
      <c r="MXG63" s="169"/>
      <c r="MXH63" s="169"/>
      <c r="MXI63" s="169"/>
      <c r="MXJ63" s="169"/>
      <c r="MXK63" s="169"/>
      <c r="MXL63" s="169"/>
      <c r="MXM63" s="169"/>
      <c r="MXN63" s="169"/>
      <c r="MXO63" s="169"/>
      <c r="MXP63" s="169"/>
      <c r="MXQ63" s="169"/>
      <c r="MXR63" s="169"/>
      <c r="MXS63" s="169"/>
      <c r="MXT63" s="169"/>
      <c r="MXU63" s="169"/>
      <c r="MXV63" s="169"/>
      <c r="MXW63" s="169"/>
      <c r="MXX63" s="169"/>
      <c r="MXY63" s="169"/>
      <c r="MXZ63" s="169"/>
      <c r="MYA63" s="169"/>
      <c r="MYB63" s="169"/>
      <c r="MYC63" s="169"/>
      <c r="MYD63" s="169"/>
      <c r="MYE63" s="169"/>
      <c r="MYF63" s="169"/>
      <c r="MYG63" s="169"/>
      <c r="MYH63" s="169"/>
      <c r="MYI63" s="169"/>
      <c r="MYJ63" s="169"/>
      <c r="MYK63" s="169"/>
      <c r="MYL63" s="169"/>
      <c r="MYM63" s="169"/>
      <c r="MYN63" s="169"/>
      <c r="MYO63" s="169"/>
      <c r="MYP63" s="169"/>
      <c r="MYQ63" s="169"/>
      <c r="MYR63" s="169"/>
      <c r="MYS63" s="169"/>
      <c r="MYT63" s="169"/>
      <c r="MYU63" s="169"/>
      <c r="MYV63" s="169"/>
      <c r="MYW63" s="169"/>
      <c r="MYX63" s="169"/>
      <c r="MYY63" s="169"/>
      <c r="MYZ63" s="169"/>
      <c r="MZA63" s="169"/>
      <c r="MZB63" s="169"/>
      <c r="MZC63" s="169"/>
      <c r="MZD63" s="169"/>
      <c r="MZE63" s="169"/>
      <c r="MZF63" s="169"/>
      <c r="MZG63" s="169"/>
      <c r="MZH63" s="169"/>
      <c r="MZI63" s="169"/>
      <c r="MZJ63" s="169"/>
      <c r="MZK63" s="169"/>
      <c r="MZL63" s="169"/>
      <c r="MZM63" s="169"/>
      <c r="MZN63" s="169"/>
      <c r="MZO63" s="169"/>
      <c r="MZP63" s="169"/>
      <c r="MZQ63" s="169"/>
      <c r="MZR63" s="169"/>
      <c r="MZS63" s="169"/>
      <c r="MZT63" s="169"/>
      <c r="MZU63" s="169"/>
      <c r="MZV63" s="169"/>
      <c r="MZW63" s="169"/>
      <c r="MZX63" s="169"/>
      <c r="MZY63" s="169"/>
      <c r="MZZ63" s="169"/>
      <c r="NAA63" s="169"/>
      <c r="NAB63" s="169"/>
      <c r="NAC63" s="169"/>
      <c r="NAD63" s="169"/>
      <c r="NAE63" s="169"/>
      <c r="NAF63" s="169"/>
      <c r="NAG63" s="169"/>
      <c r="NAH63" s="169"/>
      <c r="NAI63" s="169"/>
      <c r="NAJ63" s="169"/>
      <c r="NAK63" s="169"/>
      <c r="NAL63" s="169"/>
      <c r="NAM63" s="169"/>
      <c r="NAN63" s="169"/>
      <c r="NAO63" s="169"/>
      <c r="NAP63" s="169"/>
      <c r="NAQ63" s="169"/>
      <c r="NAR63" s="169"/>
      <c r="NAS63" s="169"/>
      <c r="NAT63" s="169"/>
      <c r="NAU63" s="169"/>
      <c r="NAV63" s="169"/>
      <c r="NAW63" s="169"/>
      <c r="NAX63" s="169"/>
      <c r="NAY63" s="169"/>
      <c r="NAZ63" s="169"/>
      <c r="NBA63" s="169"/>
      <c r="NBB63" s="169"/>
      <c r="NBC63" s="169"/>
      <c r="NBD63" s="169"/>
      <c r="NBE63" s="169"/>
      <c r="NBF63" s="169"/>
      <c r="NBG63" s="169"/>
      <c r="NBH63" s="169"/>
      <c r="NBI63" s="169"/>
      <c r="NBJ63" s="169"/>
      <c r="NBK63" s="169"/>
      <c r="NBL63" s="169"/>
      <c r="NBM63" s="169"/>
      <c r="NBN63" s="169"/>
      <c r="NBO63" s="169"/>
      <c r="NBP63" s="169"/>
      <c r="NBQ63" s="169"/>
      <c r="NBR63" s="169"/>
      <c r="NBS63" s="169"/>
      <c r="NBT63" s="169"/>
      <c r="NBU63" s="169"/>
      <c r="NBV63" s="169"/>
      <c r="NBW63" s="169"/>
      <c r="NBX63" s="169"/>
      <c r="NBY63" s="169"/>
      <c r="NBZ63" s="169"/>
      <c r="NCA63" s="169"/>
      <c r="NCB63" s="169"/>
      <c r="NCC63" s="169"/>
      <c r="NCD63" s="169"/>
      <c r="NCE63" s="169"/>
      <c r="NCF63" s="169"/>
      <c r="NCG63" s="169"/>
      <c r="NCH63" s="169"/>
      <c r="NCI63" s="169"/>
      <c r="NCJ63" s="169"/>
      <c r="NCK63" s="169"/>
      <c r="NCL63" s="169"/>
      <c r="NCM63" s="169"/>
      <c r="NCN63" s="169"/>
      <c r="NCO63" s="169"/>
      <c r="NCP63" s="169"/>
      <c r="NCQ63" s="169"/>
      <c r="NCR63" s="169"/>
      <c r="NCS63" s="169"/>
      <c r="NCT63" s="169"/>
      <c r="NCU63" s="169"/>
      <c r="NCV63" s="169"/>
      <c r="NCW63" s="169"/>
      <c r="NCX63" s="169"/>
      <c r="NCY63" s="169"/>
      <c r="NCZ63" s="169"/>
      <c r="NDA63" s="169"/>
      <c r="NDB63" s="169"/>
      <c r="NDC63" s="169"/>
      <c r="NDD63" s="169"/>
      <c r="NDE63" s="169"/>
      <c r="NDF63" s="169"/>
      <c r="NDG63" s="169"/>
      <c r="NDH63" s="169"/>
      <c r="NDI63" s="169"/>
      <c r="NDJ63" s="169"/>
      <c r="NDK63" s="169"/>
      <c r="NDL63" s="169"/>
      <c r="NDM63" s="169"/>
      <c r="NDN63" s="169"/>
      <c r="NDO63" s="169"/>
      <c r="NDP63" s="169"/>
      <c r="NDQ63" s="169"/>
      <c r="NDR63" s="169"/>
      <c r="NDS63" s="169"/>
      <c r="NDT63" s="169"/>
      <c r="NDU63" s="169"/>
      <c r="NDV63" s="169"/>
      <c r="NDW63" s="169"/>
      <c r="NDX63" s="169"/>
      <c r="NDY63" s="169"/>
      <c r="NDZ63" s="169"/>
      <c r="NEA63" s="169"/>
      <c r="NEB63" s="169"/>
      <c r="NEC63" s="169"/>
      <c r="NED63" s="169"/>
      <c r="NEE63" s="169"/>
      <c r="NEF63" s="169"/>
      <c r="NEG63" s="169"/>
      <c r="NEH63" s="169"/>
      <c r="NEI63" s="169"/>
      <c r="NEJ63" s="169"/>
      <c r="NEK63" s="169"/>
      <c r="NEL63" s="169"/>
      <c r="NEM63" s="169"/>
      <c r="NEN63" s="169"/>
      <c r="NEO63" s="169"/>
      <c r="NEP63" s="169"/>
      <c r="NEQ63" s="169"/>
      <c r="NER63" s="169"/>
      <c r="NES63" s="169"/>
      <c r="NET63" s="169"/>
      <c r="NEU63" s="169"/>
      <c r="NEV63" s="169"/>
      <c r="NEW63" s="169"/>
      <c r="NEX63" s="169"/>
      <c r="NEY63" s="169"/>
      <c r="NEZ63" s="169"/>
      <c r="NFA63" s="169"/>
      <c r="NFB63" s="169"/>
      <c r="NFC63" s="169"/>
      <c r="NFD63" s="169"/>
      <c r="NFE63" s="169"/>
      <c r="NFF63" s="169"/>
      <c r="NFG63" s="169"/>
      <c r="NFH63" s="169"/>
      <c r="NFI63" s="169"/>
      <c r="NFJ63" s="169"/>
      <c r="NFK63" s="169"/>
      <c r="NFL63" s="169"/>
      <c r="NFM63" s="169"/>
      <c r="NFN63" s="169"/>
      <c r="NFO63" s="169"/>
      <c r="NFP63" s="169"/>
      <c r="NFQ63" s="169"/>
      <c r="NFR63" s="169"/>
      <c r="NFS63" s="169"/>
      <c r="NFT63" s="169"/>
      <c r="NFU63" s="169"/>
      <c r="NFV63" s="169"/>
      <c r="NFW63" s="169"/>
      <c r="NFX63" s="169"/>
      <c r="NFY63" s="169"/>
      <c r="NFZ63" s="169"/>
      <c r="NGA63" s="169"/>
      <c r="NGB63" s="169"/>
      <c r="NGC63" s="169"/>
      <c r="NGD63" s="169"/>
      <c r="NGE63" s="169"/>
      <c r="NGF63" s="169"/>
      <c r="NGG63" s="169"/>
      <c r="NGH63" s="169"/>
      <c r="NGI63" s="169"/>
      <c r="NGJ63" s="169"/>
      <c r="NGK63" s="169"/>
      <c r="NGL63" s="169"/>
      <c r="NGM63" s="169"/>
      <c r="NGN63" s="169"/>
      <c r="NGO63" s="169"/>
      <c r="NGP63" s="169"/>
      <c r="NGQ63" s="169"/>
      <c r="NGR63" s="169"/>
      <c r="NGS63" s="169"/>
      <c r="NGT63" s="169"/>
      <c r="NGU63" s="169"/>
      <c r="NGV63" s="169"/>
      <c r="NGW63" s="169"/>
      <c r="NGX63" s="169"/>
      <c r="NGY63" s="169"/>
      <c r="NGZ63" s="169"/>
      <c r="NHA63" s="169"/>
      <c r="NHB63" s="169"/>
      <c r="NHC63" s="169"/>
      <c r="NHD63" s="169"/>
      <c r="NHE63" s="169"/>
      <c r="NHF63" s="169"/>
      <c r="NHG63" s="169"/>
      <c r="NHH63" s="169"/>
      <c r="NHI63" s="169"/>
      <c r="NHJ63" s="169"/>
      <c r="NHK63" s="169"/>
      <c r="NHL63" s="169"/>
      <c r="NHM63" s="169"/>
      <c r="NHN63" s="169"/>
      <c r="NHO63" s="169"/>
      <c r="NHP63" s="169"/>
      <c r="NHQ63" s="169"/>
      <c r="NHR63" s="169"/>
      <c r="NHS63" s="169"/>
      <c r="NHT63" s="169"/>
      <c r="NHU63" s="169"/>
      <c r="NHV63" s="169"/>
      <c r="NHW63" s="169"/>
      <c r="NHX63" s="169"/>
      <c r="NHY63" s="169"/>
      <c r="NHZ63" s="169"/>
      <c r="NIA63" s="169"/>
      <c r="NIB63" s="169"/>
      <c r="NIC63" s="169"/>
      <c r="NID63" s="169"/>
      <c r="NIE63" s="169"/>
      <c r="NIF63" s="169"/>
      <c r="NIG63" s="169"/>
      <c r="NIH63" s="169"/>
      <c r="NII63" s="169"/>
      <c r="NIJ63" s="169"/>
      <c r="NIK63" s="169"/>
      <c r="NIL63" s="169"/>
      <c r="NIM63" s="169"/>
      <c r="NIN63" s="169"/>
      <c r="NIO63" s="169"/>
      <c r="NIP63" s="169"/>
      <c r="NIQ63" s="169"/>
      <c r="NIR63" s="169"/>
      <c r="NIS63" s="169"/>
      <c r="NIT63" s="169"/>
      <c r="NIU63" s="169"/>
      <c r="NIV63" s="169"/>
      <c r="NIW63" s="169"/>
      <c r="NIX63" s="169"/>
      <c r="NIY63" s="169"/>
      <c r="NIZ63" s="169"/>
      <c r="NJA63" s="169"/>
      <c r="NJB63" s="169"/>
      <c r="NJC63" s="169"/>
      <c r="NJD63" s="169"/>
      <c r="NJE63" s="169"/>
      <c r="NJF63" s="169"/>
      <c r="NJG63" s="169"/>
      <c r="NJH63" s="169"/>
      <c r="NJI63" s="169"/>
      <c r="NJJ63" s="169"/>
      <c r="NJK63" s="169"/>
      <c r="NJL63" s="169"/>
      <c r="NJM63" s="169"/>
      <c r="NJN63" s="169"/>
      <c r="NJO63" s="169"/>
      <c r="NJP63" s="169"/>
      <c r="NJQ63" s="169"/>
      <c r="NJR63" s="169"/>
      <c r="NJS63" s="169"/>
      <c r="NJT63" s="169"/>
      <c r="NJU63" s="169"/>
      <c r="NJV63" s="169"/>
      <c r="NJW63" s="169"/>
      <c r="NJX63" s="169"/>
      <c r="NJY63" s="169"/>
      <c r="NJZ63" s="169"/>
      <c r="NKA63" s="169"/>
      <c r="NKB63" s="169"/>
      <c r="NKC63" s="169"/>
      <c r="NKD63" s="169"/>
      <c r="NKE63" s="169"/>
      <c r="NKF63" s="169"/>
      <c r="NKG63" s="169"/>
      <c r="NKH63" s="169"/>
      <c r="NKI63" s="169"/>
      <c r="NKJ63" s="169"/>
      <c r="NKK63" s="169"/>
      <c r="NKL63" s="169"/>
      <c r="NKM63" s="169"/>
      <c r="NKN63" s="169"/>
      <c r="NKO63" s="169"/>
      <c r="NKP63" s="169"/>
      <c r="NKQ63" s="169"/>
      <c r="NKR63" s="169"/>
      <c r="NKS63" s="169"/>
      <c r="NKT63" s="169"/>
      <c r="NKU63" s="169"/>
      <c r="NKV63" s="169"/>
      <c r="NKW63" s="169"/>
      <c r="NKX63" s="169"/>
      <c r="NKY63" s="169"/>
      <c r="NKZ63" s="169"/>
      <c r="NLA63" s="169"/>
      <c r="NLB63" s="169"/>
      <c r="NLC63" s="169"/>
      <c r="NLD63" s="169"/>
      <c r="NLE63" s="169"/>
      <c r="NLF63" s="169"/>
      <c r="NLG63" s="169"/>
      <c r="NLH63" s="169"/>
      <c r="NLI63" s="169"/>
      <c r="NLJ63" s="169"/>
      <c r="NLK63" s="169"/>
      <c r="NLL63" s="169"/>
      <c r="NLM63" s="169"/>
      <c r="NLN63" s="169"/>
      <c r="NLO63" s="169"/>
      <c r="NLP63" s="169"/>
      <c r="NLQ63" s="169"/>
      <c r="NLR63" s="169"/>
      <c r="NLS63" s="169"/>
      <c r="NLT63" s="169"/>
      <c r="NLU63" s="169"/>
      <c r="NLV63" s="169"/>
      <c r="NLW63" s="169"/>
      <c r="NLX63" s="169"/>
      <c r="NLY63" s="169"/>
      <c r="NLZ63" s="169"/>
      <c r="NMA63" s="169"/>
      <c r="NMB63" s="169"/>
      <c r="NMC63" s="169"/>
      <c r="NMD63" s="169"/>
      <c r="NME63" s="169"/>
      <c r="NMF63" s="169"/>
      <c r="NMG63" s="169"/>
      <c r="NMH63" s="169"/>
      <c r="NMI63" s="169"/>
      <c r="NMJ63" s="169"/>
      <c r="NMK63" s="169"/>
      <c r="NML63" s="169"/>
      <c r="NMM63" s="169"/>
      <c r="NMN63" s="169"/>
      <c r="NMO63" s="169"/>
      <c r="NMP63" s="169"/>
      <c r="NMQ63" s="169"/>
      <c r="NMR63" s="169"/>
      <c r="NMS63" s="169"/>
      <c r="NMT63" s="169"/>
      <c r="NMU63" s="169"/>
      <c r="NMV63" s="169"/>
      <c r="NMW63" s="169"/>
      <c r="NMX63" s="169"/>
      <c r="NMY63" s="169"/>
      <c r="NMZ63" s="169"/>
      <c r="NNA63" s="169"/>
      <c r="NNB63" s="169"/>
      <c r="NNC63" s="169"/>
      <c r="NND63" s="169"/>
      <c r="NNE63" s="169"/>
      <c r="NNF63" s="169"/>
      <c r="NNG63" s="169"/>
      <c r="NNH63" s="169"/>
      <c r="NNI63" s="169"/>
      <c r="NNJ63" s="169"/>
      <c r="NNK63" s="169"/>
      <c r="NNL63" s="169"/>
      <c r="NNM63" s="169"/>
      <c r="NNN63" s="169"/>
      <c r="NNO63" s="169"/>
      <c r="NNP63" s="169"/>
      <c r="NNQ63" s="169"/>
      <c r="NNR63" s="169"/>
      <c r="NNS63" s="169"/>
      <c r="NNT63" s="169"/>
      <c r="NNU63" s="169"/>
      <c r="NNV63" s="169"/>
      <c r="NNW63" s="169"/>
      <c r="NNX63" s="169"/>
      <c r="NNY63" s="169"/>
      <c r="NNZ63" s="169"/>
      <c r="NOA63" s="169"/>
      <c r="NOB63" s="169"/>
      <c r="NOC63" s="169"/>
      <c r="NOD63" s="169"/>
      <c r="NOE63" s="169"/>
      <c r="NOF63" s="169"/>
      <c r="NOG63" s="169"/>
      <c r="NOH63" s="169"/>
      <c r="NOI63" s="169"/>
      <c r="NOJ63" s="169"/>
      <c r="NOK63" s="169"/>
      <c r="NOL63" s="169"/>
      <c r="NOM63" s="169"/>
      <c r="NON63" s="169"/>
      <c r="NOO63" s="169"/>
      <c r="NOP63" s="169"/>
      <c r="NOQ63" s="169"/>
      <c r="NOR63" s="169"/>
      <c r="NOS63" s="169"/>
      <c r="NOT63" s="169"/>
      <c r="NOU63" s="169"/>
      <c r="NOV63" s="169"/>
      <c r="NOW63" s="169"/>
      <c r="NOX63" s="169"/>
      <c r="NOY63" s="169"/>
      <c r="NOZ63" s="169"/>
      <c r="NPA63" s="169"/>
      <c r="NPB63" s="169"/>
      <c r="NPC63" s="169"/>
      <c r="NPD63" s="169"/>
      <c r="NPE63" s="169"/>
      <c r="NPF63" s="169"/>
      <c r="NPG63" s="169"/>
      <c r="NPH63" s="169"/>
      <c r="NPI63" s="169"/>
      <c r="NPJ63" s="169"/>
      <c r="NPK63" s="169"/>
      <c r="NPL63" s="169"/>
      <c r="NPM63" s="169"/>
      <c r="NPN63" s="169"/>
      <c r="NPO63" s="169"/>
      <c r="NPP63" s="169"/>
      <c r="NPQ63" s="169"/>
      <c r="NPR63" s="169"/>
      <c r="NPS63" s="169"/>
      <c r="NPT63" s="169"/>
      <c r="NPU63" s="169"/>
      <c r="NPV63" s="169"/>
      <c r="NPW63" s="169"/>
      <c r="NPX63" s="169"/>
      <c r="NPY63" s="169"/>
      <c r="NPZ63" s="169"/>
      <c r="NQA63" s="169"/>
      <c r="NQB63" s="169"/>
      <c r="NQC63" s="169"/>
      <c r="NQD63" s="169"/>
      <c r="NQE63" s="169"/>
      <c r="NQF63" s="169"/>
      <c r="NQG63" s="169"/>
      <c r="NQH63" s="169"/>
      <c r="NQI63" s="169"/>
      <c r="NQJ63" s="169"/>
      <c r="NQK63" s="169"/>
      <c r="NQL63" s="169"/>
      <c r="NQM63" s="169"/>
      <c r="NQN63" s="169"/>
      <c r="NQO63" s="169"/>
      <c r="NQP63" s="169"/>
      <c r="NQQ63" s="169"/>
      <c r="NQR63" s="169"/>
      <c r="NQS63" s="169"/>
      <c r="NQT63" s="169"/>
      <c r="NQU63" s="169"/>
      <c r="NQV63" s="169"/>
      <c r="NQW63" s="169"/>
      <c r="NQX63" s="169"/>
      <c r="NQY63" s="169"/>
      <c r="NQZ63" s="169"/>
      <c r="NRA63" s="169"/>
      <c r="NRB63" s="169"/>
      <c r="NRC63" s="169"/>
      <c r="NRD63" s="169"/>
      <c r="NRE63" s="169"/>
      <c r="NRF63" s="169"/>
      <c r="NRG63" s="169"/>
      <c r="NRH63" s="169"/>
      <c r="NRI63" s="169"/>
      <c r="NRJ63" s="169"/>
      <c r="NRK63" s="169"/>
      <c r="NRL63" s="169"/>
      <c r="NRM63" s="169"/>
      <c r="NRN63" s="169"/>
      <c r="NRO63" s="169"/>
      <c r="NRP63" s="169"/>
      <c r="NRQ63" s="169"/>
      <c r="NRR63" s="169"/>
      <c r="NRS63" s="169"/>
      <c r="NRT63" s="169"/>
      <c r="NRU63" s="169"/>
      <c r="NRV63" s="169"/>
      <c r="NRW63" s="169"/>
      <c r="NRX63" s="169"/>
      <c r="NRY63" s="169"/>
      <c r="NRZ63" s="169"/>
      <c r="NSA63" s="169"/>
      <c r="NSB63" s="169"/>
      <c r="NSC63" s="169"/>
      <c r="NSD63" s="169"/>
      <c r="NSE63" s="169"/>
      <c r="NSF63" s="169"/>
      <c r="NSG63" s="169"/>
      <c r="NSH63" s="169"/>
      <c r="NSI63" s="169"/>
      <c r="NSJ63" s="169"/>
      <c r="NSK63" s="169"/>
      <c r="NSL63" s="169"/>
      <c r="NSM63" s="169"/>
      <c r="NSN63" s="169"/>
      <c r="NSO63" s="169"/>
      <c r="NSP63" s="169"/>
      <c r="NSQ63" s="169"/>
      <c r="NSR63" s="169"/>
      <c r="NSS63" s="169"/>
      <c r="NST63" s="169"/>
      <c r="NSU63" s="169"/>
      <c r="NSV63" s="169"/>
      <c r="NSW63" s="169"/>
      <c r="NSX63" s="169"/>
      <c r="NSY63" s="169"/>
      <c r="NSZ63" s="169"/>
      <c r="NTA63" s="169"/>
      <c r="NTB63" s="169"/>
      <c r="NTC63" s="169"/>
      <c r="NTD63" s="169"/>
      <c r="NTE63" s="169"/>
      <c r="NTF63" s="169"/>
      <c r="NTG63" s="169"/>
      <c r="NTH63" s="169"/>
      <c r="NTI63" s="169"/>
      <c r="NTJ63" s="169"/>
      <c r="NTK63" s="169"/>
      <c r="NTL63" s="169"/>
      <c r="NTM63" s="169"/>
      <c r="NTN63" s="169"/>
      <c r="NTO63" s="169"/>
      <c r="NTP63" s="169"/>
      <c r="NTQ63" s="169"/>
      <c r="NTR63" s="169"/>
      <c r="NTS63" s="169"/>
      <c r="NTT63" s="169"/>
      <c r="NTU63" s="169"/>
      <c r="NTV63" s="169"/>
      <c r="NTW63" s="169"/>
      <c r="NTX63" s="169"/>
      <c r="NTY63" s="169"/>
      <c r="NTZ63" s="169"/>
      <c r="NUA63" s="169"/>
      <c r="NUB63" s="169"/>
      <c r="NUC63" s="169"/>
      <c r="NUD63" s="169"/>
      <c r="NUE63" s="169"/>
      <c r="NUF63" s="169"/>
      <c r="NUG63" s="169"/>
      <c r="NUH63" s="169"/>
      <c r="NUI63" s="169"/>
      <c r="NUJ63" s="169"/>
      <c r="NUK63" s="169"/>
      <c r="NUL63" s="169"/>
      <c r="NUM63" s="169"/>
      <c r="NUN63" s="169"/>
      <c r="NUO63" s="169"/>
      <c r="NUP63" s="169"/>
      <c r="NUQ63" s="169"/>
      <c r="NUR63" s="169"/>
      <c r="NUS63" s="169"/>
      <c r="NUT63" s="169"/>
      <c r="NUU63" s="169"/>
      <c r="NUV63" s="169"/>
      <c r="NUW63" s="169"/>
      <c r="NUX63" s="169"/>
      <c r="NUY63" s="169"/>
      <c r="NUZ63" s="169"/>
      <c r="NVA63" s="169"/>
      <c r="NVB63" s="169"/>
      <c r="NVC63" s="169"/>
      <c r="NVD63" s="169"/>
      <c r="NVE63" s="169"/>
      <c r="NVF63" s="169"/>
      <c r="NVG63" s="169"/>
      <c r="NVH63" s="169"/>
      <c r="NVI63" s="169"/>
      <c r="NVJ63" s="169"/>
      <c r="NVK63" s="169"/>
      <c r="NVL63" s="169"/>
      <c r="NVM63" s="169"/>
      <c r="NVN63" s="169"/>
      <c r="NVO63" s="169"/>
      <c r="NVP63" s="169"/>
      <c r="NVQ63" s="169"/>
      <c r="NVR63" s="169"/>
      <c r="NVS63" s="169"/>
      <c r="NVT63" s="169"/>
      <c r="NVU63" s="169"/>
      <c r="NVV63" s="169"/>
      <c r="NVW63" s="169"/>
      <c r="NVX63" s="169"/>
      <c r="NVY63" s="169"/>
      <c r="NVZ63" s="169"/>
      <c r="NWA63" s="169"/>
      <c r="NWB63" s="169"/>
      <c r="NWC63" s="169"/>
      <c r="NWD63" s="169"/>
      <c r="NWE63" s="169"/>
      <c r="NWF63" s="169"/>
      <c r="NWG63" s="169"/>
      <c r="NWH63" s="169"/>
      <c r="NWI63" s="169"/>
      <c r="NWJ63" s="169"/>
      <c r="NWK63" s="169"/>
      <c r="NWL63" s="169"/>
      <c r="NWM63" s="169"/>
      <c r="NWN63" s="169"/>
      <c r="NWO63" s="169"/>
      <c r="NWP63" s="169"/>
      <c r="NWQ63" s="169"/>
      <c r="NWR63" s="169"/>
      <c r="NWS63" s="169"/>
      <c r="NWT63" s="169"/>
      <c r="NWU63" s="169"/>
      <c r="NWV63" s="169"/>
      <c r="NWW63" s="169"/>
      <c r="NWX63" s="169"/>
      <c r="NWY63" s="169"/>
      <c r="NWZ63" s="169"/>
      <c r="NXA63" s="169"/>
      <c r="NXB63" s="169"/>
      <c r="NXC63" s="169"/>
      <c r="NXD63" s="169"/>
      <c r="NXE63" s="169"/>
      <c r="NXF63" s="169"/>
      <c r="NXG63" s="169"/>
      <c r="NXH63" s="169"/>
      <c r="NXI63" s="169"/>
      <c r="NXJ63" s="169"/>
      <c r="NXK63" s="169"/>
      <c r="NXL63" s="169"/>
      <c r="NXM63" s="169"/>
      <c r="NXN63" s="169"/>
      <c r="NXO63" s="169"/>
      <c r="NXP63" s="169"/>
      <c r="NXQ63" s="169"/>
      <c r="NXR63" s="169"/>
      <c r="NXS63" s="169"/>
      <c r="NXT63" s="169"/>
      <c r="NXU63" s="169"/>
      <c r="NXV63" s="169"/>
      <c r="NXW63" s="169"/>
      <c r="NXX63" s="169"/>
      <c r="NXY63" s="169"/>
      <c r="NXZ63" s="169"/>
      <c r="NYA63" s="169"/>
      <c r="NYB63" s="169"/>
      <c r="NYC63" s="169"/>
      <c r="NYD63" s="169"/>
      <c r="NYE63" s="169"/>
      <c r="NYF63" s="169"/>
      <c r="NYG63" s="169"/>
      <c r="NYH63" s="169"/>
      <c r="NYI63" s="169"/>
      <c r="NYJ63" s="169"/>
      <c r="NYK63" s="169"/>
      <c r="NYL63" s="169"/>
      <c r="NYM63" s="169"/>
      <c r="NYN63" s="169"/>
      <c r="NYO63" s="169"/>
      <c r="NYP63" s="169"/>
      <c r="NYQ63" s="169"/>
      <c r="NYR63" s="169"/>
      <c r="NYS63" s="169"/>
      <c r="NYT63" s="169"/>
      <c r="NYU63" s="169"/>
      <c r="NYV63" s="169"/>
      <c r="NYW63" s="169"/>
      <c r="NYX63" s="169"/>
      <c r="NYY63" s="169"/>
      <c r="NYZ63" s="169"/>
      <c r="NZA63" s="169"/>
      <c r="NZB63" s="169"/>
      <c r="NZC63" s="169"/>
      <c r="NZD63" s="169"/>
      <c r="NZE63" s="169"/>
      <c r="NZF63" s="169"/>
      <c r="NZG63" s="169"/>
      <c r="NZH63" s="169"/>
      <c r="NZI63" s="169"/>
      <c r="NZJ63" s="169"/>
      <c r="NZK63" s="169"/>
      <c r="NZL63" s="169"/>
      <c r="NZM63" s="169"/>
      <c r="NZN63" s="169"/>
      <c r="NZO63" s="169"/>
      <c r="NZP63" s="169"/>
      <c r="NZQ63" s="169"/>
      <c r="NZR63" s="169"/>
      <c r="NZS63" s="169"/>
      <c r="NZT63" s="169"/>
      <c r="NZU63" s="169"/>
      <c r="NZV63" s="169"/>
      <c r="NZW63" s="169"/>
      <c r="NZX63" s="169"/>
      <c r="NZY63" s="169"/>
      <c r="NZZ63" s="169"/>
      <c r="OAA63" s="169"/>
      <c r="OAB63" s="169"/>
      <c r="OAC63" s="169"/>
      <c r="OAD63" s="169"/>
      <c r="OAE63" s="169"/>
      <c r="OAF63" s="169"/>
      <c r="OAG63" s="169"/>
      <c r="OAH63" s="169"/>
      <c r="OAI63" s="169"/>
      <c r="OAJ63" s="169"/>
      <c r="OAK63" s="169"/>
      <c r="OAL63" s="169"/>
      <c r="OAM63" s="169"/>
      <c r="OAN63" s="169"/>
      <c r="OAO63" s="169"/>
      <c r="OAP63" s="169"/>
      <c r="OAQ63" s="169"/>
      <c r="OAR63" s="169"/>
      <c r="OAS63" s="169"/>
      <c r="OAT63" s="169"/>
      <c r="OAU63" s="169"/>
      <c r="OAV63" s="169"/>
      <c r="OAW63" s="169"/>
      <c r="OAX63" s="169"/>
      <c r="OAY63" s="169"/>
      <c r="OAZ63" s="169"/>
      <c r="OBA63" s="169"/>
      <c r="OBB63" s="169"/>
      <c r="OBC63" s="169"/>
      <c r="OBD63" s="169"/>
      <c r="OBE63" s="169"/>
      <c r="OBF63" s="169"/>
      <c r="OBG63" s="169"/>
      <c r="OBH63" s="169"/>
      <c r="OBI63" s="169"/>
      <c r="OBJ63" s="169"/>
      <c r="OBK63" s="169"/>
      <c r="OBL63" s="169"/>
      <c r="OBM63" s="169"/>
      <c r="OBN63" s="169"/>
      <c r="OBO63" s="169"/>
      <c r="OBP63" s="169"/>
      <c r="OBQ63" s="169"/>
      <c r="OBR63" s="169"/>
      <c r="OBS63" s="169"/>
      <c r="OBT63" s="169"/>
      <c r="OBU63" s="169"/>
      <c r="OBV63" s="169"/>
      <c r="OBW63" s="169"/>
      <c r="OBX63" s="169"/>
      <c r="OBY63" s="169"/>
      <c r="OBZ63" s="169"/>
      <c r="OCA63" s="169"/>
      <c r="OCB63" s="169"/>
      <c r="OCC63" s="169"/>
      <c r="OCD63" s="169"/>
      <c r="OCE63" s="169"/>
      <c r="OCF63" s="169"/>
      <c r="OCG63" s="169"/>
      <c r="OCH63" s="169"/>
      <c r="OCI63" s="169"/>
      <c r="OCJ63" s="169"/>
      <c r="OCK63" s="169"/>
      <c r="OCL63" s="169"/>
      <c r="OCM63" s="169"/>
      <c r="OCN63" s="169"/>
      <c r="OCO63" s="169"/>
      <c r="OCP63" s="169"/>
      <c r="OCQ63" s="169"/>
      <c r="OCR63" s="169"/>
      <c r="OCS63" s="169"/>
      <c r="OCT63" s="169"/>
      <c r="OCU63" s="169"/>
      <c r="OCV63" s="169"/>
      <c r="OCW63" s="169"/>
      <c r="OCX63" s="169"/>
      <c r="OCY63" s="169"/>
      <c r="OCZ63" s="169"/>
      <c r="ODA63" s="169"/>
      <c r="ODB63" s="169"/>
      <c r="ODC63" s="169"/>
      <c r="ODD63" s="169"/>
      <c r="ODE63" s="169"/>
      <c r="ODF63" s="169"/>
      <c r="ODG63" s="169"/>
      <c r="ODH63" s="169"/>
      <c r="ODI63" s="169"/>
      <c r="ODJ63" s="169"/>
      <c r="ODK63" s="169"/>
      <c r="ODL63" s="169"/>
      <c r="ODM63" s="169"/>
      <c r="ODN63" s="169"/>
      <c r="ODO63" s="169"/>
      <c r="ODP63" s="169"/>
      <c r="ODQ63" s="169"/>
      <c r="ODR63" s="169"/>
      <c r="ODS63" s="169"/>
      <c r="ODT63" s="169"/>
      <c r="ODU63" s="169"/>
      <c r="ODV63" s="169"/>
      <c r="ODW63" s="169"/>
      <c r="ODX63" s="169"/>
      <c r="ODY63" s="169"/>
      <c r="ODZ63" s="169"/>
      <c r="OEA63" s="169"/>
      <c r="OEB63" s="169"/>
      <c r="OEC63" s="169"/>
      <c r="OED63" s="169"/>
      <c r="OEE63" s="169"/>
      <c r="OEF63" s="169"/>
      <c r="OEG63" s="169"/>
      <c r="OEH63" s="169"/>
      <c r="OEI63" s="169"/>
      <c r="OEJ63" s="169"/>
      <c r="OEK63" s="169"/>
      <c r="OEL63" s="169"/>
      <c r="OEM63" s="169"/>
      <c r="OEN63" s="169"/>
      <c r="OEO63" s="169"/>
      <c r="OEP63" s="169"/>
      <c r="OEQ63" s="169"/>
      <c r="OER63" s="169"/>
      <c r="OES63" s="169"/>
      <c r="OET63" s="169"/>
      <c r="OEU63" s="169"/>
      <c r="OEV63" s="169"/>
      <c r="OEW63" s="169"/>
      <c r="OEX63" s="169"/>
      <c r="OEY63" s="169"/>
      <c r="OEZ63" s="169"/>
      <c r="OFA63" s="169"/>
      <c r="OFB63" s="169"/>
      <c r="OFC63" s="169"/>
      <c r="OFD63" s="169"/>
      <c r="OFE63" s="169"/>
      <c r="OFF63" s="169"/>
      <c r="OFG63" s="169"/>
      <c r="OFH63" s="169"/>
      <c r="OFI63" s="169"/>
      <c r="OFJ63" s="169"/>
      <c r="OFK63" s="169"/>
      <c r="OFL63" s="169"/>
      <c r="OFM63" s="169"/>
      <c r="OFN63" s="169"/>
      <c r="OFO63" s="169"/>
      <c r="OFP63" s="169"/>
      <c r="OFQ63" s="169"/>
      <c r="OFR63" s="169"/>
      <c r="OFS63" s="169"/>
      <c r="OFT63" s="169"/>
      <c r="OFU63" s="169"/>
      <c r="OFV63" s="169"/>
      <c r="OFW63" s="169"/>
      <c r="OFX63" s="169"/>
      <c r="OFY63" s="169"/>
      <c r="OFZ63" s="169"/>
      <c r="OGA63" s="169"/>
      <c r="OGB63" s="169"/>
      <c r="OGC63" s="169"/>
      <c r="OGD63" s="169"/>
      <c r="OGE63" s="169"/>
      <c r="OGF63" s="169"/>
      <c r="OGG63" s="169"/>
      <c r="OGH63" s="169"/>
      <c r="OGI63" s="169"/>
      <c r="OGJ63" s="169"/>
      <c r="OGK63" s="169"/>
      <c r="OGL63" s="169"/>
      <c r="OGM63" s="169"/>
      <c r="OGN63" s="169"/>
      <c r="OGO63" s="169"/>
      <c r="OGP63" s="169"/>
      <c r="OGQ63" s="169"/>
      <c r="OGR63" s="169"/>
      <c r="OGS63" s="169"/>
      <c r="OGT63" s="169"/>
      <c r="OGU63" s="169"/>
      <c r="OGV63" s="169"/>
      <c r="OGW63" s="169"/>
      <c r="OGX63" s="169"/>
      <c r="OGY63" s="169"/>
      <c r="OGZ63" s="169"/>
      <c r="OHA63" s="169"/>
      <c r="OHB63" s="169"/>
      <c r="OHC63" s="169"/>
      <c r="OHD63" s="169"/>
      <c r="OHE63" s="169"/>
      <c r="OHF63" s="169"/>
      <c r="OHG63" s="169"/>
      <c r="OHH63" s="169"/>
      <c r="OHI63" s="169"/>
      <c r="OHJ63" s="169"/>
      <c r="OHK63" s="169"/>
      <c r="OHL63" s="169"/>
      <c r="OHM63" s="169"/>
      <c r="OHN63" s="169"/>
      <c r="OHO63" s="169"/>
      <c r="OHP63" s="169"/>
      <c r="OHQ63" s="169"/>
      <c r="OHR63" s="169"/>
      <c r="OHS63" s="169"/>
      <c r="OHT63" s="169"/>
      <c r="OHU63" s="169"/>
      <c r="OHV63" s="169"/>
      <c r="OHW63" s="169"/>
      <c r="OHX63" s="169"/>
      <c r="OHY63" s="169"/>
      <c r="OHZ63" s="169"/>
      <c r="OIA63" s="169"/>
      <c r="OIB63" s="169"/>
      <c r="OIC63" s="169"/>
      <c r="OID63" s="169"/>
      <c r="OIE63" s="169"/>
      <c r="OIF63" s="169"/>
      <c r="OIG63" s="169"/>
      <c r="OIH63" s="169"/>
      <c r="OII63" s="169"/>
      <c r="OIJ63" s="169"/>
      <c r="OIK63" s="169"/>
      <c r="OIL63" s="169"/>
      <c r="OIM63" s="169"/>
      <c r="OIN63" s="169"/>
      <c r="OIO63" s="169"/>
      <c r="OIP63" s="169"/>
      <c r="OIQ63" s="169"/>
      <c r="OIR63" s="169"/>
      <c r="OIS63" s="169"/>
      <c r="OIT63" s="169"/>
      <c r="OIU63" s="169"/>
      <c r="OIV63" s="169"/>
      <c r="OIW63" s="169"/>
      <c r="OIX63" s="169"/>
      <c r="OIY63" s="169"/>
      <c r="OIZ63" s="169"/>
      <c r="OJA63" s="169"/>
      <c r="OJB63" s="169"/>
      <c r="OJC63" s="169"/>
      <c r="OJD63" s="169"/>
      <c r="OJE63" s="169"/>
      <c r="OJF63" s="169"/>
      <c r="OJG63" s="169"/>
      <c r="OJH63" s="169"/>
      <c r="OJI63" s="169"/>
      <c r="OJJ63" s="169"/>
      <c r="OJK63" s="169"/>
      <c r="OJL63" s="169"/>
      <c r="OJM63" s="169"/>
      <c r="OJN63" s="169"/>
      <c r="OJO63" s="169"/>
      <c r="OJP63" s="169"/>
      <c r="OJQ63" s="169"/>
      <c r="OJR63" s="169"/>
      <c r="OJS63" s="169"/>
      <c r="OJT63" s="169"/>
      <c r="OJU63" s="169"/>
      <c r="OJV63" s="169"/>
      <c r="OJW63" s="169"/>
      <c r="OJX63" s="169"/>
      <c r="OJY63" s="169"/>
      <c r="OJZ63" s="169"/>
      <c r="OKA63" s="169"/>
      <c r="OKB63" s="169"/>
      <c r="OKC63" s="169"/>
      <c r="OKD63" s="169"/>
      <c r="OKE63" s="169"/>
      <c r="OKF63" s="169"/>
      <c r="OKG63" s="169"/>
      <c r="OKH63" s="169"/>
      <c r="OKI63" s="169"/>
      <c r="OKJ63" s="169"/>
      <c r="OKK63" s="169"/>
      <c r="OKL63" s="169"/>
      <c r="OKM63" s="169"/>
      <c r="OKN63" s="169"/>
      <c r="OKO63" s="169"/>
      <c r="OKP63" s="169"/>
      <c r="OKQ63" s="169"/>
      <c r="OKR63" s="169"/>
      <c r="OKS63" s="169"/>
      <c r="OKT63" s="169"/>
      <c r="OKU63" s="169"/>
      <c r="OKV63" s="169"/>
      <c r="OKW63" s="169"/>
      <c r="OKX63" s="169"/>
      <c r="OKY63" s="169"/>
      <c r="OKZ63" s="169"/>
      <c r="OLA63" s="169"/>
      <c r="OLB63" s="169"/>
      <c r="OLC63" s="169"/>
      <c r="OLD63" s="169"/>
      <c r="OLE63" s="169"/>
      <c r="OLF63" s="169"/>
      <c r="OLG63" s="169"/>
      <c r="OLH63" s="169"/>
      <c r="OLI63" s="169"/>
      <c r="OLJ63" s="169"/>
      <c r="OLK63" s="169"/>
      <c r="OLL63" s="169"/>
      <c r="OLM63" s="169"/>
      <c r="OLN63" s="169"/>
      <c r="OLO63" s="169"/>
      <c r="OLP63" s="169"/>
      <c r="OLQ63" s="169"/>
      <c r="OLR63" s="169"/>
      <c r="OLS63" s="169"/>
      <c r="OLT63" s="169"/>
      <c r="OLU63" s="169"/>
      <c r="OLV63" s="169"/>
      <c r="OLW63" s="169"/>
      <c r="OLX63" s="169"/>
      <c r="OLY63" s="169"/>
      <c r="OLZ63" s="169"/>
      <c r="OMA63" s="169"/>
      <c r="OMB63" s="169"/>
      <c r="OMC63" s="169"/>
      <c r="OMD63" s="169"/>
      <c r="OME63" s="169"/>
      <c r="OMF63" s="169"/>
      <c r="OMG63" s="169"/>
      <c r="OMH63" s="169"/>
      <c r="OMI63" s="169"/>
      <c r="OMJ63" s="169"/>
      <c r="OMK63" s="169"/>
      <c r="OML63" s="169"/>
      <c r="OMM63" s="169"/>
      <c r="OMN63" s="169"/>
      <c r="OMO63" s="169"/>
      <c r="OMP63" s="169"/>
      <c r="OMQ63" s="169"/>
      <c r="OMR63" s="169"/>
      <c r="OMS63" s="169"/>
      <c r="OMT63" s="169"/>
      <c r="OMU63" s="169"/>
      <c r="OMV63" s="169"/>
      <c r="OMW63" s="169"/>
      <c r="OMX63" s="169"/>
      <c r="OMY63" s="169"/>
      <c r="OMZ63" s="169"/>
      <c r="ONA63" s="169"/>
      <c r="ONB63" s="169"/>
      <c r="ONC63" s="169"/>
      <c r="OND63" s="169"/>
      <c r="ONE63" s="169"/>
      <c r="ONF63" s="169"/>
      <c r="ONG63" s="169"/>
      <c r="ONH63" s="169"/>
      <c r="ONI63" s="169"/>
      <c r="ONJ63" s="169"/>
      <c r="ONK63" s="169"/>
      <c r="ONL63" s="169"/>
      <c r="ONM63" s="169"/>
      <c r="ONN63" s="169"/>
      <c r="ONO63" s="169"/>
      <c r="ONP63" s="169"/>
      <c r="ONQ63" s="169"/>
      <c r="ONR63" s="169"/>
      <c r="ONS63" s="169"/>
      <c r="ONT63" s="169"/>
      <c r="ONU63" s="169"/>
      <c r="ONV63" s="169"/>
      <c r="ONW63" s="169"/>
      <c r="ONX63" s="169"/>
      <c r="ONY63" s="169"/>
      <c r="ONZ63" s="169"/>
      <c r="OOA63" s="169"/>
      <c r="OOB63" s="169"/>
      <c r="OOC63" s="169"/>
      <c r="OOD63" s="169"/>
      <c r="OOE63" s="169"/>
      <c r="OOF63" s="169"/>
      <c r="OOG63" s="169"/>
      <c r="OOH63" s="169"/>
      <c r="OOI63" s="169"/>
      <c r="OOJ63" s="169"/>
      <c r="OOK63" s="169"/>
      <c r="OOL63" s="169"/>
      <c r="OOM63" s="169"/>
      <c r="OON63" s="169"/>
      <c r="OOO63" s="169"/>
      <c r="OOP63" s="169"/>
      <c r="OOQ63" s="169"/>
      <c r="OOR63" s="169"/>
      <c r="OOS63" s="169"/>
      <c r="OOT63" s="169"/>
      <c r="OOU63" s="169"/>
      <c r="OOV63" s="169"/>
      <c r="OOW63" s="169"/>
      <c r="OOX63" s="169"/>
      <c r="OOY63" s="169"/>
      <c r="OOZ63" s="169"/>
      <c r="OPA63" s="169"/>
      <c r="OPB63" s="169"/>
      <c r="OPC63" s="169"/>
      <c r="OPD63" s="169"/>
      <c r="OPE63" s="169"/>
      <c r="OPF63" s="169"/>
      <c r="OPG63" s="169"/>
      <c r="OPH63" s="169"/>
      <c r="OPI63" s="169"/>
      <c r="OPJ63" s="169"/>
      <c r="OPK63" s="169"/>
      <c r="OPL63" s="169"/>
      <c r="OPM63" s="169"/>
      <c r="OPN63" s="169"/>
      <c r="OPO63" s="169"/>
      <c r="OPP63" s="169"/>
      <c r="OPQ63" s="169"/>
      <c r="OPR63" s="169"/>
      <c r="OPS63" s="169"/>
      <c r="OPT63" s="169"/>
      <c r="OPU63" s="169"/>
      <c r="OPV63" s="169"/>
      <c r="OPW63" s="169"/>
      <c r="OPX63" s="169"/>
      <c r="OPY63" s="169"/>
      <c r="OPZ63" s="169"/>
      <c r="OQA63" s="169"/>
      <c r="OQB63" s="169"/>
      <c r="OQC63" s="169"/>
      <c r="OQD63" s="169"/>
      <c r="OQE63" s="169"/>
      <c r="OQF63" s="169"/>
      <c r="OQG63" s="169"/>
      <c r="OQH63" s="169"/>
      <c r="OQI63" s="169"/>
      <c r="OQJ63" s="169"/>
      <c r="OQK63" s="169"/>
      <c r="OQL63" s="169"/>
      <c r="OQM63" s="169"/>
      <c r="OQN63" s="169"/>
      <c r="OQO63" s="169"/>
      <c r="OQP63" s="169"/>
      <c r="OQQ63" s="169"/>
      <c r="OQR63" s="169"/>
      <c r="OQS63" s="169"/>
      <c r="OQT63" s="169"/>
      <c r="OQU63" s="169"/>
      <c r="OQV63" s="169"/>
      <c r="OQW63" s="169"/>
      <c r="OQX63" s="169"/>
      <c r="OQY63" s="169"/>
      <c r="OQZ63" s="169"/>
      <c r="ORA63" s="169"/>
      <c r="ORB63" s="169"/>
      <c r="ORC63" s="169"/>
      <c r="ORD63" s="169"/>
      <c r="ORE63" s="169"/>
      <c r="ORF63" s="169"/>
      <c r="ORG63" s="169"/>
      <c r="ORH63" s="169"/>
      <c r="ORI63" s="169"/>
      <c r="ORJ63" s="169"/>
      <c r="ORK63" s="169"/>
      <c r="ORL63" s="169"/>
      <c r="ORM63" s="169"/>
      <c r="ORN63" s="169"/>
      <c r="ORO63" s="169"/>
      <c r="ORP63" s="169"/>
      <c r="ORQ63" s="169"/>
      <c r="ORR63" s="169"/>
      <c r="ORS63" s="169"/>
      <c r="ORT63" s="169"/>
      <c r="ORU63" s="169"/>
      <c r="ORV63" s="169"/>
      <c r="ORW63" s="169"/>
      <c r="ORX63" s="169"/>
      <c r="ORY63" s="169"/>
      <c r="ORZ63" s="169"/>
      <c r="OSA63" s="169"/>
      <c r="OSB63" s="169"/>
      <c r="OSC63" s="169"/>
      <c r="OSD63" s="169"/>
      <c r="OSE63" s="169"/>
      <c r="OSF63" s="169"/>
      <c r="OSG63" s="169"/>
      <c r="OSH63" s="169"/>
      <c r="OSI63" s="169"/>
      <c r="OSJ63" s="169"/>
      <c r="OSK63" s="169"/>
      <c r="OSL63" s="169"/>
      <c r="OSM63" s="169"/>
      <c r="OSN63" s="169"/>
      <c r="OSO63" s="169"/>
      <c r="OSP63" s="169"/>
      <c r="OSQ63" s="169"/>
      <c r="OSR63" s="169"/>
      <c r="OSS63" s="169"/>
      <c r="OST63" s="169"/>
      <c r="OSU63" s="169"/>
      <c r="OSV63" s="169"/>
      <c r="OSW63" s="169"/>
      <c r="OSX63" s="169"/>
      <c r="OSY63" s="169"/>
      <c r="OSZ63" s="169"/>
      <c r="OTA63" s="169"/>
      <c r="OTB63" s="169"/>
      <c r="OTC63" s="169"/>
      <c r="OTD63" s="169"/>
      <c r="OTE63" s="169"/>
      <c r="OTF63" s="169"/>
      <c r="OTG63" s="169"/>
      <c r="OTH63" s="169"/>
      <c r="OTI63" s="169"/>
      <c r="OTJ63" s="169"/>
      <c r="OTK63" s="169"/>
      <c r="OTL63" s="169"/>
      <c r="OTM63" s="169"/>
      <c r="OTN63" s="169"/>
      <c r="OTO63" s="169"/>
      <c r="OTP63" s="169"/>
      <c r="OTQ63" s="169"/>
      <c r="OTR63" s="169"/>
      <c r="OTS63" s="169"/>
      <c r="OTT63" s="169"/>
      <c r="OTU63" s="169"/>
      <c r="OTV63" s="169"/>
      <c r="OTW63" s="169"/>
      <c r="OTX63" s="169"/>
      <c r="OTY63" s="169"/>
      <c r="OTZ63" s="169"/>
      <c r="OUA63" s="169"/>
      <c r="OUB63" s="169"/>
      <c r="OUC63" s="169"/>
      <c r="OUD63" s="169"/>
      <c r="OUE63" s="169"/>
      <c r="OUF63" s="169"/>
      <c r="OUG63" s="169"/>
      <c r="OUH63" s="169"/>
      <c r="OUI63" s="169"/>
      <c r="OUJ63" s="169"/>
      <c r="OUK63" s="169"/>
      <c r="OUL63" s="169"/>
      <c r="OUM63" s="169"/>
      <c r="OUN63" s="169"/>
      <c r="OUO63" s="169"/>
      <c r="OUP63" s="169"/>
      <c r="OUQ63" s="169"/>
      <c r="OUR63" s="169"/>
      <c r="OUS63" s="169"/>
      <c r="OUT63" s="169"/>
      <c r="OUU63" s="169"/>
      <c r="OUV63" s="169"/>
      <c r="OUW63" s="169"/>
      <c r="OUX63" s="169"/>
      <c r="OUY63" s="169"/>
      <c r="OUZ63" s="169"/>
      <c r="OVA63" s="169"/>
      <c r="OVB63" s="169"/>
      <c r="OVC63" s="169"/>
      <c r="OVD63" s="169"/>
      <c r="OVE63" s="169"/>
      <c r="OVF63" s="169"/>
      <c r="OVG63" s="169"/>
      <c r="OVH63" s="169"/>
      <c r="OVI63" s="169"/>
      <c r="OVJ63" s="169"/>
      <c r="OVK63" s="169"/>
      <c r="OVL63" s="169"/>
      <c r="OVM63" s="169"/>
      <c r="OVN63" s="169"/>
      <c r="OVO63" s="169"/>
      <c r="OVP63" s="169"/>
      <c r="OVQ63" s="169"/>
      <c r="OVR63" s="169"/>
      <c r="OVS63" s="169"/>
      <c r="OVT63" s="169"/>
      <c r="OVU63" s="169"/>
      <c r="OVV63" s="169"/>
      <c r="OVW63" s="169"/>
      <c r="OVX63" s="169"/>
      <c r="OVY63" s="169"/>
      <c r="OVZ63" s="169"/>
      <c r="OWA63" s="169"/>
      <c r="OWB63" s="169"/>
      <c r="OWC63" s="169"/>
      <c r="OWD63" s="169"/>
      <c r="OWE63" s="169"/>
      <c r="OWF63" s="169"/>
      <c r="OWG63" s="169"/>
      <c r="OWH63" s="169"/>
      <c r="OWI63" s="169"/>
      <c r="OWJ63" s="169"/>
      <c r="OWK63" s="169"/>
      <c r="OWL63" s="169"/>
      <c r="OWM63" s="169"/>
      <c r="OWN63" s="169"/>
      <c r="OWO63" s="169"/>
      <c r="OWP63" s="169"/>
      <c r="OWQ63" s="169"/>
      <c r="OWR63" s="169"/>
      <c r="OWS63" s="169"/>
      <c r="OWT63" s="169"/>
      <c r="OWU63" s="169"/>
      <c r="OWV63" s="169"/>
      <c r="OWW63" s="169"/>
      <c r="OWX63" s="169"/>
      <c r="OWY63" s="169"/>
      <c r="OWZ63" s="169"/>
      <c r="OXA63" s="169"/>
      <c r="OXB63" s="169"/>
      <c r="OXC63" s="169"/>
      <c r="OXD63" s="169"/>
      <c r="OXE63" s="169"/>
      <c r="OXF63" s="169"/>
      <c r="OXG63" s="169"/>
      <c r="OXH63" s="169"/>
      <c r="OXI63" s="169"/>
      <c r="OXJ63" s="169"/>
      <c r="OXK63" s="169"/>
      <c r="OXL63" s="169"/>
      <c r="OXM63" s="169"/>
      <c r="OXN63" s="169"/>
      <c r="OXO63" s="169"/>
      <c r="OXP63" s="169"/>
      <c r="OXQ63" s="169"/>
      <c r="OXR63" s="169"/>
      <c r="OXS63" s="169"/>
      <c r="OXT63" s="169"/>
      <c r="OXU63" s="169"/>
      <c r="OXV63" s="169"/>
      <c r="OXW63" s="169"/>
      <c r="OXX63" s="169"/>
      <c r="OXY63" s="169"/>
      <c r="OXZ63" s="169"/>
      <c r="OYA63" s="169"/>
      <c r="OYB63" s="169"/>
      <c r="OYC63" s="169"/>
      <c r="OYD63" s="169"/>
      <c r="OYE63" s="169"/>
      <c r="OYF63" s="169"/>
      <c r="OYG63" s="169"/>
      <c r="OYH63" s="169"/>
      <c r="OYI63" s="169"/>
      <c r="OYJ63" s="169"/>
      <c r="OYK63" s="169"/>
      <c r="OYL63" s="169"/>
      <c r="OYM63" s="169"/>
      <c r="OYN63" s="169"/>
      <c r="OYO63" s="169"/>
      <c r="OYP63" s="169"/>
      <c r="OYQ63" s="169"/>
      <c r="OYR63" s="169"/>
      <c r="OYS63" s="169"/>
      <c r="OYT63" s="169"/>
      <c r="OYU63" s="169"/>
      <c r="OYV63" s="169"/>
      <c r="OYW63" s="169"/>
      <c r="OYX63" s="169"/>
      <c r="OYY63" s="169"/>
      <c r="OYZ63" s="169"/>
      <c r="OZA63" s="169"/>
      <c r="OZB63" s="169"/>
      <c r="OZC63" s="169"/>
      <c r="OZD63" s="169"/>
      <c r="OZE63" s="169"/>
      <c r="OZF63" s="169"/>
      <c r="OZG63" s="169"/>
      <c r="OZH63" s="169"/>
      <c r="OZI63" s="169"/>
      <c r="OZJ63" s="169"/>
      <c r="OZK63" s="169"/>
      <c r="OZL63" s="169"/>
      <c r="OZM63" s="169"/>
      <c r="OZN63" s="169"/>
      <c r="OZO63" s="169"/>
      <c r="OZP63" s="169"/>
      <c r="OZQ63" s="169"/>
      <c r="OZR63" s="169"/>
      <c r="OZS63" s="169"/>
      <c r="OZT63" s="169"/>
      <c r="OZU63" s="169"/>
      <c r="OZV63" s="169"/>
      <c r="OZW63" s="169"/>
      <c r="OZX63" s="169"/>
      <c r="OZY63" s="169"/>
      <c r="OZZ63" s="169"/>
      <c r="PAA63" s="169"/>
      <c r="PAB63" s="169"/>
      <c r="PAC63" s="169"/>
      <c r="PAD63" s="169"/>
      <c r="PAE63" s="169"/>
      <c r="PAF63" s="169"/>
      <c r="PAG63" s="169"/>
      <c r="PAH63" s="169"/>
      <c r="PAI63" s="169"/>
      <c r="PAJ63" s="169"/>
      <c r="PAK63" s="169"/>
      <c r="PAL63" s="169"/>
      <c r="PAM63" s="169"/>
      <c r="PAN63" s="169"/>
      <c r="PAO63" s="169"/>
      <c r="PAP63" s="169"/>
      <c r="PAQ63" s="169"/>
      <c r="PAR63" s="169"/>
      <c r="PAS63" s="169"/>
      <c r="PAT63" s="169"/>
      <c r="PAU63" s="169"/>
      <c r="PAV63" s="169"/>
      <c r="PAW63" s="169"/>
      <c r="PAX63" s="169"/>
      <c r="PAY63" s="169"/>
      <c r="PAZ63" s="169"/>
      <c r="PBA63" s="169"/>
      <c r="PBB63" s="169"/>
      <c r="PBC63" s="169"/>
      <c r="PBD63" s="169"/>
      <c r="PBE63" s="169"/>
      <c r="PBF63" s="169"/>
      <c r="PBG63" s="169"/>
      <c r="PBH63" s="169"/>
      <c r="PBI63" s="169"/>
      <c r="PBJ63" s="169"/>
      <c r="PBK63" s="169"/>
      <c r="PBL63" s="169"/>
      <c r="PBM63" s="169"/>
      <c r="PBN63" s="169"/>
      <c r="PBO63" s="169"/>
      <c r="PBP63" s="169"/>
      <c r="PBQ63" s="169"/>
      <c r="PBR63" s="169"/>
      <c r="PBS63" s="169"/>
      <c r="PBT63" s="169"/>
      <c r="PBU63" s="169"/>
      <c r="PBV63" s="169"/>
      <c r="PBW63" s="169"/>
      <c r="PBX63" s="169"/>
      <c r="PBY63" s="169"/>
      <c r="PBZ63" s="169"/>
      <c r="PCA63" s="169"/>
      <c r="PCB63" s="169"/>
      <c r="PCC63" s="169"/>
      <c r="PCD63" s="169"/>
      <c r="PCE63" s="169"/>
      <c r="PCF63" s="169"/>
      <c r="PCG63" s="169"/>
      <c r="PCH63" s="169"/>
      <c r="PCI63" s="169"/>
      <c r="PCJ63" s="169"/>
      <c r="PCK63" s="169"/>
      <c r="PCL63" s="169"/>
      <c r="PCM63" s="169"/>
      <c r="PCN63" s="169"/>
      <c r="PCO63" s="169"/>
      <c r="PCP63" s="169"/>
      <c r="PCQ63" s="169"/>
      <c r="PCR63" s="169"/>
      <c r="PCS63" s="169"/>
      <c r="PCT63" s="169"/>
      <c r="PCU63" s="169"/>
      <c r="PCV63" s="169"/>
      <c r="PCW63" s="169"/>
      <c r="PCX63" s="169"/>
      <c r="PCY63" s="169"/>
      <c r="PCZ63" s="169"/>
      <c r="PDA63" s="169"/>
      <c r="PDB63" s="169"/>
      <c r="PDC63" s="169"/>
      <c r="PDD63" s="169"/>
      <c r="PDE63" s="169"/>
      <c r="PDF63" s="169"/>
      <c r="PDG63" s="169"/>
      <c r="PDH63" s="169"/>
      <c r="PDI63" s="169"/>
      <c r="PDJ63" s="169"/>
      <c r="PDK63" s="169"/>
      <c r="PDL63" s="169"/>
      <c r="PDM63" s="169"/>
      <c r="PDN63" s="169"/>
      <c r="PDO63" s="169"/>
      <c r="PDP63" s="169"/>
      <c r="PDQ63" s="169"/>
      <c r="PDR63" s="169"/>
      <c r="PDS63" s="169"/>
      <c r="PDT63" s="169"/>
      <c r="PDU63" s="169"/>
      <c r="PDV63" s="169"/>
      <c r="PDW63" s="169"/>
      <c r="PDX63" s="169"/>
      <c r="PDY63" s="169"/>
      <c r="PDZ63" s="169"/>
      <c r="PEA63" s="169"/>
      <c r="PEB63" s="169"/>
      <c r="PEC63" s="169"/>
      <c r="PED63" s="169"/>
      <c r="PEE63" s="169"/>
      <c r="PEF63" s="169"/>
      <c r="PEG63" s="169"/>
      <c r="PEH63" s="169"/>
      <c r="PEI63" s="169"/>
      <c r="PEJ63" s="169"/>
      <c r="PEK63" s="169"/>
      <c r="PEL63" s="169"/>
      <c r="PEM63" s="169"/>
      <c r="PEN63" s="169"/>
      <c r="PEO63" s="169"/>
      <c r="PEP63" s="169"/>
      <c r="PEQ63" s="169"/>
      <c r="PER63" s="169"/>
      <c r="PES63" s="169"/>
      <c r="PET63" s="169"/>
      <c r="PEU63" s="169"/>
      <c r="PEV63" s="169"/>
      <c r="PEW63" s="169"/>
      <c r="PEX63" s="169"/>
      <c r="PEY63" s="169"/>
      <c r="PEZ63" s="169"/>
      <c r="PFA63" s="169"/>
      <c r="PFB63" s="169"/>
      <c r="PFC63" s="169"/>
      <c r="PFD63" s="169"/>
      <c r="PFE63" s="169"/>
      <c r="PFF63" s="169"/>
      <c r="PFG63" s="169"/>
      <c r="PFH63" s="169"/>
      <c r="PFI63" s="169"/>
      <c r="PFJ63" s="169"/>
      <c r="PFK63" s="169"/>
      <c r="PFL63" s="169"/>
      <c r="PFM63" s="169"/>
      <c r="PFN63" s="169"/>
      <c r="PFO63" s="169"/>
      <c r="PFP63" s="169"/>
      <c r="PFQ63" s="169"/>
      <c r="PFR63" s="169"/>
      <c r="PFS63" s="169"/>
      <c r="PFT63" s="169"/>
      <c r="PFU63" s="169"/>
      <c r="PFV63" s="169"/>
      <c r="PFW63" s="169"/>
      <c r="PFX63" s="169"/>
      <c r="PFY63" s="169"/>
      <c r="PFZ63" s="169"/>
      <c r="PGA63" s="169"/>
      <c r="PGB63" s="169"/>
      <c r="PGC63" s="169"/>
      <c r="PGD63" s="169"/>
      <c r="PGE63" s="169"/>
      <c r="PGF63" s="169"/>
      <c r="PGG63" s="169"/>
      <c r="PGH63" s="169"/>
      <c r="PGI63" s="169"/>
      <c r="PGJ63" s="169"/>
      <c r="PGK63" s="169"/>
      <c r="PGL63" s="169"/>
      <c r="PGM63" s="169"/>
      <c r="PGN63" s="169"/>
      <c r="PGO63" s="169"/>
      <c r="PGP63" s="169"/>
      <c r="PGQ63" s="169"/>
      <c r="PGR63" s="169"/>
      <c r="PGS63" s="169"/>
      <c r="PGT63" s="169"/>
      <c r="PGU63" s="169"/>
      <c r="PGV63" s="169"/>
      <c r="PGW63" s="169"/>
      <c r="PGX63" s="169"/>
      <c r="PGY63" s="169"/>
      <c r="PGZ63" s="169"/>
      <c r="PHA63" s="169"/>
      <c r="PHB63" s="169"/>
      <c r="PHC63" s="169"/>
      <c r="PHD63" s="169"/>
      <c r="PHE63" s="169"/>
      <c r="PHF63" s="169"/>
      <c r="PHG63" s="169"/>
      <c r="PHH63" s="169"/>
      <c r="PHI63" s="169"/>
      <c r="PHJ63" s="169"/>
      <c r="PHK63" s="169"/>
      <c r="PHL63" s="169"/>
      <c r="PHM63" s="169"/>
      <c r="PHN63" s="169"/>
      <c r="PHO63" s="169"/>
      <c r="PHP63" s="169"/>
      <c r="PHQ63" s="169"/>
      <c r="PHR63" s="169"/>
      <c r="PHS63" s="169"/>
      <c r="PHT63" s="169"/>
      <c r="PHU63" s="169"/>
      <c r="PHV63" s="169"/>
      <c r="PHW63" s="169"/>
      <c r="PHX63" s="169"/>
      <c r="PHY63" s="169"/>
      <c r="PHZ63" s="169"/>
      <c r="PIA63" s="169"/>
      <c r="PIB63" s="169"/>
      <c r="PIC63" s="169"/>
      <c r="PID63" s="169"/>
      <c r="PIE63" s="169"/>
      <c r="PIF63" s="169"/>
      <c r="PIG63" s="169"/>
      <c r="PIH63" s="169"/>
      <c r="PII63" s="169"/>
      <c r="PIJ63" s="169"/>
      <c r="PIK63" s="169"/>
      <c r="PIL63" s="169"/>
      <c r="PIM63" s="169"/>
      <c r="PIN63" s="169"/>
      <c r="PIO63" s="169"/>
      <c r="PIP63" s="169"/>
      <c r="PIQ63" s="169"/>
      <c r="PIR63" s="169"/>
      <c r="PIS63" s="169"/>
      <c r="PIT63" s="169"/>
      <c r="PIU63" s="169"/>
      <c r="PIV63" s="169"/>
      <c r="PIW63" s="169"/>
      <c r="PIX63" s="169"/>
      <c r="PIY63" s="169"/>
      <c r="PIZ63" s="169"/>
      <c r="PJA63" s="169"/>
      <c r="PJB63" s="169"/>
      <c r="PJC63" s="169"/>
      <c r="PJD63" s="169"/>
      <c r="PJE63" s="169"/>
      <c r="PJF63" s="169"/>
      <c r="PJG63" s="169"/>
      <c r="PJH63" s="169"/>
      <c r="PJI63" s="169"/>
      <c r="PJJ63" s="169"/>
      <c r="PJK63" s="169"/>
      <c r="PJL63" s="169"/>
      <c r="PJM63" s="169"/>
      <c r="PJN63" s="169"/>
      <c r="PJO63" s="169"/>
      <c r="PJP63" s="169"/>
      <c r="PJQ63" s="169"/>
      <c r="PJR63" s="169"/>
      <c r="PJS63" s="169"/>
      <c r="PJT63" s="169"/>
      <c r="PJU63" s="169"/>
      <c r="PJV63" s="169"/>
      <c r="PJW63" s="169"/>
      <c r="PJX63" s="169"/>
      <c r="PJY63" s="169"/>
      <c r="PJZ63" s="169"/>
      <c r="PKA63" s="169"/>
      <c r="PKB63" s="169"/>
      <c r="PKC63" s="169"/>
      <c r="PKD63" s="169"/>
      <c r="PKE63" s="169"/>
      <c r="PKF63" s="169"/>
      <c r="PKG63" s="169"/>
      <c r="PKH63" s="169"/>
      <c r="PKI63" s="169"/>
      <c r="PKJ63" s="169"/>
      <c r="PKK63" s="169"/>
      <c r="PKL63" s="169"/>
      <c r="PKM63" s="169"/>
      <c r="PKN63" s="169"/>
      <c r="PKO63" s="169"/>
      <c r="PKP63" s="169"/>
      <c r="PKQ63" s="169"/>
      <c r="PKR63" s="169"/>
      <c r="PKS63" s="169"/>
      <c r="PKT63" s="169"/>
      <c r="PKU63" s="169"/>
      <c r="PKV63" s="169"/>
      <c r="PKW63" s="169"/>
      <c r="PKX63" s="169"/>
      <c r="PKY63" s="169"/>
      <c r="PKZ63" s="169"/>
      <c r="PLA63" s="169"/>
      <c r="PLB63" s="169"/>
      <c r="PLC63" s="169"/>
      <c r="PLD63" s="169"/>
      <c r="PLE63" s="169"/>
      <c r="PLF63" s="169"/>
      <c r="PLG63" s="169"/>
      <c r="PLH63" s="169"/>
      <c r="PLI63" s="169"/>
      <c r="PLJ63" s="169"/>
      <c r="PLK63" s="169"/>
      <c r="PLL63" s="169"/>
      <c r="PLM63" s="169"/>
      <c r="PLN63" s="169"/>
      <c r="PLO63" s="169"/>
      <c r="PLP63" s="169"/>
      <c r="PLQ63" s="169"/>
      <c r="PLR63" s="169"/>
      <c r="PLS63" s="169"/>
      <c r="PLT63" s="169"/>
      <c r="PLU63" s="169"/>
      <c r="PLV63" s="169"/>
      <c r="PLW63" s="169"/>
      <c r="PLX63" s="169"/>
      <c r="PLY63" s="169"/>
      <c r="PLZ63" s="169"/>
      <c r="PMA63" s="169"/>
      <c r="PMB63" s="169"/>
      <c r="PMC63" s="169"/>
      <c r="PMD63" s="169"/>
      <c r="PME63" s="169"/>
      <c r="PMF63" s="169"/>
      <c r="PMG63" s="169"/>
      <c r="PMH63" s="169"/>
      <c r="PMI63" s="169"/>
      <c r="PMJ63" s="169"/>
      <c r="PMK63" s="169"/>
      <c r="PML63" s="169"/>
      <c r="PMM63" s="169"/>
      <c r="PMN63" s="169"/>
      <c r="PMO63" s="169"/>
      <c r="PMP63" s="169"/>
      <c r="PMQ63" s="169"/>
      <c r="PMR63" s="169"/>
      <c r="PMS63" s="169"/>
      <c r="PMT63" s="169"/>
      <c r="PMU63" s="169"/>
      <c r="PMV63" s="169"/>
      <c r="PMW63" s="169"/>
      <c r="PMX63" s="169"/>
      <c r="PMY63" s="169"/>
      <c r="PMZ63" s="169"/>
      <c r="PNA63" s="169"/>
      <c r="PNB63" s="169"/>
      <c r="PNC63" s="169"/>
      <c r="PND63" s="169"/>
      <c r="PNE63" s="169"/>
      <c r="PNF63" s="169"/>
      <c r="PNG63" s="169"/>
      <c r="PNH63" s="169"/>
      <c r="PNI63" s="169"/>
      <c r="PNJ63" s="169"/>
      <c r="PNK63" s="169"/>
      <c r="PNL63" s="169"/>
      <c r="PNM63" s="169"/>
      <c r="PNN63" s="169"/>
      <c r="PNO63" s="169"/>
      <c r="PNP63" s="169"/>
      <c r="PNQ63" s="169"/>
      <c r="PNR63" s="169"/>
      <c r="PNS63" s="169"/>
      <c r="PNT63" s="169"/>
      <c r="PNU63" s="169"/>
      <c r="PNV63" s="169"/>
      <c r="PNW63" s="169"/>
      <c r="PNX63" s="169"/>
      <c r="PNY63" s="169"/>
      <c r="PNZ63" s="169"/>
      <c r="POA63" s="169"/>
      <c r="POB63" s="169"/>
      <c r="POC63" s="169"/>
      <c r="POD63" s="169"/>
      <c r="POE63" s="169"/>
      <c r="POF63" s="169"/>
      <c r="POG63" s="169"/>
      <c r="POH63" s="169"/>
      <c r="POI63" s="169"/>
      <c r="POJ63" s="169"/>
      <c r="POK63" s="169"/>
      <c r="POL63" s="169"/>
      <c r="POM63" s="169"/>
      <c r="PON63" s="169"/>
      <c r="POO63" s="169"/>
      <c r="POP63" s="169"/>
      <c r="POQ63" s="169"/>
      <c r="POR63" s="169"/>
      <c r="POS63" s="169"/>
      <c r="POT63" s="169"/>
      <c r="POU63" s="169"/>
      <c r="POV63" s="169"/>
      <c r="POW63" s="169"/>
      <c r="POX63" s="169"/>
      <c r="POY63" s="169"/>
      <c r="POZ63" s="169"/>
      <c r="PPA63" s="169"/>
      <c r="PPB63" s="169"/>
      <c r="PPC63" s="169"/>
      <c r="PPD63" s="169"/>
      <c r="PPE63" s="169"/>
      <c r="PPF63" s="169"/>
      <c r="PPG63" s="169"/>
      <c r="PPH63" s="169"/>
      <c r="PPI63" s="169"/>
      <c r="PPJ63" s="169"/>
      <c r="PPK63" s="169"/>
      <c r="PPL63" s="169"/>
      <c r="PPM63" s="169"/>
      <c r="PPN63" s="169"/>
      <c r="PPO63" s="169"/>
      <c r="PPP63" s="169"/>
      <c r="PPQ63" s="169"/>
      <c r="PPR63" s="169"/>
      <c r="PPS63" s="169"/>
      <c r="PPT63" s="169"/>
      <c r="PPU63" s="169"/>
      <c r="PPV63" s="169"/>
      <c r="PPW63" s="169"/>
      <c r="PPX63" s="169"/>
      <c r="PPY63" s="169"/>
      <c r="PPZ63" s="169"/>
      <c r="PQA63" s="169"/>
      <c r="PQB63" s="169"/>
      <c r="PQC63" s="169"/>
      <c r="PQD63" s="169"/>
      <c r="PQE63" s="169"/>
      <c r="PQF63" s="169"/>
      <c r="PQG63" s="169"/>
      <c r="PQH63" s="169"/>
      <c r="PQI63" s="169"/>
      <c r="PQJ63" s="169"/>
      <c r="PQK63" s="169"/>
      <c r="PQL63" s="169"/>
      <c r="PQM63" s="169"/>
      <c r="PQN63" s="169"/>
      <c r="PQO63" s="169"/>
      <c r="PQP63" s="169"/>
      <c r="PQQ63" s="169"/>
      <c r="PQR63" s="169"/>
      <c r="PQS63" s="169"/>
      <c r="PQT63" s="169"/>
      <c r="PQU63" s="169"/>
      <c r="PQV63" s="169"/>
      <c r="PQW63" s="169"/>
      <c r="PQX63" s="169"/>
      <c r="PQY63" s="169"/>
      <c r="PQZ63" s="169"/>
      <c r="PRA63" s="169"/>
      <c r="PRB63" s="169"/>
      <c r="PRC63" s="169"/>
      <c r="PRD63" s="169"/>
      <c r="PRE63" s="169"/>
      <c r="PRF63" s="169"/>
      <c r="PRG63" s="169"/>
      <c r="PRH63" s="169"/>
      <c r="PRI63" s="169"/>
      <c r="PRJ63" s="169"/>
      <c r="PRK63" s="169"/>
      <c r="PRL63" s="169"/>
      <c r="PRM63" s="169"/>
      <c r="PRN63" s="169"/>
      <c r="PRO63" s="169"/>
      <c r="PRP63" s="169"/>
      <c r="PRQ63" s="169"/>
      <c r="PRR63" s="169"/>
      <c r="PRS63" s="169"/>
      <c r="PRT63" s="169"/>
      <c r="PRU63" s="169"/>
      <c r="PRV63" s="169"/>
      <c r="PRW63" s="169"/>
      <c r="PRX63" s="169"/>
      <c r="PRY63" s="169"/>
      <c r="PRZ63" s="169"/>
      <c r="PSA63" s="169"/>
      <c r="PSB63" s="169"/>
      <c r="PSC63" s="169"/>
      <c r="PSD63" s="169"/>
      <c r="PSE63" s="169"/>
      <c r="PSF63" s="169"/>
      <c r="PSG63" s="169"/>
      <c r="PSH63" s="169"/>
      <c r="PSI63" s="169"/>
      <c r="PSJ63" s="169"/>
      <c r="PSK63" s="169"/>
      <c r="PSL63" s="169"/>
      <c r="PSM63" s="169"/>
      <c r="PSN63" s="169"/>
      <c r="PSO63" s="169"/>
      <c r="PSP63" s="169"/>
      <c r="PSQ63" s="169"/>
      <c r="PSR63" s="169"/>
      <c r="PSS63" s="169"/>
      <c r="PST63" s="169"/>
      <c r="PSU63" s="169"/>
      <c r="PSV63" s="169"/>
      <c r="PSW63" s="169"/>
      <c r="PSX63" s="169"/>
      <c r="PSY63" s="169"/>
      <c r="PSZ63" s="169"/>
      <c r="PTA63" s="169"/>
      <c r="PTB63" s="169"/>
      <c r="PTC63" s="169"/>
      <c r="PTD63" s="169"/>
      <c r="PTE63" s="169"/>
      <c r="PTF63" s="169"/>
      <c r="PTG63" s="169"/>
      <c r="PTH63" s="169"/>
      <c r="PTI63" s="169"/>
      <c r="PTJ63" s="169"/>
      <c r="PTK63" s="169"/>
      <c r="PTL63" s="169"/>
      <c r="PTM63" s="169"/>
      <c r="PTN63" s="169"/>
      <c r="PTO63" s="169"/>
      <c r="PTP63" s="169"/>
      <c r="PTQ63" s="169"/>
      <c r="PTR63" s="169"/>
      <c r="PTS63" s="169"/>
      <c r="PTT63" s="169"/>
      <c r="PTU63" s="169"/>
      <c r="PTV63" s="169"/>
      <c r="PTW63" s="169"/>
      <c r="PTX63" s="169"/>
      <c r="PTY63" s="169"/>
      <c r="PTZ63" s="169"/>
      <c r="PUA63" s="169"/>
      <c r="PUB63" s="169"/>
      <c r="PUC63" s="169"/>
      <c r="PUD63" s="169"/>
      <c r="PUE63" s="169"/>
      <c r="PUF63" s="169"/>
      <c r="PUG63" s="169"/>
      <c r="PUH63" s="169"/>
      <c r="PUI63" s="169"/>
      <c r="PUJ63" s="169"/>
      <c r="PUK63" s="169"/>
      <c r="PUL63" s="169"/>
      <c r="PUM63" s="169"/>
      <c r="PUN63" s="169"/>
      <c r="PUO63" s="169"/>
      <c r="PUP63" s="169"/>
      <c r="PUQ63" s="169"/>
      <c r="PUR63" s="169"/>
      <c r="PUS63" s="169"/>
      <c r="PUT63" s="169"/>
      <c r="PUU63" s="169"/>
      <c r="PUV63" s="169"/>
      <c r="PUW63" s="169"/>
      <c r="PUX63" s="169"/>
      <c r="PUY63" s="169"/>
      <c r="PUZ63" s="169"/>
      <c r="PVA63" s="169"/>
      <c r="PVB63" s="169"/>
      <c r="PVC63" s="169"/>
      <c r="PVD63" s="169"/>
      <c r="PVE63" s="169"/>
      <c r="PVF63" s="169"/>
      <c r="PVG63" s="169"/>
      <c r="PVH63" s="169"/>
      <c r="PVI63" s="169"/>
      <c r="PVJ63" s="169"/>
      <c r="PVK63" s="169"/>
      <c r="PVL63" s="169"/>
      <c r="PVM63" s="169"/>
      <c r="PVN63" s="169"/>
      <c r="PVO63" s="169"/>
      <c r="PVP63" s="169"/>
      <c r="PVQ63" s="169"/>
      <c r="PVR63" s="169"/>
      <c r="PVS63" s="169"/>
      <c r="PVT63" s="169"/>
      <c r="PVU63" s="169"/>
      <c r="PVV63" s="169"/>
      <c r="PVW63" s="169"/>
      <c r="PVX63" s="169"/>
      <c r="PVY63" s="169"/>
      <c r="PVZ63" s="169"/>
      <c r="PWA63" s="169"/>
      <c r="PWB63" s="169"/>
      <c r="PWC63" s="169"/>
      <c r="PWD63" s="169"/>
      <c r="PWE63" s="169"/>
      <c r="PWF63" s="169"/>
      <c r="PWG63" s="169"/>
      <c r="PWH63" s="169"/>
      <c r="PWI63" s="169"/>
      <c r="PWJ63" s="169"/>
      <c r="PWK63" s="169"/>
      <c r="PWL63" s="169"/>
      <c r="PWM63" s="169"/>
      <c r="PWN63" s="169"/>
      <c r="PWO63" s="169"/>
      <c r="PWP63" s="169"/>
      <c r="PWQ63" s="169"/>
      <c r="PWR63" s="169"/>
      <c r="PWS63" s="169"/>
      <c r="PWT63" s="169"/>
      <c r="PWU63" s="169"/>
      <c r="PWV63" s="169"/>
      <c r="PWW63" s="169"/>
      <c r="PWX63" s="169"/>
      <c r="PWY63" s="169"/>
      <c r="PWZ63" s="169"/>
      <c r="PXA63" s="169"/>
      <c r="PXB63" s="169"/>
      <c r="PXC63" s="169"/>
      <c r="PXD63" s="169"/>
      <c r="PXE63" s="169"/>
      <c r="PXF63" s="169"/>
      <c r="PXG63" s="169"/>
      <c r="PXH63" s="169"/>
      <c r="PXI63" s="169"/>
      <c r="PXJ63" s="169"/>
      <c r="PXK63" s="169"/>
      <c r="PXL63" s="169"/>
      <c r="PXM63" s="169"/>
      <c r="PXN63" s="169"/>
      <c r="PXO63" s="169"/>
      <c r="PXP63" s="169"/>
      <c r="PXQ63" s="169"/>
      <c r="PXR63" s="169"/>
      <c r="PXS63" s="169"/>
      <c r="PXT63" s="169"/>
      <c r="PXU63" s="169"/>
      <c r="PXV63" s="169"/>
      <c r="PXW63" s="169"/>
      <c r="PXX63" s="169"/>
      <c r="PXY63" s="169"/>
      <c r="PXZ63" s="169"/>
      <c r="PYA63" s="169"/>
      <c r="PYB63" s="169"/>
      <c r="PYC63" s="169"/>
      <c r="PYD63" s="169"/>
      <c r="PYE63" s="169"/>
      <c r="PYF63" s="169"/>
      <c r="PYG63" s="169"/>
      <c r="PYH63" s="169"/>
      <c r="PYI63" s="169"/>
      <c r="PYJ63" s="169"/>
      <c r="PYK63" s="169"/>
      <c r="PYL63" s="169"/>
      <c r="PYM63" s="169"/>
      <c r="PYN63" s="169"/>
      <c r="PYO63" s="169"/>
      <c r="PYP63" s="169"/>
      <c r="PYQ63" s="169"/>
      <c r="PYR63" s="169"/>
      <c r="PYS63" s="169"/>
      <c r="PYT63" s="169"/>
      <c r="PYU63" s="169"/>
      <c r="PYV63" s="169"/>
      <c r="PYW63" s="169"/>
      <c r="PYX63" s="169"/>
      <c r="PYY63" s="169"/>
      <c r="PYZ63" s="169"/>
      <c r="PZA63" s="169"/>
      <c r="PZB63" s="169"/>
      <c r="PZC63" s="169"/>
      <c r="PZD63" s="169"/>
      <c r="PZE63" s="169"/>
      <c r="PZF63" s="169"/>
      <c r="PZG63" s="169"/>
      <c r="PZH63" s="169"/>
      <c r="PZI63" s="169"/>
      <c r="PZJ63" s="169"/>
      <c r="PZK63" s="169"/>
      <c r="PZL63" s="169"/>
      <c r="PZM63" s="169"/>
      <c r="PZN63" s="169"/>
      <c r="PZO63" s="169"/>
      <c r="PZP63" s="169"/>
      <c r="PZQ63" s="169"/>
      <c r="PZR63" s="169"/>
      <c r="PZS63" s="169"/>
      <c r="PZT63" s="169"/>
      <c r="PZU63" s="169"/>
      <c r="PZV63" s="169"/>
      <c r="PZW63" s="169"/>
      <c r="PZX63" s="169"/>
      <c r="PZY63" s="169"/>
      <c r="PZZ63" s="169"/>
      <c r="QAA63" s="169"/>
      <c r="QAB63" s="169"/>
      <c r="QAC63" s="169"/>
      <c r="QAD63" s="169"/>
      <c r="QAE63" s="169"/>
      <c r="QAF63" s="169"/>
      <c r="QAG63" s="169"/>
      <c r="QAH63" s="169"/>
      <c r="QAI63" s="169"/>
      <c r="QAJ63" s="169"/>
      <c r="QAK63" s="169"/>
      <c r="QAL63" s="169"/>
      <c r="QAM63" s="169"/>
      <c r="QAN63" s="169"/>
      <c r="QAO63" s="169"/>
      <c r="QAP63" s="169"/>
      <c r="QAQ63" s="169"/>
      <c r="QAR63" s="169"/>
      <c r="QAS63" s="169"/>
      <c r="QAT63" s="169"/>
      <c r="QAU63" s="169"/>
      <c r="QAV63" s="169"/>
      <c r="QAW63" s="169"/>
      <c r="QAX63" s="169"/>
      <c r="QAY63" s="169"/>
      <c r="QAZ63" s="169"/>
      <c r="QBA63" s="169"/>
      <c r="QBB63" s="169"/>
      <c r="QBC63" s="169"/>
      <c r="QBD63" s="169"/>
      <c r="QBE63" s="169"/>
      <c r="QBF63" s="169"/>
      <c r="QBG63" s="169"/>
      <c r="QBH63" s="169"/>
      <c r="QBI63" s="169"/>
      <c r="QBJ63" s="169"/>
      <c r="QBK63" s="169"/>
      <c r="QBL63" s="169"/>
      <c r="QBM63" s="169"/>
      <c r="QBN63" s="169"/>
      <c r="QBO63" s="169"/>
      <c r="QBP63" s="169"/>
      <c r="QBQ63" s="169"/>
      <c r="QBR63" s="169"/>
      <c r="QBS63" s="169"/>
      <c r="QBT63" s="169"/>
      <c r="QBU63" s="169"/>
      <c r="QBV63" s="169"/>
      <c r="QBW63" s="169"/>
      <c r="QBX63" s="169"/>
      <c r="QBY63" s="169"/>
      <c r="QBZ63" s="169"/>
      <c r="QCA63" s="169"/>
      <c r="QCB63" s="169"/>
      <c r="QCC63" s="169"/>
      <c r="QCD63" s="169"/>
      <c r="QCE63" s="169"/>
      <c r="QCF63" s="169"/>
      <c r="QCG63" s="169"/>
      <c r="QCH63" s="169"/>
      <c r="QCI63" s="169"/>
      <c r="QCJ63" s="169"/>
      <c r="QCK63" s="169"/>
      <c r="QCL63" s="169"/>
      <c r="QCM63" s="169"/>
      <c r="QCN63" s="169"/>
      <c r="QCO63" s="169"/>
      <c r="QCP63" s="169"/>
      <c r="QCQ63" s="169"/>
      <c r="QCR63" s="169"/>
      <c r="QCS63" s="169"/>
      <c r="QCT63" s="169"/>
      <c r="QCU63" s="169"/>
      <c r="QCV63" s="169"/>
      <c r="QCW63" s="169"/>
      <c r="QCX63" s="169"/>
      <c r="QCY63" s="169"/>
      <c r="QCZ63" s="169"/>
      <c r="QDA63" s="169"/>
      <c r="QDB63" s="169"/>
      <c r="QDC63" s="169"/>
      <c r="QDD63" s="169"/>
      <c r="QDE63" s="169"/>
      <c r="QDF63" s="169"/>
      <c r="QDG63" s="169"/>
      <c r="QDH63" s="169"/>
      <c r="QDI63" s="169"/>
      <c r="QDJ63" s="169"/>
      <c r="QDK63" s="169"/>
      <c r="QDL63" s="169"/>
      <c r="QDM63" s="169"/>
      <c r="QDN63" s="169"/>
      <c r="QDO63" s="169"/>
      <c r="QDP63" s="169"/>
      <c r="QDQ63" s="169"/>
      <c r="QDR63" s="169"/>
      <c r="QDS63" s="169"/>
      <c r="QDT63" s="169"/>
      <c r="QDU63" s="169"/>
      <c r="QDV63" s="169"/>
      <c r="QDW63" s="169"/>
      <c r="QDX63" s="169"/>
      <c r="QDY63" s="169"/>
      <c r="QDZ63" s="169"/>
      <c r="QEA63" s="169"/>
      <c r="QEB63" s="169"/>
      <c r="QEC63" s="169"/>
      <c r="QED63" s="169"/>
      <c r="QEE63" s="169"/>
      <c r="QEF63" s="169"/>
      <c r="QEG63" s="169"/>
      <c r="QEH63" s="169"/>
      <c r="QEI63" s="169"/>
      <c r="QEJ63" s="169"/>
      <c r="QEK63" s="169"/>
      <c r="QEL63" s="169"/>
      <c r="QEM63" s="169"/>
      <c r="QEN63" s="169"/>
      <c r="QEO63" s="169"/>
      <c r="QEP63" s="169"/>
      <c r="QEQ63" s="169"/>
      <c r="QER63" s="169"/>
      <c r="QES63" s="169"/>
      <c r="QET63" s="169"/>
      <c r="QEU63" s="169"/>
      <c r="QEV63" s="169"/>
      <c r="QEW63" s="169"/>
      <c r="QEX63" s="169"/>
      <c r="QEY63" s="169"/>
      <c r="QEZ63" s="169"/>
      <c r="QFA63" s="169"/>
      <c r="QFB63" s="169"/>
      <c r="QFC63" s="169"/>
      <c r="QFD63" s="169"/>
      <c r="QFE63" s="169"/>
      <c r="QFF63" s="169"/>
      <c r="QFG63" s="169"/>
      <c r="QFH63" s="169"/>
      <c r="QFI63" s="169"/>
      <c r="QFJ63" s="169"/>
      <c r="QFK63" s="169"/>
      <c r="QFL63" s="169"/>
      <c r="QFM63" s="169"/>
      <c r="QFN63" s="169"/>
      <c r="QFO63" s="169"/>
      <c r="QFP63" s="169"/>
      <c r="QFQ63" s="169"/>
      <c r="QFR63" s="169"/>
      <c r="QFS63" s="169"/>
      <c r="QFT63" s="169"/>
      <c r="QFU63" s="169"/>
      <c r="QFV63" s="169"/>
      <c r="QFW63" s="169"/>
      <c r="QFX63" s="169"/>
      <c r="QFY63" s="169"/>
      <c r="QFZ63" s="169"/>
      <c r="QGA63" s="169"/>
      <c r="QGB63" s="169"/>
      <c r="QGC63" s="169"/>
      <c r="QGD63" s="169"/>
      <c r="QGE63" s="169"/>
      <c r="QGF63" s="169"/>
      <c r="QGG63" s="169"/>
      <c r="QGH63" s="169"/>
      <c r="QGI63" s="169"/>
      <c r="QGJ63" s="169"/>
      <c r="QGK63" s="169"/>
      <c r="QGL63" s="169"/>
      <c r="QGM63" s="169"/>
      <c r="QGN63" s="169"/>
      <c r="QGO63" s="169"/>
      <c r="QGP63" s="169"/>
      <c r="QGQ63" s="169"/>
      <c r="QGR63" s="169"/>
      <c r="QGS63" s="169"/>
      <c r="QGT63" s="169"/>
      <c r="QGU63" s="169"/>
      <c r="QGV63" s="169"/>
      <c r="QGW63" s="169"/>
      <c r="QGX63" s="169"/>
      <c r="QGY63" s="169"/>
      <c r="QGZ63" s="169"/>
      <c r="QHA63" s="169"/>
      <c r="QHB63" s="169"/>
      <c r="QHC63" s="169"/>
      <c r="QHD63" s="169"/>
      <c r="QHE63" s="169"/>
      <c r="QHF63" s="169"/>
      <c r="QHG63" s="169"/>
      <c r="QHH63" s="169"/>
      <c r="QHI63" s="169"/>
      <c r="QHJ63" s="169"/>
      <c r="QHK63" s="169"/>
      <c r="QHL63" s="169"/>
      <c r="QHM63" s="169"/>
      <c r="QHN63" s="169"/>
      <c r="QHO63" s="169"/>
      <c r="QHP63" s="169"/>
      <c r="QHQ63" s="169"/>
      <c r="QHR63" s="169"/>
      <c r="QHS63" s="169"/>
      <c r="QHT63" s="169"/>
      <c r="QHU63" s="169"/>
      <c r="QHV63" s="169"/>
      <c r="QHW63" s="169"/>
      <c r="QHX63" s="169"/>
      <c r="QHY63" s="169"/>
      <c r="QHZ63" s="169"/>
      <c r="QIA63" s="169"/>
      <c r="QIB63" s="169"/>
      <c r="QIC63" s="169"/>
      <c r="QID63" s="169"/>
      <c r="QIE63" s="169"/>
      <c r="QIF63" s="169"/>
      <c r="QIG63" s="169"/>
      <c r="QIH63" s="169"/>
      <c r="QII63" s="169"/>
      <c r="QIJ63" s="169"/>
      <c r="QIK63" s="169"/>
      <c r="QIL63" s="169"/>
      <c r="QIM63" s="169"/>
      <c r="QIN63" s="169"/>
      <c r="QIO63" s="169"/>
      <c r="QIP63" s="169"/>
      <c r="QIQ63" s="169"/>
      <c r="QIR63" s="169"/>
      <c r="QIS63" s="169"/>
      <c r="QIT63" s="169"/>
      <c r="QIU63" s="169"/>
      <c r="QIV63" s="169"/>
      <c r="QIW63" s="169"/>
      <c r="QIX63" s="169"/>
      <c r="QIY63" s="169"/>
      <c r="QIZ63" s="169"/>
      <c r="QJA63" s="169"/>
      <c r="QJB63" s="169"/>
      <c r="QJC63" s="169"/>
      <c r="QJD63" s="169"/>
      <c r="QJE63" s="169"/>
      <c r="QJF63" s="169"/>
      <c r="QJG63" s="169"/>
      <c r="QJH63" s="169"/>
      <c r="QJI63" s="169"/>
      <c r="QJJ63" s="169"/>
      <c r="QJK63" s="169"/>
      <c r="QJL63" s="169"/>
      <c r="QJM63" s="169"/>
      <c r="QJN63" s="169"/>
      <c r="QJO63" s="169"/>
      <c r="QJP63" s="169"/>
      <c r="QJQ63" s="169"/>
      <c r="QJR63" s="169"/>
      <c r="QJS63" s="169"/>
      <c r="QJT63" s="169"/>
      <c r="QJU63" s="169"/>
      <c r="QJV63" s="169"/>
      <c r="QJW63" s="169"/>
      <c r="QJX63" s="169"/>
      <c r="QJY63" s="169"/>
      <c r="QJZ63" s="169"/>
      <c r="QKA63" s="169"/>
      <c r="QKB63" s="169"/>
      <c r="QKC63" s="169"/>
      <c r="QKD63" s="169"/>
      <c r="QKE63" s="169"/>
      <c r="QKF63" s="169"/>
      <c r="QKG63" s="169"/>
      <c r="QKH63" s="169"/>
      <c r="QKI63" s="169"/>
      <c r="QKJ63" s="169"/>
      <c r="QKK63" s="169"/>
      <c r="QKL63" s="169"/>
      <c r="QKM63" s="169"/>
      <c r="QKN63" s="169"/>
      <c r="QKO63" s="169"/>
      <c r="QKP63" s="169"/>
      <c r="QKQ63" s="169"/>
      <c r="QKR63" s="169"/>
      <c r="QKS63" s="169"/>
      <c r="QKT63" s="169"/>
      <c r="QKU63" s="169"/>
      <c r="QKV63" s="169"/>
      <c r="QKW63" s="169"/>
      <c r="QKX63" s="169"/>
      <c r="QKY63" s="169"/>
      <c r="QKZ63" s="169"/>
      <c r="QLA63" s="169"/>
      <c r="QLB63" s="169"/>
      <c r="QLC63" s="169"/>
      <c r="QLD63" s="169"/>
      <c r="QLE63" s="169"/>
      <c r="QLF63" s="169"/>
      <c r="QLG63" s="169"/>
      <c r="QLH63" s="169"/>
      <c r="QLI63" s="169"/>
      <c r="QLJ63" s="169"/>
      <c r="QLK63" s="169"/>
      <c r="QLL63" s="169"/>
      <c r="QLM63" s="169"/>
      <c r="QLN63" s="169"/>
      <c r="QLO63" s="169"/>
      <c r="QLP63" s="169"/>
      <c r="QLQ63" s="169"/>
      <c r="QLR63" s="169"/>
      <c r="QLS63" s="169"/>
      <c r="QLT63" s="169"/>
      <c r="QLU63" s="169"/>
      <c r="QLV63" s="169"/>
      <c r="QLW63" s="169"/>
      <c r="QLX63" s="169"/>
      <c r="QLY63" s="169"/>
      <c r="QLZ63" s="169"/>
      <c r="QMA63" s="169"/>
      <c r="QMB63" s="169"/>
      <c r="QMC63" s="169"/>
      <c r="QMD63" s="169"/>
      <c r="QME63" s="169"/>
      <c r="QMF63" s="169"/>
      <c r="QMG63" s="169"/>
      <c r="QMH63" s="169"/>
      <c r="QMI63" s="169"/>
      <c r="QMJ63" s="169"/>
      <c r="QMK63" s="169"/>
      <c r="QML63" s="169"/>
      <c r="QMM63" s="169"/>
      <c r="QMN63" s="169"/>
      <c r="QMO63" s="169"/>
      <c r="QMP63" s="169"/>
      <c r="QMQ63" s="169"/>
      <c r="QMR63" s="169"/>
      <c r="QMS63" s="169"/>
      <c r="QMT63" s="169"/>
      <c r="QMU63" s="169"/>
      <c r="QMV63" s="169"/>
      <c r="QMW63" s="169"/>
      <c r="QMX63" s="169"/>
      <c r="QMY63" s="169"/>
      <c r="QMZ63" s="169"/>
      <c r="QNA63" s="169"/>
      <c r="QNB63" s="169"/>
      <c r="QNC63" s="169"/>
      <c r="QND63" s="169"/>
      <c r="QNE63" s="169"/>
      <c r="QNF63" s="169"/>
      <c r="QNG63" s="169"/>
      <c r="QNH63" s="169"/>
      <c r="QNI63" s="169"/>
      <c r="QNJ63" s="169"/>
      <c r="QNK63" s="169"/>
      <c r="QNL63" s="169"/>
      <c r="QNM63" s="169"/>
      <c r="QNN63" s="169"/>
      <c r="QNO63" s="169"/>
      <c r="QNP63" s="169"/>
      <c r="QNQ63" s="169"/>
      <c r="QNR63" s="169"/>
      <c r="QNS63" s="169"/>
      <c r="QNT63" s="169"/>
      <c r="QNU63" s="169"/>
      <c r="QNV63" s="169"/>
      <c r="QNW63" s="169"/>
      <c r="QNX63" s="169"/>
      <c r="QNY63" s="169"/>
      <c r="QNZ63" s="169"/>
      <c r="QOA63" s="169"/>
      <c r="QOB63" s="169"/>
      <c r="QOC63" s="169"/>
      <c r="QOD63" s="169"/>
      <c r="QOE63" s="169"/>
      <c r="QOF63" s="169"/>
      <c r="QOG63" s="169"/>
      <c r="QOH63" s="169"/>
      <c r="QOI63" s="169"/>
      <c r="QOJ63" s="169"/>
      <c r="QOK63" s="169"/>
      <c r="QOL63" s="169"/>
      <c r="QOM63" s="169"/>
      <c r="QON63" s="169"/>
      <c r="QOO63" s="169"/>
      <c r="QOP63" s="169"/>
      <c r="QOQ63" s="169"/>
      <c r="QOR63" s="169"/>
      <c r="QOS63" s="169"/>
      <c r="QOT63" s="169"/>
      <c r="QOU63" s="169"/>
      <c r="QOV63" s="169"/>
      <c r="QOW63" s="169"/>
      <c r="QOX63" s="169"/>
      <c r="QOY63" s="169"/>
      <c r="QOZ63" s="169"/>
      <c r="QPA63" s="169"/>
      <c r="QPB63" s="169"/>
      <c r="QPC63" s="169"/>
      <c r="QPD63" s="169"/>
      <c r="QPE63" s="169"/>
      <c r="QPF63" s="169"/>
      <c r="QPG63" s="169"/>
      <c r="QPH63" s="169"/>
      <c r="QPI63" s="169"/>
      <c r="QPJ63" s="169"/>
      <c r="QPK63" s="169"/>
      <c r="QPL63" s="169"/>
      <c r="QPM63" s="169"/>
      <c r="QPN63" s="169"/>
      <c r="QPO63" s="169"/>
      <c r="QPP63" s="169"/>
      <c r="QPQ63" s="169"/>
      <c r="QPR63" s="169"/>
      <c r="QPS63" s="169"/>
      <c r="QPT63" s="169"/>
      <c r="QPU63" s="169"/>
      <c r="QPV63" s="169"/>
      <c r="QPW63" s="169"/>
      <c r="QPX63" s="169"/>
      <c r="QPY63" s="169"/>
      <c r="QPZ63" s="169"/>
      <c r="QQA63" s="169"/>
      <c r="QQB63" s="169"/>
      <c r="QQC63" s="169"/>
      <c r="QQD63" s="169"/>
      <c r="QQE63" s="169"/>
      <c r="QQF63" s="169"/>
      <c r="QQG63" s="169"/>
      <c r="QQH63" s="169"/>
      <c r="QQI63" s="169"/>
      <c r="QQJ63" s="169"/>
      <c r="QQK63" s="169"/>
      <c r="QQL63" s="169"/>
      <c r="QQM63" s="169"/>
      <c r="QQN63" s="169"/>
      <c r="QQO63" s="169"/>
      <c r="QQP63" s="169"/>
      <c r="QQQ63" s="169"/>
      <c r="QQR63" s="169"/>
      <c r="QQS63" s="169"/>
      <c r="QQT63" s="169"/>
      <c r="QQU63" s="169"/>
      <c r="QQV63" s="169"/>
      <c r="QQW63" s="169"/>
      <c r="QQX63" s="169"/>
      <c r="QQY63" s="169"/>
      <c r="QQZ63" s="169"/>
      <c r="QRA63" s="169"/>
      <c r="QRB63" s="169"/>
      <c r="QRC63" s="169"/>
      <c r="QRD63" s="169"/>
      <c r="QRE63" s="169"/>
      <c r="QRF63" s="169"/>
      <c r="QRG63" s="169"/>
      <c r="QRH63" s="169"/>
      <c r="QRI63" s="169"/>
      <c r="QRJ63" s="169"/>
      <c r="QRK63" s="169"/>
      <c r="QRL63" s="169"/>
      <c r="QRM63" s="169"/>
      <c r="QRN63" s="169"/>
      <c r="QRO63" s="169"/>
      <c r="QRP63" s="169"/>
      <c r="QRQ63" s="169"/>
      <c r="QRR63" s="169"/>
      <c r="QRS63" s="169"/>
      <c r="QRT63" s="169"/>
      <c r="QRU63" s="169"/>
      <c r="QRV63" s="169"/>
      <c r="QRW63" s="169"/>
      <c r="QRX63" s="169"/>
      <c r="QRY63" s="169"/>
      <c r="QRZ63" s="169"/>
      <c r="QSA63" s="169"/>
      <c r="QSB63" s="169"/>
      <c r="QSC63" s="169"/>
      <c r="QSD63" s="169"/>
      <c r="QSE63" s="169"/>
      <c r="QSF63" s="169"/>
      <c r="QSG63" s="169"/>
      <c r="QSH63" s="169"/>
      <c r="QSI63" s="169"/>
      <c r="QSJ63" s="169"/>
      <c r="QSK63" s="169"/>
      <c r="QSL63" s="169"/>
      <c r="QSM63" s="169"/>
      <c r="QSN63" s="169"/>
      <c r="QSO63" s="169"/>
      <c r="QSP63" s="169"/>
      <c r="QSQ63" s="169"/>
      <c r="QSR63" s="169"/>
      <c r="QSS63" s="169"/>
      <c r="QST63" s="169"/>
      <c r="QSU63" s="169"/>
      <c r="QSV63" s="169"/>
      <c r="QSW63" s="169"/>
      <c r="QSX63" s="169"/>
      <c r="QSY63" s="169"/>
      <c r="QSZ63" s="169"/>
      <c r="QTA63" s="169"/>
      <c r="QTB63" s="169"/>
      <c r="QTC63" s="169"/>
      <c r="QTD63" s="169"/>
      <c r="QTE63" s="169"/>
      <c r="QTF63" s="169"/>
      <c r="QTG63" s="169"/>
      <c r="QTH63" s="169"/>
      <c r="QTI63" s="169"/>
      <c r="QTJ63" s="169"/>
      <c r="QTK63" s="169"/>
      <c r="QTL63" s="169"/>
      <c r="QTM63" s="169"/>
      <c r="QTN63" s="169"/>
      <c r="QTO63" s="169"/>
      <c r="QTP63" s="169"/>
      <c r="QTQ63" s="169"/>
      <c r="QTR63" s="169"/>
      <c r="QTS63" s="169"/>
      <c r="QTT63" s="169"/>
      <c r="QTU63" s="169"/>
      <c r="QTV63" s="169"/>
      <c r="QTW63" s="169"/>
      <c r="QTX63" s="169"/>
      <c r="QTY63" s="169"/>
      <c r="QTZ63" s="169"/>
      <c r="QUA63" s="169"/>
      <c r="QUB63" s="169"/>
      <c r="QUC63" s="169"/>
      <c r="QUD63" s="169"/>
      <c r="QUE63" s="169"/>
      <c r="QUF63" s="169"/>
      <c r="QUG63" s="169"/>
      <c r="QUH63" s="169"/>
      <c r="QUI63" s="169"/>
      <c r="QUJ63" s="169"/>
      <c r="QUK63" s="169"/>
      <c r="QUL63" s="169"/>
      <c r="QUM63" s="169"/>
      <c r="QUN63" s="169"/>
      <c r="QUO63" s="169"/>
      <c r="QUP63" s="169"/>
      <c r="QUQ63" s="169"/>
      <c r="QUR63" s="169"/>
      <c r="QUS63" s="169"/>
      <c r="QUT63" s="169"/>
      <c r="QUU63" s="169"/>
      <c r="QUV63" s="169"/>
      <c r="QUW63" s="169"/>
      <c r="QUX63" s="169"/>
      <c r="QUY63" s="169"/>
      <c r="QUZ63" s="169"/>
      <c r="QVA63" s="169"/>
      <c r="QVB63" s="169"/>
      <c r="QVC63" s="169"/>
      <c r="QVD63" s="169"/>
      <c r="QVE63" s="169"/>
      <c r="QVF63" s="169"/>
      <c r="QVG63" s="169"/>
      <c r="QVH63" s="169"/>
      <c r="QVI63" s="169"/>
      <c r="QVJ63" s="169"/>
      <c r="QVK63" s="169"/>
      <c r="QVL63" s="169"/>
      <c r="QVM63" s="169"/>
      <c r="QVN63" s="169"/>
      <c r="QVO63" s="169"/>
      <c r="QVP63" s="169"/>
      <c r="QVQ63" s="169"/>
      <c r="QVR63" s="169"/>
      <c r="QVS63" s="169"/>
      <c r="QVT63" s="169"/>
      <c r="QVU63" s="169"/>
      <c r="QVV63" s="169"/>
      <c r="QVW63" s="169"/>
      <c r="QVX63" s="169"/>
      <c r="QVY63" s="169"/>
      <c r="QVZ63" s="169"/>
      <c r="QWA63" s="169"/>
      <c r="QWB63" s="169"/>
      <c r="QWC63" s="169"/>
      <c r="QWD63" s="169"/>
      <c r="QWE63" s="169"/>
      <c r="QWF63" s="169"/>
      <c r="QWG63" s="169"/>
      <c r="QWH63" s="169"/>
      <c r="QWI63" s="169"/>
      <c r="QWJ63" s="169"/>
      <c r="QWK63" s="169"/>
      <c r="QWL63" s="169"/>
      <c r="QWM63" s="169"/>
      <c r="QWN63" s="169"/>
      <c r="QWO63" s="169"/>
      <c r="QWP63" s="169"/>
      <c r="QWQ63" s="169"/>
      <c r="QWR63" s="169"/>
      <c r="QWS63" s="169"/>
      <c r="QWT63" s="169"/>
      <c r="QWU63" s="169"/>
      <c r="QWV63" s="169"/>
      <c r="QWW63" s="169"/>
      <c r="QWX63" s="169"/>
      <c r="QWY63" s="169"/>
      <c r="QWZ63" s="169"/>
      <c r="QXA63" s="169"/>
      <c r="QXB63" s="169"/>
      <c r="QXC63" s="169"/>
      <c r="QXD63" s="169"/>
      <c r="QXE63" s="169"/>
      <c r="QXF63" s="169"/>
      <c r="QXG63" s="169"/>
      <c r="QXH63" s="169"/>
      <c r="QXI63" s="169"/>
      <c r="QXJ63" s="169"/>
      <c r="QXK63" s="169"/>
      <c r="QXL63" s="169"/>
      <c r="QXM63" s="169"/>
      <c r="QXN63" s="169"/>
      <c r="QXO63" s="169"/>
      <c r="QXP63" s="169"/>
      <c r="QXQ63" s="169"/>
      <c r="QXR63" s="169"/>
      <c r="QXS63" s="169"/>
      <c r="QXT63" s="169"/>
      <c r="QXU63" s="169"/>
      <c r="QXV63" s="169"/>
      <c r="QXW63" s="169"/>
      <c r="QXX63" s="169"/>
      <c r="QXY63" s="169"/>
      <c r="QXZ63" s="169"/>
      <c r="QYA63" s="169"/>
      <c r="QYB63" s="169"/>
      <c r="QYC63" s="169"/>
      <c r="QYD63" s="169"/>
      <c r="QYE63" s="169"/>
      <c r="QYF63" s="169"/>
      <c r="QYG63" s="169"/>
      <c r="QYH63" s="169"/>
      <c r="QYI63" s="169"/>
      <c r="QYJ63" s="169"/>
      <c r="QYK63" s="169"/>
      <c r="QYL63" s="169"/>
      <c r="QYM63" s="169"/>
      <c r="QYN63" s="169"/>
      <c r="QYO63" s="169"/>
      <c r="QYP63" s="169"/>
      <c r="QYQ63" s="169"/>
      <c r="QYR63" s="169"/>
      <c r="QYS63" s="169"/>
      <c r="QYT63" s="169"/>
      <c r="QYU63" s="169"/>
      <c r="QYV63" s="169"/>
      <c r="QYW63" s="169"/>
      <c r="QYX63" s="169"/>
      <c r="QYY63" s="169"/>
      <c r="QYZ63" s="169"/>
      <c r="QZA63" s="169"/>
      <c r="QZB63" s="169"/>
      <c r="QZC63" s="169"/>
      <c r="QZD63" s="169"/>
      <c r="QZE63" s="169"/>
      <c r="QZF63" s="169"/>
      <c r="QZG63" s="169"/>
      <c r="QZH63" s="169"/>
      <c r="QZI63" s="169"/>
      <c r="QZJ63" s="169"/>
      <c r="QZK63" s="169"/>
      <c r="QZL63" s="169"/>
      <c r="QZM63" s="169"/>
      <c r="QZN63" s="169"/>
      <c r="QZO63" s="169"/>
      <c r="QZP63" s="169"/>
      <c r="QZQ63" s="169"/>
      <c r="QZR63" s="169"/>
      <c r="QZS63" s="169"/>
      <c r="QZT63" s="169"/>
      <c r="QZU63" s="169"/>
      <c r="QZV63" s="169"/>
      <c r="QZW63" s="169"/>
      <c r="QZX63" s="169"/>
      <c r="QZY63" s="169"/>
      <c r="QZZ63" s="169"/>
      <c r="RAA63" s="169"/>
      <c r="RAB63" s="169"/>
      <c r="RAC63" s="169"/>
      <c r="RAD63" s="169"/>
      <c r="RAE63" s="169"/>
      <c r="RAF63" s="169"/>
      <c r="RAG63" s="169"/>
      <c r="RAH63" s="169"/>
      <c r="RAI63" s="169"/>
      <c r="RAJ63" s="169"/>
      <c r="RAK63" s="169"/>
      <c r="RAL63" s="169"/>
      <c r="RAM63" s="169"/>
      <c r="RAN63" s="169"/>
      <c r="RAO63" s="169"/>
      <c r="RAP63" s="169"/>
      <c r="RAQ63" s="169"/>
      <c r="RAR63" s="169"/>
      <c r="RAS63" s="169"/>
      <c r="RAT63" s="169"/>
      <c r="RAU63" s="169"/>
      <c r="RAV63" s="169"/>
      <c r="RAW63" s="169"/>
      <c r="RAX63" s="169"/>
      <c r="RAY63" s="169"/>
      <c r="RAZ63" s="169"/>
      <c r="RBA63" s="169"/>
      <c r="RBB63" s="169"/>
      <c r="RBC63" s="169"/>
      <c r="RBD63" s="169"/>
      <c r="RBE63" s="169"/>
      <c r="RBF63" s="169"/>
      <c r="RBG63" s="169"/>
      <c r="RBH63" s="169"/>
      <c r="RBI63" s="169"/>
      <c r="RBJ63" s="169"/>
      <c r="RBK63" s="169"/>
      <c r="RBL63" s="169"/>
      <c r="RBM63" s="169"/>
      <c r="RBN63" s="169"/>
      <c r="RBO63" s="169"/>
      <c r="RBP63" s="169"/>
      <c r="RBQ63" s="169"/>
      <c r="RBR63" s="169"/>
      <c r="RBS63" s="169"/>
      <c r="RBT63" s="169"/>
      <c r="RBU63" s="169"/>
      <c r="RBV63" s="169"/>
      <c r="RBW63" s="169"/>
      <c r="RBX63" s="169"/>
      <c r="RBY63" s="169"/>
      <c r="RBZ63" s="169"/>
      <c r="RCA63" s="169"/>
      <c r="RCB63" s="169"/>
      <c r="RCC63" s="169"/>
      <c r="RCD63" s="169"/>
      <c r="RCE63" s="169"/>
      <c r="RCF63" s="169"/>
      <c r="RCG63" s="169"/>
      <c r="RCH63" s="169"/>
      <c r="RCI63" s="169"/>
      <c r="RCJ63" s="169"/>
      <c r="RCK63" s="169"/>
      <c r="RCL63" s="169"/>
      <c r="RCM63" s="169"/>
      <c r="RCN63" s="169"/>
      <c r="RCO63" s="169"/>
      <c r="RCP63" s="169"/>
      <c r="RCQ63" s="169"/>
      <c r="RCR63" s="169"/>
      <c r="RCS63" s="169"/>
      <c r="RCT63" s="169"/>
      <c r="RCU63" s="169"/>
      <c r="RCV63" s="169"/>
      <c r="RCW63" s="169"/>
      <c r="RCX63" s="169"/>
      <c r="RCY63" s="169"/>
      <c r="RCZ63" s="169"/>
      <c r="RDA63" s="169"/>
      <c r="RDB63" s="169"/>
      <c r="RDC63" s="169"/>
      <c r="RDD63" s="169"/>
      <c r="RDE63" s="169"/>
      <c r="RDF63" s="169"/>
      <c r="RDG63" s="169"/>
      <c r="RDH63" s="169"/>
      <c r="RDI63" s="169"/>
      <c r="RDJ63" s="169"/>
      <c r="RDK63" s="169"/>
      <c r="RDL63" s="169"/>
      <c r="RDM63" s="169"/>
      <c r="RDN63" s="169"/>
      <c r="RDO63" s="169"/>
      <c r="RDP63" s="169"/>
      <c r="RDQ63" s="169"/>
      <c r="RDR63" s="169"/>
      <c r="RDS63" s="169"/>
      <c r="RDT63" s="169"/>
      <c r="RDU63" s="169"/>
      <c r="RDV63" s="169"/>
      <c r="RDW63" s="169"/>
      <c r="RDX63" s="169"/>
      <c r="RDY63" s="169"/>
      <c r="RDZ63" s="169"/>
      <c r="REA63" s="169"/>
      <c r="REB63" s="169"/>
      <c r="REC63" s="169"/>
      <c r="RED63" s="169"/>
      <c r="REE63" s="169"/>
      <c r="REF63" s="169"/>
      <c r="REG63" s="169"/>
      <c r="REH63" s="169"/>
      <c r="REI63" s="169"/>
      <c r="REJ63" s="169"/>
      <c r="REK63" s="169"/>
      <c r="REL63" s="169"/>
      <c r="REM63" s="169"/>
      <c r="REN63" s="169"/>
      <c r="REO63" s="169"/>
      <c r="REP63" s="169"/>
      <c r="REQ63" s="169"/>
      <c r="RER63" s="169"/>
      <c r="RES63" s="169"/>
      <c r="RET63" s="169"/>
      <c r="REU63" s="169"/>
      <c r="REV63" s="169"/>
      <c r="REW63" s="169"/>
      <c r="REX63" s="169"/>
      <c r="REY63" s="169"/>
      <c r="REZ63" s="169"/>
      <c r="RFA63" s="169"/>
      <c r="RFB63" s="169"/>
      <c r="RFC63" s="169"/>
      <c r="RFD63" s="169"/>
      <c r="RFE63" s="169"/>
      <c r="RFF63" s="169"/>
      <c r="RFG63" s="169"/>
      <c r="RFH63" s="169"/>
      <c r="RFI63" s="169"/>
      <c r="RFJ63" s="169"/>
      <c r="RFK63" s="169"/>
      <c r="RFL63" s="169"/>
      <c r="RFM63" s="169"/>
      <c r="RFN63" s="169"/>
      <c r="RFO63" s="169"/>
      <c r="RFP63" s="169"/>
      <c r="RFQ63" s="169"/>
      <c r="RFR63" s="169"/>
      <c r="RFS63" s="169"/>
      <c r="RFT63" s="169"/>
      <c r="RFU63" s="169"/>
      <c r="RFV63" s="169"/>
      <c r="RFW63" s="169"/>
      <c r="RFX63" s="169"/>
      <c r="RFY63" s="169"/>
      <c r="RFZ63" s="169"/>
      <c r="RGA63" s="169"/>
      <c r="RGB63" s="169"/>
      <c r="RGC63" s="169"/>
      <c r="RGD63" s="169"/>
      <c r="RGE63" s="169"/>
      <c r="RGF63" s="169"/>
      <c r="RGG63" s="169"/>
      <c r="RGH63" s="169"/>
      <c r="RGI63" s="169"/>
      <c r="RGJ63" s="169"/>
      <c r="RGK63" s="169"/>
      <c r="RGL63" s="169"/>
      <c r="RGM63" s="169"/>
      <c r="RGN63" s="169"/>
      <c r="RGO63" s="169"/>
      <c r="RGP63" s="169"/>
      <c r="RGQ63" s="169"/>
      <c r="RGR63" s="169"/>
      <c r="RGS63" s="169"/>
      <c r="RGT63" s="169"/>
      <c r="RGU63" s="169"/>
      <c r="RGV63" s="169"/>
      <c r="RGW63" s="169"/>
      <c r="RGX63" s="169"/>
      <c r="RGY63" s="169"/>
      <c r="RGZ63" s="169"/>
      <c r="RHA63" s="169"/>
      <c r="RHB63" s="169"/>
      <c r="RHC63" s="169"/>
      <c r="RHD63" s="169"/>
      <c r="RHE63" s="169"/>
      <c r="RHF63" s="169"/>
      <c r="RHG63" s="169"/>
      <c r="RHH63" s="169"/>
      <c r="RHI63" s="169"/>
      <c r="RHJ63" s="169"/>
      <c r="RHK63" s="169"/>
      <c r="RHL63" s="169"/>
      <c r="RHM63" s="169"/>
      <c r="RHN63" s="169"/>
      <c r="RHO63" s="169"/>
      <c r="RHP63" s="169"/>
      <c r="RHQ63" s="169"/>
      <c r="RHR63" s="169"/>
      <c r="RHS63" s="169"/>
      <c r="RHT63" s="169"/>
      <c r="RHU63" s="169"/>
      <c r="RHV63" s="169"/>
      <c r="RHW63" s="169"/>
      <c r="RHX63" s="169"/>
      <c r="RHY63" s="169"/>
      <c r="RHZ63" s="169"/>
      <c r="RIA63" s="169"/>
      <c r="RIB63" s="169"/>
      <c r="RIC63" s="169"/>
      <c r="RID63" s="169"/>
      <c r="RIE63" s="169"/>
      <c r="RIF63" s="169"/>
      <c r="RIG63" s="169"/>
      <c r="RIH63" s="169"/>
      <c r="RII63" s="169"/>
      <c r="RIJ63" s="169"/>
      <c r="RIK63" s="169"/>
      <c r="RIL63" s="169"/>
      <c r="RIM63" s="169"/>
      <c r="RIN63" s="169"/>
      <c r="RIO63" s="169"/>
      <c r="RIP63" s="169"/>
      <c r="RIQ63" s="169"/>
      <c r="RIR63" s="169"/>
      <c r="RIS63" s="169"/>
      <c r="RIT63" s="169"/>
      <c r="RIU63" s="169"/>
      <c r="RIV63" s="169"/>
      <c r="RIW63" s="169"/>
      <c r="RIX63" s="169"/>
      <c r="RIY63" s="169"/>
      <c r="RIZ63" s="169"/>
      <c r="RJA63" s="169"/>
      <c r="RJB63" s="169"/>
      <c r="RJC63" s="169"/>
      <c r="RJD63" s="169"/>
      <c r="RJE63" s="169"/>
      <c r="RJF63" s="169"/>
      <c r="RJG63" s="169"/>
      <c r="RJH63" s="169"/>
      <c r="RJI63" s="169"/>
      <c r="RJJ63" s="169"/>
      <c r="RJK63" s="169"/>
      <c r="RJL63" s="169"/>
      <c r="RJM63" s="169"/>
      <c r="RJN63" s="169"/>
      <c r="RJO63" s="169"/>
      <c r="RJP63" s="169"/>
      <c r="RJQ63" s="169"/>
      <c r="RJR63" s="169"/>
      <c r="RJS63" s="169"/>
      <c r="RJT63" s="169"/>
      <c r="RJU63" s="169"/>
      <c r="RJV63" s="169"/>
      <c r="RJW63" s="169"/>
      <c r="RJX63" s="169"/>
      <c r="RJY63" s="169"/>
      <c r="RJZ63" s="169"/>
      <c r="RKA63" s="169"/>
      <c r="RKB63" s="169"/>
      <c r="RKC63" s="169"/>
      <c r="RKD63" s="169"/>
      <c r="RKE63" s="169"/>
      <c r="RKF63" s="169"/>
      <c r="RKG63" s="169"/>
      <c r="RKH63" s="169"/>
      <c r="RKI63" s="169"/>
      <c r="RKJ63" s="169"/>
      <c r="RKK63" s="169"/>
      <c r="RKL63" s="169"/>
      <c r="RKM63" s="169"/>
      <c r="RKN63" s="169"/>
      <c r="RKO63" s="169"/>
      <c r="RKP63" s="169"/>
      <c r="RKQ63" s="169"/>
      <c r="RKR63" s="169"/>
      <c r="RKS63" s="169"/>
      <c r="RKT63" s="169"/>
      <c r="RKU63" s="169"/>
      <c r="RKV63" s="169"/>
      <c r="RKW63" s="169"/>
      <c r="RKX63" s="169"/>
      <c r="RKY63" s="169"/>
      <c r="RKZ63" s="169"/>
      <c r="RLA63" s="169"/>
      <c r="RLB63" s="169"/>
      <c r="RLC63" s="169"/>
      <c r="RLD63" s="169"/>
      <c r="RLE63" s="169"/>
      <c r="RLF63" s="169"/>
      <c r="RLG63" s="169"/>
      <c r="RLH63" s="169"/>
      <c r="RLI63" s="169"/>
      <c r="RLJ63" s="169"/>
      <c r="RLK63" s="169"/>
      <c r="RLL63" s="169"/>
      <c r="RLM63" s="169"/>
      <c r="RLN63" s="169"/>
      <c r="RLO63" s="169"/>
      <c r="RLP63" s="169"/>
      <c r="RLQ63" s="169"/>
      <c r="RLR63" s="169"/>
      <c r="RLS63" s="169"/>
      <c r="RLT63" s="169"/>
      <c r="RLU63" s="169"/>
      <c r="RLV63" s="169"/>
      <c r="RLW63" s="169"/>
      <c r="RLX63" s="169"/>
      <c r="RLY63" s="169"/>
      <c r="RLZ63" s="169"/>
      <c r="RMA63" s="169"/>
      <c r="RMB63" s="169"/>
      <c r="RMC63" s="169"/>
      <c r="RMD63" s="169"/>
      <c r="RME63" s="169"/>
      <c r="RMF63" s="169"/>
      <c r="RMG63" s="169"/>
      <c r="RMH63" s="169"/>
      <c r="RMI63" s="169"/>
      <c r="RMJ63" s="169"/>
      <c r="RMK63" s="169"/>
      <c r="RML63" s="169"/>
      <c r="RMM63" s="169"/>
      <c r="RMN63" s="169"/>
      <c r="RMO63" s="169"/>
      <c r="RMP63" s="169"/>
      <c r="RMQ63" s="169"/>
      <c r="RMR63" s="169"/>
      <c r="RMS63" s="169"/>
      <c r="RMT63" s="169"/>
      <c r="RMU63" s="169"/>
      <c r="RMV63" s="169"/>
      <c r="RMW63" s="169"/>
      <c r="RMX63" s="169"/>
      <c r="RMY63" s="169"/>
      <c r="RMZ63" s="169"/>
      <c r="RNA63" s="169"/>
      <c r="RNB63" s="169"/>
      <c r="RNC63" s="169"/>
      <c r="RND63" s="169"/>
      <c r="RNE63" s="169"/>
      <c r="RNF63" s="169"/>
      <c r="RNG63" s="169"/>
      <c r="RNH63" s="169"/>
      <c r="RNI63" s="169"/>
      <c r="RNJ63" s="169"/>
      <c r="RNK63" s="169"/>
      <c r="RNL63" s="169"/>
      <c r="RNM63" s="169"/>
      <c r="RNN63" s="169"/>
      <c r="RNO63" s="169"/>
      <c r="RNP63" s="169"/>
      <c r="RNQ63" s="169"/>
      <c r="RNR63" s="169"/>
      <c r="RNS63" s="169"/>
      <c r="RNT63" s="169"/>
      <c r="RNU63" s="169"/>
      <c r="RNV63" s="169"/>
      <c r="RNW63" s="169"/>
      <c r="RNX63" s="169"/>
      <c r="RNY63" s="169"/>
      <c r="RNZ63" s="169"/>
      <c r="ROA63" s="169"/>
      <c r="ROB63" s="169"/>
      <c r="ROC63" s="169"/>
      <c r="ROD63" s="169"/>
      <c r="ROE63" s="169"/>
      <c r="ROF63" s="169"/>
      <c r="ROG63" s="169"/>
      <c r="ROH63" s="169"/>
      <c r="ROI63" s="169"/>
      <c r="ROJ63" s="169"/>
      <c r="ROK63" s="169"/>
      <c r="ROL63" s="169"/>
      <c r="ROM63" s="169"/>
      <c r="RON63" s="169"/>
      <c r="ROO63" s="169"/>
      <c r="ROP63" s="169"/>
      <c r="ROQ63" s="169"/>
      <c r="ROR63" s="169"/>
      <c r="ROS63" s="169"/>
      <c r="ROT63" s="169"/>
      <c r="ROU63" s="169"/>
      <c r="ROV63" s="169"/>
      <c r="ROW63" s="169"/>
      <c r="ROX63" s="169"/>
      <c r="ROY63" s="169"/>
      <c r="ROZ63" s="169"/>
      <c r="RPA63" s="169"/>
      <c r="RPB63" s="169"/>
      <c r="RPC63" s="169"/>
      <c r="RPD63" s="169"/>
      <c r="RPE63" s="169"/>
      <c r="RPF63" s="169"/>
      <c r="RPG63" s="169"/>
      <c r="RPH63" s="169"/>
      <c r="RPI63" s="169"/>
      <c r="RPJ63" s="169"/>
      <c r="RPK63" s="169"/>
      <c r="RPL63" s="169"/>
      <c r="RPM63" s="169"/>
      <c r="RPN63" s="169"/>
      <c r="RPO63" s="169"/>
      <c r="RPP63" s="169"/>
      <c r="RPQ63" s="169"/>
      <c r="RPR63" s="169"/>
      <c r="RPS63" s="169"/>
      <c r="RPT63" s="169"/>
      <c r="RPU63" s="169"/>
      <c r="RPV63" s="169"/>
      <c r="RPW63" s="169"/>
      <c r="RPX63" s="169"/>
      <c r="RPY63" s="169"/>
      <c r="RPZ63" s="169"/>
      <c r="RQA63" s="169"/>
      <c r="RQB63" s="169"/>
      <c r="RQC63" s="169"/>
      <c r="RQD63" s="169"/>
      <c r="RQE63" s="169"/>
      <c r="RQF63" s="169"/>
      <c r="RQG63" s="169"/>
      <c r="RQH63" s="169"/>
      <c r="RQI63" s="169"/>
      <c r="RQJ63" s="169"/>
      <c r="RQK63" s="169"/>
      <c r="RQL63" s="169"/>
      <c r="RQM63" s="169"/>
      <c r="RQN63" s="169"/>
      <c r="RQO63" s="169"/>
      <c r="RQP63" s="169"/>
      <c r="RQQ63" s="169"/>
      <c r="RQR63" s="169"/>
      <c r="RQS63" s="169"/>
      <c r="RQT63" s="169"/>
      <c r="RQU63" s="169"/>
      <c r="RQV63" s="169"/>
      <c r="RQW63" s="169"/>
      <c r="RQX63" s="169"/>
      <c r="RQY63" s="169"/>
      <c r="RQZ63" s="169"/>
      <c r="RRA63" s="169"/>
      <c r="RRB63" s="169"/>
      <c r="RRC63" s="169"/>
      <c r="RRD63" s="169"/>
      <c r="RRE63" s="169"/>
      <c r="RRF63" s="169"/>
      <c r="RRG63" s="169"/>
      <c r="RRH63" s="169"/>
      <c r="RRI63" s="169"/>
      <c r="RRJ63" s="169"/>
      <c r="RRK63" s="169"/>
      <c r="RRL63" s="169"/>
      <c r="RRM63" s="169"/>
      <c r="RRN63" s="169"/>
      <c r="RRO63" s="169"/>
      <c r="RRP63" s="169"/>
      <c r="RRQ63" s="169"/>
      <c r="RRR63" s="169"/>
      <c r="RRS63" s="169"/>
      <c r="RRT63" s="169"/>
      <c r="RRU63" s="169"/>
      <c r="RRV63" s="169"/>
      <c r="RRW63" s="169"/>
      <c r="RRX63" s="169"/>
      <c r="RRY63" s="169"/>
      <c r="RRZ63" s="169"/>
      <c r="RSA63" s="169"/>
      <c r="RSB63" s="169"/>
      <c r="RSC63" s="169"/>
      <c r="RSD63" s="169"/>
      <c r="RSE63" s="169"/>
      <c r="RSF63" s="169"/>
      <c r="RSG63" s="169"/>
      <c r="RSH63" s="169"/>
      <c r="RSI63" s="169"/>
      <c r="RSJ63" s="169"/>
      <c r="RSK63" s="169"/>
      <c r="RSL63" s="169"/>
      <c r="RSM63" s="169"/>
      <c r="RSN63" s="169"/>
      <c r="RSO63" s="169"/>
      <c r="RSP63" s="169"/>
      <c r="RSQ63" s="169"/>
      <c r="RSR63" s="169"/>
      <c r="RSS63" s="169"/>
      <c r="RST63" s="169"/>
      <c r="RSU63" s="169"/>
      <c r="RSV63" s="169"/>
      <c r="RSW63" s="169"/>
      <c r="RSX63" s="169"/>
      <c r="RSY63" s="169"/>
      <c r="RSZ63" s="169"/>
      <c r="RTA63" s="169"/>
      <c r="RTB63" s="169"/>
      <c r="RTC63" s="169"/>
      <c r="RTD63" s="169"/>
      <c r="RTE63" s="169"/>
      <c r="RTF63" s="169"/>
      <c r="RTG63" s="169"/>
      <c r="RTH63" s="169"/>
      <c r="RTI63" s="169"/>
      <c r="RTJ63" s="169"/>
      <c r="RTK63" s="169"/>
      <c r="RTL63" s="169"/>
      <c r="RTM63" s="169"/>
      <c r="RTN63" s="169"/>
      <c r="RTO63" s="169"/>
      <c r="RTP63" s="169"/>
      <c r="RTQ63" s="169"/>
      <c r="RTR63" s="169"/>
      <c r="RTS63" s="169"/>
      <c r="RTT63" s="169"/>
      <c r="RTU63" s="169"/>
      <c r="RTV63" s="169"/>
      <c r="RTW63" s="169"/>
      <c r="RTX63" s="169"/>
      <c r="RTY63" s="169"/>
      <c r="RTZ63" s="169"/>
      <c r="RUA63" s="169"/>
      <c r="RUB63" s="169"/>
      <c r="RUC63" s="169"/>
      <c r="RUD63" s="169"/>
      <c r="RUE63" s="169"/>
      <c r="RUF63" s="169"/>
      <c r="RUG63" s="169"/>
      <c r="RUH63" s="169"/>
      <c r="RUI63" s="169"/>
      <c r="RUJ63" s="169"/>
      <c r="RUK63" s="169"/>
      <c r="RUL63" s="169"/>
      <c r="RUM63" s="169"/>
      <c r="RUN63" s="169"/>
      <c r="RUO63" s="169"/>
      <c r="RUP63" s="169"/>
      <c r="RUQ63" s="169"/>
      <c r="RUR63" s="169"/>
      <c r="RUS63" s="169"/>
      <c r="RUT63" s="169"/>
      <c r="RUU63" s="169"/>
      <c r="RUV63" s="169"/>
      <c r="RUW63" s="169"/>
      <c r="RUX63" s="169"/>
      <c r="RUY63" s="169"/>
      <c r="RUZ63" s="169"/>
      <c r="RVA63" s="169"/>
      <c r="RVB63" s="169"/>
      <c r="RVC63" s="169"/>
      <c r="RVD63" s="169"/>
      <c r="RVE63" s="169"/>
      <c r="RVF63" s="169"/>
      <c r="RVG63" s="169"/>
      <c r="RVH63" s="169"/>
      <c r="RVI63" s="169"/>
      <c r="RVJ63" s="169"/>
      <c r="RVK63" s="169"/>
      <c r="RVL63" s="169"/>
      <c r="RVM63" s="169"/>
      <c r="RVN63" s="169"/>
      <c r="RVO63" s="169"/>
      <c r="RVP63" s="169"/>
      <c r="RVQ63" s="169"/>
      <c r="RVR63" s="169"/>
      <c r="RVS63" s="169"/>
      <c r="RVT63" s="169"/>
      <c r="RVU63" s="169"/>
      <c r="RVV63" s="169"/>
      <c r="RVW63" s="169"/>
      <c r="RVX63" s="169"/>
      <c r="RVY63" s="169"/>
      <c r="RVZ63" s="169"/>
      <c r="RWA63" s="169"/>
      <c r="RWB63" s="169"/>
      <c r="RWC63" s="169"/>
      <c r="RWD63" s="169"/>
      <c r="RWE63" s="169"/>
      <c r="RWF63" s="169"/>
      <c r="RWG63" s="169"/>
      <c r="RWH63" s="169"/>
      <c r="RWI63" s="169"/>
      <c r="RWJ63" s="169"/>
      <c r="RWK63" s="169"/>
      <c r="RWL63" s="169"/>
      <c r="RWM63" s="169"/>
      <c r="RWN63" s="169"/>
      <c r="RWO63" s="169"/>
      <c r="RWP63" s="169"/>
      <c r="RWQ63" s="169"/>
      <c r="RWR63" s="169"/>
      <c r="RWS63" s="169"/>
      <c r="RWT63" s="169"/>
      <c r="RWU63" s="169"/>
      <c r="RWV63" s="169"/>
      <c r="RWW63" s="169"/>
      <c r="RWX63" s="169"/>
      <c r="RWY63" s="169"/>
      <c r="RWZ63" s="169"/>
      <c r="RXA63" s="169"/>
      <c r="RXB63" s="169"/>
      <c r="RXC63" s="169"/>
      <c r="RXD63" s="169"/>
      <c r="RXE63" s="169"/>
      <c r="RXF63" s="169"/>
      <c r="RXG63" s="169"/>
      <c r="RXH63" s="169"/>
      <c r="RXI63" s="169"/>
      <c r="RXJ63" s="169"/>
      <c r="RXK63" s="169"/>
      <c r="RXL63" s="169"/>
      <c r="RXM63" s="169"/>
      <c r="RXN63" s="169"/>
      <c r="RXO63" s="169"/>
      <c r="RXP63" s="169"/>
      <c r="RXQ63" s="169"/>
      <c r="RXR63" s="169"/>
      <c r="RXS63" s="169"/>
      <c r="RXT63" s="169"/>
      <c r="RXU63" s="169"/>
      <c r="RXV63" s="169"/>
      <c r="RXW63" s="169"/>
      <c r="RXX63" s="169"/>
      <c r="RXY63" s="169"/>
      <c r="RXZ63" s="169"/>
      <c r="RYA63" s="169"/>
      <c r="RYB63" s="169"/>
      <c r="RYC63" s="169"/>
      <c r="RYD63" s="169"/>
      <c r="RYE63" s="169"/>
      <c r="RYF63" s="169"/>
      <c r="RYG63" s="169"/>
      <c r="RYH63" s="169"/>
      <c r="RYI63" s="169"/>
      <c r="RYJ63" s="169"/>
      <c r="RYK63" s="169"/>
      <c r="RYL63" s="169"/>
      <c r="RYM63" s="169"/>
      <c r="RYN63" s="169"/>
      <c r="RYO63" s="169"/>
      <c r="RYP63" s="169"/>
      <c r="RYQ63" s="169"/>
      <c r="RYR63" s="169"/>
      <c r="RYS63" s="169"/>
      <c r="RYT63" s="169"/>
      <c r="RYU63" s="169"/>
      <c r="RYV63" s="169"/>
      <c r="RYW63" s="169"/>
      <c r="RYX63" s="169"/>
      <c r="RYY63" s="169"/>
      <c r="RYZ63" s="169"/>
      <c r="RZA63" s="169"/>
      <c r="RZB63" s="169"/>
      <c r="RZC63" s="169"/>
      <c r="RZD63" s="169"/>
      <c r="RZE63" s="169"/>
      <c r="RZF63" s="169"/>
      <c r="RZG63" s="169"/>
      <c r="RZH63" s="169"/>
      <c r="RZI63" s="169"/>
      <c r="RZJ63" s="169"/>
      <c r="RZK63" s="169"/>
      <c r="RZL63" s="169"/>
      <c r="RZM63" s="169"/>
      <c r="RZN63" s="169"/>
      <c r="RZO63" s="169"/>
      <c r="RZP63" s="169"/>
      <c r="RZQ63" s="169"/>
      <c r="RZR63" s="169"/>
      <c r="RZS63" s="169"/>
      <c r="RZT63" s="169"/>
      <c r="RZU63" s="169"/>
      <c r="RZV63" s="169"/>
      <c r="RZW63" s="169"/>
      <c r="RZX63" s="169"/>
      <c r="RZY63" s="169"/>
      <c r="RZZ63" s="169"/>
      <c r="SAA63" s="169"/>
      <c r="SAB63" s="169"/>
      <c r="SAC63" s="169"/>
      <c r="SAD63" s="169"/>
      <c r="SAE63" s="169"/>
      <c r="SAF63" s="169"/>
      <c r="SAG63" s="169"/>
      <c r="SAH63" s="169"/>
      <c r="SAI63" s="169"/>
      <c r="SAJ63" s="169"/>
      <c r="SAK63" s="169"/>
      <c r="SAL63" s="169"/>
      <c r="SAM63" s="169"/>
      <c r="SAN63" s="169"/>
      <c r="SAO63" s="169"/>
      <c r="SAP63" s="169"/>
      <c r="SAQ63" s="169"/>
      <c r="SAR63" s="169"/>
      <c r="SAS63" s="169"/>
      <c r="SAT63" s="169"/>
      <c r="SAU63" s="169"/>
      <c r="SAV63" s="169"/>
      <c r="SAW63" s="169"/>
      <c r="SAX63" s="169"/>
      <c r="SAY63" s="169"/>
      <c r="SAZ63" s="169"/>
      <c r="SBA63" s="169"/>
      <c r="SBB63" s="169"/>
      <c r="SBC63" s="169"/>
      <c r="SBD63" s="169"/>
      <c r="SBE63" s="169"/>
      <c r="SBF63" s="169"/>
      <c r="SBG63" s="169"/>
      <c r="SBH63" s="169"/>
      <c r="SBI63" s="169"/>
      <c r="SBJ63" s="169"/>
      <c r="SBK63" s="169"/>
      <c r="SBL63" s="169"/>
      <c r="SBM63" s="169"/>
      <c r="SBN63" s="169"/>
      <c r="SBO63" s="169"/>
      <c r="SBP63" s="169"/>
      <c r="SBQ63" s="169"/>
      <c r="SBR63" s="169"/>
      <c r="SBS63" s="169"/>
      <c r="SBT63" s="169"/>
      <c r="SBU63" s="169"/>
      <c r="SBV63" s="169"/>
      <c r="SBW63" s="169"/>
      <c r="SBX63" s="169"/>
      <c r="SBY63" s="169"/>
      <c r="SBZ63" s="169"/>
      <c r="SCA63" s="169"/>
      <c r="SCB63" s="169"/>
      <c r="SCC63" s="169"/>
      <c r="SCD63" s="169"/>
      <c r="SCE63" s="169"/>
      <c r="SCF63" s="169"/>
      <c r="SCG63" s="169"/>
      <c r="SCH63" s="169"/>
      <c r="SCI63" s="169"/>
      <c r="SCJ63" s="169"/>
      <c r="SCK63" s="169"/>
      <c r="SCL63" s="169"/>
      <c r="SCM63" s="169"/>
      <c r="SCN63" s="169"/>
      <c r="SCO63" s="169"/>
      <c r="SCP63" s="169"/>
      <c r="SCQ63" s="169"/>
      <c r="SCR63" s="169"/>
      <c r="SCS63" s="169"/>
      <c r="SCT63" s="169"/>
      <c r="SCU63" s="169"/>
      <c r="SCV63" s="169"/>
      <c r="SCW63" s="169"/>
      <c r="SCX63" s="169"/>
      <c r="SCY63" s="169"/>
      <c r="SCZ63" s="169"/>
      <c r="SDA63" s="169"/>
      <c r="SDB63" s="169"/>
      <c r="SDC63" s="169"/>
      <c r="SDD63" s="169"/>
      <c r="SDE63" s="169"/>
      <c r="SDF63" s="169"/>
      <c r="SDG63" s="169"/>
      <c r="SDH63" s="169"/>
      <c r="SDI63" s="169"/>
      <c r="SDJ63" s="169"/>
      <c r="SDK63" s="169"/>
      <c r="SDL63" s="169"/>
      <c r="SDM63" s="169"/>
      <c r="SDN63" s="169"/>
      <c r="SDO63" s="169"/>
      <c r="SDP63" s="169"/>
      <c r="SDQ63" s="169"/>
      <c r="SDR63" s="169"/>
      <c r="SDS63" s="169"/>
      <c r="SDT63" s="169"/>
      <c r="SDU63" s="169"/>
      <c r="SDV63" s="169"/>
      <c r="SDW63" s="169"/>
      <c r="SDX63" s="169"/>
      <c r="SDY63" s="169"/>
      <c r="SDZ63" s="169"/>
      <c r="SEA63" s="169"/>
      <c r="SEB63" s="169"/>
      <c r="SEC63" s="169"/>
      <c r="SED63" s="169"/>
      <c r="SEE63" s="169"/>
      <c r="SEF63" s="169"/>
      <c r="SEG63" s="169"/>
      <c r="SEH63" s="169"/>
      <c r="SEI63" s="169"/>
      <c r="SEJ63" s="169"/>
      <c r="SEK63" s="169"/>
      <c r="SEL63" s="169"/>
      <c r="SEM63" s="169"/>
      <c r="SEN63" s="169"/>
      <c r="SEO63" s="169"/>
      <c r="SEP63" s="169"/>
      <c r="SEQ63" s="169"/>
      <c r="SER63" s="169"/>
      <c r="SES63" s="169"/>
      <c r="SET63" s="169"/>
      <c r="SEU63" s="169"/>
      <c r="SEV63" s="169"/>
      <c r="SEW63" s="169"/>
      <c r="SEX63" s="169"/>
      <c r="SEY63" s="169"/>
      <c r="SEZ63" s="169"/>
      <c r="SFA63" s="169"/>
      <c r="SFB63" s="169"/>
      <c r="SFC63" s="169"/>
      <c r="SFD63" s="169"/>
      <c r="SFE63" s="169"/>
      <c r="SFF63" s="169"/>
      <c r="SFG63" s="169"/>
      <c r="SFH63" s="169"/>
      <c r="SFI63" s="169"/>
      <c r="SFJ63" s="169"/>
      <c r="SFK63" s="169"/>
      <c r="SFL63" s="169"/>
      <c r="SFM63" s="169"/>
      <c r="SFN63" s="169"/>
      <c r="SFO63" s="169"/>
      <c r="SFP63" s="169"/>
      <c r="SFQ63" s="169"/>
      <c r="SFR63" s="169"/>
      <c r="SFS63" s="169"/>
      <c r="SFT63" s="169"/>
      <c r="SFU63" s="169"/>
      <c r="SFV63" s="169"/>
      <c r="SFW63" s="169"/>
      <c r="SFX63" s="169"/>
      <c r="SFY63" s="169"/>
      <c r="SFZ63" s="169"/>
      <c r="SGA63" s="169"/>
      <c r="SGB63" s="169"/>
      <c r="SGC63" s="169"/>
      <c r="SGD63" s="169"/>
      <c r="SGE63" s="169"/>
      <c r="SGF63" s="169"/>
      <c r="SGG63" s="169"/>
      <c r="SGH63" s="169"/>
      <c r="SGI63" s="169"/>
      <c r="SGJ63" s="169"/>
      <c r="SGK63" s="169"/>
      <c r="SGL63" s="169"/>
      <c r="SGM63" s="169"/>
      <c r="SGN63" s="169"/>
      <c r="SGO63" s="169"/>
      <c r="SGP63" s="169"/>
      <c r="SGQ63" s="169"/>
      <c r="SGR63" s="169"/>
      <c r="SGS63" s="169"/>
      <c r="SGT63" s="169"/>
      <c r="SGU63" s="169"/>
      <c r="SGV63" s="169"/>
      <c r="SGW63" s="169"/>
      <c r="SGX63" s="169"/>
      <c r="SGY63" s="169"/>
      <c r="SGZ63" s="169"/>
      <c r="SHA63" s="169"/>
      <c r="SHB63" s="169"/>
      <c r="SHC63" s="169"/>
      <c r="SHD63" s="169"/>
      <c r="SHE63" s="169"/>
      <c r="SHF63" s="169"/>
      <c r="SHG63" s="169"/>
      <c r="SHH63" s="169"/>
      <c r="SHI63" s="169"/>
      <c r="SHJ63" s="169"/>
      <c r="SHK63" s="169"/>
      <c r="SHL63" s="169"/>
      <c r="SHM63" s="169"/>
      <c r="SHN63" s="169"/>
      <c r="SHO63" s="169"/>
      <c r="SHP63" s="169"/>
      <c r="SHQ63" s="169"/>
      <c r="SHR63" s="169"/>
      <c r="SHS63" s="169"/>
      <c r="SHT63" s="169"/>
      <c r="SHU63" s="169"/>
      <c r="SHV63" s="169"/>
      <c r="SHW63" s="169"/>
      <c r="SHX63" s="169"/>
      <c r="SHY63" s="169"/>
      <c r="SHZ63" s="169"/>
      <c r="SIA63" s="169"/>
      <c r="SIB63" s="169"/>
      <c r="SIC63" s="169"/>
      <c r="SID63" s="169"/>
      <c r="SIE63" s="169"/>
      <c r="SIF63" s="169"/>
      <c r="SIG63" s="169"/>
      <c r="SIH63" s="169"/>
      <c r="SII63" s="169"/>
      <c r="SIJ63" s="169"/>
      <c r="SIK63" s="169"/>
      <c r="SIL63" s="169"/>
      <c r="SIM63" s="169"/>
      <c r="SIN63" s="169"/>
      <c r="SIO63" s="169"/>
      <c r="SIP63" s="169"/>
      <c r="SIQ63" s="169"/>
      <c r="SIR63" s="169"/>
      <c r="SIS63" s="169"/>
      <c r="SIT63" s="169"/>
      <c r="SIU63" s="169"/>
      <c r="SIV63" s="169"/>
      <c r="SIW63" s="169"/>
      <c r="SIX63" s="169"/>
      <c r="SIY63" s="169"/>
      <c r="SIZ63" s="169"/>
      <c r="SJA63" s="169"/>
      <c r="SJB63" s="169"/>
      <c r="SJC63" s="169"/>
      <c r="SJD63" s="169"/>
      <c r="SJE63" s="169"/>
      <c r="SJF63" s="169"/>
      <c r="SJG63" s="169"/>
      <c r="SJH63" s="169"/>
      <c r="SJI63" s="169"/>
      <c r="SJJ63" s="169"/>
      <c r="SJK63" s="169"/>
      <c r="SJL63" s="169"/>
      <c r="SJM63" s="169"/>
      <c r="SJN63" s="169"/>
      <c r="SJO63" s="169"/>
      <c r="SJP63" s="169"/>
      <c r="SJQ63" s="169"/>
      <c r="SJR63" s="169"/>
      <c r="SJS63" s="169"/>
      <c r="SJT63" s="169"/>
      <c r="SJU63" s="169"/>
      <c r="SJV63" s="169"/>
      <c r="SJW63" s="169"/>
      <c r="SJX63" s="169"/>
      <c r="SJY63" s="169"/>
      <c r="SJZ63" s="169"/>
      <c r="SKA63" s="169"/>
      <c r="SKB63" s="169"/>
      <c r="SKC63" s="169"/>
      <c r="SKD63" s="169"/>
      <c r="SKE63" s="169"/>
      <c r="SKF63" s="169"/>
      <c r="SKG63" s="169"/>
      <c r="SKH63" s="169"/>
      <c r="SKI63" s="169"/>
      <c r="SKJ63" s="169"/>
      <c r="SKK63" s="169"/>
      <c r="SKL63" s="169"/>
      <c r="SKM63" s="169"/>
      <c r="SKN63" s="169"/>
      <c r="SKO63" s="169"/>
      <c r="SKP63" s="169"/>
      <c r="SKQ63" s="169"/>
      <c r="SKR63" s="169"/>
      <c r="SKS63" s="169"/>
      <c r="SKT63" s="169"/>
      <c r="SKU63" s="169"/>
      <c r="SKV63" s="169"/>
      <c r="SKW63" s="169"/>
      <c r="SKX63" s="169"/>
      <c r="SKY63" s="169"/>
      <c r="SKZ63" s="169"/>
      <c r="SLA63" s="169"/>
      <c r="SLB63" s="169"/>
      <c r="SLC63" s="169"/>
      <c r="SLD63" s="169"/>
      <c r="SLE63" s="169"/>
      <c r="SLF63" s="169"/>
      <c r="SLG63" s="169"/>
      <c r="SLH63" s="169"/>
      <c r="SLI63" s="169"/>
      <c r="SLJ63" s="169"/>
      <c r="SLK63" s="169"/>
      <c r="SLL63" s="169"/>
      <c r="SLM63" s="169"/>
      <c r="SLN63" s="169"/>
      <c r="SLO63" s="169"/>
      <c r="SLP63" s="169"/>
      <c r="SLQ63" s="169"/>
      <c r="SLR63" s="169"/>
      <c r="SLS63" s="169"/>
      <c r="SLT63" s="169"/>
      <c r="SLU63" s="169"/>
      <c r="SLV63" s="169"/>
      <c r="SLW63" s="169"/>
      <c r="SLX63" s="169"/>
      <c r="SLY63" s="169"/>
      <c r="SLZ63" s="169"/>
      <c r="SMA63" s="169"/>
      <c r="SMB63" s="169"/>
      <c r="SMC63" s="169"/>
      <c r="SMD63" s="169"/>
      <c r="SME63" s="169"/>
      <c r="SMF63" s="169"/>
      <c r="SMG63" s="169"/>
      <c r="SMH63" s="169"/>
      <c r="SMI63" s="169"/>
      <c r="SMJ63" s="169"/>
      <c r="SMK63" s="169"/>
      <c r="SML63" s="169"/>
      <c r="SMM63" s="169"/>
      <c r="SMN63" s="169"/>
      <c r="SMO63" s="169"/>
      <c r="SMP63" s="169"/>
      <c r="SMQ63" s="169"/>
      <c r="SMR63" s="169"/>
      <c r="SMS63" s="169"/>
      <c r="SMT63" s="169"/>
      <c r="SMU63" s="169"/>
      <c r="SMV63" s="169"/>
      <c r="SMW63" s="169"/>
      <c r="SMX63" s="169"/>
      <c r="SMY63" s="169"/>
      <c r="SMZ63" s="169"/>
      <c r="SNA63" s="169"/>
      <c r="SNB63" s="169"/>
      <c r="SNC63" s="169"/>
      <c r="SND63" s="169"/>
      <c r="SNE63" s="169"/>
      <c r="SNF63" s="169"/>
      <c r="SNG63" s="169"/>
      <c r="SNH63" s="169"/>
      <c r="SNI63" s="169"/>
      <c r="SNJ63" s="169"/>
      <c r="SNK63" s="169"/>
      <c r="SNL63" s="169"/>
      <c r="SNM63" s="169"/>
      <c r="SNN63" s="169"/>
      <c r="SNO63" s="169"/>
      <c r="SNP63" s="169"/>
      <c r="SNQ63" s="169"/>
      <c r="SNR63" s="169"/>
      <c r="SNS63" s="169"/>
      <c r="SNT63" s="169"/>
      <c r="SNU63" s="169"/>
      <c r="SNV63" s="169"/>
      <c r="SNW63" s="169"/>
      <c r="SNX63" s="169"/>
      <c r="SNY63" s="169"/>
      <c r="SNZ63" s="169"/>
      <c r="SOA63" s="169"/>
      <c r="SOB63" s="169"/>
      <c r="SOC63" s="169"/>
      <c r="SOD63" s="169"/>
      <c r="SOE63" s="169"/>
      <c r="SOF63" s="169"/>
      <c r="SOG63" s="169"/>
      <c r="SOH63" s="169"/>
      <c r="SOI63" s="169"/>
      <c r="SOJ63" s="169"/>
      <c r="SOK63" s="169"/>
      <c r="SOL63" s="169"/>
      <c r="SOM63" s="169"/>
      <c r="SON63" s="169"/>
      <c r="SOO63" s="169"/>
      <c r="SOP63" s="169"/>
      <c r="SOQ63" s="169"/>
      <c r="SOR63" s="169"/>
      <c r="SOS63" s="169"/>
      <c r="SOT63" s="169"/>
      <c r="SOU63" s="169"/>
      <c r="SOV63" s="169"/>
      <c r="SOW63" s="169"/>
      <c r="SOX63" s="169"/>
      <c r="SOY63" s="169"/>
      <c r="SOZ63" s="169"/>
      <c r="SPA63" s="169"/>
      <c r="SPB63" s="169"/>
      <c r="SPC63" s="169"/>
      <c r="SPD63" s="169"/>
      <c r="SPE63" s="169"/>
      <c r="SPF63" s="169"/>
      <c r="SPG63" s="169"/>
      <c r="SPH63" s="169"/>
      <c r="SPI63" s="169"/>
      <c r="SPJ63" s="169"/>
      <c r="SPK63" s="169"/>
      <c r="SPL63" s="169"/>
      <c r="SPM63" s="169"/>
      <c r="SPN63" s="169"/>
      <c r="SPO63" s="169"/>
      <c r="SPP63" s="169"/>
      <c r="SPQ63" s="169"/>
      <c r="SPR63" s="169"/>
      <c r="SPS63" s="169"/>
      <c r="SPT63" s="169"/>
      <c r="SPU63" s="169"/>
      <c r="SPV63" s="169"/>
      <c r="SPW63" s="169"/>
      <c r="SPX63" s="169"/>
      <c r="SPY63" s="169"/>
      <c r="SPZ63" s="169"/>
      <c r="SQA63" s="169"/>
      <c r="SQB63" s="169"/>
      <c r="SQC63" s="169"/>
      <c r="SQD63" s="169"/>
      <c r="SQE63" s="169"/>
      <c r="SQF63" s="169"/>
      <c r="SQG63" s="169"/>
      <c r="SQH63" s="169"/>
      <c r="SQI63" s="169"/>
      <c r="SQJ63" s="169"/>
      <c r="SQK63" s="169"/>
      <c r="SQL63" s="169"/>
      <c r="SQM63" s="169"/>
      <c r="SQN63" s="169"/>
      <c r="SQO63" s="169"/>
      <c r="SQP63" s="169"/>
      <c r="SQQ63" s="169"/>
      <c r="SQR63" s="169"/>
      <c r="SQS63" s="169"/>
      <c r="SQT63" s="169"/>
      <c r="SQU63" s="169"/>
      <c r="SQV63" s="169"/>
      <c r="SQW63" s="169"/>
      <c r="SQX63" s="169"/>
      <c r="SQY63" s="169"/>
      <c r="SQZ63" s="169"/>
      <c r="SRA63" s="169"/>
      <c r="SRB63" s="169"/>
      <c r="SRC63" s="169"/>
      <c r="SRD63" s="169"/>
      <c r="SRE63" s="169"/>
      <c r="SRF63" s="169"/>
      <c r="SRG63" s="169"/>
      <c r="SRH63" s="169"/>
      <c r="SRI63" s="169"/>
      <c r="SRJ63" s="169"/>
      <c r="SRK63" s="169"/>
      <c r="SRL63" s="169"/>
      <c r="SRM63" s="169"/>
      <c r="SRN63" s="169"/>
      <c r="SRO63" s="169"/>
      <c r="SRP63" s="169"/>
      <c r="SRQ63" s="169"/>
      <c r="SRR63" s="169"/>
      <c r="SRS63" s="169"/>
      <c r="SRT63" s="169"/>
      <c r="SRU63" s="169"/>
      <c r="SRV63" s="169"/>
      <c r="SRW63" s="169"/>
      <c r="SRX63" s="169"/>
      <c r="SRY63" s="169"/>
      <c r="SRZ63" s="169"/>
      <c r="SSA63" s="169"/>
      <c r="SSB63" s="169"/>
      <c r="SSC63" s="169"/>
      <c r="SSD63" s="169"/>
      <c r="SSE63" s="169"/>
      <c r="SSF63" s="169"/>
      <c r="SSG63" s="169"/>
      <c r="SSH63" s="169"/>
      <c r="SSI63" s="169"/>
      <c r="SSJ63" s="169"/>
      <c r="SSK63" s="169"/>
      <c r="SSL63" s="169"/>
      <c r="SSM63" s="169"/>
      <c r="SSN63" s="169"/>
      <c r="SSO63" s="169"/>
      <c r="SSP63" s="169"/>
      <c r="SSQ63" s="169"/>
      <c r="SSR63" s="169"/>
      <c r="SSS63" s="169"/>
      <c r="SST63" s="169"/>
      <c r="SSU63" s="169"/>
      <c r="SSV63" s="169"/>
      <c r="SSW63" s="169"/>
      <c r="SSX63" s="169"/>
      <c r="SSY63" s="169"/>
      <c r="SSZ63" s="169"/>
      <c r="STA63" s="169"/>
      <c r="STB63" s="169"/>
      <c r="STC63" s="169"/>
      <c r="STD63" s="169"/>
      <c r="STE63" s="169"/>
      <c r="STF63" s="169"/>
      <c r="STG63" s="169"/>
      <c r="STH63" s="169"/>
      <c r="STI63" s="169"/>
      <c r="STJ63" s="169"/>
      <c r="STK63" s="169"/>
      <c r="STL63" s="169"/>
      <c r="STM63" s="169"/>
      <c r="STN63" s="169"/>
      <c r="STO63" s="169"/>
      <c r="STP63" s="169"/>
      <c r="STQ63" s="169"/>
      <c r="STR63" s="169"/>
      <c r="STS63" s="169"/>
      <c r="STT63" s="169"/>
      <c r="STU63" s="169"/>
      <c r="STV63" s="169"/>
      <c r="STW63" s="169"/>
      <c r="STX63" s="169"/>
      <c r="STY63" s="169"/>
      <c r="STZ63" s="169"/>
      <c r="SUA63" s="169"/>
      <c r="SUB63" s="169"/>
      <c r="SUC63" s="169"/>
      <c r="SUD63" s="169"/>
      <c r="SUE63" s="169"/>
      <c r="SUF63" s="169"/>
      <c r="SUG63" s="169"/>
      <c r="SUH63" s="169"/>
      <c r="SUI63" s="169"/>
      <c r="SUJ63" s="169"/>
      <c r="SUK63" s="169"/>
      <c r="SUL63" s="169"/>
      <c r="SUM63" s="169"/>
      <c r="SUN63" s="169"/>
      <c r="SUO63" s="169"/>
      <c r="SUP63" s="169"/>
      <c r="SUQ63" s="169"/>
      <c r="SUR63" s="169"/>
      <c r="SUS63" s="169"/>
      <c r="SUT63" s="169"/>
      <c r="SUU63" s="169"/>
      <c r="SUV63" s="169"/>
      <c r="SUW63" s="169"/>
      <c r="SUX63" s="169"/>
      <c r="SUY63" s="169"/>
      <c r="SUZ63" s="169"/>
      <c r="SVA63" s="169"/>
      <c r="SVB63" s="169"/>
      <c r="SVC63" s="169"/>
      <c r="SVD63" s="169"/>
      <c r="SVE63" s="169"/>
      <c r="SVF63" s="169"/>
      <c r="SVG63" s="169"/>
      <c r="SVH63" s="169"/>
      <c r="SVI63" s="169"/>
      <c r="SVJ63" s="169"/>
      <c r="SVK63" s="169"/>
      <c r="SVL63" s="169"/>
      <c r="SVM63" s="169"/>
      <c r="SVN63" s="169"/>
      <c r="SVO63" s="169"/>
      <c r="SVP63" s="169"/>
      <c r="SVQ63" s="169"/>
      <c r="SVR63" s="169"/>
      <c r="SVS63" s="169"/>
      <c r="SVT63" s="169"/>
      <c r="SVU63" s="169"/>
      <c r="SVV63" s="169"/>
      <c r="SVW63" s="169"/>
      <c r="SVX63" s="169"/>
      <c r="SVY63" s="169"/>
      <c r="SVZ63" s="169"/>
      <c r="SWA63" s="169"/>
      <c r="SWB63" s="169"/>
      <c r="SWC63" s="169"/>
      <c r="SWD63" s="169"/>
      <c r="SWE63" s="169"/>
      <c r="SWF63" s="169"/>
      <c r="SWG63" s="169"/>
      <c r="SWH63" s="169"/>
      <c r="SWI63" s="169"/>
      <c r="SWJ63" s="169"/>
      <c r="SWK63" s="169"/>
      <c r="SWL63" s="169"/>
      <c r="SWM63" s="169"/>
      <c r="SWN63" s="169"/>
      <c r="SWO63" s="169"/>
      <c r="SWP63" s="169"/>
      <c r="SWQ63" s="169"/>
      <c r="SWR63" s="169"/>
      <c r="SWS63" s="169"/>
      <c r="SWT63" s="169"/>
      <c r="SWU63" s="169"/>
      <c r="SWV63" s="169"/>
      <c r="SWW63" s="169"/>
      <c r="SWX63" s="169"/>
      <c r="SWY63" s="169"/>
      <c r="SWZ63" s="169"/>
      <c r="SXA63" s="169"/>
      <c r="SXB63" s="169"/>
      <c r="SXC63" s="169"/>
      <c r="SXD63" s="169"/>
      <c r="SXE63" s="169"/>
      <c r="SXF63" s="169"/>
      <c r="SXG63" s="169"/>
      <c r="SXH63" s="169"/>
      <c r="SXI63" s="169"/>
      <c r="SXJ63" s="169"/>
      <c r="SXK63" s="169"/>
      <c r="SXL63" s="169"/>
      <c r="SXM63" s="169"/>
      <c r="SXN63" s="169"/>
      <c r="SXO63" s="169"/>
      <c r="SXP63" s="169"/>
      <c r="SXQ63" s="169"/>
      <c r="SXR63" s="169"/>
      <c r="SXS63" s="169"/>
      <c r="SXT63" s="169"/>
      <c r="SXU63" s="169"/>
      <c r="SXV63" s="169"/>
      <c r="SXW63" s="169"/>
      <c r="SXX63" s="169"/>
      <c r="SXY63" s="169"/>
      <c r="SXZ63" s="169"/>
      <c r="SYA63" s="169"/>
      <c r="SYB63" s="169"/>
      <c r="SYC63" s="169"/>
      <c r="SYD63" s="169"/>
      <c r="SYE63" s="169"/>
      <c r="SYF63" s="169"/>
      <c r="SYG63" s="169"/>
      <c r="SYH63" s="169"/>
      <c r="SYI63" s="169"/>
      <c r="SYJ63" s="169"/>
      <c r="SYK63" s="169"/>
      <c r="SYL63" s="169"/>
      <c r="SYM63" s="169"/>
      <c r="SYN63" s="169"/>
      <c r="SYO63" s="169"/>
      <c r="SYP63" s="169"/>
      <c r="SYQ63" s="169"/>
      <c r="SYR63" s="169"/>
      <c r="SYS63" s="169"/>
      <c r="SYT63" s="169"/>
      <c r="SYU63" s="169"/>
      <c r="SYV63" s="169"/>
      <c r="SYW63" s="169"/>
      <c r="SYX63" s="169"/>
      <c r="SYY63" s="169"/>
      <c r="SYZ63" s="169"/>
      <c r="SZA63" s="169"/>
      <c r="SZB63" s="169"/>
      <c r="SZC63" s="169"/>
      <c r="SZD63" s="169"/>
      <c r="SZE63" s="169"/>
      <c r="SZF63" s="169"/>
      <c r="SZG63" s="169"/>
      <c r="SZH63" s="169"/>
      <c r="SZI63" s="169"/>
      <c r="SZJ63" s="169"/>
      <c r="SZK63" s="169"/>
      <c r="SZL63" s="169"/>
      <c r="SZM63" s="169"/>
      <c r="SZN63" s="169"/>
      <c r="SZO63" s="169"/>
      <c r="SZP63" s="169"/>
      <c r="SZQ63" s="169"/>
      <c r="SZR63" s="169"/>
      <c r="SZS63" s="169"/>
      <c r="SZT63" s="169"/>
      <c r="SZU63" s="169"/>
      <c r="SZV63" s="169"/>
      <c r="SZW63" s="169"/>
      <c r="SZX63" s="169"/>
      <c r="SZY63" s="169"/>
      <c r="SZZ63" s="169"/>
      <c r="TAA63" s="169"/>
      <c r="TAB63" s="169"/>
      <c r="TAC63" s="169"/>
      <c r="TAD63" s="169"/>
      <c r="TAE63" s="169"/>
      <c r="TAF63" s="169"/>
      <c r="TAG63" s="169"/>
      <c r="TAH63" s="169"/>
      <c r="TAI63" s="169"/>
      <c r="TAJ63" s="169"/>
      <c r="TAK63" s="169"/>
      <c r="TAL63" s="169"/>
      <c r="TAM63" s="169"/>
      <c r="TAN63" s="169"/>
      <c r="TAO63" s="169"/>
      <c r="TAP63" s="169"/>
      <c r="TAQ63" s="169"/>
      <c r="TAR63" s="169"/>
      <c r="TAS63" s="169"/>
      <c r="TAT63" s="169"/>
      <c r="TAU63" s="169"/>
      <c r="TAV63" s="169"/>
      <c r="TAW63" s="169"/>
      <c r="TAX63" s="169"/>
      <c r="TAY63" s="169"/>
      <c r="TAZ63" s="169"/>
      <c r="TBA63" s="169"/>
      <c r="TBB63" s="169"/>
      <c r="TBC63" s="169"/>
      <c r="TBD63" s="169"/>
      <c r="TBE63" s="169"/>
      <c r="TBF63" s="169"/>
      <c r="TBG63" s="169"/>
      <c r="TBH63" s="169"/>
      <c r="TBI63" s="169"/>
      <c r="TBJ63" s="169"/>
      <c r="TBK63" s="169"/>
      <c r="TBL63" s="169"/>
      <c r="TBM63" s="169"/>
      <c r="TBN63" s="169"/>
      <c r="TBO63" s="169"/>
      <c r="TBP63" s="169"/>
      <c r="TBQ63" s="169"/>
      <c r="TBR63" s="169"/>
      <c r="TBS63" s="169"/>
      <c r="TBT63" s="169"/>
      <c r="TBU63" s="169"/>
      <c r="TBV63" s="169"/>
      <c r="TBW63" s="169"/>
      <c r="TBX63" s="169"/>
      <c r="TBY63" s="169"/>
      <c r="TBZ63" s="169"/>
      <c r="TCA63" s="169"/>
      <c r="TCB63" s="169"/>
      <c r="TCC63" s="169"/>
      <c r="TCD63" s="169"/>
      <c r="TCE63" s="169"/>
      <c r="TCF63" s="169"/>
      <c r="TCG63" s="169"/>
      <c r="TCH63" s="169"/>
      <c r="TCI63" s="169"/>
      <c r="TCJ63" s="169"/>
      <c r="TCK63" s="169"/>
      <c r="TCL63" s="169"/>
      <c r="TCM63" s="169"/>
      <c r="TCN63" s="169"/>
      <c r="TCO63" s="169"/>
      <c r="TCP63" s="169"/>
      <c r="TCQ63" s="169"/>
      <c r="TCR63" s="169"/>
      <c r="TCS63" s="169"/>
      <c r="TCT63" s="169"/>
      <c r="TCU63" s="169"/>
      <c r="TCV63" s="169"/>
      <c r="TCW63" s="169"/>
      <c r="TCX63" s="169"/>
      <c r="TCY63" s="169"/>
      <c r="TCZ63" s="169"/>
      <c r="TDA63" s="169"/>
      <c r="TDB63" s="169"/>
      <c r="TDC63" s="169"/>
      <c r="TDD63" s="169"/>
      <c r="TDE63" s="169"/>
      <c r="TDF63" s="169"/>
      <c r="TDG63" s="169"/>
      <c r="TDH63" s="169"/>
      <c r="TDI63" s="169"/>
      <c r="TDJ63" s="169"/>
      <c r="TDK63" s="169"/>
      <c r="TDL63" s="169"/>
      <c r="TDM63" s="169"/>
      <c r="TDN63" s="169"/>
      <c r="TDO63" s="169"/>
      <c r="TDP63" s="169"/>
      <c r="TDQ63" s="169"/>
      <c r="TDR63" s="169"/>
      <c r="TDS63" s="169"/>
      <c r="TDT63" s="169"/>
      <c r="TDU63" s="169"/>
      <c r="TDV63" s="169"/>
      <c r="TDW63" s="169"/>
      <c r="TDX63" s="169"/>
      <c r="TDY63" s="169"/>
      <c r="TDZ63" s="169"/>
      <c r="TEA63" s="169"/>
      <c r="TEB63" s="169"/>
      <c r="TEC63" s="169"/>
      <c r="TED63" s="169"/>
      <c r="TEE63" s="169"/>
      <c r="TEF63" s="169"/>
      <c r="TEG63" s="169"/>
      <c r="TEH63" s="169"/>
      <c r="TEI63" s="169"/>
      <c r="TEJ63" s="169"/>
      <c r="TEK63" s="169"/>
      <c r="TEL63" s="169"/>
      <c r="TEM63" s="169"/>
      <c r="TEN63" s="169"/>
      <c r="TEO63" s="169"/>
      <c r="TEP63" s="169"/>
      <c r="TEQ63" s="169"/>
      <c r="TER63" s="169"/>
      <c r="TES63" s="169"/>
      <c r="TET63" s="169"/>
      <c r="TEU63" s="169"/>
      <c r="TEV63" s="169"/>
      <c r="TEW63" s="169"/>
      <c r="TEX63" s="169"/>
      <c r="TEY63" s="169"/>
      <c r="TEZ63" s="169"/>
      <c r="TFA63" s="169"/>
      <c r="TFB63" s="169"/>
      <c r="TFC63" s="169"/>
      <c r="TFD63" s="169"/>
      <c r="TFE63" s="169"/>
      <c r="TFF63" s="169"/>
      <c r="TFG63" s="169"/>
      <c r="TFH63" s="169"/>
      <c r="TFI63" s="169"/>
      <c r="TFJ63" s="169"/>
      <c r="TFK63" s="169"/>
      <c r="TFL63" s="169"/>
      <c r="TFM63" s="169"/>
      <c r="TFN63" s="169"/>
      <c r="TFO63" s="169"/>
      <c r="TFP63" s="169"/>
      <c r="TFQ63" s="169"/>
      <c r="TFR63" s="169"/>
      <c r="TFS63" s="169"/>
      <c r="TFT63" s="169"/>
      <c r="TFU63" s="169"/>
      <c r="TFV63" s="169"/>
      <c r="TFW63" s="169"/>
      <c r="TFX63" s="169"/>
      <c r="TFY63" s="169"/>
      <c r="TFZ63" s="169"/>
      <c r="TGA63" s="169"/>
      <c r="TGB63" s="169"/>
      <c r="TGC63" s="169"/>
      <c r="TGD63" s="169"/>
      <c r="TGE63" s="169"/>
      <c r="TGF63" s="169"/>
      <c r="TGG63" s="169"/>
      <c r="TGH63" s="169"/>
      <c r="TGI63" s="169"/>
      <c r="TGJ63" s="169"/>
      <c r="TGK63" s="169"/>
      <c r="TGL63" s="169"/>
      <c r="TGM63" s="169"/>
      <c r="TGN63" s="169"/>
      <c r="TGO63" s="169"/>
      <c r="TGP63" s="169"/>
      <c r="TGQ63" s="169"/>
      <c r="TGR63" s="169"/>
      <c r="TGS63" s="169"/>
      <c r="TGT63" s="169"/>
      <c r="TGU63" s="169"/>
      <c r="TGV63" s="169"/>
      <c r="TGW63" s="169"/>
      <c r="TGX63" s="169"/>
      <c r="TGY63" s="169"/>
      <c r="TGZ63" s="169"/>
      <c r="THA63" s="169"/>
      <c r="THB63" s="169"/>
      <c r="THC63" s="169"/>
      <c r="THD63" s="169"/>
      <c r="THE63" s="169"/>
      <c r="THF63" s="169"/>
      <c r="THG63" s="169"/>
      <c r="THH63" s="169"/>
      <c r="THI63" s="169"/>
      <c r="THJ63" s="169"/>
      <c r="THK63" s="169"/>
      <c r="THL63" s="169"/>
      <c r="THM63" s="169"/>
      <c r="THN63" s="169"/>
      <c r="THO63" s="169"/>
      <c r="THP63" s="169"/>
      <c r="THQ63" s="169"/>
      <c r="THR63" s="169"/>
      <c r="THS63" s="169"/>
      <c r="THT63" s="169"/>
      <c r="THU63" s="169"/>
      <c r="THV63" s="169"/>
      <c r="THW63" s="169"/>
      <c r="THX63" s="169"/>
      <c r="THY63" s="169"/>
      <c r="THZ63" s="169"/>
      <c r="TIA63" s="169"/>
      <c r="TIB63" s="169"/>
      <c r="TIC63" s="169"/>
      <c r="TID63" s="169"/>
      <c r="TIE63" s="169"/>
      <c r="TIF63" s="169"/>
      <c r="TIG63" s="169"/>
      <c r="TIH63" s="169"/>
      <c r="TII63" s="169"/>
      <c r="TIJ63" s="169"/>
      <c r="TIK63" s="169"/>
      <c r="TIL63" s="169"/>
      <c r="TIM63" s="169"/>
      <c r="TIN63" s="169"/>
      <c r="TIO63" s="169"/>
      <c r="TIP63" s="169"/>
      <c r="TIQ63" s="169"/>
      <c r="TIR63" s="169"/>
      <c r="TIS63" s="169"/>
      <c r="TIT63" s="169"/>
      <c r="TIU63" s="169"/>
      <c r="TIV63" s="169"/>
      <c r="TIW63" s="169"/>
      <c r="TIX63" s="169"/>
      <c r="TIY63" s="169"/>
      <c r="TIZ63" s="169"/>
      <c r="TJA63" s="169"/>
      <c r="TJB63" s="169"/>
      <c r="TJC63" s="169"/>
      <c r="TJD63" s="169"/>
      <c r="TJE63" s="169"/>
      <c r="TJF63" s="169"/>
      <c r="TJG63" s="169"/>
      <c r="TJH63" s="169"/>
      <c r="TJI63" s="169"/>
      <c r="TJJ63" s="169"/>
      <c r="TJK63" s="169"/>
      <c r="TJL63" s="169"/>
      <c r="TJM63" s="169"/>
      <c r="TJN63" s="169"/>
      <c r="TJO63" s="169"/>
      <c r="TJP63" s="169"/>
      <c r="TJQ63" s="169"/>
      <c r="TJR63" s="169"/>
      <c r="TJS63" s="169"/>
      <c r="TJT63" s="169"/>
      <c r="TJU63" s="169"/>
      <c r="TJV63" s="169"/>
      <c r="TJW63" s="169"/>
      <c r="TJX63" s="169"/>
      <c r="TJY63" s="169"/>
      <c r="TJZ63" s="169"/>
      <c r="TKA63" s="169"/>
      <c r="TKB63" s="169"/>
      <c r="TKC63" s="169"/>
      <c r="TKD63" s="169"/>
      <c r="TKE63" s="169"/>
      <c r="TKF63" s="169"/>
      <c r="TKG63" s="169"/>
      <c r="TKH63" s="169"/>
      <c r="TKI63" s="169"/>
      <c r="TKJ63" s="169"/>
      <c r="TKK63" s="169"/>
      <c r="TKL63" s="169"/>
      <c r="TKM63" s="169"/>
      <c r="TKN63" s="169"/>
      <c r="TKO63" s="169"/>
      <c r="TKP63" s="169"/>
      <c r="TKQ63" s="169"/>
      <c r="TKR63" s="169"/>
      <c r="TKS63" s="169"/>
      <c r="TKT63" s="169"/>
      <c r="TKU63" s="169"/>
      <c r="TKV63" s="169"/>
      <c r="TKW63" s="169"/>
      <c r="TKX63" s="169"/>
      <c r="TKY63" s="169"/>
      <c r="TKZ63" s="169"/>
      <c r="TLA63" s="169"/>
      <c r="TLB63" s="169"/>
      <c r="TLC63" s="169"/>
      <c r="TLD63" s="169"/>
      <c r="TLE63" s="169"/>
      <c r="TLF63" s="169"/>
      <c r="TLG63" s="169"/>
      <c r="TLH63" s="169"/>
      <c r="TLI63" s="169"/>
      <c r="TLJ63" s="169"/>
      <c r="TLK63" s="169"/>
      <c r="TLL63" s="169"/>
      <c r="TLM63" s="169"/>
      <c r="TLN63" s="169"/>
      <c r="TLO63" s="169"/>
      <c r="TLP63" s="169"/>
      <c r="TLQ63" s="169"/>
      <c r="TLR63" s="169"/>
      <c r="TLS63" s="169"/>
      <c r="TLT63" s="169"/>
      <c r="TLU63" s="169"/>
      <c r="TLV63" s="169"/>
      <c r="TLW63" s="169"/>
      <c r="TLX63" s="169"/>
      <c r="TLY63" s="169"/>
      <c r="TLZ63" s="169"/>
      <c r="TMA63" s="169"/>
      <c r="TMB63" s="169"/>
      <c r="TMC63" s="169"/>
      <c r="TMD63" s="169"/>
      <c r="TME63" s="169"/>
      <c r="TMF63" s="169"/>
      <c r="TMG63" s="169"/>
      <c r="TMH63" s="169"/>
      <c r="TMI63" s="169"/>
      <c r="TMJ63" s="169"/>
      <c r="TMK63" s="169"/>
      <c r="TML63" s="169"/>
      <c r="TMM63" s="169"/>
      <c r="TMN63" s="169"/>
      <c r="TMO63" s="169"/>
      <c r="TMP63" s="169"/>
      <c r="TMQ63" s="169"/>
      <c r="TMR63" s="169"/>
      <c r="TMS63" s="169"/>
      <c r="TMT63" s="169"/>
      <c r="TMU63" s="169"/>
      <c r="TMV63" s="169"/>
      <c r="TMW63" s="169"/>
      <c r="TMX63" s="169"/>
      <c r="TMY63" s="169"/>
      <c r="TMZ63" s="169"/>
      <c r="TNA63" s="169"/>
      <c r="TNB63" s="169"/>
      <c r="TNC63" s="169"/>
      <c r="TND63" s="169"/>
      <c r="TNE63" s="169"/>
      <c r="TNF63" s="169"/>
      <c r="TNG63" s="169"/>
      <c r="TNH63" s="169"/>
      <c r="TNI63" s="169"/>
      <c r="TNJ63" s="169"/>
      <c r="TNK63" s="169"/>
      <c r="TNL63" s="169"/>
      <c r="TNM63" s="169"/>
      <c r="TNN63" s="169"/>
      <c r="TNO63" s="169"/>
      <c r="TNP63" s="169"/>
      <c r="TNQ63" s="169"/>
      <c r="TNR63" s="169"/>
      <c r="TNS63" s="169"/>
      <c r="TNT63" s="169"/>
      <c r="TNU63" s="169"/>
      <c r="TNV63" s="169"/>
      <c r="TNW63" s="169"/>
      <c r="TNX63" s="169"/>
      <c r="TNY63" s="169"/>
      <c r="TNZ63" s="169"/>
      <c r="TOA63" s="169"/>
      <c r="TOB63" s="169"/>
      <c r="TOC63" s="169"/>
      <c r="TOD63" s="169"/>
      <c r="TOE63" s="169"/>
      <c r="TOF63" s="169"/>
      <c r="TOG63" s="169"/>
      <c r="TOH63" s="169"/>
      <c r="TOI63" s="169"/>
      <c r="TOJ63" s="169"/>
      <c r="TOK63" s="169"/>
      <c r="TOL63" s="169"/>
      <c r="TOM63" s="169"/>
      <c r="TON63" s="169"/>
      <c r="TOO63" s="169"/>
      <c r="TOP63" s="169"/>
      <c r="TOQ63" s="169"/>
      <c r="TOR63" s="169"/>
      <c r="TOS63" s="169"/>
      <c r="TOT63" s="169"/>
      <c r="TOU63" s="169"/>
      <c r="TOV63" s="169"/>
      <c r="TOW63" s="169"/>
      <c r="TOX63" s="169"/>
      <c r="TOY63" s="169"/>
      <c r="TOZ63" s="169"/>
      <c r="TPA63" s="169"/>
      <c r="TPB63" s="169"/>
      <c r="TPC63" s="169"/>
      <c r="TPD63" s="169"/>
      <c r="TPE63" s="169"/>
      <c r="TPF63" s="169"/>
      <c r="TPG63" s="169"/>
      <c r="TPH63" s="169"/>
      <c r="TPI63" s="169"/>
      <c r="TPJ63" s="169"/>
      <c r="TPK63" s="169"/>
      <c r="TPL63" s="169"/>
      <c r="TPM63" s="169"/>
      <c r="TPN63" s="169"/>
      <c r="TPO63" s="169"/>
      <c r="TPP63" s="169"/>
      <c r="TPQ63" s="169"/>
      <c r="TPR63" s="169"/>
      <c r="TPS63" s="169"/>
      <c r="TPT63" s="169"/>
      <c r="TPU63" s="169"/>
      <c r="TPV63" s="169"/>
      <c r="TPW63" s="169"/>
      <c r="TPX63" s="169"/>
      <c r="TPY63" s="169"/>
      <c r="TPZ63" s="169"/>
      <c r="TQA63" s="169"/>
      <c r="TQB63" s="169"/>
      <c r="TQC63" s="169"/>
      <c r="TQD63" s="169"/>
      <c r="TQE63" s="169"/>
      <c r="TQF63" s="169"/>
      <c r="TQG63" s="169"/>
      <c r="TQH63" s="169"/>
      <c r="TQI63" s="169"/>
      <c r="TQJ63" s="169"/>
      <c r="TQK63" s="169"/>
      <c r="TQL63" s="169"/>
      <c r="TQM63" s="169"/>
      <c r="TQN63" s="169"/>
      <c r="TQO63" s="169"/>
      <c r="TQP63" s="169"/>
      <c r="TQQ63" s="169"/>
      <c r="TQR63" s="169"/>
      <c r="TQS63" s="169"/>
      <c r="TQT63" s="169"/>
      <c r="TQU63" s="169"/>
      <c r="TQV63" s="169"/>
      <c r="TQW63" s="169"/>
      <c r="TQX63" s="169"/>
      <c r="TQY63" s="169"/>
      <c r="TQZ63" s="169"/>
      <c r="TRA63" s="169"/>
      <c r="TRB63" s="169"/>
      <c r="TRC63" s="169"/>
      <c r="TRD63" s="169"/>
      <c r="TRE63" s="169"/>
      <c r="TRF63" s="169"/>
      <c r="TRG63" s="169"/>
      <c r="TRH63" s="169"/>
      <c r="TRI63" s="169"/>
      <c r="TRJ63" s="169"/>
      <c r="TRK63" s="169"/>
      <c r="TRL63" s="169"/>
      <c r="TRM63" s="169"/>
      <c r="TRN63" s="169"/>
      <c r="TRO63" s="169"/>
      <c r="TRP63" s="169"/>
      <c r="TRQ63" s="169"/>
      <c r="TRR63" s="169"/>
      <c r="TRS63" s="169"/>
      <c r="TRT63" s="169"/>
      <c r="TRU63" s="169"/>
      <c r="TRV63" s="169"/>
      <c r="TRW63" s="169"/>
      <c r="TRX63" s="169"/>
      <c r="TRY63" s="169"/>
      <c r="TRZ63" s="169"/>
      <c r="TSA63" s="169"/>
      <c r="TSB63" s="169"/>
      <c r="TSC63" s="169"/>
      <c r="TSD63" s="169"/>
      <c r="TSE63" s="169"/>
      <c r="TSF63" s="169"/>
      <c r="TSG63" s="169"/>
      <c r="TSH63" s="169"/>
      <c r="TSI63" s="169"/>
      <c r="TSJ63" s="169"/>
      <c r="TSK63" s="169"/>
      <c r="TSL63" s="169"/>
      <c r="TSM63" s="169"/>
      <c r="TSN63" s="169"/>
      <c r="TSO63" s="169"/>
      <c r="TSP63" s="169"/>
      <c r="TSQ63" s="169"/>
      <c r="TSR63" s="169"/>
      <c r="TSS63" s="169"/>
      <c r="TST63" s="169"/>
      <c r="TSU63" s="169"/>
      <c r="TSV63" s="169"/>
      <c r="TSW63" s="169"/>
      <c r="TSX63" s="169"/>
      <c r="TSY63" s="169"/>
      <c r="TSZ63" s="169"/>
      <c r="TTA63" s="169"/>
      <c r="TTB63" s="169"/>
      <c r="TTC63" s="169"/>
      <c r="TTD63" s="169"/>
      <c r="TTE63" s="169"/>
      <c r="TTF63" s="169"/>
      <c r="TTG63" s="169"/>
      <c r="TTH63" s="169"/>
      <c r="TTI63" s="169"/>
      <c r="TTJ63" s="169"/>
      <c r="TTK63" s="169"/>
      <c r="TTL63" s="169"/>
      <c r="TTM63" s="169"/>
      <c r="TTN63" s="169"/>
      <c r="TTO63" s="169"/>
      <c r="TTP63" s="169"/>
      <c r="TTQ63" s="169"/>
      <c r="TTR63" s="169"/>
      <c r="TTS63" s="169"/>
      <c r="TTT63" s="169"/>
      <c r="TTU63" s="169"/>
      <c r="TTV63" s="169"/>
      <c r="TTW63" s="169"/>
      <c r="TTX63" s="169"/>
      <c r="TTY63" s="169"/>
      <c r="TTZ63" s="169"/>
      <c r="TUA63" s="169"/>
      <c r="TUB63" s="169"/>
      <c r="TUC63" s="169"/>
      <c r="TUD63" s="169"/>
      <c r="TUE63" s="169"/>
      <c r="TUF63" s="169"/>
      <c r="TUG63" s="169"/>
      <c r="TUH63" s="169"/>
      <c r="TUI63" s="169"/>
      <c r="TUJ63" s="169"/>
      <c r="TUK63" s="169"/>
      <c r="TUL63" s="169"/>
      <c r="TUM63" s="169"/>
      <c r="TUN63" s="169"/>
      <c r="TUO63" s="169"/>
      <c r="TUP63" s="169"/>
      <c r="TUQ63" s="169"/>
      <c r="TUR63" s="169"/>
      <c r="TUS63" s="169"/>
      <c r="TUT63" s="169"/>
      <c r="TUU63" s="169"/>
      <c r="TUV63" s="169"/>
      <c r="TUW63" s="169"/>
      <c r="TUX63" s="169"/>
      <c r="TUY63" s="169"/>
      <c r="TUZ63" s="169"/>
      <c r="TVA63" s="169"/>
      <c r="TVB63" s="169"/>
      <c r="TVC63" s="169"/>
      <c r="TVD63" s="169"/>
      <c r="TVE63" s="169"/>
      <c r="TVF63" s="169"/>
      <c r="TVG63" s="169"/>
      <c r="TVH63" s="169"/>
      <c r="TVI63" s="169"/>
      <c r="TVJ63" s="169"/>
      <c r="TVK63" s="169"/>
      <c r="TVL63" s="169"/>
      <c r="TVM63" s="169"/>
      <c r="TVN63" s="169"/>
      <c r="TVO63" s="169"/>
      <c r="TVP63" s="169"/>
      <c r="TVQ63" s="169"/>
      <c r="TVR63" s="169"/>
      <c r="TVS63" s="169"/>
      <c r="TVT63" s="169"/>
      <c r="TVU63" s="169"/>
      <c r="TVV63" s="169"/>
      <c r="TVW63" s="169"/>
      <c r="TVX63" s="169"/>
      <c r="TVY63" s="169"/>
      <c r="TVZ63" s="169"/>
      <c r="TWA63" s="169"/>
      <c r="TWB63" s="169"/>
      <c r="TWC63" s="169"/>
      <c r="TWD63" s="169"/>
      <c r="TWE63" s="169"/>
      <c r="TWF63" s="169"/>
      <c r="TWG63" s="169"/>
      <c r="TWH63" s="169"/>
      <c r="TWI63" s="169"/>
      <c r="TWJ63" s="169"/>
      <c r="TWK63" s="169"/>
      <c r="TWL63" s="169"/>
      <c r="TWM63" s="169"/>
      <c r="TWN63" s="169"/>
      <c r="TWO63" s="169"/>
      <c r="TWP63" s="169"/>
      <c r="TWQ63" s="169"/>
      <c r="TWR63" s="169"/>
      <c r="TWS63" s="169"/>
      <c r="TWT63" s="169"/>
      <c r="TWU63" s="169"/>
      <c r="TWV63" s="169"/>
      <c r="TWW63" s="169"/>
      <c r="TWX63" s="169"/>
      <c r="TWY63" s="169"/>
      <c r="TWZ63" s="169"/>
      <c r="TXA63" s="169"/>
      <c r="TXB63" s="169"/>
      <c r="TXC63" s="169"/>
      <c r="TXD63" s="169"/>
      <c r="TXE63" s="169"/>
      <c r="TXF63" s="169"/>
      <c r="TXG63" s="169"/>
      <c r="TXH63" s="169"/>
      <c r="TXI63" s="169"/>
      <c r="TXJ63" s="169"/>
      <c r="TXK63" s="169"/>
      <c r="TXL63" s="169"/>
      <c r="TXM63" s="169"/>
      <c r="TXN63" s="169"/>
      <c r="TXO63" s="169"/>
      <c r="TXP63" s="169"/>
      <c r="TXQ63" s="169"/>
      <c r="TXR63" s="169"/>
      <c r="TXS63" s="169"/>
      <c r="TXT63" s="169"/>
      <c r="TXU63" s="169"/>
      <c r="TXV63" s="169"/>
      <c r="TXW63" s="169"/>
      <c r="TXX63" s="169"/>
      <c r="TXY63" s="169"/>
      <c r="TXZ63" s="169"/>
      <c r="TYA63" s="169"/>
      <c r="TYB63" s="169"/>
      <c r="TYC63" s="169"/>
      <c r="TYD63" s="169"/>
      <c r="TYE63" s="169"/>
      <c r="TYF63" s="169"/>
      <c r="TYG63" s="169"/>
      <c r="TYH63" s="169"/>
      <c r="TYI63" s="169"/>
      <c r="TYJ63" s="169"/>
      <c r="TYK63" s="169"/>
      <c r="TYL63" s="169"/>
      <c r="TYM63" s="169"/>
      <c r="TYN63" s="169"/>
      <c r="TYO63" s="169"/>
      <c r="TYP63" s="169"/>
      <c r="TYQ63" s="169"/>
      <c r="TYR63" s="169"/>
      <c r="TYS63" s="169"/>
      <c r="TYT63" s="169"/>
      <c r="TYU63" s="169"/>
      <c r="TYV63" s="169"/>
      <c r="TYW63" s="169"/>
      <c r="TYX63" s="169"/>
      <c r="TYY63" s="169"/>
      <c r="TYZ63" s="169"/>
      <c r="TZA63" s="169"/>
      <c r="TZB63" s="169"/>
      <c r="TZC63" s="169"/>
      <c r="TZD63" s="169"/>
      <c r="TZE63" s="169"/>
      <c r="TZF63" s="169"/>
      <c r="TZG63" s="169"/>
      <c r="TZH63" s="169"/>
      <c r="TZI63" s="169"/>
      <c r="TZJ63" s="169"/>
      <c r="TZK63" s="169"/>
      <c r="TZL63" s="169"/>
      <c r="TZM63" s="169"/>
      <c r="TZN63" s="169"/>
      <c r="TZO63" s="169"/>
      <c r="TZP63" s="169"/>
      <c r="TZQ63" s="169"/>
      <c r="TZR63" s="169"/>
      <c r="TZS63" s="169"/>
      <c r="TZT63" s="169"/>
      <c r="TZU63" s="169"/>
      <c r="TZV63" s="169"/>
      <c r="TZW63" s="169"/>
      <c r="TZX63" s="169"/>
      <c r="TZY63" s="169"/>
      <c r="TZZ63" s="169"/>
      <c r="UAA63" s="169"/>
      <c r="UAB63" s="169"/>
      <c r="UAC63" s="169"/>
      <c r="UAD63" s="169"/>
      <c r="UAE63" s="169"/>
      <c r="UAF63" s="169"/>
      <c r="UAG63" s="169"/>
      <c r="UAH63" s="169"/>
      <c r="UAI63" s="169"/>
      <c r="UAJ63" s="169"/>
      <c r="UAK63" s="169"/>
      <c r="UAL63" s="169"/>
      <c r="UAM63" s="169"/>
      <c r="UAN63" s="169"/>
      <c r="UAO63" s="169"/>
      <c r="UAP63" s="169"/>
      <c r="UAQ63" s="169"/>
      <c r="UAR63" s="169"/>
      <c r="UAS63" s="169"/>
      <c r="UAT63" s="169"/>
      <c r="UAU63" s="169"/>
      <c r="UAV63" s="169"/>
      <c r="UAW63" s="169"/>
      <c r="UAX63" s="169"/>
      <c r="UAY63" s="169"/>
      <c r="UAZ63" s="169"/>
      <c r="UBA63" s="169"/>
      <c r="UBB63" s="169"/>
      <c r="UBC63" s="169"/>
      <c r="UBD63" s="169"/>
      <c r="UBE63" s="169"/>
      <c r="UBF63" s="169"/>
      <c r="UBG63" s="169"/>
      <c r="UBH63" s="169"/>
      <c r="UBI63" s="169"/>
      <c r="UBJ63" s="169"/>
      <c r="UBK63" s="169"/>
      <c r="UBL63" s="169"/>
      <c r="UBM63" s="169"/>
      <c r="UBN63" s="169"/>
      <c r="UBO63" s="169"/>
      <c r="UBP63" s="169"/>
      <c r="UBQ63" s="169"/>
      <c r="UBR63" s="169"/>
      <c r="UBS63" s="169"/>
      <c r="UBT63" s="169"/>
      <c r="UBU63" s="169"/>
      <c r="UBV63" s="169"/>
      <c r="UBW63" s="169"/>
      <c r="UBX63" s="169"/>
      <c r="UBY63" s="169"/>
      <c r="UBZ63" s="169"/>
      <c r="UCA63" s="169"/>
      <c r="UCB63" s="169"/>
      <c r="UCC63" s="169"/>
      <c r="UCD63" s="169"/>
      <c r="UCE63" s="169"/>
      <c r="UCF63" s="169"/>
      <c r="UCG63" s="169"/>
      <c r="UCH63" s="169"/>
      <c r="UCI63" s="169"/>
      <c r="UCJ63" s="169"/>
      <c r="UCK63" s="169"/>
      <c r="UCL63" s="169"/>
      <c r="UCM63" s="169"/>
      <c r="UCN63" s="169"/>
      <c r="UCO63" s="169"/>
      <c r="UCP63" s="169"/>
      <c r="UCQ63" s="169"/>
      <c r="UCR63" s="169"/>
      <c r="UCS63" s="169"/>
      <c r="UCT63" s="169"/>
      <c r="UCU63" s="169"/>
      <c r="UCV63" s="169"/>
      <c r="UCW63" s="169"/>
      <c r="UCX63" s="169"/>
      <c r="UCY63" s="169"/>
      <c r="UCZ63" s="169"/>
      <c r="UDA63" s="169"/>
      <c r="UDB63" s="169"/>
      <c r="UDC63" s="169"/>
      <c r="UDD63" s="169"/>
      <c r="UDE63" s="169"/>
      <c r="UDF63" s="169"/>
      <c r="UDG63" s="169"/>
      <c r="UDH63" s="169"/>
      <c r="UDI63" s="169"/>
      <c r="UDJ63" s="169"/>
      <c r="UDK63" s="169"/>
      <c r="UDL63" s="169"/>
      <c r="UDM63" s="169"/>
      <c r="UDN63" s="169"/>
      <c r="UDO63" s="169"/>
      <c r="UDP63" s="169"/>
      <c r="UDQ63" s="169"/>
      <c r="UDR63" s="169"/>
      <c r="UDS63" s="169"/>
      <c r="UDT63" s="169"/>
      <c r="UDU63" s="169"/>
      <c r="UDV63" s="169"/>
      <c r="UDW63" s="169"/>
      <c r="UDX63" s="169"/>
      <c r="UDY63" s="169"/>
      <c r="UDZ63" s="169"/>
      <c r="UEA63" s="169"/>
      <c r="UEB63" s="169"/>
      <c r="UEC63" s="169"/>
      <c r="UED63" s="169"/>
      <c r="UEE63" s="169"/>
      <c r="UEF63" s="169"/>
      <c r="UEG63" s="169"/>
      <c r="UEH63" s="169"/>
      <c r="UEI63" s="169"/>
      <c r="UEJ63" s="169"/>
      <c r="UEK63" s="169"/>
      <c r="UEL63" s="169"/>
      <c r="UEM63" s="169"/>
      <c r="UEN63" s="169"/>
      <c r="UEO63" s="169"/>
      <c r="UEP63" s="169"/>
      <c r="UEQ63" s="169"/>
      <c r="UER63" s="169"/>
      <c r="UES63" s="169"/>
      <c r="UET63" s="169"/>
      <c r="UEU63" s="169"/>
      <c r="UEV63" s="169"/>
      <c r="UEW63" s="169"/>
      <c r="UEX63" s="169"/>
      <c r="UEY63" s="169"/>
      <c r="UEZ63" s="169"/>
      <c r="UFA63" s="169"/>
      <c r="UFB63" s="169"/>
      <c r="UFC63" s="169"/>
      <c r="UFD63" s="169"/>
      <c r="UFE63" s="169"/>
      <c r="UFF63" s="169"/>
      <c r="UFG63" s="169"/>
      <c r="UFH63" s="169"/>
      <c r="UFI63" s="169"/>
      <c r="UFJ63" s="169"/>
      <c r="UFK63" s="169"/>
      <c r="UFL63" s="169"/>
      <c r="UFM63" s="169"/>
      <c r="UFN63" s="169"/>
      <c r="UFO63" s="169"/>
      <c r="UFP63" s="169"/>
      <c r="UFQ63" s="169"/>
      <c r="UFR63" s="169"/>
      <c r="UFS63" s="169"/>
      <c r="UFT63" s="169"/>
      <c r="UFU63" s="169"/>
      <c r="UFV63" s="169"/>
      <c r="UFW63" s="169"/>
      <c r="UFX63" s="169"/>
      <c r="UFY63" s="169"/>
      <c r="UFZ63" s="169"/>
      <c r="UGA63" s="169"/>
      <c r="UGB63" s="169"/>
      <c r="UGC63" s="169"/>
      <c r="UGD63" s="169"/>
      <c r="UGE63" s="169"/>
      <c r="UGF63" s="169"/>
      <c r="UGG63" s="169"/>
      <c r="UGH63" s="169"/>
      <c r="UGI63" s="169"/>
      <c r="UGJ63" s="169"/>
      <c r="UGK63" s="169"/>
      <c r="UGL63" s="169"/>
      <c r="UGM63" s="169"/>
      <c r="UGN63" s="169"/>
      <c r="UGO63" s="169"/>
      <c r="UGP63" s="169"/>
      <c r="UGQ63" s="169"/>
      <c r="UGR63" s="169"/>
      <c r="UGS63" s="169"/>
      <c r="UGT63" s="169"/>
      <c r="UGU63" s="169"/>
      <c r="UGV63" s="169"/>
      <c r="UGW63" s="169"/>
      <c r="UGX63" s="169"/>
      <c r="UGY63" s="169"/>
      <c r="UGZ63" s="169"/>
      <c r="UHA63" s="169"/>
      <c r="UHB63" s="169"/>
      <c r="UHC63" s="169"/>
      <c r="UHD63" s="169"/>
      <c r="UHE63" s="169"/>
      <c r="UHF63" s="169"/>
      <c r="UHG63" s="169"/>
      <c r="UHH63" s="169"/>
      <c r="UHI63" s="169"/>
      <c r="UHJ63" s="169"/>
      <c r="UHK63" s="169"/>
      <c r="UHL63" s="169"/>
      <c r="UHM63" s="169"/>
      <c r="UHN63" s="169"/>
      <c r="UHO63" s="169"/>
      <c r="UHP63" s="169"/>
      <c r="UHQ63" s="169"/>
      <c r="UHR63" s="169"/>
      <c r="UHS63" s="169"/>
      <c r="UHT63" s="169"/>
      <c r="UHU63" s="169"/>
      <c r="UHV63" s="169"/>
      <c r="UHW63" s="169"/>
      <c r="UHX63" s="169"/>
      <c r="UHY63" s="169"/>
      <c r="UHZ63" s="169"/>
      <c r="UIA63" s="169"/>
      <c r="UIB63" s="169"/>
      <c r="UIC63" s="169"/>
      <c r="UID63" s="169"/>
      <c r="UIE63" s="169"/>
      <c r="UIF63" s="169"/>
      <c r="UIG63" s="169"/>
      <c r="UIH63" s="169"/>
      <c r="UII63" s="169"/>
      <c r="UIJ63" s="169"/>
      <c r="UIK63" s="169"/>
      <c r="UIL63" s="169"/>
      <c r="UIM63" s="169"/>
      <c r="UIN63" s="169"/>
      <c r="UIO63" s="169"/>
      <c r="UIP63" s="169"/>
      <c r="UIQ63" s="169"/>
      <c r="UIR63" s="169"/>
      <c r="UIS63" s="169"/>
      <c r="UIT63" s="169"/>
      <c r="UIU63" s="169"/>
      <c r="UIV63" s="169"/>
      <c r="UIW63" s="169"/>
      <c r="UIX63" s="169"/>
      <c r="UIY63" s="169"/>
      <c r="UIZ63" s="169"/>
      <c r="UJA63" s="169"/>
      <c r="UJB63" s="169"/>
      <c r="UJC63" s="169"/>
      <c r="UJD63" s="169"/>
      <c r="UJE63" s="169"/>
      <c r="UJF63" s="169"/>
      <c r="UJG63" s="169"/>
      <c r="UJH63" s="169"/>
      <c r="UJI63" s="169"/>
      <c r="UJJ63" s="169"/>
      <c r="UJK63" s="169"/>
      <c r="UJL63" s="169"/>
      <c r="UJM63" s="169"/>
      <c r="UJN63" s="169"/>
      <c r="UJO63" s="169"/>
      <c r="UJP63" s="169"/>
      <c r="UJQ63" s="169"/>
      <c r="UJR63" s="169"/>
      <c r="UJS63" s="169"/>
      <c r="UJT63" s="169"/>
      <c r="UJU63" s="169"/>
      <c r="UJV63" s="169"/>
      <c r="UJW63" s="169"/>
      <c r="UJX63" s="169"/>
      <c r="UJY63" s="169"/>
      <c r="UJZ63" s="169"/>
      <c r="UKA63" s="169"/>
      <c r="UKB63" s="169"/>
      <c r="UKC63" s="169"/>
      <c r="UKD63" s="169"/>
      <c r="UKE63" s="169"/>
      <c r="UKF63" s="169"/>
      <c r="UKG63" s="169"/>
      <c r="UKH63" s="169"/>
      <c r="UKI63" s="169"/>
      <c r="UKJ63" s="169"/>
      <c r="UKK63" s="169"/>
      <c r="UKL63" s="169"/>
      <c r="UKM63" s="169"/>
      <c r="UKN63" s="169"/>
      <c r="UKO63" s="169"/>
      <c r="UKP63" s="169"/>
      <c r="UKQ63" s="169"/>
      <c r="UKR63" s="169"/>
      <c r="UKS63" s="169"/>
      <c r="UKT63" s="169"/>
      <c r="UKU63" s="169"/>
      <c r="UKV63" s="169"/>
      <c r="UKW63" s="169"/>
      <c r="UKX63" s="169"/>
      <c r="UKY63" s="169"/>
      <c r="UKZ63" s="169"/>
      <c r="ULA63" s="169"/>
      <c r="ULB63" s="169"/>
      <c r="ULC63" s="169"/>
      <c r="ULD63" s="169"/>
      <c r="ULE63" s="169"/>
      <c r="ULF63" s="169"/>
      <c r="ULG63" s="169"/>
      <c r="ULH63" s="169"/>
      <c r="ULI63" s="169"/>
      <c r="ULJ63" s="169"/>
      <c r="ULK63" s="169"/>
      <c r="ULL63" s="169"/>
      <c r="ULM63" s="169"/>
      <c r="ULN63" s="169"/>
      <c r="ULO63" s="169"/>
      <c r="ULP63" s="169"/>
      <c r="ULQ63" s="169"/>
      <c r="ULR63" s="169"/>
      <c r="ULS63" s="169"/>
      <c r="ULT63" s="169"/>
      <c r="ULU63" s="169"/>
      <c r="ULV63" s="169"/>
      <c r="ULW63" s="169"/>
      <c r="ULX63" s="169"/>
      <c r="ULY63" s="169"/>
      <c r="ULZ63" s="169"/>
      <c r="UMA63" s="169"/>
      <c r="UMB63" s="169"/>
      <c r="UMC63" s="169"/>
      <c r="UMD63" s="169"/>
      <c r="UME63" s="169"/>
      <c r="UMF63" s="169"/>
      <c r="UMG63" s="169"/>
      <c r="UMH63" s="169"/>
      <c r="UMI63" s="169"/>
      <c r="UMJ63" s="169"/>
      <c r="UMK63" s="169"/>
      <c r="UML63" s="169"/>
      <c r="UMM63" s="169"/>
      <c r="UMN63" s="169"/>
      <c r="UMO63" s="169"/>
      <c r="UMP63" s="169"/>
      <c r="UMQ63" s="169"/>
      <c r="UMR63" s="169"/>
      <c r="UMS63" s="169"/>
      <c r="UMT63" s="169"/>
      <c r="UMU63" s="169"/>
      <c r="UMV63" s="169"/>
      <c r="UMW63" s="169"/>
      <c r="UMX63" s="169"/>
      <c r="UMY63" s="169"/>
      <c r="UMZ63" s="169"/>
      <c r="UNA63" s="169"/>
      <c r="UNB63" s="169"/>
      <c r="UNC63" s="169"/>
      <c r="UND63" s="169"/>
      <c r="UNE63" s="169"/>
      <c r="UNF63" s="169"/>
      <c r="UNG63" s="169"/>
      <c r="UNH63" s="169"/>
      <c r="UNI63" s="169"/>
      <c r="UNJ63" s="169"/>
      <c r="UNK63" s="169"/>
      <c r="UNL63" s="169"/>
      <c r="UNM63" s="169"/>
      <c r="UNN63" s="169"/>
      <c r="UNO63" s="169"/>
      <c r="UNP63" s="169"/>
      <c r="UNQ63" s="169"/>
      <c r="UNR63" s="169"/>
      <c r="UNS63" s="169"/>
      <c r="UNT63" s="169"/>
      <c r="UNU63" s="169"/>
      <c r="UNV63" s="169"/>
      <c r="UNW63" s="169"/>
      <c r="UNX63" s="169"/>
      <c r="UNY63" s="169"/>
      <c r="UNZ63" s="169"/>
      <c r="UOA63" s="169"/>
      <c r="UOB63" s="169"/>
      <c r="UOC63" s="169"/>
      <c r="UOD63" s="169"/>
      <c r="UOE63" s="169"/>
      <c r="UOF63" s="169"/>
      <c r="UOG63" s="169"/>
      <c r="UOH63" s="169"/>
      <c r="UOI63" s="169"/>
      <c r="UOJ63" s="169"/>
      <c r="UOK63" s="169"/>
      <c r="UOL63" s="169"/>
      <c r="UOM63" s="169"/>
      <c r="UON63" s="169"/>
      <c r="UOO63" s="169"/>
      <c r="UOP63" s="169"/>
      <c r="UOQ63" s="169"/>
      <c r="UOR63" s="169"/>
      <c r="UOS63" s="169"/>
      <c r="UOT63" s="169"/>
      <c r="UOU63" s="169"/>
      <c r="UOV63" s="169"/>
      <c r="UOW63" s="169"/>
      <c r="UOX63" s="169"/>
      <c r="UOY63" s="169"/>
      <c r="UOZ63" s="169"/>
      <c r="UPA63" s="169"/>
      <c r="UPB63" s="169"/>
      <c r="UPC63" s="169"/>
      <c r="UPD63" s="169"/>
      <c r="UPE63" s="169"/>
      <c r="UPF63" s="169"/>
      <c r="UPG63" s="169"/>
      <c r="UPH63" s="169"/>
      <c r="UPI63" s="169"/>
      <c r="UPJ63" s="169"/>
      <c r="UPK63" s="169"/>
      <c r="UPL63" s="169"/>
      <c r="UPM63" s="169"/>
      <c r="UPN63" s="169"/>
      <c r="UPO63" s="169"/>
      <c r="UPP63" s="169"/>
      <c r="UPQ63" s="169"/>
      <c r="UPR63" s="169"/>
      <c r="UPS63" s="169"/>
      <c r="UPT63" s="169"/>
      <c r="UPU63" s="169"/>
      <c r="UPV63" s="169"/>
      <c r="UPW63" s="169"/>
      <c r="UPX63" s="169"/>
      <c r="UPY63" s="169"/>
      <c r="UPZ63" s="169"/>
      <c r="UQA63" s="169"/>
      <c r="UQB63" s="169"/>
      <c r="UQC63" s="169"/>
      <c r="UQD63" s="169"/>
      <c r="UQE63" s="169"/>
      <c r="UQF63" s="169"/>
      <c r="UQG63" s="169"/>
      <c r="UQH63" s="169"/>
      <c r="UQI63" s="169"/>
      <c r="UQJ63" s="169"/>
      <c r="UQK63" s="169"/>
      <c r="UQL63" s="169"/>
      <c r="UQM63" s="169"/>
      <c r="UQN63" s="169"/>
      <c r="UQO63" s="169"/>
      <c r="UQP63" s="169"/>
      <c r="UQQ63" s="169"/>
      <c r="UQR63" s="169"/>
      <c r="UQS63" s="169"/>
      <c r="UQT63" s="169"/>
      <c r="UQU63" s="169"/>
      <c r="UQV63" s="169"/>
      <c r="UQW63" s="169"/>
      <c r="UQX63" s="169"/>
      <c r="UQY63" s="169"/>
      <c r="UQZ63" s="169"/>
      <c r="URA63" s="169"/>
      <c r="URB63" s="169"/>
      <c r="URC63" s="169"/>
      <c r="URD63" s="169"/>
      <c r="URE63" s="169"/>
      <c r="URF63" s="169"/>
      <c r="URG63" s="169"/>
      <c r="URH63" s="169"/>
      <c r="URI63" s="169"/>
      <c r="URJ63" s="169"/>
      <c r="URK63" s="169"/>
      <c r="URL63" s="169"/>
      <c r="URM63" s="169"/>
      <c r="URN63" s="169"/>
      <c r="URO63" s="169"/>
      <c r="URP63" s="169"/>
      <c r="URQ63" s="169"/>
      <c r="URR63" s="169"/>
      <c r="URS63" s="169"/>
      <c r="URT63" s="169"/>
      <c r="URU63" s="169"/>
      <c r="URV63" s="169"/>
      <c r="URW63" s="169"/>
      <c r="URX63" s="169"/>
      <c r="URY63" s="169"/>
      <c r="URZ63" s="169"/>
      <c r="USA63" s="169"/>
      <c r="USB63" s="169"/>
      <c r="USC63" s="169"/>
      <c r="USD63" s="169"/>
      <c r="USE63" s="169"/>
      <c r="USF63" s="169"/>
      <c r="USG63" s="169"/>
      <c r="USH63" s="169"/>
      <c r="USI63" s="169"/>
      <c r="USJ63" s="169"/>
      <c r="USK63" s="169"/>
      <c r="USL63" s="169"/>
      <c r="USM63" s="169"/>
      <c r="USN63" s="169"/>
      <c r="USO63" s="169"/>
      <c r="USP63" s="169"/>
      <c r="USQ63" s="169"/>
      <c r="USR63" s="169"/>
      <c r="USS63" s="169"/>
      <c r="UST63" s="169"/>
      <c r="USU63" s="169"/>
      <c r="USV63" s="169"/>
      <c r="USW63" s="169"/>
      <c r="USX63" s="169"/>
      <c r="USY63" s="169"/>
      <c r="USZ63" s="169"/>
      <c r="UTA63" s="169"/>
      <c r="UTB63" s="169"/>
      <c r="UTC63" s="169"/>
      <c r="UTD63" s="169"/>
      <c r="UTE63" s="169"/>
      <c r="UTF63" s="169"/>
      <c r="UTG63" s="169"/>
      <c r="UTH63" s="169"/>
      <c r="UTI63" s="169"/>
      <c r="UTJ63" s="169"/>
      <c r="UTK63" s="169"/>
      <c r="UTL63" s="169"/>
      <c r="UTM63" s="169"/>
      <c r="UTN63" s="169"/>
      <c r="UTO63" s="169"/>
      <c r="UTP63" s="169"/>
      <c r="UTQ63" s="169"/>
      <c r="UTR63" s="169"/>
      <c r="UTS63" s="169"/>
      <c r="UTT63" s="169"/>
      <c r="UTU63" s="169"/>
      <c r="UTV63" s="169"/>
      <c r="UTW63" s="169"/>
      <c r="UTX63" s="169"/>
      <c r="UTY63" s="169"/>
      <c r="UTZ63" s="169"/>
      <c r="UUA63" s="169"/>
      <c r="UUB63" s="169"/>
      <c r="UUC63" s="169"/>
      <c r="UUD63" s="169"/>
      <c r="UUE63" s="169"/>
      <c r="UUF63" s="169"/>
      <c r="UUG63" s="169"/>
      <c r="UUH63" s="169"/>
      <c r="UUI63" s="169"/>
      <c r="UUJ63" s="169"/>
      <c r="UUK63" s="169"/>
      <c r="UUL63" s="169"/>
      <c r="UUM63" s="169"/>
      <c r="UUN63" s="169"/>
      <c r="UUO63" s="169"/>
      <c r="UUP63" s="169"/>
      <c r="UUQ63" s="169"/>
      <c r="UUR63" s="169"/>
      <c r="UUS63" s="169"/>
      <c r="UUT63" s="169"/>
      <c r="UUU63" s="169"/>
      <c r="UUV63" s="169"/>
      <c r="UUW63" s="169"/>
      <c r="UUX63" s="169"/>
      <c r="UUY63" s="169"/>
      <c r="UUZ63" s="169"/>
      <c r="UVA63" s="169"/>
      <c r="UVB63" s="169"/>
      <c r="UVC63" s="169"/>
      <c r="UVD63" s="169"/>
      <c r="UVE63" s="169"/>
      <c r="UVF63" s="169"/>
      <c r="UVG63" s="169"/>
      <c r="UVH63" s="169"/>
      <c r="UVI63" s="169"/>
      <c r="UVJ63" s="169"/>
      <c r="UVK63" s="169"/>
      <c r="UVL63" s="169"/>
      <c r="UVM63" s="169"/>
      <c r="UVN63" s="169"/>
      <c r="UVO63" s="169"/>
      <c r="UVP63" s="169"/>
      <c r="UVQ63" s="169"/>
      <c r="UVR63" s="169"/>
      <c r="UVS63" s="169"/>
      <c r="UVT63" s="169"/>
      <c r="UVU63" s="169"/>
      <c r="UVV63" s="169"/>
      <c r="UVW63" s="169"/>
      <c r="UVX63" s="169"/>
      <c r="UVY63" s="169"/>
      <c r="UVZ63" s="169"/>
      <c r="UWA63" s="169"/>
      <c r="UWB63" s="169"/>
      <c r="UWC63" s="169"/>
      <c r="UWD63" s="169"/>
      <c r="UWE63" s="169"/>
      <c r="UWF63" s="169"/>
      <c r="UWG63" s="169"/>
      <c r="UWH63" s="169"/>
      <c r="UWI63" s="169"/>
      <c r="UWJ63" s="169"/>
      <c r="UWK63" s="169"/>
      <c r="UWL63" s="169"/>
      <c r="UWM63" s="169"/>
      <c r="UWN63" s="169"/>
      <c r="UWO63" s="169"/>
      <c r="UWP63" s="169"/>
      <c r="UWQ63" s="169"/>
      <c r="UWR63" s="169"/>
      <c r="UWS63" s="169"/>
      <c r="UWT63" s="169"/>
      <c r="UWU63" s="169"/>
      <c r="UWV63" s="169"/>
      <c r="UWW63" s="169"/>
      <c r="UWX63" s="169"/>
      <c r="UWY63" s="169"/>
      <c r="UWZ63" s="169"/>
      <c r="UXA63" s="169"/>
      <c r="UXB63" s="169"/>
      <c r="UXC63" s="169"/>
      <c r="UXD63" s="169"/>
      <c r="UXE63" s="169"/>
      <c r="UXF63" s="169"/>
      <c r="UXG63" s="169"/>
      <c r="UXH63" s="169"/>
      <c r="UXI63" s="169"/>
      <c r="UXJ63" s="169"/>
      <c r="UXK63" s="169"/>
      <c r="UXL63" s="169"/>
      <c r="UXM63" s="169"/>
      <c r="UXN63" s="169"/>
      <c r="UXO63" s="169"/>
      <c r="UXP63" s="169"/>
      <c r="UXQ63" s="169"/>
      <c r="UXR63" s="169"/>
      <c r="UXS63" s="169"/>
      <c r="UXT63" s="169"/>
      <c r="UXU63" s="169"/>
      <c r="UXV63" s="169"/>
      <c r="UXW63" s="169"/>
      <c r="UXX63" s="169"/>
      <c r="UXY63" s="169"/>
      <c r="UXZ63" s="169"/>
      <c r="UYA63" s="169"/>
      <c r="UYB63" s="169"/>
      <c r="UYC63" s="169"/>
      <c r="UYD63" s="169"/>
      <c r="UYE63" s="169"/>
      <c r="UYF63" s="169"/>
      <c r="UYG63" s="169"/>
      <c r="UYH63" s="169"/>
      <c r="UYI63" s="169"/>
      <c r="UYJ63" s="169"/>
      <c r="UYK63" s="169"/>
      <c r="UYL63" s="169"/>
      <c r="UYM63" s="169"/>
      <c r="UYN63" s="169"/>
      <c r="UYO63" s="169"/>
      <c r="UYP63" s="169"/>
      <c r="UYQ63" s="169"/>
      <c r="UYR63" s="169"/>
      <c r="UYS63" s="169"/>
      <c r="UYT63" s="169"/>
      <c r="UYU63" s="169"/>
      <c r="UYV63" s="169"/>
      <c r="UYW63" s="169"/>
      <c r="UYX63" s="169"/>
      <c r="UYY63" s="169"/>
      <c r="UYZ63" s="169"/>
      <c r="UZA63" s="169"/>
      <c r="UZB63" s="169"/>
      <c r="UZC63" s="169"/>
      <c r="UZD63" s="169"/>
      <c r="UZE63" s="169"/>
      <c r="UZF63" s="169"/>
      <c r="UZG63" s="169"/>
      <c r="UZH63" s="169"/>
      <c r="UZI63" s="169"/>
      <c r="UZJ63" s="169"/>
      <c r="UZK63" s="169"/>
      <c r="UZL63" s="169"/>
      <c r="UZM63" s="169"/>
      <c r="UZN63" s="169"/>
      <c r="UZO63" s="169"/>
      <c r="UZP63" s="169"/>
      <c r="UZQ63" s="169"/>
      <c r="UZR63" s="169"/>
      <c r="UZS63" s="169"/>
      <c r="UZT63" s="169"/>
      <c r="UZU63" s="169"/>
      <c r="UZV63" s="169"/>
      <c r="UZW63" s="169"/>
      <c r="UZX63" s="169"/>
      <c r="UZY63" s="169"/>
      <c r="UZZ63" s="169"/>
      <c r="VAA63" s="169"/>
      <c r="VAB63" s="169"/>
      <c r="VAC63" s="169"/>
      <c r="VAD63" s="169"/>
      <c r="VAE63" s="169"/>
      <c r="VAF63" s="169"/>
      <c r="VAG63" s="169"/>
      <c r="VAH63" s="169"/>
      <c r="VAI63" s="169"/>
      <c r="VAJ63" s="169"/>
      <c r="VAK63" s="169"/>
      <c r="VAL63" s="169"/>
      <c r="VAM63" s="169"/>
      <c r="VAN63" s="169"/>
      <c r="VAO63" s="169"/>
      <c r="VAP63" s="169"/>
      <c r="VAQ63" s="169"/>
      <c r="VAR63" s="169"/>
      <c r="VAS63" s="169"/>
      <c r="VAT63" s="169"/>
      <c r="VAU63" s="169"/>
      <c r="VAV63" s="169"/>
      <c r="VAW63" s="169"/>
      <c r="VAX63" s="169"/>
      <c r="VAY63" s="169"/>
      <c r="VAZ63" s="169"/>
      <c r="VBA63" s="169"/>
      <c r="VBB63" s="169"/>
      <c r="VBC63" s="169"/>
      <c r="VBD63" s="169"/>
      <c r="VBE63" s="169"/>
      <c r="VBF63" s="169"/>
      <c r="VBG63" s="169"/>
      <c r="VBH63" s="169"/>
      <c r="VBI63" s="169"/>
      <c r="VBJ63" s="169"/>
      <c r="VBK63" s="169"/>
      <c r="VBL63" s="169"/>
      <c r="VBM63" s="169"/>
      <c r="VBN63" s="169"/>
      <c r="VBO63" s="169"/>
      <c r="VBP63" s="169"/>
      <c r="VBQ63" s="169"/>
      <c r="VBR63" s="169"/>
      <c r="VBS63" s="169"/>
      <c r="VBT63" s="169"/>
      <c r="VBU63" s="169"/>
      <c r="VBV63" s="169"/>
      <c r="VBW63" s="169"/>
      <c r="VBX63" s="169"/>
      <c r="VBY63" s="169"/>
      <c r="VBZ63" s="169"/>
      <c r="VCA63" s="169"/>
      <c r="VCB63" s="169"/>
      <c r="VCC63" s="169"/>
      <c r="VCD63" s="169"/>
      <c r="VCE63" s="169"/>
      <c r="VCF63" s="169"/>
      <c r="VCG63" s="169"/>
      <c r="VCH63" s="169"/>
      <c r="VCI63" s="169"/>
      <c r="VCJ63" s="169"/>
      <c r="VCK63" s="169"/>
      <c r="VCL63" s="169"/>
      <c r="VCM63" s="169"/>
      <c r="VCN63" s="169"/>
      <c r="VCO63" s="169"/>
      <c r="VCP63" s="169"/>
      <c r="VCQ63" s="169"/>
      <c r="VCR63" s="169"/>
      <c r="VCS63" s="169"/>
      <c r="VCT63" s="169"/>
      <c r="VCU63" s="169"/>
      <c r="VCV63" s="169"/>
      <c r="VCW63" s="169"/>
      <c r="VCX63" s="169"/>
      <c r="VCY63" s="169"/>
      <c r="VCZ63" s="169"/>
      <c r="VDA63" s="169"/>
      <c r="VDB63" s="169"/>
      <c r="VDC63" s="169"/>
      <c r="VDD63" s="169"/>
      <c r="VDE63" s="169"/>
      <c r="VDF63" s="169"/>
      <c r="VDG63" s="169"/>
      <c r="VDH63" s="169"/>
      <c r="VDI63" s="169"/>
      <c r="VDJ63" s="169"/>
      <c r="VDK63" s="169"/>
      <c r="VDL63" s="169"/>
      <c r="VDM63" s="169"/>
      <c r="VDN63" s="169"/>
      <c r="VDO63" s="169"/>
      <c r="VDP63" s="169"/>
      <c r="VDQ63" s="169"/>
      <c r="VDR63" s="169"/>
      <c r="VDS63" s="169"/>
      <c r="VDT63" s="169"/>
      <c r="VDU63" s="169"/>
      <c r="VDV63" s="169"/>
      <c r="VDW63" s="169"/>
      <c r="VDX63" s="169"/>
      <c r="VDY63" s="169"/>
      <c r="VDZ63" s="169"/>
      <c r="VEA63" s="169"/>
      <c r="VEB63" s="169"/>
      <c r="VEC63" s="169"/>
      <c r="VED63" s="169"/>
      <c r="VEE63" s="169"/>
      <c r="VEF63" s="169"/>
      <c r="VEG63" s="169"/>
      <c r="VEH63" s="169"/>
      <c r="VEI63" s="169"/>
      <c r="VEJ63" s="169"/>
      <c r="VEK63" s="169"/>
      <c r="VEL63" s="169"/>
      <c r="VEM63" s="169"/>
      <c r="VEN63" s="169"/>
      <c r="VEO63" s="169"/>
      <c r="VEP63" s="169"/>
      <c r="VEQ63" s="169"/>
      <c r="VER63" s="169"/>
      <c r="VES63" s="169"/>
      <c r="VET63" s="169"/>
      <c r="VEU63" s="169"/>
      <c r="VEV63" s="169"/>
      <c r="VEW63" s="169"/>
      <c r="VEX63" s="169"/>
      <c r="VEY63" s="169"/>
      <c r="VEZ63" s="169"/>
      <c r="VFA63" s="169"/>
      <c r="VFB63" s="169"/>
      <c r="VFC63" s="169"/>
      <c r="VFD63" s="169"/>
      <c r="VFE63" s="169"/>
      <c r="VFF63" s="169"/>
      <c r="VFG63" s="169"/>
      <c r="VFH63" s="169"/>
      <c r="VFI63" s="169"/>
      <c r="VFJ63" s="169"/>
      <c r="VFK63" s="169"/>
      <c r="VFL63" s="169"/>
      <c r="VFM63" s="169"/>
      <c r="VFN63" s="169"/>
      <c r="VFO63" s="169"/>
      <c r="VFP63" s="169"/>
      <c r="VFQ63" s="169"/>
      <c r="VFR63" s="169"/>
      <c r="VFS63" s="169"/>
      <c r="VFT63" s="169"/>
      <c r="VFU63" s="169"/>
      <c r="VFV63" s="169"/>
      <c r="VFW63" s="169"/>
      <c r="VFX63" s="169"/>
      <c r="VFY63" s="169"/>
      <c r="VFZ63" s="169"/>
      <c r="VGA63" s="169"/>
      <c r="VGB63" s="169"/>
      <c r="VGC63" s="169"/>
      <c r="VGD63" s="169"/>
      <c r="VGE63" s="169"/>
      <c r="VGF63" s="169"/>
      <c r="VGG63" s="169"/>
      <c r="VGH63" s="169"/>
      <c r="VGI63" s="169"/>
      <c r="VGJ63" s="169"/>
      <c r="VGK63" s="169"/>
      <c r="VGL63" s="169"/>
      <c r="VGM63" s="169"/>
      <c r="VGN63" s="169"/>
      <c r="VGO63" s="169"/>
      <c r="VGP63" s="169"/>
      <c r="VGQ63" s="169"/>
      <c r="VGR63" s="169"/>
      <c r="VGS63" s="169"/>
      <c r="VGT63" s="169"/>
      <c r="VGU63" s="169"/>
      <c r="VGV63" s="169"/>
      <c r="VGW63" s="169"/>
      <c r="VGX63" s="169"/>
      <c r="VGY63" s="169"/>
      <c r="VGZ63" s="169"/>
      <c r="VHA63" s="169"/>
      <c r="VHB63" s="169"/>
      <c r="VHC63" s="169"/>
      <c r="VHD63" s="169"/>
      <c r="VHE63" s="169"/>
      <c r="VHF63" s="169"/>
      <c r="VHG63" s="169"/>
      <c r="VHH63" s="169"/>
      <c r="VHI63" s="169"/>
      <c r="VHJ63" s="169"/>
      <c r="VHK63" s="169"/>
      <c r="VHL63" s="169"/>
      <c r="VHM63" s="169"/>
      <c r="VHN63" s="169"/>
      <c r="VHO63" s="169"/>
      <c r="VHP63" s="169"/>
      <c r="VHQ63" s="169"/>
      <c r="VHR63" s="169"/>
      <c r="VHS63" s="169"/>
      <c r="VHT63" s="169"/>
      <c r="VHU63" s="169"/>
      <c r="VHV63" s="169"/>
      <c r="VHW63" s="169"/>
      <c r="VHX63" s="169"/>
      <c r="VHY63" s="169"/>
      <c r="VHZ63" s="169"/>
      <c r="VIA63" s="169"/>
      <c r="VIB63" s="169"/>
      <c r="VIC63" s="169"/>
      <c r="VID63" s="169"/>
      <c r="VIE63" s="169"/>
      <c r="VIF63" s="169"/>
      <c r="VIG63" s="169"/>
      <c r="VIH63" s="169"/>
      <c r="VII63" s="169"/>
      <c r="VIJ63" s="169"/>
      <c r="VIK63" s="169"/>
      <c r="VIL63" s="169"/>
      <c r="VIM63" s="169"/>
      <c r="VIN63" s="169"/>
      <c r="VIO63" s="169"/>
      <c r="VIP63" s="169"/>
      <c r="VIQ63" s="169"/>
      <c r="VIR63" s="169"/>
      <c r="VIS63" s="169"/>
      <c r="VIT63" s="169"/>
      <c r="VIU63" s="169"/>
      <c r="VIV63" s="169"/>
      <c r="VIW63" s="169"/>
      <c r="VIX63" s="169"/>
      <c r="VIY63" s="169"/>
      <c r="VIZ63" s="169"/>
      <c r="VJA63" s="169"/>
      <c r="VJB63" s="169"/>
      <c r="VJC63" s="169"/>
      <c r="VJD63" s="169"/>
      <c r="VJE63" s="169"/>
      <c r="VJF63" s="169"/>
      <c r="VJG63" s="169"/>
      <c r="VJH63" s="169"/>
      <c r="VJI63" s="169"/>
      <c r="VJJ63" s="169"/>
      <c r="VJK63" s="169"/>
      <c r="VJL63" s="169"/>
      <c r="VJM63" s="169"/>
      <c r="VJN63" s="169"/>
      <c r="VJO63" s="169"/>
      <c r="VJP63" s="169"/>
      <c r="VJQ63" s="169"/>
      <c r="VJR63" s="169"/>
      <c r="VJS63" s="169"/>
      <c r="VJT63" s="169"/>
      <c r="VJU63" s="169"/>
      <c r="VJV63" s="169"/>
      <c r="VJW63" s="169"/>
      <c r="VJX63" s="169"/>
      <c r="VJY63" s="169"/>
      <c r="VJZ63" s="169"/>
      <c r="VKA63" s="169"/>
      <c r="VKB63" s="169"/>
      <c r="VKC63" s="169"/>
      <c r="VKD63" s="169"/>
      <c r="VKE63" s="169"/>
      <c r="VKF63" s="169"/>
      <c r="VKG63" s="169"/>
      <c r="VKH63" s="169"/>
      <c r="VKI63" s="169"/>
      <c r="VKJ63" s="169"/>
      <c r="VKK63" s="169"/>
      <c r="VKL63" s="169"/>
      <c r="VKM63" s="169"/>
      <c r="VKN63" s="169"/>
      <c r="VKO63" s="169"/>
      <c r="VKP63" s="169"/>
      <c r="VKQ63" s="169"/>
      <c r="VKR63" s="169"/>
      <c r="VKS63" s="169"/>
      <c r="VKT63" s="169"/>
      <c r="VKU63" s="169"/>
      <c r="VKV63" s="169"/>
      <c r="VKW63" s="169"/>
      <c r="VKX63" s="169"/>
      <c r="VKY63" s="169"/>
      <c r="VKZ63" s="169"/>
      <c r="VLA63" s="169"/>
      <c r="VLB63" s="169"/>
      <c r="VLC63" s="169"/>
      <c r="VLD63" s="169"/>
      <c r="VLE63" s="169"/>
      <c r="VLF63" s="169"/>
      <c r="VLG63" s="169"/>
      <c r="VLH63" s="169"/>
      <c r="VLI63" s="169"/>
      <c r="VLJ63" s="169"/>
      <c r="VLK63" s="169"/>
      <c r="VLL63" s="169"/>
      <c r="VLM63" s="169"/>
      <c r="VLN63" s="169"/>
      <c r="VLO63" s="169"/>
      <c r="VLP63" s="169"/>
      <c r="VLQ63" s="169"/>
      <c r="VLR63" s="169"/>
      <c r="VLS63" s="169"/>
      <c r="VLT63" s="169"/>
      <c r="VLU63" s="169"/>
      <c r="VLV63" s="169"/>
      <c r="VLW63" s="169"/>
      <c r="VLX63" s="169"/>
      <c r="VLY63" s="169"/>
      <c r="VLZ63" s="169"/>
      <c r="VMA63" s="169"/>
      <c r="VMB63" s="169"/>
      <c r="VMC63" s="169"/>
      <c r="VMD63" s="169"/>
      <c r="VME63" s="169"/>
      <c r="VMF63" s="169"/>
      <c r="VMG63" s="169"/>
      <c r="VMH63" s="169"/>
      <c r="VMI63" s="169"/>
      <c r="VMJ63" s="169"/>
      <c r="VMK63" s="169"/>
      <c r="VML63" s="169"/>
      <c r="VMM63" s="169"/>
      <c r="VMN63" s="169"/>
      <c r="VMO63" s="169"/>
      <c r="VMP63" s="169"/>
      <c r="VMQ63" s="169"/>
      <c r="VMR63" s="169"/>
      <c r="VMS63" s="169"/>
      <c r="VMT63" s="169"/>
      <c r="VMU63" s="169"/>
      <c r="VMV63" s="169"/>
      <c r="VMW63" s="169"/>
      <c r="VMX63" s="169"/>
      <c r="VMY63" s="169"/>
      <c r="VMZ63" s="169"/>
      <c r="VNA63" s="169"/>
      <c r="VNB63" s="169"/>
      <c r="VNC63" s="169"/>
      <c r="VND63" s="169"/>
      <c r="VNE63" s="169"/>
      <c r="VNF63" s="169"/>
      <c r="VNG63" s="169"/>
      <c r="VNH63" s="169"/>
      <c r="VNI63" s="169"/>
      <c r="VNJ63" s="169"/>
      <c r="VNK63" s="169"/>
      <c r="VNL63" s="169"/>
      <c r="VNM63" s="169"/>
      <c r="VNN63" s="169"/>
      <c r="VNO63" s="169"/>
      <c r="VNP63" s="169"/>
      <c r="VNQ63" s="169"/>
      <c r="VNR63" s="169"/>
      <c r="VNS63" s="169"/>
      <c r="VNT63" s="169"/>
      <c r="VNU63" s="169"/>
      <c r="VNV63" s="169"/>
      <c r="VNW63" s="169"/>
      <c r="VNX63" s="169"/>
      <c r="VNY63" s="169"/>
      <c r="VNZ63" s="169"/>
      <c r="VOA63" s="169"/>
      <c r="VOB63" s="169"/>
      <c r="VOC63" s="169"/>
      <c r="VOD63" s="169"/>
      <c r="VOE63" s="169"/>
      <c r="VOF63" s="169"/>
      <c r="VOG63" s="169"/>
      <c r="VOH63" s="169"/>
      <c r="VOI63" s="169"/>
      <c r="VOJ63" s="169"/>
      <c r="VOK63" s="169"/>
      <c r="VOL63" s="169"/>
      <c r="VOM63" s="169"/>
      <c r="VON63" s="169"/>
      <c r="VOO63" s="169"/>
      <c r="VOP63" s="169"/>
      <c r="VOQ63" s="169"/>
      <c r="VOR63" s="169"/>
      <c r="VOS63" s="169"/>
      <c r="VOT63" s="169"/>
      <c r="VOU63" s="169"/>
      <c r="VOV63" s="169"/>
      <c r="VOW63" s="169"/>
      <c r="VOX63" s="169"/>
      <c r="VOY63" s="169"/>
      <c r="VOZ63" s="169"/>
      <c r="VPA63" s="169"/>
      <c r="VPB63" s="169"/>
      <c r="VPC63" s="169"/>
      <c r="VPD63" s="169"/>
      <c r="VPE63" s="169"/>
      <c r="VPF63" s="169"/>
      <c r="VPG63" s="169"/>
      <c r="VPH63" s="169"/>
      <c r="VPI63" s="169"/>
      <c r="VPJ63" s="169"/>
      <c r="VPK63" s="169"/>
      <c r="VPL63" s="169"/>
      <c r="VPM63" s="169"/>
      <c r="VPN63" s="169"/>
      <c r="VPO63" s="169"/>
      <c r="VPP63" s="169"/>
      <c r="VPQ63" s="169"/>
      <c r="VPR63" s="169"/>
      <c r="VPS63" s="169"/>
      <c r="VPT63" s="169"/>
      <c r="VPU63" s="169"/>
      <c r="VPV63" s="169"/>
      <c r="VPW63" s="169"/>
      <c r="VPX63" s="169"/>
      <c r="VPY63" s="169"/>
      <c r="VPZ63" s="169"/>
      <c r="VQA63" s="169"/>
      <c r="VQB63" s="169"/>
      <c r="VQC63" s="169"/>
      <c r="VQD63" s="169"/>
      <c r="VQE63" s="169"/>
      <c r="VQF63" s="169"/>
      <c r="VQG63" s="169"/>
      <c r="VQH63" s="169"/>
      <c r="VQI63" s="169"/>
      <c r="VQJ63" s="169"/>
      <c r="VQK63" s="169"/>
      <c r="VQL63" s="169"/>
      <c r="VQM63" s="169"/>
      <c r="VQN63" s="169"/>
      <c r="VQO63" s="169"/>
      <c r="VQP63" s="169"/>
      <c r="VQQ63" s="169"/>
      <c r="VQR63" s="169"/>
      <c r="VQS63" s="169"/>
      <c r="VQT63" s="169"/>
      <c r="VQU63" s="169"/>
      <c r="VQV63" s="169"/>
      <c r="VQW63" s="169"/>
      <c r="VQX63" s="169"/>
      <c r="VQY63" s="169"/>
      <c r="VQZ63" s="169"/>
      <c r="VRA63" s="169"/>
      <c r="VRB63" s="169"/>
      <c r="VRC63" s="169"/>
      <c r="VRD63" s="169"/>
      <c r="VRE63" s="169"/>
      <c r="VRF63" s="169"/>
      <c r="VRG63" s="169"/>
      <c r="VRH63" s="169"/>
      <c r="VRI63" s="169"/>
      <c r="VRJ63" s="169"/>
      <c r="VRK63" s="169"/>
      <c r="VRL63" s="169"/>
      <c r="VRM63" s="169"/>
      <c r="VRN63" s="169"/>
      <c r="VRO63" s="169"/>
      <c r="VRP63" s="169"/>
      <c r="VRQ63" s="169"/>
      <c r="VRR63" s="169"/>
      <c r="VRS63" s="169"/>
      <c r="VRT63" s="169"/>
      <c r="VRU63" s="169"/>
      <c r="VRV63" s="169"/>
      <c r="VRW63" s="169"/>
      <c r="VRX63" s="169"/>
      <c r="VRY63" s="169"/>
      <c r="VRZ63" s="169"/>
      <c r="VSA63" s="169"/>
      <c r="VSB63" s="169"/>
      <c r="VSC63" s="169"/>
      <c r="VSD63" s="169"/>
      <c r="VSE63" s="169"/>
      <c r="VSF63" s="169"/>
      <c r="VSG63" s="169"/>
      <c r="VSH63" s="169"/>
      <c r="VSI63" s="169"/>
      <c r="VSJ63" s="169"/>
      <c r="VSK63" s="169"/>
      <c r="VSL63" s="169"/>
      <c r="VSM63" s="169"/>
      <c r="VSN63" s="169"/>
      <c r="VSO63" s="169"/>
      <c r="VSP63" s="169"/>
      <c r="VSQ63" s="169"/>
      <c r="VSR63" s="169"/>
      <c r="VSS63" s="169"/>
      <c r="VST63" s="169"/>
      <c r="VSU63" s="169"/>
      <c r="VSV63" s="169"/>
      <c r="VSW63" s="169"/>
      <c r="VSX63" s="169"/>
      <c r="VSY63" s="169"/>
      <c r="VSZ63" s="169"/>
      <c r="VTA63" s="169"/>
      <c r="VTB63" s="169"/>
      <c r="VTC63" s="169"/>
      <c r="VTD63" s="169"/>
      <c r="VTE63" s="169"/>
      <c r="VTF63" s="169"/>
      <c r="VTG63" s="169"/>
      <c r="VTH63" s="169"/>
      <c r="VTI63" s="169"/>
      <c r="VTJ63" s="169"/>
      <c r="VTK63" s="169"/>
      <c r="VTL63" s="169"/>
      <c r="VTM63" s="169"/>
      <c r="VTN63" s="169"/>
      <c r="VTO63" s="169"/>
      <c r="VTP63" s="169"/>
      <c r="VTQ63" s="169"/>
      <c r="VTR63" s="169"/>
      <c r="VTS63" s="169"/>
      <c r="VTT63" s="169"/>
      <c r="VTU63" s="169"/>
      <c r="VTV63" s="169"/>
      <c r="VTW63" s="169"/>
      <c r="VTX63" s="169"/>
      <c r="VTY63" s="169"/>
      <c r="VTZ63" s="169"/>
      <c r="VUA63" s="169"/>
      <c r="VUB63" s="169"/>
      <c r="VUC63" s="169"/>
      <c r="VUD63" s="169"/>
      <c r="VUE63" s="169"/>
      <c r="VUF63" s="169"/>
      <c r="VUG63" s="169"/>
      <c r="VUH63" s="169"/>
      <c r="VUI63" s="169"/>
      <c r="VUJ63" s="169"/>
      <c r="VUK63" s="169"/>
      <c r="VUL63" s="169"/>
      <c r="VUM63" s="169"/>
      <c r="VUN63" s="169"/>
      <c r="VUO63" s="169"/>
      <c r="VUP63" s="169"/>
      <c r="VUQ63" s="169"/>
      <c r="VUR63" s="169"/>
      <c r="VUS63" s="169"/>
      <c r="VUT63" s="169"/>
      <c r="VUU63" s="169"/>
      <c r="VUV63" s="169"/>
      <c r="VUW63" s="169"/>
      <c r="VUX63" s="169"/>
      <c r="VUY63" s="169"/>
      <c r="VUZ63" s="169"/>
      <c r="VVA63" s="169"/>
      <c r="VVB63" s="169"/>
      <c r="VVC63" s="169"/>
      <c r="VVD63" s="169"/>
      <c r="VVE63" s="169"/>
      <c r="VVF63" s="169"/>
      <c r="VVG63" s="169"/>
      <c r="VVH63" s="169"/>
      <c r="VVI63" s="169"/>
      <c r="VVJ63" s="169"/>
      <c r="VVK63" s="169"/>
      <c r="VVL63" s="169"/>
      <c r="VVM63" s="169"/>
      <c r="VVN63" s="169"/>
      <c r="VVO63" s="169"/>
      <c r="VVP63" s="169"/>
      <c r="VVQ63" s="169"/>
      <c r="VVR63" s="169"/>
      <c r="VVS63" s="169"/>
      <c r="VVT63" s="169"/>
      <c r="VVU63" s="169"/>
      <c r="VVV63" s="169"/>
      <c r="VVW63" s="169"/>
      <c r="VVX63" s="169"/>
      <c r="VVY63" s="169"/>
      <c r="VVZ63" s="169"/>
      <c r="VWA63" s="169"/>
      <c r="VWB63" s="169"/>
      <c r="VWC63" s="169"/>
      <c r="VWD63" s="169"/>
      <c r="VWE63" s="169"/>
      <c r="VWF63" s="169"/>
      <c r="VWG63" s="169"/>
      <c r="VWH63" s="169"/>
      <c r="VWI63" s="169"/>
      <c r="VWJ63" s="169"/>
      <c r="VWK63" s="169"/>
      <c r="VWL63" s="169"/>
      <c r="VWM63" s="169"/>
      <c r="VWN63" s="169"/>
      <c r="VWO63" s="169"/>
      <c r="VWP63" s="169"/>
      <c r="VWQ63" s="169"/>
      <c r="VWR63" s="169"/>
      <c r="VWS63" s="169"/>
      <c r="VWT63" s="169"/>
      <c r="VWU63" s="169"/>
      <c r="VWV63" s="169"/>
      <c r="VWW63" s="169"/>
      <c r="VWX63" s="169"/>
      <c r="VWY63" s="169"/>
      <c r="VWZ63" s="169"/>
      <c r="VXA63" s="169"/>
      <c r="VXB63" s="169"/>
      <c r="VXC63" s="169"/>
      <c r="VXD63" s="169"/>
      <c r="VXE63" s="169"/>
      <c r="VXF63" s="169"/>
      <c r="VXG63" s="169"/>
      <c r="VXH63" s="169"/>
      <c r="VXI63" s="169"/>
      <c r="VXJ63" s="169"/>
      <c r="VXK63" s="169"/>
      <c r="VXL63" s="169"/>
      <c r="VXM63" s="169"/>
      <c r="VXN63" s="169"/>
      <c r="VXO63" s="169"/>
      <c r="VXP63" s="169"/>
      <c r="VXQ63" s="169"/>
      <c r="VXR63" s="169"/>
      <c r="VXS63" s="169"/>
      <c r="VXT63" s="169"/>
      <c r="VXU63" s="169"/>
      <c r="VXV63" s="169"/>
      <c r="VXW63" s="169"/>
      <c r="VXX63" s="169"/>
      <c r="VXY63" s="169"/>
      <c r="VXZ63" s="169"/>
      <c r="VYA63" s="169"/>
      <c r="VYB63" s="169"/>
      <c r="VYC63" s="169"/>
      <c r="VYD63" s="169"/>
      <c r="VYE63" s="169"/>
      <c r="VYF63" s="169"/>
      <c r="VYG63" s="169"/>
      <c r="VYH63" s="169"/>
      <c r="VYI63" s="169"/>
      <c r="VYJ63" s="169"/>
      <c r="VYK63" s="169"/>
      <c r="VYL63" s="169"/>
      <c r="VYM63" s="169"/>
      <c r="VYN63" s="169"/>
      <c r="VYO63" s="169"/>
      <c r="VYP63" s="169"/>
      <c r="VYQ63" s="169"/>
      <c r="VYR63" s="169"/>
      <c r="VYS63" s="169"/>
      <c r="VYT63" s="169"/>
      <c r="VYU63" s="169"/>
      <c r="VYV63" s="169"/>
      <c r="VYW63" s="169"/>
      <c r="VYX63" s="169"/>
      <c r="VYY63" s="169"/>
      <c r="VYZ63" s="169"/>
      <c r="VZA63" s="169"/>
      <c r="VZB63" s="169"/>
      <c r="VZC63" s="169"/>
      <c r="VZD63" s="169"/>
      <c r="VZE63" s="169"/>
      <c r="VZF63" s="169"/>
      <c r="VZG63" s="169"/>
      <c r="VZH63" s="169"/>
      <c r="VZI63" s="169"/>
      <c r="VZJ63" s="169"/>
      <c r="VZK63" s="169"/>
      <c r="VZL63" s="169"/>
      <c r="VZM63" s="169"/>
      <c r="VZN63" s="169"/>
      <c r="VZO63" s="169"/>
      <c r="VZP63" s="169"/>
      <c r="VZQ63" s="169"/>
      <c r="VZR63" s="169"/>
      <c r="VZS63" s="169"/>
      <c r="VZT63" s="169"/>
      <c r="VZU63" s="169"/>
      <c r="VZV63" s="169"/>
      <c r="VZW63" s="169"/>
      <c r="VZX63" s="169"/>
      <c r="VZY63" s="169"/>
      <c r="VZZ63" s="169"/>
      <c r="WAA63" s="169"/>
      <c r="WAB63" s="169"/>
      <c r="WAC63" s="169"/>
      <c r="WAD63" s="169"/>
      <c r="WAE63" s="169"/>
      <c r="WAF63" s="169"/>
      <c r="WAG63" s="169"/>
      <c r="WAH63" s="169"/>
      <c r="WAI63" s="169"/>
      <c r="WAJ63" s="169"/>
      <c r="WAK63" s="169"/>
      <c r="WAL63" s="169"/>
      <c r="WAM63" s="169"/>
      <c r="WAN63" s="169"/>
      <c r="WAO63" s="169"/>
      <c r="WAP63" s="169"/>
      <c r="WAQ63" s="169"/>
      <c r="WAR63" s="169"/>
      <c r="WAS63" s="169"/>
      <c r="WAT63" s="169"/>
      <c r="WAU63" s="169"/>
      <c r="WAV63" s="169"/>
      <c r="WAW63" s="169"/>
      <c r="WAX63" s="169"/>
      <c r="WAY63" s="169"/>
      <c r="WAZ63" s="169"/>
      <c r="WBA63" s="169"/>
      <c r="WBB63" s="169"/>
      <c r="WBC63" s="169"/>
      <c r="WBD63" s="169"/>
      <c r="WBE63" s="169"/>
      <c r="WBF63" s="169"/>
      <c r="WBG63" s="169"/>
      <c r="WBH63" s="169"/>
      <c r="WBI63" s="169"/>
      <c r="WBJ63" s="169"/>
      <c r="WBK63" s="169"/>
      <c r="WBL63" s="169"/>
      <c r="WBM63" s="169"/>
      <c r="WBN63" s="169"/>
      <c r="WBO63" s="169"/>
      <c r="WBP63" s="169"/>
      <c r="WBQ63" s="169"/>
      <c r="WBR63" s="169"/>
      <c r="WBS63" s="169"/>
      <c r="WBT63" s="169"/>
      <c r="WBU63" s="169"/>
      <c r="WBV63" s="169"/>
      <c r="WBW63" s="169"/>
      <c r="WBX63" s="169"/>
      <c r="WBY63" s="169"/>
      <c r="WBZ63" s="169"/>
      <c r="WCA63" s="169"/>
      <c r="WCB63" s="169"/>
      <c r="WCC63" s="169"/>
      <c r="WCD63" s="169"/>
      <c r="WCE63" s="169"/>
      <c r="WCF63" s="169"/>
      <c r="WCG63" s="169"/>
      <c r="WCH63" s="169"/>
      <c r="WCI63" s="169"/>
      <c r="WCJ63" s="169"/>
      <c r="WCK63" s="169"/>
      <c r="WCL63" s="169"/>
      <c r="WCM63" s="169"/>
      <c r="WCN63" s="169"/>
      <c r="WCO63" s="169"/>
      <c r="WCP63" s="169"/>
      <c r="WCQ63" s="169"/>
      <c r="WCR63" s="169"/>
      <c r="WCS63" s="169"/>
      <c r="WCT63" s="169"/>
      <c r="WCU63" s="169"/>
      <c r="WCV63" s="169"/>
      <c r="WCW63" s="169"/>
      <c r="WCX63" s="169"/>
      <c r="WCY63" s="169"/>
      <c r="WCZ63" s="169"/>
      <c r="WDA63" s="169"/>
      <c r="WDB63" s="169"/>
      <c r="WDC63" s="169"/>
      <c r="WDD63" s="169"/>
      <c r="WDE63" s="169"/>
      <c r="WDF63" s="169"/>
      <c r="WDG63" s="169"/>
      <c r="WDH63" s="169"/>
      <c r="WDI63" s="169"/>
      <c r="WDJ63" s="169"/>
      <c r="WDK63" s="169"/>
      <c r="WDL63" s="169"/>
      <c r="WDM63" s="169"/>
      <c r="WDN63" s="169"/>
      <c r="WDO63" s="169"/>
      <c r="WDP63" s="169"/>
      <c r="WDQ63" s="169"/>
      <c r="WDR63" s="169"/>
      <c r="WDS63" s="169"/>
      <c r="WDT63" s="169"/>
      <c r="WDU63" s="169"/>
      <c r="WDV63" s="169"/>
      <c r="WDW63" s="169"/>
      <c r="WDX63" s="169"/>
      <c r="WDY63" s="169"/>
      <c r="WDZ63" s="169"/>
      <c r="WEA63" s="169"/>
      <c r="WEB63" s="169"/>
      <c r="WEC63" s="169"/>
      <c r="WED63" s="169"/>
      <c r="WEE63" s="169"/>
      <c r="WEF63" s="169"/>
      <c r="WEG63" s="169"/>
      <c r="WEH63" s="169"/>
      <c r="WEI63" s="169"/>
      <c r="WEJ63" s="169"/>
      <c r="WEK63" s="169"/>
      <c r="WEL63" s="169"/>
      <c r="WEM63" s="169"/>
      <c r="WEN63" s="169"/>
      <c r="WEO63" s="169"/>
      <c r="WEP63" s="169"/>
      <c r="WEQ63" s="169"/>
      <c r="WER63" s="169"/>
      <c r="WES63" s="169"/>
      <c r="WET63" s="169"/>
      <c r="WEU63" s="169"/>
      <c r="WEV63" s="169"/>
      <c r="WEW63" s="169"/>
      <c r="WEX63" s="169"/>
      <c r="WEY63" s="169"/>
      <c r="WEZ63" s="169"/>
      <c r="WFA63" s="169"/>
      <c r="WFB63" s="169"/>
      <c r="WFC63" s="169"/>
      <c r="WFD63" s="169"/>
      <c r="WFE63" s="169"/>
      <c r="WFF63" s="169"/>
      <c r="WFG63" s="169"/>
      <c r="WFH63" s="169"/>
      <c r="WFI63" s="169"/>
      <c r="WFJ63" s="169"/>
      <c r="WFK63" s="169"/>
      <c r="WFL63" s="169"/>
      <c r="WFM63" s="169"/>
      <c r="WFN63" s="169"/>
      <c r="WFO63" s="169"/>
      <c r="WFP63" s="169"/>
      <c r="WFQ63" s="169"/>
      <c r="WFR63" s="169"/>
      <c r="WFS63" s="169"/>
      <c r="WFT63" s="169"/>
      <c r="WFU63" s="169"/>
      <c r="WFV63" s="169"/>
      <c r="WFW63" s="169"/>
      <c r="WFX63" s="169"/>
      <c r="WFY63" s="169"/>
      <c r="WFZ63" s="169"/>
      <c r="WGA63" s="169"/>
      <c r="WGB63" s="169"/>
      <c r="WGC63" s="169"/>
      <c r="WGD63" s="169"/>
      <c r="WGE63" s="169"/>
      <c r="WGF63" s="169"/>
      <c r="WGG63" s="169"/>
      <c r="WGH63" s="169"/>
      <c r="WGI63" s="169"/>
      <c r="WGJ63" s="169"/>
      <c r="WGK63" s="169"/>
      <c r="WGL63" s="169"/>
      <c r="WGM63" s="169"/>
      <c r="WGN63" s="169"/>
      <c r="WGO63" s="169"/>
      <c r="WGP63" s="169"/>
      <c r="WGQ63" s="169"/>
      <c r="WGR63" s="169"/>
      <c r="WGS63" s="169"/>
      <c r="WGT63" s="169"/>
      <c r="WGU63" s="169"/>
      <c r="WGV63" s="169"/>
      <c r="WGW63" s="169"/>
      <c r="WGX63" s="169"/>
      <c r="WGY63" s="169"/>
      <c r="WGZ63" s="169"/>
      <c r="WHA63" s="169"/>
      <c r="WHB63" s="169"/>
      <c r="WHC63" s="169"/>
      <c r="WHD63" s="169"/>
      <c r="WHE63" s="169"/>
      <c r="WHF63" s="169"/>
      <c r="WHG63" s="169"/>
      <c r="WHH63" s="169"/>
      <c r="WHI63" s="169"/>
      <c r="WHJ63" s="169"/>
      <c r="WHK63" s="169"/>
      <c r="WHL63" s="169"/>
      <c r="WHM63" s="169"/>
      <c r="WHN63" s="169"/>
      <c r="WHO63" s="169"/>
      <c r="WHP63" s="169"/>
      <c r="WHQ63" s="169"/>
      <c r="WHR63" s="169"/>
      <c r="WHS63" s="169"/>
      <c r="WHT63" s="169"/>
      <c r="WHU63" s="169"/>
      <c r="WHV63" s="169"/>
      <c r="WHW63" s="169"/>
      <c r="WHX63" s="169"/>
      <c r="WHY63" s="169"/>
      <c r="WHZ63" s="169"/>
      <c r="WIA63" s="169"/>
      <c r="WIB63" s="169"/>
      <c r="WIC63" s="169"/>
      <c r="WID63" s="169"/>
      <c r="WIE63" s="169"/>
      <c r="WIF63" s="169"/>
      <c r="WIG63" s="169"/>
      <c r="WIH63" s="169"/>
      <c r="WII63" s="169"/>
      <c r="WIJ63" s="169"/>
      <c r="WIK63" s="169"/>
      <c r="WIL63" s="169"/>
      <c r="WIM63" s="169"/>
      <c r="WIN63" s="169"/>
      <c r="WIO63" s="169"/>
      <c r="WIP63" s="169"/>
      <c r="WIQ63" s="169"/>
      <c r="WIR63" s="169"/>
      <c r="WIS63" s="169"/>
      <c r="WIT63" s="169"/>
      <c r="WIU63" s="169"/>
      <c r="WIV63" s="169"/>
      <c r="WIW63" s="169"/>
      <c r="WIX63" s="169"/>
      <c r="WIY63" s="169"/>
      <c r="WIZ63" s="169"/>
      <c r="WJA63" s="169"/>
      <c r="WJB63" s="169"/>
      <c r="WJC63" s="169"/>
      <c r="WJD63" s="169"/>
      <c r="WJE63" s="169"/>
      <c r="WJF63" s="169"/>
      <c r="WJG63" s="169"/>
      <c r="WJH63" s="169"/>
      <c r="WJI63" s="169"/>
      <c r="WJJ63" s="169"/>
      <c r="WJK63" s="169"/>
      <c r="WJL63" s="169"/>
      <c r="WJM63" s="169"/>
      <c r="WJN63" s="169"/>
      <c r="WJO63" s="169"/>
      <c r="WJP63" s="169"/>
      <c r="WJQ63" s="169"/>
      <c r="WJR63" s="169"/>
      <c r="WJS63" s="169"/>
      <c r="WJT63" s="169"/>
      <c r="WJU63" s="169"/>
      <c r="WJV63" s="169"/>
      <c r="WJW63" s="169"/>
      <c r="WJX63" s="169"/>
      <c r="WJY63" s="169"/>
      <c r="WJZ63" s="169"/>
      <c r="WKA63" s="169"/>
      <c r="WKB63" s="169"/>
      <c r="WKC63" s="169"/>
      <c r="WKD63" s="169"/>
      <c r="WKE63" s="169"/>
      <c r="WKF63" s="169"/>
      <c r="WKG63" s="169"/>
      <c r="WKH63" s="169"/>
      <c r="WKI63" s="169"/>
      <c r="WKJ63" s="169"/>
      <c r="WKK63" s="169"/>
      <c r="WKL63" s="169"/>
      <c r="WKM63" s="169"/>
      <c r="WKN63" s="169"/>
      <c r="WKO63" s="169"/>
      <c r="WKP63" s="169"/>
      <c r="WKQ63" s="169"/>
      <c r="WKR63" s="169"/>
      <c r="WKS63" s="169"/>
      <c r="WKT63" s="169"/>
      <c r="WKU63" s="169"/>
      <c r="WKV63" s="169"/>
      <c r="WKW63" s="169"/>
      <c r="WKX63" s="169"/>
      <c r="WKY63" s="169"/>
      <c r="WKZ63" s="169"/>
      <c r="WLA63" s="169"/>
      <c r="WLB63" s="169"/>
      <c r="WLC63" s="169"/>
      <c r="WLD63" s="169"/>
      <c r="WLE63" s="169"/>
      <c r="WLF63" s="169"/>
      <c r="WLG63" s="169"/>
      <c r="WLH63" s="169"/>
      <c r="WLI63" s="169"/>
      <c r="WLJ63" s="169"/>
      <c r="WLK63" s="169"/>
      <c r="WLL63" s="169"/>
      <c r="WLM63" s="169"/>
      <c r="WLN63" s="169"/>
      <c r="WLO63" s="169"/>
      <c r="WLP63" s="169"/>
      <c r="WLQ63" s="169"/>
      <c r="WLR63" s="169"/>
      <c r="WLS63" s="169"/>
      <c r="WLT63" s="169"/>
      <c r="WLU63" s="169"/>
      <c r="WLV63" s="169"/>
      <c r="WLW63" s="169"/>
      <c r="WLX63" s="169"/>
      <c r="WLY63" s="169"/>
      <c r="WLZ63" s="169"/>
      <c r="WMA63" s="169"/>
      <c r="WMB63" s="169"/>
      <c r="WMC63" s="169"/>
      <c r="WMD63" s="169"/>
      <c r="WME63" s="169"/>
      <c r="WMF63" s="169"/>
      <c r="WMG63" s="169"/>
      <c r="WMH63" s="169"/>
      <c r="WMI63" s="169"/>
      <c r="WMJ63" s="169"/>
      <c r="WMK63" s="169"/>
      <c r="WML63" s="169"/>
      <c r="WMM63" s="169"/>
      <c r="WMN63" s="169"/>
      <c r="WMO63" s="169"/>
      <c r="WMP63" s="169"/>
      <c r="WMQ63" s="169"/>
      <c r="WMR63" s="169"/>
      <c r="WMS63" s="169"/>
      <c r="WMT63" s="169"/>
      <c r="WMU63" s="169"/>
      <c r="WMV63" s="169"/>
      <c r="WMW63" s="169"/>
      <c r="WMX63" s="169"/>
      <c r="WMY63" s="169"/>
      <c r="WMZ63" s="169"/>
      <c r="WNA63" s="169"/>
      <c r="WNB63" s="169"/>
      <c r="WNC63" s="169"/>
      <c r="WND63" s="169"/>
      <c r="WNE63" s="169"/>
      <c r="WNF63" s="169"/>
      <c r="WNG63" s="169"/>
      <c r="WNH63" s="169"/>
      <c r="WNI63" s="169"/>
      <c r="WNJ63" s="169"/>
      <c r="WNK63" s="169"/>
      <c r="WNL63" s="169"/>
      <c r="WNM63" s="169"/>
      <c r="WNN63" s="169"/>
      <c r="WNO63" s="169"/>
      <c r="WNP63" s="169"/>
      <c r="WNQ63" s="169"/>
      <c r="WNR63" s="169"/>
      <c r="WNS63" s="169"/>
      <c r="WNT63" s="169"/>
      <c r="WNU63" s="169"/>
      <c r="WNV63" s="169"/>
      <c r="WNW63" s="169"/>
      <c r="WNX63" s="169"/>
      <c r="WNY63" s="169"/>
      <c r="WNZ63" s="169"/>
      <c r="WOA63" s="169"/>
      <c r="WOB63" s="169"/>
      <c r="WOC63" s="169"/>
      <c r="WOD63" s="169"/>
      <c r="WOE63" s="169"/>
      <c r="WOF63" s="169"/>
      <c r="WOG63" s="169"/>
      <c r="WOH63" s="169"/>
      <c r="WOI63" s="169"/>
      <c r="WOJ63" s="169"/>
      <c r="WOK63" s="169"/>
      <c r="WOL63" s="169"/>
      <c r="WOM63" s="169"/>
      <c r="WON63" s="169"/>
      <c r="WOO63" s="169"/>
      <c r="WOP63" s="169"/>
      <c r="WOQ63" s="169"/>
      <c r="WOR63" s="169"/>
      <c r="WOS63" s="169"/>
      <c r="WOT63" s="169"/>
      <c r="WOU63" s="169"/>
      <c r="WOV63" s="169"/>
      <c r="WOW63" s="169"/>
      <c r="WOX63" s="169"/>
      <c r="WOY63" s="169"/>
      <c r="WOZ63" s="169"/>
      <c r="WPA63" s="169"/>
      <c r="WPB63" s="169"/>
      <c r="WPC63" s="169"/>
      <c r="WPD63" s="169"/>
      <c r="WPE63" s="169"/>
      <c r="WPF63" s="169"/>
      <c r="WPG63" s="169"/>
      <c r="WPH63" s="169"/>
      <c r="WPI63" s="169"/>
      <c r="WPJ63" s="169"/>
      <c r="WPK63" s="169"/>
      <c r="WPL63" s="169"/>
      <c r="WPM63" s="169"/>
      <c r="WPN63" s="169"/>
      <c r="WPO63" s="169"/>
      <c r="WPP63" s="169"/>
      <c r="WPQ63" s="169"/>
      <c r="WPR63" s="169"/>
      <c r="WPS63" s="169"/>
      <c r="WPT63" s="169"/>
      <c r="WPU63" s="169"/>
      <c r="WPV63" s="169"/>
      <c r="WPW63" s="169"/>
      <c r="WPX63" s="169"/>
      <c r="WPY63" s="169"/>
      <c r="WPZ63" s="169"/>
      <c r="WQA63" s="169"/>
      <c r="WQB63" s="169"/>
      <c r="WQC63" s="169"/>
      <c r="WQD63" s="169"/>
      <c r="WQE63" s="169"/>
      <c r="WQF63" s="169"/>
      <c r="WQG63" s="169"/>
      <c r="WQH63" s="169"/>
      <c r="WQI63" s="169"/>
      <c r="WQJ63" s="169"/>
      <c r="WQK63" s="169"/>
      <c r="WQL63" s="169"/>
      <c r="WQM63" s="169"/>
      <c r="WQN63" s="169"/>
      <c r="WQO63" s="169"/>
      <c r="WQP63" s="169"/>
      <c r="WQQ63" s="169"/>
      <c r="WQR63" s="169"/>
      <c r="WQS63" s="169"/>
      <c r="WQT63" s="169"/>
      <c r="WQU63" s="169"/>
      <c r="WQV63" s="169"/>
      <c r="WQW63" s="169"/>
      <c r="WQX63" s="169"/>
      <c r="WQY63" s="169"/>
      <c r="WQZ63" s="169"/>
      <c r="WRA63" s="169"/>
      <c r="WRB63" s="169"/>
      <c r="WRC63" s="169"/>
      <c r="WRD63" s="169"/>
      <c r="WRE63" s="169"/>
      <c r="WRF63" s="169"/>
      <c r="WRG63" s="169"/>
      <c r="WRH63" s="169"/>
      <c r="WRI63" s="169"/>
      <c r="WRJ63" s="169"/>
      <c r="WRK63" s="169"/>
      <c r="WRL63" s="169"/>
      <c r="WRM63" s="169"/>
      <c r="WRN63" s="169"/>
      <c r="WRO63" s="169"/>
      <c r="WRP63" s="169"/>
      <c r="WRQ63" s="169"/>
      <c r="WRR63" s="169"/>
      <c r="WRS63" s="169"/>
      <c r="WRT63" s="169"/>
      <c r="WRU63" s="169"/>
      <c r="WRV63" s="169"/>
      <c r="WRW63" s="169"/>
      <c r="WRX63" s="169"/>
      <c r="WRY63" s="169"/>
      <c r="WRZ63" s="169"/>
      <c r="WSA63" s="169"/>
      <c r="WSB63" s="169"/>
      <c r="WSC63" s="169"/>
      <c r="WSD63" s="169"/>
      <c r="WSE63" s="169"/>
      <c r="WSF63" s="169"/>
      <c r="WSG63" s="169"/>
      <c r="WSH63" s="169"/>
      <c r="WSI63" s="169"/>
      <c r="WSJ63" s="169"/>
      <c r="WSK63" s="169"/>
      <c r="WSL63" s="169"/>
      <c r="WSM63" s="169"/>
      <c r="WSN63" s="169"/>
      <c r="WSO63" s="169"/>
      <c r="WSP63" s="169"/>
      <c r="WSQ63" s="169"/>
      <c r="WSR63" s="169"/>
      <c r="WSS63" s="169"/>
      <c r="WST63" s="169"/>
      <c r="WSU63" s="169"/>
      <c r="WSV63" s="169"/>
      <c r="WSW63" s="169"/>
      <c r="WSX63" s="169"/>
      <c r="WSY63" s="169"/>
      <c r="WSZ63" s="169"/>
      <c r="WTA63" s="169"/>
      <c r="WTB63" s="169"/>
      <c r="WTC63" s="169"/>
      <c r="WTD63" s="169"/>
      <c r="WTE63" s="169"/>
      <c r="WTF63" s="169"/>
      <c r="WTG63" s="169"/>
      <c r="WTH63" s="169"/>
      <c r="WTI63" s="169"/>
      <c r="WTJ63" s="169"/>
      <c r="WTK63" s="169"/>
      <c r="WTL63" s="169"/>
      <c r="WTM63" s="169"/>
      <c r="WTN63" s="169"/>
      <c r="WTO63" s="169"/>
      <c r="WTP63" s="169"/>
      <c r="WTQ63" s="169"/>
      <c r="WTR63" s="169"/>
      <c r="WTS63" s="169"/>
      <c r="WTT63" s="169"/>
      <c r="WTU63" s="169"/>
      <c r="WTV63" s="169"/>
      <c r="WTW63" s="169"/>
      <c r="WTX63" s="169"/>
      <c r="WTY63" s="169"/>
      <c r="WTZ63" s="169"/>
      <c r="WUA63" s="169"/>
      <c r="WUB63" s="169"/>
      <c r="WUC63" s="169"/>
      <c r="WUD63" s="169"/>
      <c r="WUE63" s="169"/>
      <c r="WUF63" s="169"/>
      <c r="WUG63" s="169"/>
      <c r="WUH63" s="169"/>
      <c r="WUI63" s="169"/>
      <c r="WUJ63" s="169"/>
      <c r="WUK63" s="169"/>
      <c r="WUL63" s="169"/>
      <c r="WUM63" s="169"/>
      <c r="WUN63" s="169"/>
      <c r="WUO63" s="169"/>
      <c r="WUP63" s="169"/>
      <c r="WUQ63" s="169"/>
      <c r="WUR63" s="169"/>
      <c r="WUS63" s="169"/>
      <c r="WUT63" s="169"/>
      <c r="WUU63" s="169"/>
      <c r="WUV63" s="169"/>
      <c r="WUW63" s="169"/>
      <c r="WUX63" s="169"/>
      <c r="WUY63" s="169"/>
      <c r="WUZ63" s="169"/>
      <c r="WVA63" s="169"/>
      <c r="WVB63" s="169"/>
      <c r="WVC63" s="169"/>
      <c r="WVD63" s="169"/>
      <c r="WVE63" s="169"/>
      <c r="WVF63" s="169"/>
      <c r="WVG63" s="169"/>
      <c r="WVH63" s="169"/>
      <c r="WVI63" s="169"/>
      <c r="WVJ63" s="169"/>
      <c r="WVK63" s="169"/>
      <c r="WVL63" s="169"/>
      <c r="WVM63" s="169"/>
      <c r="WVN63" s="169"/>
      <c r="WVO63" s="169"/>
      <c r="WVP63" s="169"/>
      <c r="WVQ63" s="169"/>
      <c r="WVR63" s="169"/>
      <c r="WVS63" s="169"/>
      <c r="WVT63" s="169"/>
      <c r="WVU63" s="169"/>
      <c r="WVV63" s="169"/>
      <c r="WVW63" s="169"/>
      <c r="WVX63" s="169"/>
      <c r="WVY63" s="169"/>
      <c r="WVZ63" s="169"/>
      <c r="WWA63" s="169"/>
      <c r="WWB63" s="169"/>
      <c r="WWC63" s="169"/>
      <c r="WWD63" s="169"/>
      <c r="WWE63" s="169"/>
      <c r="WWF63" s="169"/>
      <c r="WWG63" s="169"/>
      <c r="WWH63" s="169"/>
      <c r="WWI63" s="169"/>
      <c r="WWJ63" s="169"/>
      <c r="WWK63" s="169"/>
      <c r="WWL63" s="169"/>
      <c r="WWM63" s="169"/>
      <c r="WWN63" s="169"/>
      <c r="WWO63" s="169"/>
      <c r="WWP63" s="169"/>
      <c r="WWQ63" s="169"/>
      <c r="WWR63" s="169"/>
      <c r="WWS63" s="169"/>
      <c r="WWT63" s="169"/>
      <c r="WWU63" s="169"/>
      <c r="WWV63" s="169"/>
      <c r="WWW63" s="169"/>
      <c r="WWX63" s="169"/>
      <c r="WWY63" s="169"/>
      <c r="WWZ63" s="169"/>
      <c r="WXA63" s="169"/>
      <c r="WXB63" s="169"/>
      <c r="WXC63" s="169"/>
      <c r="WXD63" s="169"/>
      <c r="WXE63" s="169"/>
      <c r="WXF63" s="169"/>
      <c r="WXG63" s="169"/>
      <c r="WXH63" s="169"/>
      <c r="WXI63" s="169"/>
      <c r="WXJ63" s="169"/>
      <c r="WXK63" s="169"/>
      <c r="WXL63" s="169"/>
      <c r="WXM63" s="169"/>
      <c r="WXN63" s="169"/>
      <c r="WXO63" s="169"/>
      <c r="WXP63" s="169"/>
      <c r="WXQ63" s="169"/>
      <c r="WXR63" s="169"/>
      <c r="WXS63" s="169"/>
      <c r="WXT63" s="169"/>
      <c r="WXU63" s="169"/>
      <c r="WXV63" s="169"/>
      <c r="WXW63" s="169"/>
      <c r="WXX63" s="169"/>
      <c r="WXY63" s="169"/>
      <c r="WXZ63" s="169"/>
      <c r="WYA63" s="169"/>
      <c r="WYB63" s="169"/>
      <c r="WYC63" s="169"/>
      <c r="WYD63" s="169"/>
      <c r="WYE63" s="169"/>
      <c r="WYF63" s="169"/>
      <c r="WYG63" s="169"/>
      <c r="WYH63" s="169"/>
      <c r="WYI63" s="169"/>
      <c r="WYJ63" s="169"/>
      <c r="WYK63" s="169"/>
      <c r="WYL63" s="169"/>
      <c r="WYM63" s="169"/>
      <c r="WYN63" s="169"/>
      <c r="WYO63" s="169"/>
      <c r="WYP63" s="169"/>
      <c r="WYQ63" s="169"/>
      <c r="WYR63" s="169"/>
      <c r="WYS63" s="169"/>
      <c r="WYT63" s="169"/>
      <c r="WYU63" s="169"/>
      <c r="WYV63" s="169"/>
      <c r="WYW63" s="169"/>
      <c r="WYX63" s="169"/>
      <c r="WYY63" s="169"/>
      <c r="WYZ63" s="169"/>
      <c r="WZA63" s="169"/>
      <c r="WZB63" s="169"/>
      <c r="WZC63" s="169"/>
      <c r="WZD63" s="169"/>
      <c r="WZE63" s="169"/>
      <c r="WZF63" s="169"/>
      <c r="WZG63" s="169"/>
      <c r="WZH63" s="169"/>
      <c r="WZI63" s="169"/>
      <c r="WZJ63" s="169"/>
      <c r="WZK63" s="169"/>
      <c r="WZL63" s="169"/>
      <c r="WZM63" s="169"/>
      <c r="WZN63" s="169"/>
      <c r="WZO63" s="169"/>
      <c r="WZP63" s="169"/>
      <c r="WZQ63" s="169"/>
      <c r="WZR63" s="169"/>
      <c r="WZS63" s="169"/>
      <c r="WZT63" s="169"/>
      <c r="WZU63" s="169"/>
      <c r="WZV63" s="169"/>
      <c r="WZW63" s="169"/>
      <c r="WZX63" s="169"/>
      <c r="WZY63" s="169"/>
      <c r="WZZ63" s="169"/>
      <c r="XAA63" s="169"/>
      <c r="XAB63" s="169"/>
      <c r="XAC63" s="169"/>
      <c r="XAD63" s="169"/>
      <c r="XAE63" s="169"/>
      <c r="XAF63" s="169"/>
      <c r="XAG63" s="169"/>
      <c r="XAH63" s="169"/>
      <c r="XAI63" s="169"/>
      <c r="XAJ63" s="169"/>
      <c r="XAK63" s="169"/>
      <c r="XAL63" s="169"/>
      <c r="XAM63" s="169"/>
      <c r="XAN63" s="169"/>
      <c r="XAO63" s="169"/>
      <c r="XAP63" s="169"/>
      <c r="XAQ63" s="169"/>
      <c r="XAR63" s="169"/>
      <c r="XAS63" s="169"/>
      <c r="XAT63" s="169"/>
      <c r="XAU63" s="169"/>
      <c r="XAV63" s="169"/>
      <c r="XAW63" s="169"/>
      <c r="XAX63" s="169"/>
      <c r="XAY63" s="169"/>
      <c r="XAZ63" s="169"/>
      <c r="XBA63" s="169"/>
      <c r="XBB63" s="169"/>
      <c r="XBC63" s="169"/>
      <c r="XBD63" s="169"/>
      <c r="XBE63" s="169"/>
      <c r="XBF63" s="169"/>
      <c r="XBG63" s="169"/>
      <c r="XBH63" s="169"/>
      <c r="XBI63" s="169"/>
      <c r="XBJ63" s="169"/>
      <c r="XBK63" s="169"/>
      <c r="XBL63" s="169"/>
      <c r="XBM63" s="169"/>
      <c r="XBN63" s="169"/>
      <c r="XBO63" s="169"/>
      <c r="XBP63" s="169"/>
      <c r="XBQ63" s="169"/>
      <c r="XBR63" s="169"/>
      <c r="XBS63" s="169"/>
      <c r="XBT63" s="169"/>
      <c r="XBU63" s="169"/>
      <c r="XBV63" s="169"/>
      <c r="XBW63" s="169"/>
      <c r="XBX63" s="169"/>
      <c r="XBY63" s="169"/>
      <c r="XBZ63" s="169"/>
      <c r="XCA63" s="169"/>
      <c r="XCB63" s="169"/>
      <c r="XCC63" s="169"/>
      <c r="XCD63" s="169"/>
      <c r="XCE63" s="169"/>
      <c r="XCF63" s="169"/>
      <c r="XCG63" s="169"/>
      <c r="XCH63" s="169"/>
      <c r="XCI63" s="169"/>
      <c r="XCJ63" s="169"/>
      <c r="XCK63" s="169"/>
      <c r="XCL63" s="169"/>
      <c r="XCM63" s="169"/>
      <c r="XCN63" s="169"/>
      <c r="XCO63" s="169"/>
      <c r="XCP63" s="169"/>
      <c r="XCQ63" s="169"/>
      <c r="XCR63" s="169"/>
      <c r="XCS63" s="169"/>
      <c r="XCT63" s="169"/>
      <c r="XCU63" s="169"/>
      <c r="XCV63" s="169"/>
      <c r="XCW63" s="169"/>
      <c r="XCX63" s="169"/>
      <c r="XCY63" s="169"/>
      <c r="XCZ63" s="169"/>
      <c r="XDA63" s="169"/>
      <c r="XDB63" s="169"/>
      <c r="XDC63" s="169"/>
      <c r="XDD63" s="169"/>
      <c r="XDE63" s="169"/>
      <c r="XDF63" s="169"/>
      <c r="XDG63" s="169"/>
      <c r="XDH63" s="169"/>
      <c r="XDI63" s="169"/>
      <c r="XDJ63" s="169"/>
      <c r="XDK63" s="169"/>
      <c r="XDL63" s="169"/>
      <c r="XDM63" s="169"/>
      <c r="XDN63" s="169"/>
      <c r="XDO63" s="169"/>
      <c r="XDP63" s="169"/>
      <c r="XDQ63" s="169"/>
      <c r="XDR63" s="169"/>
      <c r="XDS63" s="169"/>
      <c r="XDT63" s="169"/>
      <c r="XDU63" s="169"/>
      <c r="XDV63" s="169"/>
      <c r="XDW63" s="169"/>
      <c r="XDX63" s="169"/>
      <c r="XDY63" s="169"/>
      <c r="XDZ63" s="169"/>
      <c r="XEA63" s="169"/>
      <c r="XEB63" s="169"/>
      <c r="XEC63" s="169"/>
      <c r="XED63" s="169"/>
      <c r="XEE63" s="169"/>
      <c r="XEF63" s="169"/>
      <c r="XEG63" s="169"/>
      <c r="XEH63" s="169"/>
      <c r="XEI63" s="169"/>
      <c r="XEJ63" s="169"/>
      <c r="XEK63" s="169"/>
      <c r="XEL63" s="169"/>
      <c r="XEM63" s="169"/>
      <c r="XEN63" s="169"/>
    </row>
    <row r="64" spans="1:16368" ht="16.5" x14ac:dyDescent="0.25">
      <c r="A64" s="170" t="s">
        <v>934</v>
      </c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>
        <f>AZ63/'АКТИВНОСТЬ БАЗЫ'!AZ76</f>
        <v>0.30576082415704398</v>
      </c>
      <c r="BA64" s="159">
        <f>BA63/'АКТИВНОСТЬ БАЗЫ'!BA76</f>
        <v>0.37398573936550972</v>
      </c>
      <c r="BB64" s="159">
        <f>BB63/'АКТИВНОСТЬ БАЗЫ'!BB76</f>
        <v>0.36403883149995281</v>
      </c>
      <c r="BC64" s="159">
        <f>BC63/'АКТИВНОСТЬ БАЗЫ'!BC76</f>
        <v>0.22042659175816989</v>
      </c>
      <c r="BD64" s="159">
        <f>BD63/'АКТИВНОСТЬ БАЗЫ'!BD76</f>
        <v>0.16506355075826759</v>
      </c>
      <c r="BE64" s="159">
        <f>BE63/'АКТИВНОСТЬ БАЗЫ'!BE76</f>
        <v>0.24940034483571352</v>
      </c>
      <c r="BF64" s="159">
        <f>BF63/'АКТИВНОСТЬ БАЗЫ'!BF76</f>
        <v>0.2199213430233298</v>
      </c>
      <c r="BG64" s="159">
        <f>BG63/'АКТИВНОСТЬ БАЗЫ'!BG76</f>
        <v>0.18833397576940172</v>
      </c>
      <c r="BH64" s="159">
        <f>BH63/'АКТИВНОСТЬ БАЗЫ'!BH76</f>
        <v>9.0744959807419506E-2</v>
      </c>
      <c r="BI64" s="159">
        <f>BI63/'АКТИВНОСТЬ БАЗЫ'!BI76</f>
        <v>0.16099463979730819</v>
      </c>
      <c r="BJ64" s="159">
        <f>BJ63/'АКТИВНОСТЬ БАЗЫ'!BJ76</f>
        <v>0.11417697091624442</v>
      </c>
      <c r="BK64" s="159">
        <f>BK63/'АКТИВНОСТЬ БАЗЫ'!BK76</f>
        <v>9.2740465744178199E-2</v>
      </c>
      <c r="BL64" s="159">
        <f>BL63/'АКТИВНОСТЬ БАЗЫ'!BL76</f>
        <v>7.5392462915809449E-2</v>
      </c>
      <c r="BM64" s="169"/>
      <c r="BN64" s="169"/>
      <c r="BO64" s="207">
        <f t="shared" ref="BO64" si="17">BL64-BK64</f>
        <v>-1.734800282836875E-2</v>
      </c>
      <c r="BP64" s="208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  <c r="DZ64" s="169"/>
      <c r="EA64" s="169"/>
      <c r="EB64" s="169"/>
      <c r="EC64" s="169"/>
      <c r="ED64" s="169"/>
      <c r="EE64" s="169"/>
      <c r="EF64" s="169"/>
      <c r="EG64" s="169"/>
      <c r="EH64" s="169"/>
      <c r="EI64" s="169"/>
      <c r="EJ64" s="169"/>
      <c r="EK64" s="169"/>
      <c r="EL64" s="169"/>
      <c r="EM64" s="169"/>
      <c r="EN64" s="169"/>
      <c r="EO64" s="169"/>
      <c r="EP64" s="169"/>
      <c r="EQ64" s="169"/>
      <c r="ER64" s="169"/>
      <c r="ES64" s="169"/>
      <c r="ET64" s="169"/>
      <c r="EU64" s="169"/>
      <c r="EV64" s="169"/>
      <c r="EW64" s="169"/>
      <c r="EX64" s="169"/>
      <c r="EY64" s="169"/>
      <c r="EZ64" s="169"/>
      <c r="FA64" s="169"/>
      <c r="FB64" s="169"/>
      <c r="FC64" s="169"/>
      <c r="FD64" s="169"/>
      <c r="FE64" s="169"/>
      <c r="FF64" s="169"/>
      <c r="FG64" s="169"/>
      <c r="FH64" s="169"/>
      <c r="FI64" s="169"/>
      <c r="FJ64" s="169"/>
      <c r="FK64" s="169"/>
      <c r="FL64" s="169"/>
      <c r="FM64" s="169"/>
      <c r="FN64" s="169"/>
      <c r="FO64" s="169"/>
      <c r="FP64" s="169"/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69"/>
      <c r="GB64" s="169"/>
      <c r="GC64" s="169"/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69"/>
      <c r="GO64" s="169"/>
      <c r="GP64" s="169"/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69"/>
      <c r="HB64" s="169"/>
      <c r="HC64" s="169"/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69"/>
      <c r="HO64" s="169"/>
      <c r="HP64" s="169"/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69"/>
      <c r="IB64" s="169"/>
      <c r="IC64" s="169"/>
      <c r="ID64" s="169"/>
      <c r="IE64" s="169"/>
      <c r="IF64" s="169"/>
      <c r="IG64" s="169"/>
      <c r="IH64" s="169"/>
      <c r="II64" s="169"/>
      <c r="IJ64" s="169"/>
      <c r="IK64" s="169"/>
      <c r="IL64" s="169"/>
      <c r="IM64" s="169"/>
      <c r="IN64" s="169"/>
      <c r="IO64" s="169"/>
      <c r="IP64" s="169"/>
      <c r="IQ64" s="169"/>
      <c r="IR64" s="169"/>
      <c r="IS64" s="169"/>
      <c r="IT64" s="169"/>
      <c r="IU64" s="169"/>
      <c r="IV64" s="169"/>
      <c r="IW64" s="169"/>
      <c r="IX64" s="169"/>
      <c r="IY64" s="169"/>
      <c r="IZ64" s="169"/>
      <c r="JA64" s="169"/>
      <c r="JB64" s="169"/>
      <c r="JC64" s="169"/>
      <c r="JD64" s="169"/>
      <c r="JE64" s="169"/>
      <c r="JF64" s="169"/>
      <c r="JG64" s="169"/>
      <c r="JH64" s="169"/>
      <c r="JI64" s="169"/>
      <c r="JJ64" s="169"/>
      <c r="JK64" s="169"/>
      <c r="JL64" s="169"/>
      <c r="JM64" s="169"/>
      <c r="JN64" s="169"/>
      <c r="JO64" s="169"/>
      <c r="JP64" s="169"/>
      <c r="JQ64" s="169"/>
      <c r="JR64" s="169"/>
      <c r="JS64" s="169"/>
      <c r="JT64" s="169"/>
      <c r="JU64" s="169"/>
      <c r="JV64" s="169"/>
      <c r="JW64" s="169"/>
      <c r="JX64" s="169"/>
      <c r="JY64" s="169"/>
      <c r="JZ64" s="169"/>
      <c r="KA64" s="169"/>
      <c r="KB64" s="169"/>
      <c r="KC64" s="169"/>
      <c r="KD64" s="169"/>
      <c r="KE64" s="169"/>
      <c r="KF64" s="169"/>
      <c r="KG64" s="169"/>
      <c r="KH64" s="169"/>
      <c r="KI64" s="169"/>
      <c r="KJ64" s="169"/>
      <c r="KK64" s="169"/>
      <c r="KL64" s="169"/>
      <c r="KM64" s="169"/>
      <c r="KN64" s="169"/>
      <c r="KO64" s="169"/>
      <c r="KP64" s="169"/>
      <c r="KQ64" s="169"/>
      <c r="KR64" s="169"/>
      <c r="KS64" s="169"/>
      <c r="KT64" s="169"/>
      <c r="KU64" s="169"/>
      <c r="KV64" s="169"/>
      <c r="KW64" s="169"/>
      <c r="KX64" s="169"/>
      <c r="KY64" s="169"/>
      <c r="KZ64" s="169"/>
      <c r="LA64" s="169"/>
      <c r="LB64" s="169"/>
      <c r="LC64" s="169"/>
      <c r="LD64" s="169"/>
      <c r="LE64" s="169"/>
      <c r="LF64" s="169"/>
      <c r="LG64" s="169"/>
      <c r="LH64" s="169"/>
      <c r="LI64" s="169"/>
      <c r="LJ64" s="169"/>
      <c r="LK64" s="169"/>
      <c r="LL64" s="169"/>
      <c r="LM64" s="169"/>
      <c r="LN64" s="169"/>
      <c r="LO64" s="169"/>
      <c r="LP64" s="169"/>
      <c r="LQ64" s="169"/>
      <c r="LR64" s="169"/>
      <c r="LS64" s="169"/>
      <c r="LT64" s="169"/>
      <c r="LU64" s="169"/>
      <c r="LV64" s="169"/>
      <c r="LW64" s="169"/>
      <c r="LX64" s="169"/>
      <c r="LY64" s="169"/>
      <c r="LZ64" s="169"/>
      <c r="MA64" s="169"/>
      <c r="MB64" s="169"/>
      <c r="MC64" s="169"/>
      <c r="MD64" s="169"/>
      <c r="ME64" s="169"/>
      <c r="MF64" s="169"/>
      <c r="MG64" s="169"/>
      <c r="MH64" s="169"/>
      <c r="MI64" s="169"/>
      <c r="MJ64" s="169"/>
      <c r="MK64" s="169"/>
      <c r="ML64" s="169"/>
      <c r="MM64" s="169"/>
      <c r="MN64" s="169"/>
      <c r="MO64" s="169"/>
      <c r="MP64" s="169"/>
      <c r="MQ64" s="169"/>
      <c r="MR64" s="169"/>
      <c r="MS64" s="169"/>
      <c r="MT64" s="169"/>
      <c r="MU64" s="169"/>
      <c r="MV64" s="169"/>
      <c r="MW64" s="169"/>
      <c r="MX64" s="169"/>
      <c r="MY64" s="169"/>
      <c r="MZ64" s="169"/>
      <c r="NA64" s="169"/>
      <c r="NB64" s="169"/>
      <c r="NC64" s="169"/>
      <c r="ND64" s="169"/>
      <c r="NE64" s="169"/>
      <c r="NF64" s="169"/>
      <c r="NG64" s="169"/>
      <c r="NH64" s="169"/>
      <c r="NI64" s="169"/>
      <c r="NJ64" s="169"/>
      <c r="NK64" s="169"/>
      <c r="NL64" s="169"/>
      <c r="NM64" s="169"/>
      <c r="NN64" s="169"/>
      <c r="NO64" s="169"/>
      <c r="NP64" s="169"/>
      <c r="NQ64" s="169"/>
      <c r="NR64" s="169"/>
      <c r="NS64" s="169"/>
      <c r="NT64" s="169"/>
      <c r="NU64" s="169"/>
      <c r="NV64" s="169"/>
      <c r="NW64" s="169"/>
      <c r="NX64" s="169"/>
      <c r="NY64" s="169"/>
      <c r="NZ64" s="169"/>
      <c r="OA64" s="169"/>
      <c r="OB64" s="169"/>
      <c r="OC64" s="169"/>
      <c r="OD64" s="169"/>
      <c r="OE64" s="169"/>
      <c r="OF64" s="169"/>
      <c r="OG64" s="169"/>
      <c r="OH64" s="169"/>
      <c r="OI64" s="169"/>
      <c r="OJ64" s="169"/>
      <c r="OK64" s="169"/>
      <c r="OL64" s="169"/>
      <c r="OM64" s="169"/>
      <c r="ON64" s="169"/>
      <c r="OO64" s="169"/>
      <c r="OP64" s="169"/>
      <c r="OQ64" s="169"/>
      <c r="OR64" s="169"/>
      <c r="OS64" s="169"/>
      <c r="OT64" s="169"/>
      <c r="OU64" s="169"/>
      <c r="OV64" s="169"/>
      <c r="OW64" s="169"/>
      <c r="OX64" s="169"/>
      <c r="OY64" s="169"/>
      <c r="OZ64" s="169"/>
      <c r="PA64" s="169"/>
      <c r="PB64" s="169"/>
      <c r="PC64" s="169"/>
      <c r="PD64" s="169"/>
      <c r="PE64" s="169"/>
      <c r="PF64" s="169"/>
      <c r="PG64" s="169"/>
      <c r="PH64" s="169"/>
      <c r="PI64" s="169"/>
      <c r="PJ64" s="169"/>
      <c r="PK64" s="169"/>
      <c r="PL64" s="169"/>
      <c r="PM64" s="169"/>
      <c r="PN64" s="169"/>
      <c r="PO64" s="169"/>
      <c r="PP64" s="169"/>
      <c r="PQ64" s="169"/>
      <c r="PR64" s="169"/>
      <c r="PS64" s="169"/>
      <c r="PT64" s="169"/>
      <c r="PU64" s="169"/>
      <c r="PV64" s="169"/>
      <c r="PW64" s="169"/>
      <c r="PX64" s="169"/>
      <c r="PY64" s="169"/>
      <c r="PZ64" s="169"/>
      <c r="QA64" s="169"/>
      <c r="QB64" s="169"/>
      <c r="QC64" s="169"/>
      <c r="QD64" s="169"/>
      <c r="QE64" s="169"/>
      <c r="QF64" s="169"/>
      <c r="QG64" s="169"/>
      <c r="QH64" s="169"/>
      <c r="QI64" s="169"/>
      <c r="QJ64" s="169"/>
      <c r="QK64" s="169"/>
      <c r="QL64" s="169"/>
      <c r="QM64" s="169"/>
      <c r="QN64" s="169"/>
      <c r="QO64" s="169"/>
      <c r="QP64" s="169"/>
      <c r="QQ64" s="169"/>
      <c r="QR64" s="169"/>
      <c r="QS64" s="169"/>
      <c r="QT64" s="169"/>
      <c r="QU64" s="169"/>
      <c r="QV64" s="169"/>
      <c r="QW64" s="169"/>
      <c r="QX64" s="169"/>
      <c r="QY64" s="169"/>
      <c r="QZ64" s="169"/>
      <c r="RA64" s="169"/>
      <c r="RB64" s="169"/>
      <c r="RC64" s="169"/>
      <c r="RD64" s="169"/>
      <c r="RE64" s="169"/>
      <c r="RF64" s="169"/>
      <c r="RG64" s="169"/>
      <c r="RH64" s="169"/>
      <c r="RI64" s="169"/>
      <c r="RJ64" s="169"/>
      <c r="RK64" s="169"/>
      <c r="RL64" s="169"/>
      <c r="RM64" s="169"/>
      <c r="RN64" s="169"/>
      <c r="RO64" s="169"/>
      <c r="RP64" s="169"/>
      <c r="RQ64" s="169"/>
      <c r="RR64" s="169"/>
      <c r="RS64" s="169"/>
      <c r="RT64" s="169"/>
      <c r="RU64" s="169"/>
      <c r="RV64" s="169"/>
      <c r="RW64" s="169"/>
      <c r="RX64" s="169"/>
      <c r="RY64" s="169"/>
      <c r="RZ64" s="169"/>
      <c r="SA64" s="169"/>
      <c r="SB64" s="169"/>
      <c r="SC64" s="169"/>
      <c r="SD64" s="169"/>
      <c r="SE64" s="169"/>
      <c r="SF64" s="169"/>
      <c r="SG64" s="169"/>
      <c r="SH64" s="169"/>
      <c r="SI64" s="169"/>
      <c r="SJ64" s="169"/>
      <c r="SK64" s="169"/>
      <c r="SL64" s="169"/>
      <c r="SM64" s="169"/>
      <c r="SN64" s="169"/>
      <c r="SO64" s="169"/>
      <c r="SP64" s="169"/>
      <c r="SQ64" s="169"/>
      <c r="SR64" s="169"/>
      <c r="SS64" s="169"/>
      <c r="ST64" s="169"/>
      <c r="SU64" s="169"/>
      <c r="SV64" s="169"/>
      <c r="SW64" s="169"/>
      <c r="SX64" s="169"/>
      <c r="SY64" s="169"/>
      <c r="SZ64" s="169"/>
      <c r="TA64" s="169"/>
      <c r="TB64" s="169"/>
      <c r="TC64" s="169"/>
      <c r="TD64" s="169"/>
      <c r="TE64" s="169"/>
      <c r="TF64" s="169"/>
      <c r="TG64" s="169"/>
      <c r="TH64" s="169"/>
      <c r="TI64" s="169"/>
      <c r="TJ64" s="169"/>
      <c r="TK64" s="169"/>
      <c r="TL64" s="169"/>
      <c r="TM64" s="169"/>
      <c r="TN64" s="169"/>
      <c r="TO64" s="169"/>
      <c r="TP64" s="169"/>
      <c r="TQ64" s="169"/>
      <c r="TR64" s="169"/>
      <c r="TS64" s="169"/>
      <c r="TT64" s="169"/>
      <c r="TU64" s="169"/>
      <c r="TV64" s="169"/>
      <c r="TW64" s="169"/>
      <c r="TX64" s="169"/>
      <c r="TY64" s="169"/>
      <c r="TZ64" s="169"/>
      <c r="UA64" s="169"/>
      <c r="UB64" s="169"/>
      <c r="UC64" s="169"/>
      <c r="UD64" s="169"/>
      <c r="UE64" s="169"/>
      <c r="UF64" s="169"/>
      <c r="UG64" s="169"/>
      <c r="UH64" s="169"/>
      <c r="UI64" s="169"/>
      <c r="UJ64" s="169"/>
      <c r="UK64" s="169"/>
      <c r="UL64" s="169"/>
      <c r="UM64" s="169"/>
      <c r="UN64" s="169"/>
      <c r="UO64" s="169"/>
      <c r="UP64" s="169"/>
      <c r="UQ64" s="169"/>
      <c r="UR64" s="169"/>
      <c r="US64" s="169"/>
      <c r="UT64" s="169"/>
      <c r="UU64" s="169"/>
      <c r="UV64" s="169"/>
      <c r="UW64" s="169"/>
      <c r="UX64" s="169"/>
      <c r="UY64" s="169"/>
      <c r="UZ64" s="169"/>
      <c r="VA64" s="169"/>
      <c r="VB64" s="169"/>
      <c r="VC64" s="169"/>
      <c r="VD64" s="169"/>
      <c r="VE64" s="169"/>
      <c r="VF64" s="169"/>
      <c r="VG64" s="169"/>
      <c r="VH64" s="169"/>
      <c r="VI64" s="169"/>
      <c r="VJ64" s="169"/>
      <c r="VK64" s="169"/>
      <c r="VL64" s="169"/>
      <c r="VM64" s="169"/>
      <c r="VN64" s="169"/>
      <c r="VO64" s="169"/>
      <c r="VP64" s="169"/>
      <c r="VQ64" s="169"/>
      <c r="VR64" s="169"/>
      <c r="VS64" s="169"/>
      <c r="VT64" s="169"/>
      <c r="VU64" s="169"/>
      <c r="VV64" s="169"/>
      <c r="VW64" s="169"/>
      <c r="VX64" s="169"/>
      <c r="VY64" s="169"/>
      <c r="VZ64" s="169"/>
      <c r="WA64" s="169"/>
      <c r="WB64" s="169"/>
      <c r="WC64" s="169"/>
      <c r="WD64" s="169"/>
      <c r="WE64" s="169"/>
      <c r="WF64" s="169"/>
      <c r="WG64" s="169"/>
      <c r="WH64" s="169"/>
      <c r="WI64" s="169"/>
      <c r="WJ64" s="169"/>
      <c r="WK64" s="169"/>
      <c r="WL64" s="169"/>
      <c r="WM64" s="169"/>
      <c r="WN64" s="169"/>
      <c r="WO64" s="169"/>
      <c r="WP64" s="169"/>
      <c r="WQ64" s="169"/>
      <c r="WR64" s="169"/>
      <c r="WS64" s="169"/>
      <c r="WT64" s="169"/>
      <c r="WU64" s="169"/>
      <c r="WV64" s="169"/>
      <c r="WW64" s="169"/>
      <c r="WX64" s="169"/>
      <c r="WY64" s="169"/>
      <c r="WZ64" s="169"/>
      <c r="XA64" s="169"/>
      <c r="XB64" s="169"/>
      <c r="XC64" s="169"/>
      <c r="XD64" s="169"/>
      <c r="XE64" s="169"/>
      <c r="XF64" s="169"/>
      <c r="XG64" s="169"/>
      <c r="XH64" s="169"/>
      <c r="XI64" s="169"/>
      <c r="XJ64" s="169"/>
      <c r="XK64" s="169"/>
      <c r="XL64" s="169"/>
      <c r="XM64" s="169"/>
      <c r="XN64" s="169"/>
      <c r="XO64" s="169"/>
      <c r="XP64" s="169"/>
      <c r="XQ64" s="169"/>
      <c r="XR64" s="169"/>
      <c r="XS64" s="169"/>
      <c r="XT64" s="169"/>
      <c r="XU64" s="169"/>
      <c r="XV64" s="169"/>
      <c r="XW64" s="169"/>
      <c r="XX64" s="169"/>
      <c r="XY64" s="169"/>
      <c r="XZ64" s="169"/>
      <c r="YA64" s="169"/>
      <c r="YB64" s="169"/>
      <c r="YC64" s="169"/>
      <c r="YD64" s="169"/>
      <c r="YE64" s="169"/>
      <c r="YF64" s="169"/>
      <c r="YG64" s="169"/>
      <c r="YH64" s="169"/>
      <c r="YI64" s="169"/>
      <c r="YJ64" s="169"/>
      <c r="YK64" s="169"/>
      <c r="YL64" s="169"/>
      <c r="YM64" s="169"/>
      <c r="YN64" s="169"/>
      <c r="YO64" s="169"/>
      <c r="YP64" s="169"/>
      <c r="YQ64" s="169"/>
      <c r="YR64" s="169"/>
      <c r="YS64" s="169"/>
      <c r="YT64" s="169"/>
      <c r="YU64" s="169"/>
      <c r="YV64" s="169"/>
      <c r="YW64" s="169"/>
      <c r="YX64" s="169"/>
      <c r="YY64" s="169"/>
      <c r="YZ64" s="169"/>
      <c r="ZA64" s="169"/>
      <c r="ZB64" s="169"/>
      <c r="ZC64" s="169"/>
      <c r="ZD64" s="169"/>
      <c r="ZE64" s="169"/>
      <c r="ZF64" s="169"/>
      <c r="ZG64" s="169"/>
      <c r="ZH64" s="169"/>
      <c r="ZI64" s="169"/>
      <c r="ZJ64" s="169"/>
      <c r="ZK64" s="169"/>
      <c r="ZL64" s="169"/>
      <c r="ZM64" s="169"/>
      <c r="ZN64" s="169"/>
      <c r="ZO64" s="169"/>
      <c r="ZP64" s="169"/>
      <c r="ZQ64" s="169"/>
      <c r="ZR64" s="169"/>
      <c r="ZS64" s="169"/>
      <c r="ZT64" s="169"/>
      <c r="ZU64" s="169"/>
      <c r="ZV64" s="169"/>
      <c r="ZW64" s="169"/>
      <c r="ZX64" s="169"/>
      <c r="ZY64" s="169"/>
      <c r="ZZ64" s="169"/>
      <c r="AAA64" s="169"/>
      <c r="AAB64" s="169"/>
      <c r="AAC64" s="169"/>
      <c r="AAD64" s="169"/>
      <c r="AAE64" s="169"/>
      <c r="AAF64" s="169"/>
      <c r="AAG64" s="169"/>
      <c r="AAH64" s="169"/>
      <c r="AAI64" s="169"/>
      <c r="AAJ64" s="169"/>
      <c r="AAK64" s="169"/>
      <c r="AAL64" s="169"/>
      <c r="AAM64" s="169"/>
      <c r="AAN64" s="169"/>
      <c r="AAO64" s="169"/>
      <c r="AAP64" s="169"/>
      <c r="AAQ64" s="169"/>
      <c r="AAR64" s="169"/>
      <c r="AAS64" s="169"/>
      <c r="AAT64" s="169"/>
      <c r="AAU64" s="169"/>
      <c r="AAV64" s="169"/>
      <c r="AAW64" s="169"/>
      <c r="AAX64" s="169"/>
      <c r="AAY64" s="169"/>
      <c r="AAZ64" s="169"/>
      <c r="ABA64" s="169"/>
      <c r="ABB64" s="169"/>
      <c r="ABC64" s="169"/>
      <c r="ABD64" s="169"/>
      <c r="ABE64" s="169"/>
      <c r="ABF64" s="169"/>
      <c r="ABG64" s="169"/>
      <c r="ABH64" s="169"/>
      <c r="ABI64" s="169"/>
      <c r="ABJ64" s="169"/>
      <c r="ABK64" s="169"/>
      <c r="ABL64" s="169"/>
      <c r="ABM64" s="169"/>
      <c r="ABN64" s="169"/>
      <c r="ABO64" s="169"/>
      <c r="ABP64" s="169"/>
      <c r="ABQ64" s="169"/>
      <c r="ABR64" s="169"/>
      <c r="ABS64" s="169"/>
      <c r="ABT64" s="169"/>
      <c r="ABU64" s="169"/>
      <c r="ABV64" s="169"/>
      <c r="ABW64" s="169"/>
      <c r="ABX64" s="169"/>
      <c r="ABY64" s="169"/>
      <c r="ABZ64" s="169"/>
      <c r="ACA64" s="169"/>
      <c r="ACB64" s="169"/>
      <c r="ACC64" s="169"/>
      <c r="ACD64" s="169"/>
      <c r="ACE64" s="169"/>
      <c r="ACF64" s="169"/>
      <c r="ACG64" s="169"/>
      <c r="ACH64" s="169"/>
      <c r="ACI64" s="169"/>
      <c r="ACJ64" s="169"/>
      <c r="ACK64" s="169"/>
      <c r="ACL64" s="169"/>
      <c r="ACM64" s="169"/>
      <c r="ACN64" s="169"/>
      <c r="ACO64" s="169"/>
      <c r="ACP64" s="169"/>
      <c r="ACQ64" s="169"/>
      <c r="ACR64" s="169"/>
      <c r="ACS64" s="169"/>
      <c r="ACT64" s="169"/>
      <c r="ACU64" s="169"/>
      <c r="ACV64" s="169"/>
      <c r="ACW64" s="169"/>
      <c r="ACX64" s="169"/>
      <c r="ACY64" s="169"/>
      <c r="ACZ64" s="169"/>
      <c r="ADA64" s="169"/>
      <c r="ADB64" s="169"/>
      <c r="ADC64" s="169"/>
      <c r="ADD64" s="169"/>
      <c r="ADE64" s="169"/>
      <c r="ADF64" s="169"/>
      <c r="ADG64" s="169"/>
      <c r="ADH64" s="169"/>
      <c r="ADI64" s="169"/>
      <c r="ADJ64" s="169"/>
      <c r="ADK64" s="169"/>
      <c r="ADL64" s="169"/>
      <c r="ADM64" s="169"/>
      <c r="ADN64" s="169"/>
      <c r="ADO64" s="169"/>
      <c r="ADP64" s="169"/>
      <c r="ADQ64" s="169"/>
      <c r="ADR64" s="169"/>
      <c r="ADS64" s="169"/>
      <c r="ADT64" s="169"/>
      <c r="ADU64" s="169"/>
      <c r="ADV64" s="169"/>
      <c r="ADW64" s="169"/>
      <c r="ADX64" s="169"/>
      <c r="ADY64" s="169"/>
      <c r="ADZ64" s="169"/>
      <c r="AEA64" s="169"/>
      <c r="AEB64" s="169"/>
      <c r="AEC64" s="169"/>
      <c r="AED64" s="169"/>
      <c r="AEE64" s="169"/>
      <c r="AEF64" s="169"/>
      <c r="AEG64" s="169"/>
      <c r="AEH64" s="169"/>
      <c r="AEI64" s="169"/>
      <c r="AEJ64" s="169"/>
      <c r="AEK64" s="169"/>
      <c r="AEL64" s="169"/>
      <c r="AEM64" s="169"/>
      <c r="AEN64" s="169"/>
      <c r="AEO64" s="169"/>
      <c r="AEP64" s="169"/>
      <c r="AEQ64" s="169"/>
      <c r="AER64" s="169"/>
      <c r="AES64" s="169"/>
      <c r="AET64" s="169"/>
      <c r="AEU64" s="169"/>
      <c r="AEV64" s="169"/>
      <c r="AEW64" s="169"/>
      <c r="AEX64" s="169"/>
      <c r="AEY64" s="169"/>
      <c r="AEZ64" s="169"/>
      <c r="AFA64" s="169"/>
      <c r="AFB64" s="169"/>
      <c r="AFC64" s="169"/>
      <c r="AFD64" s="169"/>
      <c r="AFE64" s="169"/>
      <c r="AFF64" s="169"/>
      <c r="AFG64" s="169"/>
      <c r="AFH64" s="169"/>
      <c r="AFI64" s="169"/>
      <c r="AFJ64" s="169"/>
      <c r="AFK64" s="169"/>
      <c r="AFL64" s="169"/>
      <c r="AFM64" s="169"/>
      <c r="AFN64" s="169"/>
      <c r="AFO64" s="169"/>
      <c r="AFP64" s="169"/>
      <c r="AFQ64" s="169"/>
      <c r="AFR64" s="169"/>
      <c r="AFS64" s="169"/>
      <c r="AFT64" s="169"/>
      <c r="AFU64" s="169"/>
      <c r="AFV64" s="169"/>
      <c r="AFW64" s="169"/>
      <c r="AFX64" s="169"/>
      <c r="AFY64" s="169"/>
      <c r="AFZ64" s="169"/>
      <c r="AGA64" s="169"/>
      <c r="AGB64" s="169"/>
      <c r="AGC64" s="169"/>
      <c r="AGD64" s="169"/>
      <c r="AGE64" s="169"/>
      <c r="AGF64" s="169"/>
      <c r="AGG64" s="169"/>
      <c r="AGH64" s="169"/>
      <c r="AGI64" s="169"/>
      <c r="AGJ64" s="169"/>
      <c r="AGK64" s="169"/>
      <c r="AGL64" s="169"/>
      <c r="AGM64" s="169"/>
      <c r="AGN64" s="169"/>
      <c r="AGO64" s="169"/>
      <c r="AGP64" s="169"/>
      <c r="AGQ64" s="169"/>
      <c r="AGR64" s="169"/>
      <c r="AGS64" s="169"/>
      <c r="AGT64" s="169"/>
      <c r="AGU64" s="169"/>
      <c r="AGV64" s="169"/>
      <c r="AGW64" s="169"/>
      <c r="AGX64" s="169"/>
      <c r="AGY64" s="169"/>
      <c r="AGZ64" s="169"/>
      <c r="AHA64" s="169"/>
      <c r="AHB64" s="169"/>
      <c r="AHC64" s="169"/>
      <c r="AHD64" s="169"/>
      <c r="AHE64" s="169"/>
      <c r="AHF64" s="169"/>
      <c r="AHG64" s="169"/>
      <c r="AHH64" s="169"/>
      <c r="AHI64" s="169"/>
      <c r="AHJ64" s="169"/>
      <c r="AHK64" s="169"/>
      <c r="AHL64" s="169"/>
      <c r="AHM64" s="169"/>
      <c r="AHN64" s="169"/>
      <c r="AHO64" s="169"/>
      <c r="AHP64" s="169"/>
      <c r="AHQ64" s="169"/>
      <c r="AHR64" s="169"/>
      <c r="AHS64" s="169"/>
      <c r="AHT64" s="169"/>
      <c r="AHU64" s="169"/>
      <c r="AHV64" s="169"/>
      <c r="AHW64" s="169"/>
      <c r="AHX64" s="169"/>
      <c r="AHY64" s="169"/>
      <c r="AHZ64" s="169"/>
      <c r="AIA64" s="169"/>
      <c r="AIB64" s="169"/>
      <c r="AIC64" s="169"/>
      <c r="AID64" s="169"/>
      <c r="AIE64" s="169"/>
      <c r="AIF64" s="169"/>
      <c r="AIG64" s="169"/>
      <c r="AIH64" s="169"/>
      <c r="AII64" s="169"/>
      <c r="AIJ64" s="169"/>
      <c r="AIK64" s="169"/>
      <c r="AIL64" s="169"/>
      <c r="AIM64" s="169"/>
      <c r="AIN64" s="169"/>
      <c r="AIO64" s="169"/>
      <c r="AIP64" s="169"/>
      <c r="AIQ64" s="169"/>
      <c r="AIR64" s="169"/>
      <c r="AIS64" s="169"/>
      <c r="AIT64" s="169"/>
      <c r="AIU64" s="169"/>
      <c r="AIV64" s="169"/>
      <c r="AIW64" s="169"/>
      <c r="AIX64" s="169"/>
      <c r="AIY64" s="169"/>
      <c r="AIZ64" s="169"/>
      <c r="AJA64" s="169"/>
      <c r="AJB64" s="169"/>
      <c r="AJC64" s="169"/>
      <c r="AJD64" s="169"/>
      <c r="AJE64" s="169"/>
      <c r="AJF64" s="169"/>
      <c r="AJG64" s="169"/>
      <c r="AJH64" s="169"/>
      <c r="AJI64" s="169"/>
      <c r="AJJ64" s="169"/>
      <c r="AJK64" s="169"/>
      <c r="AJL64" s="169"/>
      <c r="AJM64" s="169"/>
      <c r="AJN64" s="169"/>
      <c r="AJO64" s="169"/>
      <c r="AJP64" s="169"/>
      <c r="AJQ64" s="169"/>
      <c r="AJR64" s="169"/>
      <c r="AJS64" s="169"/>
      <c r="AJT64" s="169"/>
      <c r="AJU64" s="169"/>
      <c r="AJV64" s="169"/>
      <c r="AJW64" s="169"/>
      <c r="AJX64" s="169"/>
      <c r="AJY64" s="169"/>
      <c r="AJZ64" s="169"/>
      <c r="AKA64" s="169"/>
      <c r="AKB64" s="169"/>
      <c r="AKC64" s="169"/>
      <c r="AKD64" s="169"/>
      <c r="AKE64" s="169"/>
      <c r="AKF64" s="169"/>
      <c r="AKG64" s="169"/>
      <c r="AKH64" s="169"/>
      <c r="AKI64" s="169"/>
      <c r="AKJ64" s="169"/>
      <c r="AKK64" s="169"/>
      <c r="AKL64" s="169"/>
      <c r="AKM64" s="169"/>
      <c r="AKN64" s="169"/>
      <c r="AKO64" s="169"/>
      <c r="AKP64" s="169"/>
      <c r="AKQ64" s="169"/>
      <c r="AKR64" s="169"/>
      <c r="AKS64" s="169"/>
      <c r="AKT64" s="169"/>
      <c r="AKU64" s="169"/>
      <c r="AKV64" s="169"/>
      <c r="AKW64" s="169"/>
      <c r="AKX64" s="169"/>
      <c r="AKY64" s="169"/>
      <c r="AKZ64" s="169"/>
      <c r="ALA64" s="169"/>
      <c r="ALB64" s="169"/>
      <c r="ALC64" s="169"/>
      <c r="ALD64" s="169"/>
      <c r="ALE64" s="169"/>
      <c r="ALF64" s="169"/>
      <c r="ALG64" s="169"/>
      <c r="ALH64" s="169"/>
      <c r="ALI64" s="169"/>
      <c r="ALJ64" s="169"/>
      <c r="ALK64" s="169"/>
      <c r="ALL64" s="169"/>
      <c r="ALM64" s="169"/>
      <c r="ALN64" s="169"/>
      <c r="ALO64" s="169"/>
      <c r="ALP64" s="169"/>
      <c r="ALQ64" s="169"/>
      <c r="ALR64" s="169"/>
      <c r="ALS64" s="169"/>
      <c r="ALT64" s="169"/>
      <c r="ALU64" s="169"/>
      <c r="ALV64" s="169"/>
      <c r="ALW64" s="169"/>
      <c r="ALX64" s="169"/>
      <c r="ALY64" s="169"/>
      <c r="ALZ64" s="169"/>
      <c r="AMA64" s="169"/>
      <c r="AMB64" s="169"/>
      <c r="AMC64" s="169"/>
      <c r="AMD64" s="169"/>
      <c r="AME64" s="169"/>
      <c r="AMF64" s="169"/>
      <c r="AMG64" s="169"/>
      <c r="AMH64" s="169"/>
      <c r="AMI64" s="169"/>
      <c r="AMJ64" s="169"/>
      <c r="AMK64" s="169"/>
      <c r="AML64" s="169"/>
      <c r="AMM64" s="169"/>
      <c r="AMN64" s="169"/>
      <c r="AMO64" s="169"/>
      <c r="AMP64" s="169"/>
      <c r="AMQ64" s="169"/>
      <c r="AMR64" s="169"/>
      <c r="AMS64" s="169"/>
      <c r="AMT64" s="169"/>
      <c r="AMU64" s="169"/>
      <c r="AMV64" s="169"/>
      <c r="AMW64" s="169"/>
      <c r="AMX64" s="169"/>
      <c r="AMY64" s="169"/>
      <c r="AMZ64" s="169"/>
      <c r="ANA64" s="169"/>
      <c r="ANB64" s="169"/>
      <c r="ANC64" s="169"/>
      <c r="AND64" s="169"/>
      <c r="ANE64" s="169"/>
      <c r="ANF64" s="169"/>
      <c r="ANG64" s="169"/>
      <c r="ANH64" s="169"/>
      <c r="ANI64" s="169"/>
      <c r="ANJ64" s="169"/>
      <c r="ANK64" s="169"/>
      <c r="ANL64" s="169"/>
      <c r="ANM64" s="169"/>
      <c r="ANN64" s="169"/>
      <c r="ANO64" s="169"/>
      <c r="ANP64" s="169"/>
      <c r="ANQ64" s="169"/>
      <c r="ANR64" s="169"/>
      <c r="ANS64" s="169"/>
      <c r="ANT64" s="169"/>
      <c r="ANU64" s="169"/>
      <c r="ANV64" s="169"/>
      <c r="ANW64" s="169"/>
      <c r="ANX64" s="169"/>
      <c r="ANY64" s="169"/>
      <c r="ANZ64" s="169"/>
      <c r="AOA64" s="169"/>
      <c r="AOB64" s="169"/>
      <c r="AOC64" s="169"/>
      <c r="AOD64" s="169"/>
      <c r="AOE64" s="169"/>
      <c r="AOF64" s="169"/>
      <c r="AOG64" s="169"/>
      <c r="AOH64" s="169"/>
      <c r="AOI64" s="169"/>
      <c r="AOJ64" s="169"/>
      <c r="AOK64" s="169"/>
      <c r="AOL64" s="169"/>
      <c r="AOM64" s="169"/>
      <c r="AON64" s="169"/>
      <c r="AOO64" s="169"/>
      <c r="AOP64" s="169"/>
      <c r="AOQ64" s="169"/>
      <c r="AOR64" s="169"/>
      <c r="AOS64" s="169"/>
      <c r="AOT64" s="169"/>
      <c r="AOU64" s="169"/>
      <c r="AOV64" s="169"/>
      <c r="AOW64" s="169"/>
      <c r="AOX64" s="169"/>
      <c r="AOY64" s="169"/>
      <c r="AOZ64" s="169"/>
      <c r="APA64" s="169"/>
      <c r="APB64" s="169"/>
      <c r="APC64" s="169"/>
      <c r="APD64" s="169"/>
      <c r="APE64" s="169"/>
      <c r="APF64" s="169"/>
      <c r="APG64" s="169"/>
      <c r="APH64" s="169"/>
      <c r="API64" s="169"/>
      <c r="APJ64" s="169"/>
      <c r="APK64" s="169"/>
      <c r="APL64" s="169"/>
      <c r="APM64" s="169"/>
      <c r="APN64" s="169"/>
      <c r="APO64" s="169"/>
      <c r="APP64" s="169"/>
      <c r="APQ64" s="169"/>
      <c r="APR64" s="169"/>
      <c r="APS64" s="169"/>
      <c r="APT64" s="169"/>
      <c r="APU64" s="169"/>
      <c r="APV64" s="169"/>
      <c r="APW64" s="169"/>
      <c r="APX64" s="169"/>
      <c r="APY64" s="169"/>
      <c r="APZ64" s="169"/>
      <c r="AQA64" s="169"/>
      <c r="AQB64" s="169"/>
      <c r="AQC64" s="169"/>
      <c r="AQD64" s="169"/>
      <c r="AQE64" s="169"/>
      <c r="AQF64" s="169"/>
      <c r="AQG64" s="169"/>
      <c r="AQH64" s="169"/>
      <c r="AQI64" s="169"/>
      <c r="AQJ64" s="169"/>
      <c r="AQK64" s="169"/>
      <c r="AQL64" s="169"/>
      <c r="AQM64" s="169"/>
      <c r="AQN64" s="169"/>
      <c r="AQO64" s="169"/>
      <c r="AQP64" s="169"/>
      <c r="AQQ64" s="169"/>
      <c r="AQR64" s="169"/>
      <c r="AQS64" s="169"/>
      <c r="AQT64" s="169"/>
      <c r="AQU64" s="169"/>
      <c r="AQV64" s="169"/>
      <c r="AQW64" s="169"/>
      <c r="AQX64" s="169"/>
      <c r="AQY64" s="169"/>
      <c r="AQZ64" s="169"/>
      <c r="ARA64" s="169"/>
      <c r="ARB64" s="169"/>
      <c r="ARC64" s="169"/>
      <c r="ARD64" s="169"/>
      <c r="ARE64" s="169"/>
      <c r="ARF64" s="169"/>
      <c r="ARG64" s="169"/>
      <c r="ARH64" s="169"/>
      <c r="ARI64" s="169"/>
      <c r="ARJ64" s="169"/>
      <c r="ARK64" s="169"/>
      <c r="ARL64" s="169"/>
      <c r="ARM64" s="169"/>
      <c r="ARN64" s="169"/>
      <c r="ARO64" s="169"/>
      <c r="ARP64" s="169"/>
      <c r="ARQ64" s="169"/>
      <c r="ARR64" s="169"/>
      <c r="ARS64" s="169"/>
      <c r="ART64" s="169"/>
      <c r="ARU64" s="169"/>
      <c r="ARV64" s="169"/>
      <c r="ARW64" s="169"/>
      <c r="ARX64" s="169"/>
      <c r="ARY64" s="169"/>
      <c r="ARZ64" s="169"/>
      <c r="ASA64" s="169"/>
      <c r="ASB64" s="169"/>
      <c r="ASC64" s="169"/>
      <c r="ASD64" s="169"/>
      <c r="ASE64" s="169"/>
      <c r="ASF64" s="169"/>
      <c r="ASG64" s="169"/>
      <c r="ASH64" s="169"/>
      <c r="ASI64" s="169"/>
      <c r="ASJ64" s="169"/>
      <c r="ASK64" s="169"/>
      <c r="ASL64" s="169"/>
      <c r="ASM64" s="169"/>
      <c r="ASN64" s="169"/>
      <c r="ASO64" s="169"/>
      <c r="ASP64" s="169"/>
      <c r="ASQ64" s="169"/>
      <c r="ASR64" s="169"/>
      <c r="ASS64" s="169"/>
      <c r="AST64" s="169"/>
      <c r="ASU64" s="169"/>
      <c r="ASV64" s="169"/>
      <c r="ASW64" s="169"/>
      <c r="ASX64" s="169"/>
      <c r="ASY64" s="169"/>
      <c r="ASZ64" s="169"/>
      <c r="ATA64" s="169"/>
      <c r="ATB64" s="169"/>
      <c r="ATC64" s="169"/>
      <c r="ATD64" s="169"/>
      <c r="ATE64" s="169"/>
      <c r="ATF64" s="169"/>
      <c r="ATG64" s="169"/>
      <c r="ATH64" s="169"/>
      <c r="ATI64" s="169"/>
      <c r="ATJ64" s="169"/>
      <c r="ATK64" s="169"/>
      <c r="ATL64" s="169"/>
      <c r="ATM64" s="169"/>
      <c r="ATN64" s="169"/>
      <c r="ATO64" s="169"/>
      <c r="ATP64" s="169"/>
      <c r="ATQ64" s="169"/>
      <c r="ATR64" s="169"/>
      <c r="ATS64" s="169"/>
      <c r="ATT64" s="169"/>
      <c r="ATU64" s="169"/>
      <c r="ATV64" s="169"/>
      <c r="ATW64" s="169"/>
      <c r="ATX64" s="169"/>
      <c r="ATY64" s="169"/>
      <c r="ATZ64" s="169"/>
      <c r="AUA64" s="169"/>
      <c r="AUB64" s="169"/>
      <c r="AUC64" s="169"/>
      <c r="AUD64" s="169"/>
      <c r="AUE64" s="169"/>
      <c r="AUF64" s="169"/>
      <c r="AUG64" s="169"/>
      <c r="AUH64" s="169"/>
      <c r="AUI64" s="169"/>
      <c r="AUJ64" s="169"/>
      <c r="AUK64" s="169"/>
      <c r="AUL64" s="169"/>
      <c r="AUM64" s="169"/>
      <c r="AUN64" s="169"/>
      <c r="AUO64" s="169"/>
      <c r="AUP64" s="169"/>
      <c r="AUQ64" s="169"/>
      <c r="AUR64" s="169"/>
      <c r="AUS64" s="169"/>
      <c r="AUT64" s="169"/>
      <c r="AUU64" s="169"/>
      <c r="AUV64" s="169"/>
      <c r="AUW64" s="169"/>
      <c r="AUX64" s="169"/>
      <c r="AUY64" s="169"/>
      <c r="AUZ64" s="169"/>
      <c r="AVA64" s="169"/>
      <c r="AVB64" s="169"/>
      <c r="AVC64" s="169"/>
      <c r="AVD64" s="169"/>
      <c r="AVE64" s="169"/>
      <c r="AVF64" s="169"/>
      <c r="AVG64" s="169"/>
      <c r="AVH64" s="169"/>
      <c r="AVI64" s="169"/>
      <c r="AVJ64" s="169"/>
      <c r="AVK64" s="169"/>
      <c r="AVL64" s="169"/>
      <c r="AVM64" s="169"/>
      <c r="AVN64" s="169"/>
      <c r="AVO64" s="169"/>
      <c r="AVP64" s="169"/>
      <c r="AVQ64" s="169"/>
      <c r="AVR64" s="169"/>
      <c r="AVS64" s="169"/>
      <c r="AVT64" s="169"/>
      <c r="AVU64" s="169"/>
      <c r="AVV64" s="169"/>
      <c r="AVW64" s="169"/>
      <c r="AVX64" s="169"/>
      <c r="AVY64" s="169"/>
      <c r="AVZ64" s="169"/>
      <c r="AWA64" s="169"/>
      <c r="AWB64" s="169"/>
      <c r="AWC64" s="169"/>
      <c r="AWD64" s="169"/>
      <c r="AWE64" s="169"/>
      <c r="AWF64" s="169"/>
      <c r="AWG64" s="169"/>
      <c r="AWH64" s="169"/>
      <c r="AWI64" s="169"/>
      <c r="AWJ64" s="169"/>
      <c r="AWK64" s="169"/>
      <c r="AWL64" s="169"/>
      <c r="AWM64" s="169"/>
      <c r="AWN64" s="169"/>
      <c r="AWO64" s="169"/>
      <c r="AWP64" s="169"/>
      <c r="AWQ64" s="169"/>
      <c r="AWR64" s="169"/>
      <c r="AWS64" s="169"/>
      <c r="AWT64" s="169"/>
      <c r="AWU64" s="169"/>
      <c r="AWV64" s="169"/>
      <c r="AWW64" s="169"/>
      <c r="AWX64" s="169"/>
      <c r="AWY64" s="169"/>
      <c r="AWZ64" s="169"/>
      <c r="AXA64" s="169"/>
      <c r="AXB64" s="169"/>
      <c r="AXC64" s="169"/>
      <c r="AXD64" s="169"/>
      <c r="AXE64" s="169"/>
      <c r="AXF64" s="169"/>
      <c r="AXG64" s="169"/>
      <c r="AXH64" s="169"/>
      <c r="AXI64" s="169"/>
      <c r="AXJ64" s="169"/>
      <c r="AXK64" s="169"/>
      <c r="AXL64" s="169"/>
      <c r="AXM64" s="169"/>
      <c r="AXN64" s="169"/>
      <c r="AXO64" s="169"/>
      <c r="AXP64" s="169"/>
      <c r="AXQ64" s="169"/>
      <c r="AXR64" s="169"/>
      <c r="AXS64" s="169"/>
      <c r="AXT64" s="169"/>
      <c r="AXU64" s="169"/>
      <c r="AXV64" s="169"/>
      <c r="AXW64" s="169"/>
      <c r="AXX64" s="169"/>
      <c r="AXY64" s="169"/>
      <c r="AXZ64" s="169"/>
      <c r="AYA64" s="169"/>
      <c r="AYB64" s="169"/>
      <c r="AYC64" s="169"/>
      <c r="AYD64" s="169"/>
      <c r="AYE64" s="169"/>
      <c r="AYF64" s="169"/>
      <c r="AYG64" s="169"/>
      <c r="AYH64" s="169"/>
      <c r="AYI64" s="169"/>
      <c r="AYJ64" s="169"/>
      <c r="AYK64" s="169"/>
      <c r="AYL64" s="169"/>
      <c r="AYM64" s="169"/>
      <c r="AYN64" s="169"/>
      <c r="AYO64" s="169"/>
      <c r="AYP64" s="169"/>
      <c r="AYQ64" s="169"/>
      <c r="AYR64" s="169"/>
      <c r="AYS64" s="169"/>
      <c r="AYT64" s="169"/>
      <c r="AYU64" s="169"/>
      <c r="AYV64" s="169"/>
      <c r="AYW64" s="169"/>
      <c r="AYX64" s="169"/>
      <c r="AYY64" s="169"/>
      <c r="AYZ64" s="169"/>
      <c r="AZA64" s="169"/>
      <c r="AZB64" s="169"/>
      <c r="AZC64" s="169"/>
      <c r="AZD64" s="169"/>
      <c r="AZE64" s="169"/>
      <c r="AZF64" s="169"/>
      <c r="AZG64" s="169"/>
      <c r="AZH64" s="169"/>
      <c r="AZI64" s="169"/>
      <c r="AZJ64" s="169"/>
      <c r="AZK64" s="169"/>
      <c r="AZL64" s="169"/>
      <c r="AZM64" s="169"/>
      <c r="AZN64" s="169"/>
      <c r="AZO64" s="169"/>
      <c r="AZP64" s="169"/>
      <c r="AZQ64" s="169"/>
      <c r="AZR64" s="169"/>
      <c r="AZS64" s="169"/>
      <c r="AZT64" s="169"/>
      <c r="AZU64" s="169"/>
      <c r="AZV64" s="169"/>
      <c r="AZW64" s="169"/>
      <c r="AZX64" s="169"/>
      <c r="AZY64" s="169"/>
      <c r="AZZ64" s="169"/>
      <c r="BAA64" s="169"/>
      <c r="BAB64" s="169"/>
      <c r="BAC64" s="169"/>
      <c r="BAD64" s="169"/>
      <c r="BAE64" s="169"/>
      <c r="BAF64" s="169"/>
      <c r="BAG64" s="169"/>
      <c r="BAH64" s="169"/>
      <c r="BAI64" s="169"/>
      <c r="BAJ64" s="169"/>
      <c r="BAK64" s="169"/>
      <c r="BAL64" s="169"/>
      <c r="BAM64" s="169"/>
      <c r="BAN64" s="169"/>
      <c r="BAO64" s="169"/>
      <c r="BAP64" s="169"/>
      <c r="BAQ64" s="169"/>
      <c r="BAR64" s="169"/>
      <c r="BAS64" s="169"/>
      <c r="BAT64" s="169"/>
      <c r="BAU64" s="169"/>
      <c r="BAV64" s="169"/>
      <c r="BAW64" s="169"/>
      <c r="BAX64" s="169"/>
      <c r="BAY64" s="169"/>
      <c r="BAZ64" s="169"/>
      <c r="BBA64" s="169"/>
      <c r="BBB64" s="169"/>
      <c r="BBC64" s="169"/>
      <c r="BBD64" s="169"/>
      <c r="BBE64" s="169"/>
      <c r="BBF64" s="169"/>
      <c r="BBG64" s="169"/>
      <c r="BBH64" s="169"/>
      <c r="BBI64" s="169"/>
      <c r="BBJ64" s="169"/>
      <c r="BBK64" s="169"/>
      <c r="BBL64" s="169"/>
      <c r="BBM64" s="169"/>
      <c r="BBN64" s="169"/>
      <c r="BBO64" s="169"/>
      <c r="BBP64" s="169"/>
      <c r="BBQ64" s="169"/>
      <c r="BBR64" s="169"/>
      <c r="BBS64" s="169"/>
      <c r="BBT64" s="169"/>
      <c r="BBU64" s="169"/>
      <c r="BBV64" s="169"/>
      <c r="BBW64" s="169"/>
      <c r="BBX64" s="169"/>
      <c r="BBY64" s="169"/>
      <c r="BBZ64" s="169"/>
      <c r="BCA64" s="169"/>
      <c r="BCB64" s="169"/>
      <c r="BCC64" s="169"/>
      <c r="BCD64" s="169"/>
      <c r="BCE64" s="169"/>
      <c r="BCF64" s="169"/>
      <c r="BCG64" s="169"/>
      <c r="BCH64" s="169"/>
      <c r="BCI64" s="169"/>
      <c r="BCJ64" s="169"/>
      <c r="BCK64" s="169"/>
      <c r="BCL64" s="169"/>
      <c r="BCM64" s="169"/>
      <c r="BCN64" s="169"/>
      <c r="BCO64" s="169"/>
      <c r="BCP64" s="169"/>
      <c r="BCQ64" s="169"/>
      <c r="BCR64" s="169"/>
      <c r="BCS64" s="169"/>
      <c r="BCT64" s="169"/>
      <c r="BCU64" s="169"/>
      <c r="BCV64" s="169"/>
      <c r="BCW64" s="169"/>
      <c r="BCX64" s="169"/>
      <c r="BCY64" s="169"/>
      <c r="BCZ64" s="169"/>
      <c r="BDA64" s="169"/>
      <c r="BDB64" s="169"/>
      <c r="BDC64" s="169"/>
      <c r="BDD64" s="169"/>
      <c r="BDE64" s="169"/>
      <c r="BDF64" s="169"/>
      <c r="BDG64" s="169"/>
      <c r="BDH64" s="169"/>
      <c r="BDI64" s="169"/>
      <c r="BDJ64" s="169"/>
      <c r="BDK64" s="169"/>
      <c r="BDL64" s="169"/>
      <c r="BDM64" s="169"/>
      <c r="BDN64" s="169"/>
      <c r="BDO64" s="169"/>
      <c r="BDP64" s="169"/>
      <c r="BDQ64" s="169"/>
      <c r="BDR64" s="169"/>
      <c r="BDS64" s="169"/>
      <c r="BDT64" s="169"/>
      <c r="BDU64" s="169"/>
      <c r="BDV64" s="169"/>
      <c r="BDW64" s="169"/>
      <c r="BDX64" s="169"/>
      <c r="BDY64" s="169"/>
      <c r="BDZ64" s="169"/>
      <c r="BEA64" s="169"/>
      <c r="BEB64" s="169"/>
      <c r="BEC64" s="169"/>
      <c r="BED64" s="169"/>
      <c r="BEE64" s="169"/>
      <c r="BEF64" s="169"/>
      <c r="BEG64" s="169"/>
      <c r="BEH64" s="169"/>
      <c r="BEI64" s="169"/>
      <c r="BEJ64" s="169"/>
      <c r="BEK64" s="169"/>
      <c r="BEL64" s="169"/>
      <c r="BEM64" s="169"/>
      <c r="BEN64" s="169"/>
      <c r="BEO64" s="169"/>
      <c r="BEP64" s="169"/>
      <c r="BEQ64" s="169"/>
      <c r="BER64" s="169"/>
      <c r="BES64" s="169"/>
      <c r="BET64" s="169"/>
      <c r="BEU64" s="169"/>
      <c r="BEV64" s="169"/>
      <c r="BEW64" s="169"/>
      <c r="BEX64" s="169"/>
      <c r="BEY64" s="169"/>
      <c r="BEZ64" s="169"/>
      <c r="BFA64" s="169"/>
      <c r="BFB64" s="169"/>
      <c r="BFC64" s="169"/>
      <c r="BFD64" s="169"/>
      <c r="BFE64" s="169"/>
      <c r="BFF64" s="169"/>
      <c r="BFG64" s="169"/>
      <c r="BFH64" s="169"/>
      <c r="BFI64" s="169"/>
      <c r="BFJ64" s="169"/>
      <c r="BFK64" s="169"/>
      <c r="BFL64" s="169"/>
      <c r="BFM64" s="169"/>
      <c r="BFN64" s="169"/>
      <c r="BFO64" s="169"/>
      <c r="BFP64" s="169"/>
      <c r="BFQ64" s="169"/>
      <c r="BFR64" s="169"/>
      <c r="BFS64" s="169"/>
      <c r="BFT64" s="169"/>
      <c r="BFU64" s="169"/>
      <c r="BFV64" s="169"/>
      <c r="BFW64" s="169"/>
      <c r="BFX64" s="169"/>
      <c r="BFY64" s="169"/>
      <c r="BFZ64" s="169"/>
      <c r="BGA64" s="169"/>
      <c r="BGB64" s="169"/>
      <c r="BGC64" s="169"/>
      <c r="BGD64" s="169"/>
      <c r="BGE64" s="169"/>
      <c r="BGF64" s="169"/>
      <c r="BGG64" s="169"/>
      <c r="BGH64" s="169"/>
      <c r="BGI64" s="169"/>
      <c r="BGJ64" s="169"/>
      <c r="BGK64" s="169"/>
      <c r="BGL64" s="169"/>
      <c r="BGM64" s="169"/>
      <c r="BGN64" s="169"/>
      <c r="BGO64" s="169"/>
      <c r="BGP64" s="169"/>
      <c r="BGQ64" s="169"/>
      <c r="BGR64" s="169"/>
      <c r="BGS64" s="169"/>
      <c r="BGT64" s="169"/>
      <c r="BGU64" s="169"/>
      <c r="BGV64" s="169"/>
      <c r="BGW64" s="169"/>
      <c r="BGX64" s="169"/>
      <c r="BGY64" s="169"/>
      <c r="BGZ64" s="169"/>
      <c r="BHA64" s="169"/>
      <c r="BHB64" s="169"/>
      <c r="BHC64" s="169"/>
      <c r="BHD64" s="169"/>
      <c r="BHE64" s="169"/>
      <c r="BHF64" s="169"/>
      <c r="BHG64" s="169"/>
      <c r="BHH64" s="169"/>
      <c r="BHI64" s="169"/>
      <c r="BHJ64" s="169"/>
      <c r="BHK64" s="169"/>
      <c r="BHL64" s="169"/>
      <c r="BHM64" s="169"/>
      <c r="BHN64" s="169"/>
      <c r="BHO64" s="169"/>
      <c r="BHP64" s="169"/>
      <c r="BHQ64" s="169"/>
      <c r="BHR64" s="169"/>
      <c r="BHS64" s="169"/>
      <c r="BHT64" s="169"/>
      <c r="BHU64" s="169"/>
      <c r="BHV64" s="169"/>
      <c r="BHW64" s="169"/>
      <c r="BHX64" s="169"/>
      <c r="BHY64" s="169"/>
      <c r="BHZ64" s="169"/>
      <c r="BIA64" s="169"/>
      <c r="BIB64" s="169"/>
      <c r="BIC64" s="169"/>
      <c r="BID64" s="169"/>
      <c r="BIE64" s="169"/>
      <c r="BIF64" s="169"/>
      <c r="BIG64" s="169"/>
      <c r="BIH64" s="169"/>
      <c r="BII64" s="169"/>
      <c r="BIJ64" s="169"/>
      <c r="BIK64" s="169"/>
      <c r="BIL64" s="169"/>
      <c r="BIM64" s="169"/>
      <c r="BIN64" s="169"/>
      <c r="BIO64" s="169"/>
      <c r="BIP64" s="169"/>
      <c r="BIQ64" s="169"/>
      <c r="BIR64" s="169"/>
      <c r="BIS64" s="169"/>
      <c r="BIT64" s="169"/>
      <c r="BIU64" s="169"/>
      <c r="BIV64" s="169"/>
      <c r="BIW64" s="169"/>
      <c r="BIX64" s="169"/>
      <c r="BIY64" s="169"/>
      <c r="BIZ64" s="169"/>
      <c r="BJA64" s="169"/>
      <c r="BJB64" s="169"/>
      <c r="BJC64" s="169"/>
      <c r="BJD64" s="169"/>
      <c r="BJE64" s="169"/>
      <c r="BJF64" s="169"/>
      <c r="BJG64" s="169"/>
      <c r="BJH64" s="169"/>
      <c r="BJI64" s="169"/>
      <c r="BJJ64" s="169"/>
      <c r="BJK64" s="169"/>
      <c r="BJL64" s="169"/>
      <c r="BJM64" s="169"/>
      <c r="BJN64" s="169"/>
      <c r="BJO64" s="169"/>
      <c r="BJP64" s="169"/>
      <c r="BJQ64" s="169"/>
      <c r="BJR64" s="169"/>
      <c r="BJS64" s="169"/>
      <c r="BJT64" s="169"/>
      <c r="BJU64" s="169"/>
      <c r="BJV64" s="169"/>
      <c r="BJW64" s="169"/>
      <c r="BJX64" s="169"/>
      <c r="BJY64" s="169"/>
      <c r="BJZ64" s="169"/>
      <c r="BKA64" s="169"/>
      <c r="BKB64" s="169"/>
      <c r="BKC64" s="169"/>
      <c r="BKD64" s="169"/>
      <c r="BKE64" s="169"/>
      <c r="BKF64" s="169"/>
      <c r="BKG64" s="169"/>
      <c r="BKH64" s="169"/>
      <c r="BKI64" s="169"/>
      <c r="BKJ64" s="169"/>
      <c r="BKK64" s="169"/>
      <c r="BKL64" s="169"/>
      <c r="BKM64" s="169"/>
      <c r="BKN64" s="169"/>
      <c r="BKO64" s="169"/>
      <c r="BKP64" s="169"/>
      <c r="BKQ64" s="169"/>
      <c r="BKR64" s="169"/>
      <c r="BKS64" s="169"/>
      <c r="BKT64" s="169"/>
      <c r="BKU64" s="169"/>
      <c r="BKV64" s="169"/>
      <c r="BKW64" s="169"/>
      <c r="BKX64" s="169"/>
      <c r="BKY64" s="169"/>
      <c r="BKZ64" s="169"/>
      <c r="BLA64" s="169"/>
      <c r="BLB64" s="169"/>
      <c r="BLC64" s="169"/>
      <c r="BLD64" s="169"/>
      <c r="BLE64" s="169"/>
      <c r="BLF64" s="169"/>
      <c r="BLG64" s="169"/>
      <c r="BLH64" s="169"/>
      <c r="BLI64" s="169"/>
      <c r="BLJ64" s="169"/>
      <c r="BLK64" s="169"/>
      <c r="BLL64" s="169"/>
      <c r="BLM64" s="169"/>
      <c r="BLN64" s="169"/>
      <c r="BLO64" s="169"/>
      <c r="BLP64" s="169"/>
      <c r="BLQ64" s="169"/>
      <c r="BLR64" s="169"/>
      <c r="BLS64" s="169"/>
      <c r="BLT64" s="169"/>
      <c r="BLU64" s="169"/>
      <c r="BLV64" s="169"/>
      <c r="BLW64" s="169"/>
      <c r="BLX64" s="169"/>
      <c r="BLY64" s="169"/>
      <c r="BLZ64" s="169"/>
      <c r="BMA64" s="169"/>
      <c r="BMB64" s="169"/>
      <c r="BMC64" s="169"/>
      <c r="BMD64" s="169"/>
      <c r="BME64" s="169"/>
      <c r="BMF64" s="169"/>
      <c r="BMG64" s="169"/>
      <c r="BMH64" s="169"/>
      <c r="BMI64" s="169"/>
      <c r="BMJ64" s="169"/>
      <c r="BMK64" s="169"/>
      <c r="BML64" s="169"/>
      <c r="BMM64" s="169"/>
      <c r="BMN64" s="169"/>
      <c r="BMO64" s="169"/>
      <c r="BMP64" s="169"/>
      <c r="BMQ64" s="169"/>
      <c r="BMR64" s="169"/>
      <c r="BMS64" s="169"/>
      <c r="BMT64" s="169"/>
      <c r="BMU64" s="169"/>
      <c r="BMV64" s="169"/>
      <c r="BMW64" s="169"/>
      <c r="BMX64" s="169"/>
      <c r="BMY64" s="169"/>
      <c r="BMZ64" s="169"/>
      <c r="BNA64" s="169"/>
      <c r="BNB64" s="169"/>
      <c r="BNC64" s="169"/>
      <c r="BND64" s="169"/>
      <c r="BNE64" s="169"/>
      <c r="BNF64" s="169"/>
      <c r="BNG64" s="169"/>
      <c r="BNH64" s="169"/>
      <c r="BNI64" s="169"/>
      <c r="BNJ64" s="169"/>
      <c r="BNK64" s="169"/>
      <c r="BNL64" s="169"/>
      <c r="BNM64" s="169"/>
      <c r="BNN64" s="169"/>
      <c r="BNO64" s="169"/>
      <c r="BNP64" s="169"/>
      <c r="BNQ64" s="169"/>
      <c r="BNR64" s="169"/>
      <c r="BNS64" s="169"/>
      <c r="BNT64" s="169"/>
      <c r="BNU64" s="169"/>
      <c r="BNV64" s="169"/>
      <c r="BNW64" s="169"/>
      <c r="BNX64" s="169"/>
      <c r="BNY64" s="169"/>
      <c r="BNZ64" s="169"/>
      <c r="BOA64" s="169"/>
      <c r="BOB64" s="169"/>
      <c r="BOC64" s="169"/>
      <c r="BOD64" s="169"/>
      <c r="BOE64" s="169"/>
      <c r="BOF64" s="169"/>
      <c r="BOG64" s="169"/>
      <c r="BOH64" s="169"/>
      <c r="BOI64" s="169"/>
      <c r="BOJ64" s="169"/>
      <c r="BOK64" s="169"/>
      <c r="BOL64" s="169"/>
      <c r="BOM64" s="169"/>
      <c r="BON64" s="169"/>
      <c r="BOO64" s="169"/>
      <c r="BOP64" s="169"/>
      <c r="BOQ64" s="169"/>
      <c r="BOR64" s="169"/>
      <c r="BOS64" s="169"/>
      <c r="BOT64" s="169"/>
      <c r="BOU64" s="169"/>
      <c r="BOV64" s="169"/>
      <c r="BOW64" s="169"/>
      <c r="BOX64" s="169"/>
      <c r="BOY64" s="169"/>
      <c r="BOZ64" s="169"/>
      <c r="BPA64" s="169"/>
      <c r="BPB64" s="169"/>
      <c r="BPC64" s="169"/>
      <c r="BPD64" s="169"/>
      <c r="BPE64" s="169"/>
      <c r="BPF64" s="169"/>
      <c r="BPG64" s="169"/>
      <c r="BPH64" s="169"/>
      <c r="BPI64" s="169"/>
      <c r="BPJ64" s="169"/>
      <c r="BPK64" s="169"/>
      <c r="BPL64" s="169"/>
      <c r="BPM64" s="169"/>
      <c r="BPN64" s="169"/>
      <c r="BPO64" s="169"/>
      <c r="BPP64" s="169"/>
      <c r="BPQ64" s="169"/>
      <c r="BPR64" s="169"/>
      <c r="BPS64" s="169"/>
      <c r="BPT64" s="169"/>
      <c r="BPU64" s="169"/>
      <c r="BPV64" s="169"/>
      <c r="BPW64" s="169"/>
      <c r="BPX64" s="169"/>
      <c r="BPY64" s="169"/>
      <c r="BPZ64" s="169"/>
      <c r="BQA64" s="169"/>
      <c r="BQB64" s="169"/>
      <c r="BQC64" s="169"/>
      <c r="BQD64" s="169"/>
      <c r="BQE64" s="169"/>
      <c r="BQF64" s="169"/>
      <c r="BQG64" s="169"/>
      <c r="BQH64" s="169"/>
      <c r="BQI64" s="169"/>
      <c r="BQJ64" s="169"/>
      <c r="BQK64" s="169"/>
      <c r="BQL64" s="169"/>
      <c r="BQM64" s="169"/>
      <c r="BQN64" s="169"/>
      <c r="BQO64" s="169"/>
      <c r="BQP64" s="169"/>
      <c r="BQQ64" s="169"/>
      <c r="BQR64" s="169"/>
      <c r="BQS64" s="169"/>
      <c r="BQT64" s="169"/>
      <c r="BQU64" s="169"/>
      <c r="BQV64" s="169"/>
      <c r="BQW64" s="169"/>
      <c r="BQX64" s="169"/>
      <c r="BQY64" s="169"/>
      <c r="BQZ64" s="169"/>
      <c r="BRA64" s="169"/>
      <c r="BRB64" s="169"/>
      <c r="BRC64" s="169"/>
      <c r="BRD64" s="169"/>
      <c r="BRE64" s="169"/>
      <c r="BRF64" s="169"/>
      <c r="BRG64" s="169"/>
      <c r="BRH64" s="169"/>
      <c r="BRI64" s="169"/>
      <c r="BRJ64" s="169"/>
      <c r="BRK64" s="169"/>
      <c r="BRL64" s="169"/>
      <c r="BRM64" s="169"/>
      <c r="BRN64" s="169"/>
      <c r="BRO64" s="169"/>
      <c r="BRP64" s="169"/>
      <c r="BRQ64" s="169"/>
      <c r="BRR64" s="169"/>
      <c r="BRS64" s="169"/>
      <c r="BRT64" s="169"/>
      <c r="BRU64" s="169"/>
      <c r="BRV64" s="169"/>
      <c r="BRW64" s="169"/>
      <c r="BRX64" s="169"/>
      <c r="BRY64" s="169"/>
      <c r="BRZ64" s="169"/>
      <c r="BSA64" s="169"/>
      <c r="BSB64" s="169"/>
      <c r="BSC64" s="169"/>
      <c r="BSD64" s="169"/>
      <c r="BSE64" s="169"/>
      <c r="BSF64" s="169"/>
      <c r="BSG64" s="169"/>
      <c r="BSH64" s="169"/>
      <c r="BSI64" s="169"/>
      <c r="BSJ64" s="169"/>
      <c r="BSK64" s="169"/>
      <c r="BSL64" s="169"/>
      <c r="BSM64" s="169"/>
      <c r="BSN64" s="169"/>
      <c r="BSO64" s="169"/>
      <c r="BSP64" s="169"/>
      <c r="BSQ64" s="169"/>
      <c r="BSR64" s="169"/>
      <c r="BSS64" s="169"/>
      <c r="BST64" s="169"/>
      <c r="BSU64" s="169"/>
      <c r="BSV64" s="169"/>
      <c r="BSW64" s="169"/>
      <c r="BSX64" s="169"/>
      <c r="BSY64" s="169"/>
      <c r="BSZ64" s="169"/>
      <c r="BTA64" s="169"/>
      <c r="BTB64" s="169"/>
      <c r="BTC64" s="169"/>
      <c r="BTD64" s="169"/>
      <c r="BTE64" s="169"/>
      <c r="BTF64" s="169"/>
      <c r="BTG64" s="169"/>
      <c r="BTH64" s="169"/>
      <c r="BTI64" s="169"/>
      <c r="BTJ64" s="169"/>
      <c r="BTK64" s="169"/>
      <c r="BTL64" s="169"/>
      <c r="BTM64" s="169"/>
      <c r="BTN64" s="169"/>
      <c r="BTO64" s="169"/>
      <c r="BTP64" s="169"/>
      <c r="BTQ64" s="169"/>
      <c r="BTR64" s="169"/>
      <c r="BTS64" s="169"/>
      <c r="BTT64" s="169"/>
      <c r="BTU64" s="169"/>
      <c r="BTV64" s="169"/>
      <c r="BTW64" s="169"/>
      <c r="BTX64" s="169"/>
      <c r="BTY64" s="169"/>
      <c r="BTZ64" s="169"/>
      <c r="BUA64" s="169"/>
      <c r="BUB64" s="169"/>
      <c r="BUC64" s="169"/>
      <c r="BUD64" s="169"/>
      <c r="BUE64" s="169"/>
      <c r="BUF64" s="169"/>
      <c r="BUG64" s="169"/>
      <c r="BUH64" s="169"/>
      <c r="BUI64" s="169"/>
      <c r="BUJ64" s="169"/>
      <c r="BUK64" s="169"/>
      <c r="BUL64" s="169"/>
      <c r="BUM64" s="169"/>
      <c r="BUN64" s="169"/>
      <c r="BUO64" s="169"/>
      <c r="BUP64" s="169"/>
      <c r="BUQ64" s="169"/>
      <c r="BUR64" s="169"/>
      <c r="BUS64" s="169"/>
      <c r="BUT64" s="169"/>
      <c r="BUU64" s="169"/>
      <c r="BUV64" s="169"/>
      <c r="BUW64" s="169"/>
      <c r="BUX64" s="169"/>
      <c r="BUY64" s="169"/>
      <c r="BUZ64" s="169"/>
      <c r="BVA64" s="169"/>
      <c r="BVB64" s="169"/>
      <c r="BVC64" s="169"/>
      <c r="BVD64" s="169"/>
      <c r="BVE64" s="169"/>
      <c r="BVF64" s="169"/>
      <c r="BVG64" s="169"/>
      <c r="BVH64" s="169"/>
      <c r="BVI64" s="169"/>
      <c r="BVJ64" s="169"/>
      <c r="BVK64" s="169"/>
      <c r="BVL64" s="169"/>
      <c r="BVM64" s="169"/>
      <c r="BVN64" s="169"/>
      <c r="BVO64" s="169"/>
      <c r="BVP64" s="169"/>
      <c r="BVQ64" s="169"/>
      <c r="BVR64" s="169"/>
      <c r="BVS64" s="169"/>
      <c r="BVT64" s="169"/>
      <c r="BVU64" s="169"/>
      <c r="BVV64" s="169"/>
      <c r="BVW64" s="169"/>
      <c r="BVX64" s="169"/>
      <c r="BVY64" s="169"/>
      <c r="BVZ64" s="169"/>
      <c r="BWA64" s="169"/>
      <c r="BWB64" s="169"/>
      <c r="BWC64" s="169"/>
      <c r="BWD64" s="169"/>
      <c r="BWE64" s="169"/>
      <c r="BWF64" s="169"/>
      <c r="BWG64" s="169"/>
      <c r="BWH64" s="169"/>
      <c r="BWI64" s="169"/>
      <c r="BWJ64" s="169"/>
      <c r="BWK64" s="169"/>
      <c r="BWL64" s="169"/>
      <c r="BWM64" s="169"/>
      <c r="BWN64" s="169"/>
      <c r="BWO64" s="169"/>
      <c r="BWP64" s="169"/>
      <c r="BWQ64" s="169"/>
      <c r="BWR64" s="169"/>
      <c r="BWS64" s="169"/>
      <c r="BWT64" s="169"/>
      <c r="BWU64" s="169"/>
      <c r="BWV64" s="169"/>
      <c r="BWW64" s="169"/>
      <c r="BWX64" s="169"/>
      <c r="BWY64" s="169"/>
      <c r="BWZ64" s="169"/>
      <c r="BXA64" s="169"/>
      <c r="BXB64" s="169"/>
      <c r="BXC64" s="169"/>
      <c r="BXD64" s="169"/>
      <c r="BXE64" s="169"/>
      <c r="BXF64" s="169"/>
      <c r="BXG64" s="169"/>
      <c r="BXH64" s="169"/>
      <c r="BXI64" s="169"/>
      <c r="BXJ64" s="169"/>
      <c r="BXK64" s="169"/>
      <c r="BXL64" s="169"/>
      <c r="BXM64" s="169"/>
      <c r="BXN64" s="169"/>
      <c r="BXO64" s="169"/>
      <c r="BXP64" s="169"/>
      <c r="BXQ64" s="169"/>
      <c r="BXR64" s="169"/>
      <c r="BXS64" s="169"/>
      <c r="BXT64" s="169"/>
      <c r="BXU64" s="169"/>
      <c r="BXV64" s="169"/>
      <c r="BXW64" s="169"/>
      <c r="BXX64" s="169"/>
      <c r="BXY64" s="169"/>
      <c r="BXZ64" s="169"/>
      <c r="BYA64" s="169"/>
      <c r="BYB64" s="169"/>
      <c r="BYC64" s="169"/>
      <c r="BYD64" s="169"/>
      <c r="BYE64" s="169"/>
      <c r="BYF64" s="169"/>
      <c r="BYG64" s="169"/>
      <c r="BYH64" s="169"/>
      <c r="BYI64" s="169"/>
      <c r="BYJ64" s="169"/>
      <c r="BYK64" s="169"/>
      <c r="BYL64" s="169"/>
      <c r="BYM64" s="169"/>
      <c r="BYN64" s="169"/>
      <c r="BYO64" s="169"/>
      <c r="BYP64" s="169"/>
      <c r="BYQ64" s="169"/>
      <c r="BYR64" s="169"/>
      <c r="BYS64" s="169"/>
      <c r="BYT64" s="169"/>
      <c r="BYU64" s="169"/>
      <c r="BYV64" s="169"/>
      <c r="BYW64" s="169"/>
      <c r="BYX64" s="169"/>
      <c r="BYY64" s="169"/>
      <c r="BYZ64" s="169"/>
      <c r="BZA64" s="169"/>
      <c r="BZB64" s="169"/>
      <c r="BZC64" s="169"/>
      <c r="BZD64" s="169"/>
      <c r="BZE64" s="169"/>
      <c r="BZF64" s="169"/>
      <c r="BZG64" s="169"/>
      <c r="BZH64" s="169"/>
      <c r="BZI64" s="169"/>
      <c r="BZJ64" s="169"/>
      <c r="BZK64" s="169"/>
      <c r="BZL64" s="169"/>
      <c r="BZM64" s="169"/>
      <c r="BZN64" s="169"/>
      <c r="BZO64" s="169"/>
      <c r="BZP64" s="169"/>
      <c r="BZQ64" s="169"/>
      <c r="BZR64" s="169"/>
      <c r="BZS64" s="169"/>
      <c r="BZT64" s="169"/>
      <c r="BZU64" s="169"/>
      <c r="BZV64" s="169"/>
      <c r="BZW64" s="169"/>
      <c r="BZX64" s="169"/>
      <c r="BZY64" s="169"/>
      <c r="BZZ64" s="169"/>
      <c r="CAA64" s="169"/>
      <c r="CAB64" s="169"/>
      <c r="CAC64" s="169"/>
      <c r="CAD64" s="169"/>
      <c r="CAE64" s="169"/>
      <c r="CAF64" s="169"/>
      <c r="CAG64" s="169"/>
      <c r="CAH64" s="169"/>
      <c r="CAI64" s="169"/>
      <c r="CAJ64" s="169"/>
      <c r="CAK64" s="169"/>
      <c r="CAL64" s="169"/>
      <c r="CAM64" s="169"/>
      <c r="CAN64" s="169"/>
      <c r="CAO64" s="169"/>
      <c r="CAP64" s="169"/>
      <c r="CAQ64" s="169"/>
      <c r="CAR64" s="169"/>
      <c r="CAS64" s="169"/>
      <c r="CAT64" s="169"/>
      <c r="CAU64" s="169"/>
      <c r="CAV64" s="169"/>
      <c r="CAW64" s="169"/>
      <c r="CAX64" s="169"/>
      <c r="CAY64" s="169"/>
      <c r="CAZ64" s="169"/>
      <c r="CBA64" s="169"/>
      <c r="CBB64" s="169"/>
      <c r="CBC64" s="169"/>
      <c r="CBD64" s="169"/>
      <c r="CBE64" s="169"/>
      <c r="CBF64" s="169"/>
      <c r="CBG64" s="169"/>
      <c r="CBH64" s="169"/>
      <c r="CBI64" s="169"/>
      <c r="CBJ64" s="169"/>
      <c r="CBK64" s="169"/>
      <c r="CBL64" s="169"/>
      <c r="CBM64" s="169"/>
      <c r="CBN64" s="169"/>
      <c r="CBO64" s="169"/>
      <c r="CBP64" s="169"/>
      <c r="CBQ64" s="169"/>
      <c r="CBR64" s="169"/>
      <c r="CBS64" s="169"/>
      <c r="CBT64" s="169"/>
      <c r="CBU64" s="169"/>
      <c r="CBV64" s="169"/>
      <c r="CBW64" s="169"/>
      <c r="CBX64" s="169"/>
      <c r="CBY64" s="169"/>
      <c r="CBZ64" s="169"/>
      <c r="CCA64" s="169"/>
      <c r="CCB64" s="169"/>
      <c r="CCC64" s="169"/>
      <c r="CCD64" s="169"/>
      <c r="CCE64" s="169"/>
      <c r="CCF64" s="169"/>
      <c r="CCG64" s="169"/>
      <c r="CCH64" s="169"/>
      <c r="CCI64" s="169"/>
      <c r="CCJ64" s="169"/>
      <c r="CCK64" s="169"/>
      <c r="CCL64" s="169"/>
      <c r="CCM64" s="169"/>
      <c r="CCN64" s="169"/>
      <c r="CCO64" s="169"/>
      <c r="CCP64" s="169"/>
      <c r="CCQ64" s="169"/>
      <c r="CCR64" s="169"/>
      <c r="CCS64" s="169"/>
      <c r="CCT64" s="169"/>
      <c r="CCU64" s="169"/>
      <c r="CCV64" s="169"/>
      <c r="CCW64" s="169"/>
      <c r="CCX64" s="169"/>
      <c r="CCY64" s="169"/>
      <c r="CCZ64" s="169"/>
      <c r="CDA64" s="169"/>
      <c r="CDB64" s="169"/>
      <c r="CDC64" s="169"/>
      <c r="CDD64" s="169"/>
      <c r="CDE64" s="169"/>
      <c r="CDF64" s="169"/>
      <c r="CDG64" s="169"/>
      <c r="CDH64" s="169"/>
      <c r="CDI64" s="169"/>
      <c r="CDJ64" s="169"/>
      <c r="CDK64" s="169"/>
      <c r="CDL64" s="169"/>
      <c r="CDM64" s="169"/>
      <c r="CDN64" s="169"/>
      <c r="CDO64" s="169"/>
      <c r="CDP64" s="169"/>
      <c r="CDQ64" s="169"/>
      <c r="CDR64" s="169"/>
      <c r="CDS64" s="169"/>
      <c r="CDT64" s="169"/>
      <c r="CDU64" s="169"/>
      <c r="CDV64" s="169"/>
      <c r="CDW64" s="169"/>
      <c r="CDX64" s="169"/>
      <c r="CDY64" s="169"/>
      <c r="CDZ64" s="169"/>
      <c r="CEA64" s="169"/>
      <c r="CEB64" s="169"/>
      <c r="CEC64" s="169"/>
      <c r="CED64" s="169"/>
      <c r="CEE64" s="169"/>
      <c r="CEF64" s="169"/>
      <c r="CEG64" s="169"/>
      <c r="CEH64" s="169"/>
      <c r="CEI64" s="169"/>
      <c r="CEJ64" s="169"/>
      <c r="CEK64" s="169"/>
      <c r="CEL64" s="169"/>
      <c r="CEM64" s="169"/>
      <c r="CEN64" s="169"/>
      <c r="CEO64" s="169"/>
      <c r="CEP64" s="169"/>
      <c r="CEQ64" s="169"/>
      <c r="CER64" s="169"/>
      <c r="CES64" s="169"/>
      <c r="CET64" s="169"/>
      <c r="CEU64" s="169"/>
      <c r="CEV64" s="169"/>
      <c r="CEW64" s="169"/>
      <c r="CEX64" s="169"/>
      <c r="CEY64" s="169"/>
      <c r="CEZ64" s="169"/>
      <c r="CFA64" s="169"/>
      <c r="CFB64" s="169"/>
      <c r="CFC64" s="169"/>
      <c r="CFD64" s="169"/>
      <c r="CFE64" s="169"/>
      <c r="CFF64" s="169"/>
      <c r="CFG64" s="169"/>
      <c r="CFH64" s="169"/>
      <c r="CFI64" s="169"/>
      <c r="CFJ64" s="169"/>
      <c r="CFK64" s="169"/>
      <c r="CFL64" s="169"/>
      <c r="CFM64" s="169"/>
      <c r="CFN64" s="169"/>
      <c r="CFO64" s="169"/>
      <c r="CFP64" s="169"/>
      <c r="CFQ64" s="169"/>
      <c r="CFR64" s="169"/>
      <c r="CFS64" s="169"/>
      <c r="CFT64" s="169"/>
      <c r="CFU64" s="169"/>
      <c r="CFV64" s="169"/>
      <c r="CFW64" s="169"/>
      <c r="CFX64" s="169"/>
      <c r="CFY64" s="169"/>
      <c r="CFZ64" s="169"/>
      <c r="CGA64" s="169"/>
      <c r="CGB64" s="169"/>
      <c r="CGC64" s="169"/>
      <c r="CGD64" s="169"/>
      <c r="CGE64" s="169"/>
      <c r="CGF64" s="169"/>
      <c r="CGG64" s="169"/>
      <c r="CGH64" s="169"/>
      <c r="CGI64" s="169"/>
      <c r="CGJ64" s="169"/>
      <c r="CGK64" s="169"/>
      <c r="CGL64" s="169"/>
      <c r="CGM64" s="169"/>
      <c r="CGN64" s="169"/>
      <c r="CGO64" s="169"/>
      <c r="CGP64" s="169"/>
      <c r="CGQ64" s="169"/>
      <c r="CGR64" s="169"/>
      <c r="CGS64" s="169"/>
      <c r="CGT64" s="169"/>
      <c r="CGU64" s="169"/>
      <c r="CGV64" s="169"/>
      <c r="CGW64" s="169"/>
      <c r="CGX64" s="169"/>
      <c r="CGY64" s="169"/>
      <c r="CGZ64" s="169"/>
      <c r="CHA64" s="169"/>
      <c r="CHB64" s="169"/>
      <c r="CHC64" s="169"/>
      <c r="CHD64" s="169"/>
      <c r="CHE64" s="169"/>
      <c r="CHF64" s="169"/>
      <c r="CHG64" s="169"/>
      <c r="CHH64" s="169"/>
      <c r="CHI64" s="169"/>
      <c r="CHJ64" s="169"/>
      <c r="CHK64" s="169"/>
      <c r="CHL64" s="169"/>
      <c r="CHM64" s="169"/>
      <c r="CHN64" s="169"/>
      <c r="CHO64" s="169"/>
      <c r="CHP64" s="169"/>
      <c r="CHQ64" s="169"/>
      <c r="CHR64" s="169"/>
      <c r="CHS64" s="169"/>
      <c r="CHT64" s="169"/>
      <c r="CHU64" s="169"/>
      <c r="CHV64" s="169"/>
      <c r="CHW64" s="169"/>
      <c r="CHX64" s="169"/>
      <c r="CHY64" s="169"/>
      <c r="CHZ64" s="169"/>
      <c r="CIA64" s="169"/>
      <c r="CIB64" s="169"/>
      <c r="CIC64" s="169"/>
      <c r="CID64" s="169"/>
      <c r="CIE64" s="169"/>
      <c r="CIF64" s="169"/>
      <c r="CIG64" s="169"/>
      <c r="CIH64" s="169"/>
      <c r="CII64" s="169"/>
      <c r="CIJ64" s="169"/>
      <c r="CIK64" s="169"/>
      <c r="CIL64" s="169"/>
      <c r="CIM64" s="169"/>
      <c r="CIN64" s="169"/>
      <c r="CIO64" s="169"/>
      <c r="CIP64" s="169"/>
      <c r="CIQ64" s="169"/>
      <c r="CIR64" s="169"/>
      <c r="CIS64" s="169"/>
      <c r="CIT64" s="169"/>
      <c r="CIU64" s="169"/>
      <c r="CIV64" s="169"/>
      <c r="CIW64" s="169"/>
      <c r="CIX64" s="169"/>
      <c r="CIY64" s="169"/>
      <c r="CIZ64" s="169"/>
      <c r="CJA64" s="169"/>
      <c r="CJB64" s="169"/>
      <c r="CJC64" s="169"/>
      <c r="CJD64" s="169"/>
      <c r="CJE64" s="169"/>
      <c r="CJF64" s="169"/>
      <c r="CJG64" s="169"/>
      <c r="CJH64" s="169"/>
      <c r="CJI64" s="169"/>
      <c r="CJJ64" s="169"/>
      <c r="CJK64" s="169"/>
      <c r="CJL64" s="169"/>
      <c r="CJM64" s="169"/>
      <c r="CJN64" s="169"/>
      <c r="CJO64" s="169"/>
      <c r="CJP64" s="169"/>
      <c r="CJQ64" s="169"/>
      <c r="CJR64" s="169"/>
      <c r="CJS64" s="169"/>
      <c r="CJT64" s="169"/>
      <c r="CJU64" s="169"/>
      <c r="CJV64" s="169"/>
      <c r="CJW64" s="169"/>
      <c r="CJX64" s="169"/>
      <c r="CJY64" s="169"/>
      <c r="CJZ64" s="169"/>
      <c r="CKA64" s="169"/>
      <c r="CKB64" s="169"/>
      <c r="CKC64" s="169"/>
      <c r="CKD64" s="169"/>
      <c r="CKE64" s="169"/>
      <c r="CKF64" s="169"/>
      <c r="CKG64" s="169"/>
      <c r="CKH64" s="169"/>
      <c r="CKI64" s="169"/>
      <c r="CKJ64" s="169"/>
      <c r="CKK64" s="169"/>
      <c r="CKL64" s="169"/>
      <c r="CKM64" s="169"/>
      <c r="CKN64" s="169"/>
      <c r="CKO64" s="169"/>
      <c r="CKP64" s="169"/>
      <c r="CKQ64" s="169"/>
      <c r="CKR64" s="169"/>
      <c r="CKS64" s="169"/>
      <c r="CKT64" s="169"/>
      <c r="CKU64" s="169"/>
      <c r="CKV64" s="169"/>
      <c r="CKW64" s="169"/>
      <c r="CKX64" s="169"/>
      <c r="CKY64" s="169"/>
      <c r="CKZ64" s="169"/>
      <c r="CLA64" s="169"/>
      <c r="CLB64" s="169"/>
      <c r="CLC64" s="169"/>
      <c r="CLD64" s="169"/>
      <c r="CLE64" s="169"/>
      <c r="CLF64" s="169"/>
      <c r="CLG64" s="169"/>
      <c r="CLH64" s="169"/>
      <c r="CLI64" s="169"/>
      <c r="CLJ64" s="169"/>
      <c r="CLK64" s="169"/>
      <c r="CLL64" s="169"/>
      <c r="CLM64" s="169"/>
      <c r="CLN64" s="169"/>
      <c r="CLO64" s="169"/>
      <c r="CLP64" s="169"/>
      <c r="CLQ64" s="169"/>
      <c r="CLR64" s="169"/>
      <c r="CLS64" s="169"/>
      <c r="CLT64" s="169"/>
      <c r="CLU64" s="169"/>
      <c r="CLV64" s="169"/>
      <c r="CLW64" s="169"/>
      <c r="CLX64" s="169"/>
      <c r="CLY64" s="169"/>
      <c r="CLZ64" s="169"/>
      <c r="CMA64" s="169"/>
      <c r="CMB64" s="169"/>
      <c r="CMC64" s="169"/>
      <c r="CMD64" s="169"/>
      <c r="CME64" s="169"/>
      <c r="CMF64" s="169"/>
      <c r="CMG64" s="169"/>
      <c r="CMH64" s="169"/>
      <c r="CMI64" s="169"/>
      <c r="CMJ64" s="169"/>
      <c r="CMK64" s="169"/>
      <c r="CML64" s="169"/>
      <c r="CMM64" s="169"/>
      <c r="CMN64" s="169"/>
      <c r="CMO64" s="169"/>
      <c r="CMP64" s="169"/>
      <c r="CMQ64" s="169"/>
      <c r="CMR64" s="169"/>
      <c r="CMS64" s="169"/>
      <c r="CMT64" s="169"/>
      <c r="CMU64" s="169"/>
      <c r="CMV64" s="169"/>
      <c r="CMW64" s="169"/>
      <c r="CMX64" s="169"/>
      <c r="CMY64" s="169"/>
      <c r="CMZ64" s="169"/>
      <c r="CNA64" s="169"/>
      <c r="CNB64" s="169"/>
      <c r="CNC64" s="169"/>
      <c r="CND64" s="169"/>
      <c r="CNE64" s="169"/>
      <c r="CNF64" s="169"/>
      <c r="CNG64" s="169"/>
      <c r="CNH64" s="169"/>
      <c r="CNI64" s="169"/>
      <c r="CNJ64" s="169"/>
      <c r="CNK64" s="169"/>
      <c r="CNL64" s="169"/>
      <c r="CNM64" s="169"/>
      <c r="CNN64" s="169"/>
      <c r="CNO64" s="169"/>
      <c r="CNP64" s="169"/>
      <c r="CNQ64" s="169"/>
      <c r="CNR64" s="169"/>
      <c r="CNS64" s="169"/>
      <c r="CNT64" s="169"/>
      <c r="CNU64" s="169"/>
      <c r="CNV64" s="169"/>
      <c r="CNW64" s="169"/>
      <c r="CNX64" s="169"/>
      <c r="CNY64" s="169"/>
      <c r="CNZ64" s="169"/>
      <c r="COA64" s="169"/>
      <c r="COB64" s="169"/>
      <c r="COC64" s="169"/>
      <c r="COD64" s="169"/>
      <c r="COE64" s="169"/>
      <c r="COF64" s="169"/>
      <c r="COG64" s="169"/>
      <c r="COH64" s="169"/>
      <c r="COI64" s="169"/>
      <c r="COJ64" s="169"/>
      <c r="COK64" s="169"/>
      <c r="COL64" s="169"/>
      <c r="COM64" s="169"/>
      <c r="CON64" s="169"/>
      <c r="COO64" s="169"/>
      <c r="COP64" s="169"/>
      <c r="COQ64" s="169"/>
      <c r="COR64" s="169"/>
      <c r="COS64" s="169"/>
      <c r="COT64" s="169"/>
      <c r="COU64" s="169"/>
      <c r="COV64" s="169"/>
      <c r="COW64" s="169"/>
      <c r="COX64" s="169"/>
      <c r="COY64" s="169"/>
      <c r="COZ64" s="169"/>
      <c r="CPA64" s="169"/>
      <c r="CPB64" s="169"/>
      <c r="CPC64" s="169"/>
      <c r="CPD64" s="169"/>
      <c r="CPE64" s="169"/>
      <c r="CPF64" s="169"/>
      <c r="CPG64" s="169"/>
      <c r="CPH64" s="169"/>
      <c r="CPI64" s="169"/>
      <c r="CPJ64" s="169"/>
      <c r="CPK64" s="169"/>
      <c r="CPL64" s="169"/>
      <c r="CPM64" s="169"/>
      <c r="CPN64" s="169"/>
      <c r="CPO64" s="169"/>
      <c r="CPP64" s="169"/>
      <c r="CPQ64" s="169"/>
      <c r="CPR64" s="169"/>
      <c r="CPS64" s="169"/>
      <c r="CPT64" s="169"/>
      <c r="CPU64" s="169"/>
      <c r="CPV64" s="169"/>
      <c r="CPW64" s="169"/>
      <c r="CPX64" s="169"/>
      <c r="CPY64" s="169"/>
      <c r="CPZ64" s="169"/>
      <c r="CQA64" s="169"/>
      <c r="CQB64" s="169"/>
      <c r="CQC64" s="169"/>
      <c r="CQD64" s="169"/>
      <c r="CQE64" s="169"/>
      <c r="CQF64" s="169"/>
      <c r="CQG64" s="169"/>
      <c r="CQH64" s="169"/>
      <c r="CQI64" s="169"/>
      <c r="CQJ64" s="169"/>
      <c r="CQK64" s="169"/>
      <c r="CQL64" s="169"/>
      <c r="CQM64" s="169"/>
      <c r="CQN64" s="169"/>
      <c r="CQO64" s="169"/>
      <c r="CQP64" s="169"/>
      <c r="CQQ64" s="169"/>
      <c r="CQR64" s="169"/>
      <c r="CQS64" s="169"/>
      <c r="CQT64" s="169"/>
      <c r="CQU64" s="169"/>
      <c r="CQV64" s="169"/>
      <c r="CQW64" s="169"/>
      <c r="CQX64" s="169"/>
      <c r="CQY64" s="169"/>
      <c r="CQZ64" s="169"/>
      <c r="CRA64" s="169"/>
      <c r="CRB64" s="169"/>
      <c r="CRC64" s="169"/>
      <c r="CRD64" s="169"/>
      <c r="CRE64" s="169"/>
      <c r="CRF64" s="169"/>
      <c r="CRG64" s="169"/>
      <c r="CRH64" s="169"/>
      <c r="CRI64" s="169"/>
      <c r="CRJ64" s="169"/>
      <c r="CRK64" s="169"/>
      <c r="CRL64" s="169"/>
      <c r="CRM64" s="169"/>
      <c r="CRN64" s="169"/>
      <c r="CRO64" s="169"/>
      <c r="CRP64" s="169"/>
      <c r="CRQ64" s="169"/>
      <c r="CRR64" s="169"/>
      <c r="CRS64" s="169"/>
      <c r="CRT64" s="169"/>
      <c r="CRU64" s="169"/>
      <c r="CRV64" s="169"/>
      <c r="CRW64" s="169"/>
      <c r="CRX64" s="169"/>
      <c r="CRY64" s="169"/>
      <c r="CRZ64" s="169"/>
      <c r="CSA64" s="169"/>
      <c r="CSB64" s="169"/>
      <c r="CSC64" s="169"/>
      <c r="CSD64" s="169"/>
      <c r="CSE64" s="169"/>
      <c r="CSF64" s="169"/>
      <c r="CSG64" s="169"/>
      <c r="CSH64" s="169"/>
      <c r="CSI64" s="169"/>
      <c r="CSJ64" s="169"/>
      <c r="CSK64" s="169"/>
      <c r="CSL64" s="169"/>
      <c r="CSM64" s="169"/>
      <c r="CSN64" s="169"/>
      <c r="CSO64" s="169"/>
      <c r="CSP64" s="169"/>
      <c r="CSQ64" s="169"/>
      <c r="CSR64" s="169"/>
      <c r="CSS64" s="169"/>
      <c r="CST64" s="169"/>
      <c r="CSU64" s="169"/>
      <c r="CSV64" s="169"/>
      <c r="CSW64" s="169"/>
      <c r="CSX64" s="169"/>
      <c r="CSY64" s="169"/>
      <c r="CSZ64" s="169"/>
      <c r="CTA64" s="169"/>
      <c r="CTB64" s="169"/>
      <c r="CTC64" s="169"/>
      <c r="CTD64" s="169"/>
      <c r="CTE64" s="169"/>
      <c r="CTF64" s="169"/>
      <c r="CTG64" s="169"/>
      <c r="CTH64" s="169"/>
      <c r="CTI64" s="169"/>
      <c r="CTJ64" s="169"/>
      <c r="CTK64" s="169"/>
      <c r="CTL64" s="169"/>
      <c r="CTM64" s="169"/>
      <c r="CTN64" s="169"/>
      <c r="CTO64" s="169"/>
      <c r="CTP64" s="169"/>
      <c r="CTQ64" s="169"/>
      <c r="CTR64" s="169"/>
      <c r="CTS64" s="169"/>
      <c r="CTT64" s="169"/>
      <c r="CTU64" s="169"/>
      <c r="CTV64" s="169"/>
      <c r="CTW64" s="169"/>
      <c r="CTX64" s="169"/>
      <c r="CTY64" s="169"/>
      <c r="CTZ64" s="169"/>
      <c r="CUA64" s="169"/>
      <c r="CUB64" s="169"/>
      <c r="CUC64" s="169"/>
      <c r="CUD64" s="169"/>
      <c r="CUE64" s="169"/>
      <c r="CUF64" s="169"/>
      <c r="CUG64" s="169"/>
      <c r="CUH64" s="169"/>
      <c r="CUI64" s="169"/>
      <c r="CUJ64" s="169"/>
      <c r="CUK64" s="169"/>
      <c r="CUL64" s="169"/>
      <c r="CUM64" s="169"/>
      <c r="CUN64" s="169"/>
      <c r="CUO64" s="169"/>
      <c r="CUP64" s="169"/>
      <c r="CUQ64" s="169"/>
      <c r="CUR64" s="169"/>
      <c r="CUS64" s="169"/>
      <c r="CUT64" s="169"/>
      <c r="CUU64" s="169"/>
      <c r="CUV64" s="169"/>
      <c r="CUW64" s="169"/>
      <c r="CUX64" s="169"/>
      <c r="CUY64" s="169"/>
      <c r="CUZ64" s="169"/>
      <c r="CVA64" s="169"/>
      <c r="CVB64" s="169"/>
      <c r="CVC64" s="169"/>
      <c r="CVD64" s="169"/>
      <c r="CVE64" s="169"/>
      <c r="CVF64" s="169"/>
      <c r="CVG64" s="169"/>
      <c r="CVH64" s="169"/>
      <c r="CVI64" s="169"/>
      <c r="CVJ64" s="169"/>
      <c r="CVK64" s="169"/>
      <c r="CVL64" s="169"/>
      <c r="CVM64" s="169"/>
      <c r="CVN64" s="169"/>
      <c r="CVO64" s="169"/>
      <c r="CVP64" s="169"/>
      <c r="CVQ64" s="169"/>
      <c r="CVR64" s="169"/>
      <c r="CVS64" s="169"/>
      <c r="CVT64" s="169"/>
      <c r="CVU64" s="169"/>
      <c r="CVV64" s="169"/>
      <c r="CVW64" s="169"/>
      <c r="CVX64" s="169"/>
      <c r="CVY64" s="169"/>
      <c r="CVZ64" s="169"/>
      <c r="CWA64" s="169"/>
      <c r="CWB64" s="169"/>
      <c r="CWC64" s="169"/>
      <c r="CWD64" s="169"/>
      <c r="CWE64" s="169"/>
      <c r="CWF64" s="169"/>
      <c r="CWG64" s="169"/>
      <c r="CWH64" s="169"/>
      <c r="CWI64" s="169"/>
      <c r="CWJ64" s="169"/>
      <c r="CWK64" s="169"/>
      <c r="CWL64" s="169"/>
      <c r="CWM64" s="169"/>
      <c r="CWN64" s="169"/>
      <c r="CWO64" s="169"/>
      <c r="CWP64" s="169"/>
      <c r="CWQ64" s="169"/>
      <c r="CWR64" s="169"/>
      <c r="CWS64" s="169"/>
      <c r="CWT64" s="169"/>
      <c r="CWU64" s="169"/>
      <c r="CWV64" s="169"/>
      <c r="CWW64" s="169"/>
      <c r="CWX64" s="169"/>
      <c r="CWY64" s="169"/>
      <c r="CWZ64" s="169"/>
      <c r="CXA64" s="169"/>
      <c r="CXB64" s="169"/>
      <c r="CXC64" s="169"/>
      <c r="CXD64" s="169"/>
      <c r="CXE64" s="169"/>
      <c r="CXF64" s="169"/>
      <c r="CXG64" s="169"/>
      <c r="CXH64" s="169"/>
      <c r="CXI64" s="169"/>
      <c r="CXJ64" s="169"/>
      <c r="CXK64" s="169"/>
      <c r="CXL64" s="169"/>
      <c r="CXM64" s="169"/>
      <c r="CXN64" s="169"/>
      <c r="CXO64" s="169"/>
      <c r="CXP64" s="169"/>
      <c r="CXQ64" s="169"/>
      <c r="CXR64" s="169"/>
      <c r="CXS64" s="169"/>
      <c r="CXT64" s="169"/>
      <c r="CXU64" s="169"/>
      <c r="CXV64" s="169"/>
      <c r="CXW64" s="169"/>
      <c r="CXX64" s="169"/>
      <c r="CXY64" s="169"/>
      <c r="CXZ64" s="169"/>
      <c r="CYA64" s="169"/>
      <c r="CYB64" s="169"/>
      <c r="CYC64" s="169"/>
      <c r="CYD64" s="169"/>
      <c r="CYE64" s="169"/>
      <c r="CYF64" s="169"/>
      <c r="CYG64" s="169"/>
      <c r="CYH64" s="169"/>
      <c r="CYI64" s="169"/>
      <c r="CYJ64" s="169"/>
      <c r="CYK64" s="169"/>
      <c r="CYL64" s="169"/>
      <c r="CYM64" s="169"/>
      <c r="CYN64" s="169"/>
      <c r="CYO64" s="169"/>
      <c r="CYP64" s="169"/>
      <c r="CYQ64" s="169"/>
      <c r="CYR64" s="169"/>
      <c r="CYS64" s="169"/>
      <c r="CYT64" s="169"/>
      <c r="CYU64" s="169"/>
      <c r="CYV64" s="169"/>
      <c r="CYW64" s="169"/>
      <c r="CYX64" s="169"/>
      <c r="CYY64" s="169"/>
      <c r="CYZ64" s="169"/>
      <c r="CZA64" s="169"/>
      <c r="CZB64" s="169"/>
      <c r="CZC64" s="169"/>
      <c r="CZD64" s="169"/>
      <c r="CZE64" s="169"/>
      <c r="CZF64" s="169"/>
      <c r="CZG64" s="169"/>
      <c r="CZH64" s="169"/>
      <c r="CZI64" s="169"/>
      <c r="CZJ64" s="169"/>
      <c r="CZK64" s="169"/>
      <c r="CZL64" s="169"/>
      <c r="CZM64" s="169"/>
      <c r="CZN64" s="169"/>
      <c r="CZO64" s="169"/>
      <c r="CZP64" s="169"/>
      <c r="CZQ64" s="169"/>
      <c r="CZR64" s="169"/>
      <c r="CZS64" s="169"/>
      <c r="CZT64" s="169"/>
      <c r="CZU64" s="169"/>
      <c r="CZV64" s="169"/>
      <c r="CZW64" s="169"/>
      <c r="CZX64" s="169"/>
      <c r="CZY64" s="169"/>
      <c r="CZZ64" s="169"/>
      <c r="DAA64" s="169"/>
      <c r="DAB64" s="169"/>
      <c r="DAC64" s="169"/>
      <c r="DAD64" s="169"/>
      <c r="DAE64" s="169"/>
      <c r="DAF64" s="169"/>
      <c r="DAG64" s="169"/>
      <c r="DAH64" s="169"/>
      <c r="DAI64" s="169"/>
      <c r="DAJ64" s="169"/>
      <c r="DAK64" s="169"/>
      <c r="DAL64" s="169"/>
      <c r="DAM64" s="169"/>
      <c r="DAN64" s="169"/>
      <c r="DAO64" s="169"/>
      <c r="DAP64" s="169"/>
      <c r="DAQ64" s="169"/>
      <c r="DAR64" s="169"/>
      <c r="DAS64" s="169"/>
      <c r="DAT64" s="169"/>
      <c r="DAU64" s="169"/>
      <c r="DAV64" s="169"/>
      <c r="DAW64" s="169"/>
      <c r="DAX64" s="169"/>
      <c r="DAY64" s="169"/>
      <c r="DAZ64" s="169"/>
      <c r="DBA64" s="169"/>
      <c r="DBB64" s="169"/>
      <c r="DBC64" s="169"/>
      <c r="DBD64" s="169"/>
      <c r="DBE64" s="169"/>
      <c r="DBF64" s="169"/>
      <c r="DBG64" s="169"/>
      <c r="DBH64" s="169"/>
      <c r="DBI64" s="169"/>
      <c r="DBJ64" s="169"/>
      <c r="DBK64" s="169"/>
      <c r="DBL64" s="169"/>
      <c r="DBM64" s="169"/>
      <c r="DBN64" s="169"/>
      <c r="DBO64" s="169"/>
      <c r="DBP64" s="169"/>
      <c r="DBQ64" s="169"/>
      <c r="DBR64" s="169"/>
      <c r="DBS64" s="169"/>
      <c r="DBT64" s="169"/>
      <c r="DBU64" s="169"/>
      <c r="DBV64" s="169"/>
      <c r="DBW64" s="169"/>
      <c r="DBX64" s="169"/>
      <c r="DBY64" s="169"/>
      <c r="DBZ64" s="169"/>
      <c r="DCA64" s="169"/>
      <c r="DCB64" s="169"/>
      <c r="DCC64" s="169"/>
      <c r="DCD64" s="169"/>
      <c r="DCE64" s="169"/>
      <c r="DCF64" s="169"/>
      <c r="DCG64" s="169"/>
      <c r="DCH64" s="169"/>
      <c r="DCI64" s="169"/>
      <c r="DCJ64" s="169"/>
      <c r="DCK64" s="169"/>
      <c r="DCL64" s="169"/>
      <c r="DCM64" s="169"/>
      <c r="DCN64" s="169"/>
      <c r="DCO64" s="169"/>
      <c r="DCP64" s="169"/>
      <c r="DCQ64" s="169"/>
      <c r="DCR64" s="169"/>
      <c r="DCS64" s="169"/>
      <c r="DCT64" s="169"/>
      <c r="DCU64" s="169"/>
      <c r="DCV64" s="169"/>
      <c r="DCW64" s="169"/>
      <c r="DCX64" s="169"/>
      <c r="DCY64" s="169"/>
      <c r="DCZ64" s="169"/>
      <c r="DDA64" s="169"/>
      <c r="DDB64" s="169"/>
      <c r="DDC64" s="169"/>
      <c r="DDD64" s="169"/>
      <c r="DDE64" s="169"/>
      <c r="DDF64" s="169"/>
      <c r="DDG64" s="169"/>
      <c r="DDH64" s="169"/>
      <c r="DDI64" s="169"/>
      <c r="DDJ64" s="169"/>
      <c r="DDK64" s="169"/>
      <c r="DDL64" s="169"/>
      <c r="DDM64" s="169"/>
      <c r="DDN64" s="169"/>
      <c r="DDO64" s="169"/>
      <c r="DDP64" s="169"/>
      <c r="DDQ64" s="169"/>
      <c r="DDR64" s="169"/>
      <c r="DDS64" s="169"/>
      <c r="DDT64" s="169"/>
      <c r="DDU64" s="169"/>
      <c r="DDV64" s="169"/>
      <c r="DDW64" s="169"/>
      <c r="DDX64" s="169"/>
      <c r="DDY64" s="169"/>
      <c r="DDZ64" s="169"/>
      <c r="DEA64" s="169"/>
      <c r="DEB64" s="169"/>
      <c r="DEC64" s="169"/>
      <c r="DED64" s="169"/>
      <c r="DEE64" s="169"/>
      <c r="DEF64" s="169"/>
      <c r="DEG64" s="169"/>
      <c r="DEH64" s="169"/>
      <c r="DEI64" s="169"/>
      <c r="DEJ64" s="169"/>
      <c r="DEK64" s="169"/>
      <c r="DEL64" s="169"/>
      <c r="DEM64" s="169"/>
      <c r="DEN64" s="169"/>
      <c r="DEO64" s="169"/>
      <c r="DEP64" s="169"/>
      <c r="DEQ64" s="169"/>
      <c r="DER64" s="169"/>
      <c r="DES64" s="169"/>
      <c r="DET64" s="169"/>
      <c r="DEU64" s="169"/>
      <c r="DEV64" s="169"/>
      <c r="DEW64" s="169"/>
      <c r="DEX64" s="169"/>
      <c r="DEY64" s="169"/>
      <c r="DEZ64" s="169"/>
      <c r="DFA64" s="169"/>
      <c r="DFB64" s="169"/>
      <c r="DFC64" s="169"/>
      <c r="DFD64" s="169"/>
      <c r="DFE64" s="169"/>
      <c r="DFF64" s="169"/>
      <c r="DFG64" s="169"/>
      <c r="DFH64" s="169"/>
      <c r="DFI64" s="169"/>
      <c r="DFJ64" s="169"/>
      <c r="DFK64" s="169"/>
      <c r="DFL64" s="169"/>
      <c r="DFM64" s="169"/>
      <c r="DFN64" s="169"/>
      <c r="DFO64" s="169"/>
      <c r="DFP64" s="169"/>
      <c r="DFQ64" s="169"/>
      <c r="DFR64" s="169"/>
      <c r="DFS64" s="169"/>
      <c r="DFT64" s="169"/>
      <c r="DFU64" s="169"/>
      <c r="DFV64" s="169"/>
      <c r="DFW64" s="169"/>
      <c r="DFX64" s="169"/>
      <c r="DFY64" s="169"/>
      <c r="DFZ64" s="169"/>
      <c r="DGA64" s="169"/>
      <c r="DGB64" s="169"/>
      <c r="DGC64" s="169"/>
      <c r="DGD64" s="169"/>
      <c r="DGE64" s="169"/>
      <c r="DGF64" s="169"/>
      <c r="DGG64" s="169"/>
      <c r="DGH64" s="169"/>
      <c r="DGI64" s="169"/>
      <c r="DGJ64" s="169"/>
      <c r="DGK64" s="169"/>
      <c r="DGL64" s="169"/>
      <c r="DGM64" s="169"/>
      <c r="DGN64" s="169"/>
      <c r="DGO64" s="169"/>
      <c r="DGP64" s="169"/>
      <c r="DGQ64" s="169"/>
      <c r="DGR64" s="169"/>
      <c r="DGS64" s="169"/>
      <c r="DGT64" s="169"/>
      <c r="DGU64" s="169"/>
      <c r="DGV64" s="169"/>
      <c r="DGW64" s="169"/>
      <c r="DGX64" s="169"/>
      <c r="DGY64" s="169"/>
      <c r="DGZ64" s="169"/>
      <c r="DHA64" s="169"/>
      <c r="DHB64" s="169"/>
      <c r="DHC64" s="169"/>
      <c r="DHD64" s="169"/>
      <c r="DHE64" s="169"/>
      <c r="DHF64" s="169"/>
      <c r="DHG64" s="169"/>
      <c r="DHH64" s="169"/>
      <c r="DHI64" s="169"/>
      <c r="DHJ64" s="169"/>
      <c r="DHK64" s="169"/>
      <c r="DHL64" s="169"/>
      <c r="DHM64" s="169"/>
      <c r="DHN64" s="169"/>
      <c r="DHO64" s="169"/>
      <c r="DHP64" s="169"/>
      <c r="DHQ64" s="169"/>
      <c r="DHR64" s="169"/>
      <c r="DHS64" s="169"/>
      <c r="DHT64" s="169"/>
      <c r="DHU64" s="169"/>
      <c r="DHV64" s="169"/>
      <c r="DHW64" s="169"/>
      <c r="DHX64" s="169"/>
      <c r="DHY64" s="169"/>
      <c r="DHZ64" s="169"/>
      <c r="DIA64" s="169"/>
      <c r="DIB64" s="169"/>
      <c r="DIC64" s="169"/>
      <c r="DID64" s="169"/>
      <c r="DIE64" s="169"/>
      <c r="DIF64" s="169"/>
      <c r="DIG64" s="169"/>
      <c r="DIH64" s="169"/>
      <c r="DII64" s="169"/>
      <c r="DIJ64" s="169"/>
      <c r="DIK64" s="169"/>
      <c r="DIL64" s="169"/>
      <c r="DIM64" s="169"/>
      <c r="DIN64" s="169"/>
      <c r="DIO64" s="169"/>
      <c r="DIP64" s="169"/>
      <c r="DIQ64" s="169"/>
      <c r="DIR64" s="169"/>
      <c r="DIS64" s="169"/>
      <c r="DIT64" s="169"/>
      <c r="DIU64" s="169"/>
      <c r="DIV64" s="169"/>
      <c r="DIW64" s="169"/>
      <c r="DIX64" s="169"/>
      <c r="DIY64" s="169"/>
      <c r="DIZ64" s="169"/>
      <c r="DJA64" s="169"/>
      <c r="DJB64" s="169"/>
      <c r="DJC64" s="169"/>
      <c r="DJD64" s="169"/>
      <c r="DJE64" s="169"/>
      <c r="DJF64" s="169"/>
      <c r="DJG64" s="169"/>
      <c r="DJH64" s="169"/>
      <c r="DJI64" s="169"/>
      <c r="DJJ64" s="169"/>
      <c r="DJK64" s="169"/>
      <c r="DJL64" s="169"/>
      <c r="DJM64" s="169"/>
      <c r="DJN64" s="169"/>
      <c r="DJO64" s="169"/>
      <c r="DJP64" s="169"/>
      <c r="DJQ64" s="169"/>
      <c r="DJR64" s="169"/>
      <c r="DJS64" s="169"/>
      <c r="DJT64" s="169"/>
      <c r="DJU64" s="169"/>
      <c r="DJV64" s="169"/>
      <c r="DJW64" s="169"/>
      <c r="DJX64" s="169"/>
      <c r="DJY64" s="169"/>
      <c r="DJZ64" s="169"/>
      <c r="DKA64" s="169"/>
      <c r="DKB64" s="169"/>
      <c r="DKC64" s="169"/>
      <c r="DKD64" s="169"/>
      <c r="DKE64" s="169"/>
      <c r="DKF64" s="169"/>
      <c r="DKG64" s="169"/>
      <c r="DKH64" s="169"/>
      <c r="DKI64" s="169"/>
      <c r="DKJ64" s="169"/>
      <c r="DKK64" s="169"/>
      <c r="DKL64" s="169"/>
      <c r="DKM64" s="169"/>
      <c r="DKN64" s="169"/>
      <c r="DKO64" s="169"/>
      <c r="DKP64" s="169"/>
      <c r="DKQ64" s="169"/>
      <c r="DKR64" s="169"/>
      <c r="DKS64" s="169"/>
      <c r="DKT64" s="169"/>
      <c r="DKU64" s="169"/>
      <c r="DKV64" s="169"/>
      <c r="DKW64" s="169"/>
      <c r="DKX64" s="169"/>
      <c r="DKY64" s="169"/>
      <c r="DKZ64" s="169"/>
      <c r="DLA64" s="169"/>
      <c r="DLB64" s="169"/>
      <c r="DLC64" s="169"/>
      <c r="DLD64" s="169"/>
      <c r="DLE64" s="169"/>
      <c r="DLF64" s="169"/>
      <c r="DLG64" s="169"/>
      <c r="DLH64" s="169"/>
      <c r="DLI64" s="169"/>
      <c r="DLJ64" s="169"/>
      <c r="DLK64" s="169"/>
      <c r="DLL64" s="169"/>
      <c r="DLM64" s="169"/>
      <c r="DLN64" s="169"/>
      <c r="DLO64" s="169"/>
      <c r="DLP64" s="169"/>
      <c r="DLQ64" s="169"/>
      <c r="DLR64" s="169"/>
      <c r="DLS64" s="169"/>
      <c r="DLT64" s="169"/>
      <c r="DLU64" s="169"/>
      <c r="DLV64" s="169"/>
      <c r="DLW64" s="169"/>
      <c r="DLX64" s="169"/>
      <c r="DLY64" s="169"/>
      <c r="DLZ64" s="169"/>
      <c r="DMA64" s="169"/>
      <c r="DMB64" s="169"/>
      <c r="DMC64" s="169"/>
      <c r="DMD64" s="169"/>
      <c r="DME64" s="169"/>
      <c r="DMF64" s="169"/>
      <c r="DMG64" s="169"/>
      <c r="DMH64" s="169"/>
      <c r="DMI64" s="169"/>
      <c r="DMJ64" s="169"/>
      <c r="DMK64" s="169"/>
      <c r="DML64" s="169"/>
      <c r="DMM64" s="169"/>
      <c r="DMN64" s="169"/>
      <c r="DMO64" s="169"/>
      <c r="DMP64" s="169"/>
      <c r="DMQ64" s="169"/>
      <c r="DMR64" s="169"/>
      <c r="DMS64" s="169"/>
      <c r="DMT64" s="169"/>
      <c r="DMU64" s="169"/>
      <c r="DMV64" s="169"/>
      <c r="DMW64" s="169"/>
      <c r="DMX64" s="169"/>
      <c r="DMY64" s="169"/>
      <c r="DMZ64" s="169"/>
      <c r="DNA64" s="169"/>
      <c r="DNB64" s="169"/>
      <c r="DNC64" s="169"/>
      <c r="DND64" s="169"/>
      <c r="DNE64" s="169"/>
      <c r="DNF64" s="169"/>
      <c r="DNG64" s="169"/>
      <c r="DNH64" s="169"/>
      <c r="DNI64" s="169"/>
      <c r="DNJ64" s="169"/>
      <c r="DNK64" s="169"/>
      <c r="DNL64" s="169"/>
      <c r="DNM64" s="169"/>
      <c r="DNN64" s="169"/>
      <c r="DNO64" s="169"/>
      <c r="DNP64" s="169"/>
      <c r="DNQ64" s="169"/>
      <c r="DNR64" s="169"/>
      <c r="DNS64" s="169"/>
      <c r="DNT64" s="169"/>
      <c r="DNU64" s="169"/>
      <c r="DNV64" s="169"/>
      <c r="DNW64" s="169"/>
      <c r="DNX64" s="169"/>
      <c r="DNY64" s="169"/>
      <c r="DNZ64" s="169"/>
      <c r="DOA64" s="169"/>
      <c r="DOB64" s="169"/>
      <c r="DOC64" s="169"/>
      <c r="DOD64" s="169"/>
      <c r="DOE64" s="169"/>
      <c r="DOF64" s="169"/>
      <c r="DOG64" s="169"/>
      <c r="DOH64" s="169"/>
      <c r="DOI64" s="169"/>
      <c r="DOJ64" s="169"/>
      <c r="DOK64" s="169"/>
      <c r="DOL64" s="169"/>
      <c r="DOM64" s="169"/>
      <c r="DON64" s="169"/>
      <c r="DOO64" s="169"/>
      <c r="DOP64" s="169"/>
      <c r="DOQ64" s="169"/>
      <c r="DOR64" s="169"/>
      <c r="DOS64" s="169"/>
      <c r="DOT64" s="169"/>
      <c r="DOU64" s="169"/>
      <c r="DOV64" s="169"/>
      <c r="DOW64" s="169"/>
      <c r="DOX64" s="169"/>
      <c r="DOY64" s="169"/>
      <c r="DOZ64" s="169"/>
      <c r="DPA64" s="169"/>
      <c r="DPB64" s="169"/>
      <c r="DPC64" s="169"/>
      <c r="DPD64" s="169"/>
      <c r="DPE64" s="169"/>
      <c r="DPF64" s="169"/>
      <c r="DPG64" s="169"/>
      <c r="DPH64" s="169"/>
      <c r="DPI64" s="169"/>
      <c r="DPJ64" s="169"/>
      <c r="DPK64" s="169"/>
      <c r="DPL64" s="169"/>
      <c r="DPM64" s="169"/>
      <c r="DPN64" s="169"/>
      <c r="DPO64" s="169"/>
      <c r="DPP64" s="169"/>
      <c r="DPQ64" s="169"/>
      <c r="DPR64" s="169"/>
      <c r="DPS64" s="169"/>
      <c r="DPT64" s="169"/>
      <c r="DPU64" s="169"/>
      <c r="DPV64" s="169"/>
      <c r="DPW64" s="169"/>
      <c r="DPX64" s="169"/>
      <c r="DPY64" s="169"/>
      <c r="DPZ64" s="169"/>
      <c r="DQA64" s="169"/>
      <c r="DQB64" s="169"/>
      <c r="DQC64" s="169"/>
      <c r="DQD64" s="169"/>
      <c r="DQE64" s="169"/>
      <c r="DQF64" s="169"/>
      <c r="DQG64" s="169"/>
      <c r="DQH64" s="169"/>
      <c r="DQI64" s="169"/>
      <c r="DQJ64" s="169"/>
      <c r="DQK64" s="169"/>
      <c r="DQL64" s="169"/>
      <c r="DQM64" s="169"/>
      <c r="DQN64" s="169"/>
      <c r="DQO64" s="169"/>
      <c r="DQP64" s="169"/>
      <c r="DQQ64" s="169"/>
      <c r="DQR64" s="169"/>
      <c r="DQS64" s="169"/>
      <c r="DQT64" s="169"/>
      <c r="DQU64" s="169"/>
      <c r="DQV64" s="169"/>
      <c r="DQW64" s="169"/>
      <c r="DQX64" s="169"/>
      <c r="DQY64" s="169"/>
      <c r="DQZ64" s="169"/>
      <c r="DRA64" s="169"/>
      <c r="DRB64" s="169"/>
      <c r="DRC64" s="169"/>
      <c r="DRD64" s="169"/>
      <c r="DRE64" s="169"/>
      <c r="DRF64" s="169"/>
      <c r="DRG64" s="169"/>
      <c r="DRH64" s="169"/>
      <c r="DRI64" s="169"/>
      <c r="DRJ64" s="169"/>
      <c r="DRK64" s="169"/>
      <c r="DRL64" s="169"/>
      <c r="DRM64" s="169"/>
      <c r="DRN64" s="169"/>
      <c r="DRO64" s="169"/>
      <c r="DRP64" s="169"/>
      <c r="DRQ64" s="169"/>
      <c r="DRR64" s="169"/>
      <c r="DRS64" s="169"/>
      <c r="DRT64" s="169"/>
      <c r="DRU64" s="169"/>
      <c r="DRV64" s="169"/>
      <c r="DRW64" s="169"/>
      <c r="DRX64" s="169"/>
      <c r="DRY64" s="169"/>
      <c r="DRZ64" s="169"/>
      <c r="DSA64" s="169"/>
      <c r="DSB64" s="169"/>
      <c r="DSC64" s="169"/>
      <c r="DSD64" s="169"/>
      <c r="DSE64" s="169"/>
      <c r="DSF64" s="169"/>
      <c r="DSG64" s="169"/>
      <c r="DSH64" s="169"/>
      <c r="DSI64" s="169"/>
      <c r="DSJ64" s="169"/>
      <c r="DSK64" s="169"/>
      <c r="DSL64" s="169"/>
      <c r="DSM64" s="169"/>
      <c r="DSN64" s="169"/>
      <c r="DSO64" s="169"/>
      <c r="DSP64" s="169"/>
      <c r="DSQ64" s="169"/>
      <c r="DSR64" s="169"/>
      <c r="DSS64" s="169"/>
      <c r="DST64" s="169"/>
      <c r="DSU64" s="169"/>
      <c r="DSV64" s="169"/>
      <c r="DSW64" s="169"/>
      <c r="DSX64" s="169"/>
      <c r="DSY64" s="169"/>
      <c r="DSZ64" s="169"/>
      <c r="DTA64" s="169"/>
      <c r="DTB64" s="169"/>
      <c r="DTC64" s="169"/>
      <c r="DTD64" s="169"/>
      <c r="DTE64" s="169"/>
      <c r="DTF64" s="169"/>
      <c r="DTG64" s="169"/>
      <c r="DTH64" s="169"/>
      <c r="DTI64" s="169"/>
      <c r="DTJ64" s="169"/>
      <c r="DTK64" s="169"/>
      <c r="DTL64" s="169"/>
      <c r="DTM64" s="169"/>
      <c r="DTN64" s="169"/>
      <c r="DTO64" s="169"/>
      <c r="DTP64" s="169"/>
      <c r="DTQ64" s="169"/>
      <c r="DTR64" s="169"/>
      <c r="DTS64" s="169"/>
      <c r="DTT64" s="169"/>
      <c r="DTU64" s="169"/>
      <c r="DTV64" s="169"/>
      <c r="DTW64" s="169"/>
      <c r="DTX64" s="169"/>
      <c r="DTY64" s="169"/>
      <c r="DTZ64" s="169"/>
      <c r="DUA64" s="169"/>
      <c r="DUB64" s="169"/>
      <c r="DUC64" s="169"/>
      <c r="DUD64" s="169"/>
      <c r="DUE64" s="169"/>
      <c r="DUF64" s="169"/>
      <c r="DUG64" s="169"/>
      <c r="DUH64" s="169"/>
      <c r="DUI64" s="169"/>
      <c r="DUJ64" s="169"/>
      <c r="DUK64" s="169"/>
      <c r="DUL64" s="169"/>
      <c r="DUM64" s="169"/>
      <c r="DUN64" s="169"/>
      <c r="DUO64" s="169"/>
      <c r="DUP64" s="169"/>
      <c r="DUQ64" s="169"/>
      <c r="DUR64" s="169"/>
      <c r="DUS64" s="169"/>
      <c r="DUT64" s="169"/>
      <c r="DUU64" s="169"/>
      <c r="DUV64" s="169"/>
      <c r="DUW64" s="169"/>
      <c r="DUX64" s="169"/>
      <c r="DUY64" s="169"/>
      <c r="DUZ64" s="169"/>
      <c r="DVA64" s="169"/>
      <c r="DVB64" s="169"/>
      <c r="DVC64" s="169"/>
      <c r="DVD64" s="169"/>
      <c r="DVE64" s="169"/>
      <c r="DVF64" s="169"/>
      <c r="DVG64" s="169"/>
      <c r="DVH64" s="169"/>
      <c r="DVI64" s="169"/>
      <c r="DVJ64" s="169"/>
      <c r="DVK64" s="169"/>
      <c r="DVL64" s="169"/>
      <c r="DVM64" s="169"/>
      <c r="DVN64" s="169"/>
      <c r="DVO64" s="169"/>
      <c r="DVP64" s="169"/>
      <c r="DVQ64" s="169"/>
      <c r="DVR64" s="169"/>
      <c r="DVS64" s="169"/>
      <c r="DVT64" s="169"/>
      <c r="DVU64" s="169"/>
      <c r="DVV64" s="169"/>
      <c r="DVW64" s="169"/>
      <c r="DVX64" s="169"/>
      <c r="DVY64" s="169"/>
      <c r="DVZ64" s="169"/>
      <c r="DWA64" s="169"/>
      <c r="DWB64" s="169"/>
      <c r="DWC64" s="169"/>
      <c r="DWD64" s="169"/>
      <c r="DWE64" s="169"/>
      <c r="DWF64" s="169"/>
      <c r="DWG64" s="169"/>
      <c r="DWH64" s="169"/>
      <c r="DWI64" s="169"/>
      <c r="DWJ64" s="169"/>
      <c r="DWK64" s="169"/>
      <c r="DWL64" s="169"/>
      <c r="DWM64" s="169"/>
      <c r="DWN64" s="169"/>
      <c r="DWO64" s="169"/>
      <c r="DWP64" s="169"/>
      <c r="DWQ64" s="169"/>
      <c r="DWR64" s="169"/>
      <c r="DWS64" s="169"/>
      <c r="DWT64" s="169"/>
      <c r="DWU64" s="169"/>
      <c r="DWV64" s="169"/>
      <c r="DWW64" s="169"/>
      <c r="DWX64" s="169"/>
      <c r="DWY64" s="169"/>
      <c r="DWZ64" s="169"/>
      <c r="DXA64" s="169"/>
      <c r="DXB64" s="169"/>
      <c r="DXC64" s="169"/>
      <c r="DXD64" s="169"/>
      <c r="DXE64" s="169"/>
      <c r="DXF64" s="169"/>
      <c r="DXG64" s="169"/>
      <c r="DXH64" s="169"/>
      <c r="DXI64" s="169"/>
      <c r="DXJ64" s="169"/>
      <c r="DXK64" s="169"/>
      <c r="DXL64" s="169"/>
      <c r="DXM64" s="169"/>
      <c r="DXN64" s="169"/>
      <c r="DXO64" s="169"/>
      <c r="DXP64" s="169"/>
      <c r="DXQ64" s="169"/>
      <c r="DXR64" s="169"/>
      <c r="DXS64" s="169"/>
      <c r="DXT64" s="169"/>
      <c r="DXU64" s="169"/>
      <c r="DXV64" s="169"/>
      <c r="DXW64" s="169"/>
      <c r="DXX64" s="169"/>
      <c r="DXY64" s="169"/>
      <c r="DXZ64" s="169"/>
      <c r="DYA64" s="169"/>
      <c r="DYB64" s="169"/>
      <c r="DYC64" s="169"/>
      <c r="DYD64" s="169"/>
      <c r="DYE64" s="169"/>
      <c r="DYF64" s="169"/>
      <c r="DYG64" s="169"/>
      <c r="DYH64" s="169"/>
      <c r="DYI64" s="169"/>
      <c r="DYJ64" s="169"/>
      <c r="DYK64" s="169"/>
      <c r="DYL64" s="169"/>
      <c r="DYM64" s="169"/>
      <c r="DYN64" s="169"/>
      <c r="DYO64" s="169"/>
      <c r="DYP64" s="169"/>
      <c r="DYQ64" s="169"/>
      <c r="DYR64" s="169"/>
      <c r="DYS64" s="169"/>
      <c r="DYT64" s="169"/>
      <c r="DYU64" s="169"/>
      <c r="DYV64" s="169"/>
      <c r="DYW64" s="169"/>
      <c r="DYX64" s="169"/>
      <c r="DYY64" s="169"/>
      <c r="DYZ64" s="169"/>
      <c r="DZA64" s="169"/>
      <c r="DZB64" s="169"/>
      <c r="DZC64" s="169"/>
      <c r="DZD64" s="169"/>
      <c r="DZE64" s="169"/>
      <c r="DZF64" s="169"/>
      <c r="DZG64" s="169"/>
      <c r="DZH64" s="169"/>
      <c r="DZI64" s="169"/>
      <c r="DZJ64" s="169"/>
      <c r="DZK64" s="169"/>
      <c r="DZL64" s="169"/>
      <c r="DZM64" s="169"/>
      <c r="DZN64" s="169"/>
      <c r="DZO64" s="169"/>
      <c r="DZP64" s="169"/>
      <c r="DZQ64" s="169"/>
      <c r="DZR64" s="169"/>
      <c r="DZS64" s="169"/>
      <c r="DZT64" s="169"/>
      <c r="DZU64" s="169"/>
      <c r="DZV64" s="169"/>
      <c r="DZW64" s="169"/>
      <c r="DZX64" s="169"/>
      <c r="DZY64" s="169"/>
      <c r="DZZ64" s="169"/>
      <c r="EAA64" s="169"/>
      <c r="EAB64" s="169"/>
      <c r="EAC64" s="169"/>
      <c r="EAD64" s="169"/>
      <c r="EAE64" s="169"/>
      <c r="EAF64" s="169"/>
      <c r="EAG64" s="169"/>
      <c r="EAH64" s="169"/>
      <c r="EAI64" s="169"/>
      <c r="EAJ64" s="169"/>
      <c r="EAK64" s="169"/>
      <c r="EAL64" s="169"/>
      <c r="EAM64" s="169"/>
      <c r="EAN64" s="169"/>
      <c r="EAO64" s="169"/>
      <c r="EAP64" s="169"/>
      <c r="EAQ64" s="169"/>
      <c r="EAR64" s="169"/>
      <c r="EAS64" s="169"/>
      <c r="EAT64" s="169"/>
      <c r="EAU64" s="169"/>
      <c r="EAV64" s="169"/>
      <c r="EAW64" s="169"/>
      <c r="EAX64" s="169"/>
      <c r="EAY64" s="169"/>
      <c r="EAZ64" s="169"/>
      <c r="EBA64" s="169"/>
      <c r="EBB64" s="169"/>
      <c r="EBC64" s="169"/>
      <c r="EBD64" s="169"/>
      <c r="EBE64" s="169"/>
      <c r="EBF64" s="169"/>
      <c r="EBG64" s="169"/>
      <c r="EBH64" s="169"/>
      <c r="EBI64" s="169"/>
      <c r="EBJ64" s="169"/>
      <c r="EBK64" s="169"/>
      <c r="EBL64" s="169"/>
      <c r="EBM64" s="169"/>
      <c r="EBN64" s="169"/>
      <c r="EBO64" s="169"/>
      <c r="EBP64" s="169"/>
      <c r="EBQ64" s="169"/>
      <c r="EBR64" s="169"/>
      <c r="EBS64" s="169"/>
      <c r="EBT64" s="169"/>
      <c r="EBU64" s="169"/>
      <c r="EBV64" s="169"/>
      <c r="EBW64" s="169"/>
      <c r="EBX64" s="169"/>
      <c r="EBY64" s="169"/>
      <c r="EBZ64" s="169"/>
      <c r="ECA64" s="169"/>
      <c r="ECB64" s="169"/>
      <c r="ECC64" s="169"/>
      <c r="ECD64" s="169"/>
      <c r="ECE64" s="169"/>
      <c r="ECF64" s="169"/>
      <c r="ECG64" s="169"/>
      <c r="ECH64" s="169"/>
      <c r="ECI64" s="169"/>
      <c r="ECJ64" s="169"/>
      <c r="ECK64" s="169"/>
      <c r="ECL64" s="169"/>
      <c r="ECM64" s="169"/>
      <c r="ECN64" s="169"/>
      <c r="ECO64" s="169"/>
      <c r="ECP64" s="169"/>
      <c r="ECQ64" s="169"/>
      <c r="ECR64" s="169"/>
      <c r="ECS64" s="169"/>
      <c r="ECT64" s="169"/>
      <c r="ECU64" s="169"/>
      <c r="ECV64" s="169"/>
      <c r="ECW64" s="169"/>
      <c r="ECX64" s="169"/>
      <c r="ECY64" s="169"/>
      <c r="ECZ64" s="169"/>
      <c r="EDA64" s="169"/>
      <c r="EDB64" s="169"/>
      <c r="EDC64" s="169"/>
      <c r="EDD64" s="169"/>
      <c r="EDE64" s="169"/>
      <c r="EDF64" s="169"/>
      <c r="EDG64" s="169"/>
      <c r="EDH64" s="169"/>
      <c r="EDI64" s="169"/>
      <c r="EDJ64" s="169"/>
      <c r="EDK64" s="169"/>
      <c r="EDL64" s="169"/>
      <c r="EDM64" s="169"/>
      <c r="EDN64" s="169"/>
      <c r="EDO64" s="169"/>
      <c r="EDP64" s="169"/>
      <c r="EDQ64" s="169"/>
      <c r="EDR64" s="169"/>
      <c r="EDS64" s="169"/>
      <c r="EDT64" s="169"/>
      <c r="EDU64" s="169"/>
      <c r="EDV64" s="169"/>
      <c r="EDW64" s="169"/>
      <c r="EDX64" s="169"/>
      <c r="EDY64" s="169"/>
      <c r="EDZ64" s="169"/>
      <c r="EEA64" s="169"/>
      <c r="EEB64" s="169"/>
      <c r="EEC64" s="169"/>
      <c r="EED64" s="169"/>
      <c r="EEE64" s="169"/>
      <c r="EEF64" s="169"/>
      <c r="EEG64" s="169"/>
      <c r="EEH64" s="169"/>
      <c r="EEI64" s="169"/>
      <c r="EEJ64" s="169"/>
      <c r="EEK64" s="169"/>
      <c r="EEL64" s="169"/>
      <c r="EEM64" s="169"/>
      <c r="EEN64" s="169"/>
      <c r="EEO64" s="169"/>
      <c r="EEP64" s="169"/>
      <c r="EEQ64" s="169"/>
      <c r="EER64" s="169"/>
      <c r="EES64" s="169"/>
      <c r="EET64" s="169"/>
      <c r="EEU64" s="169"/>
      <c r="EEV64" s="169"/>
      <c r="EEW64" s="169"/>
      <c r="EEX64" s="169"/>
      <c r="EEY64" s="169"/>
      <c r="EEZ64" s="169"/>
      <c r="EFA64" s="169"/>
      <c r="EFB64" s="169"/>
      <c r="EFC64" s="169"/>
      <c r="EFD64" s="169"/>
      <c r="EFE64" s="169"/>
      <c r="EFF64" s="169"/>
      <c r="EFG64" s="169"/>
      <c r="EFH64" s="169"/>
      <c r="EFI64" s="169"/>
      <c r="EFJ64" s="169"/>
      <c r="EFK64" s="169"/>
      <c r="EFL64" s="169"/>
      <c r="EFM64" s="169"/>
      <c r="EFN64" s="169"/>
      <c r="EFO64" s="169"/>
      <c r="EFP64" s="169"/>
      <c r="EFQ64" s="169"/>
      <c r="EFR64" s="169"/>
      <c r="EFS64" s="169"/>
      <c r="EFT64" s="169"/>
      <c r="EFU64" s="169"/>
      <c r="EFV64" s="169"/>
      <c r="EFW64" s="169"/>
      <c r="EFX64" s="169"/>
      <c r="EFY64" s="169"/>
      <c r="EFZ64" s="169"/>
      <c r="EGA64" s="169"/>
      <c r="EGB64" s="169"/>
      <c r="EGC64" s="169"/>
      <c r="EGD64" s="169"/>
      <c r="EGE64" s="169"/>
      <c r="EGF64" s="169"/>
      <c r="EGG64" s="169"/>
      <c r="EGH64" s="169"/>
      <c r="EGI64" s="169"/>
      <c r="EGJ64" s="169"/>
      <c r="EGK64" s="169"/>
      <c r="EGL64" s="169"/>
      <c r="EGM64" s="169"/>
      <c r="EGN64" s="169"/>
      <c r="EGO64" s="169"/>
      <c r="EGP64" s="169"/>
      <c r="EGQ64" s="169"/>
      <c r="EGR64" s="169"/>
      <c r="EGS64" s="169"/>
      <c r="EGT64" s="169"/>
      <c r="EGU64" s="169"/>
      <c r="EGV64" s="169"/>
      <c r="EGW64" s="169"/>
      <c r="EGX64" s="169"/>
      <c r="EGY64" s="169"/>
      <c r="EGZ64" s="169"/>
      <c r="EHA64" s="169"/>
      <c r="EHB64" s="169"/>
      <c r="EHC64" s="169"/>
      <c r="EHD64" s="169"/>
      <c r="EHE64" s="169"/>
      <c r="EHF64" s="169"/>
      <c r="EHG64" s="169"/>
      <c r="EHH64" s="169"/>
      <c r="EHI64" s="169"/>
      <c r="EHJ64" s="169"/>
      <c r="EHK64" s="169"/>
      <c r="EHL64" s="169"/>
      <c r="EHM64" s="169"/>
      <c r="EHN64" s="169"/>
      <c r="EHO64" s="169"/>
      <c r="EHP64" s="169"/>
      <c r="EHQ64" s="169"/>
      <c r="EHR64" s="169"/>
      <c r="EHS64" s="169"/>
      <c r="EHT64" s="169"/>
      <c r="EHU64" s="169"/>
      <c r="EHV64" s="169"/>
      <c r="EHW64" s="169"/>
      <c r="EHX64" s="169"/>
      <c r="EHY64" s="169"/>
      <c r="EHZ64" s="169"/>
      <c r="EIA64" s="169"/>
      <c r="EIB64" s="169"/>
      <c r="EIC64" s="169"/>
      <c r="EID64" s="169"/>
      <c r="EIE64" s="169"/>
      <c r="EIF64" s="169"/>
      <c r="EIG64" s="169"/>
      <c r="EIH64" s="169"/>
      <c r="EII64" s="169"/>
      <c r="EIJ64" s="169"/>
      <c r="EIK64" s="169"/>
      <c r="EIL64" s="169"/>
      <c r="EIM64" s="169"/>
      <c r="EIN64" s="169"/>
      <c r="EIO64" s="169"/>
      <c r="EIP64" s="169"/>
      <c r="EIQ64" s="169"/>
      <c r="EIR64" s="169"/>
      <c r="EIS64" s="169"/>
      <c r="EIT64" s="169"/>
      <c r="EIU64" s="169"/>
      <c r="EIV64" s="169"/>
      <c r="EIW64" s="169"/>
      <c r="EIX64" s="169"/>
      <c r="EIY64" s="169"/>
      <c r="EIZ64" s="169"/>
      <c r="EJA64" s="169"/>
      <c r="EJB64" s="169"/>
      <c r="EJC64" s="169"/>
      <c r="EJD64" s="169"/>
      <c r="EJE64" s="169"/>
      <c r="EJF64" s="169"/>
      <c r="EJG64" s="169"/>
      <c r="EJH64" s="169"/>
      <c r="EJI64" s="169"/>
      <c r="EJJ64" s="169"/>
      <c r="EJK64" s="169"/>
      <c r="EJL64" s="169"/>
      <c r="EJM64" s="169"/>
      <c r="EJN64" s="169"/>
      <c r="EJO64" s="169"/>
      <c r="EJP64" s="169"/>
      <c r="EJQ64" s="169"/>
      <c r="EJR64" s="169"/>
      <c r="EJS64" s="169"/>
      <c r="EJT64" s="169"/>
      <c r="EJU64" s="169"/>
      <c r="EJV64" s="169"/>
      <c r="EJW64" s="169"/>
      <c r="EJX64" s="169"/>
      <c r="EJY64" s="169"/>
      <c r="EJZ64" s="169"/>
      <c r="EKA64" s="169"/>
      <c r="EKB64" s="169"/>
      <c r="EKC64" s="169"/>
      <c r="EKD64" s="169"/>
      <c r="EKE64" s="169"/>
      <c r="EKF64" s="169"/>
      <c r="EKG64" s="169"/>
      <c r="EKH64" s="169"/>
      <c r="EKI64" s="169"/>
      <c r="EKJ64" s="169"/>
      <c r="EKK64" s="169"/>
      <c r="EKL64" s="169"/>
      <c r="EKM64" s="169"/>
      <c r="EKN64" s="169"/>
      <c r="EKO64" s="169"/>
      <c r="EKP64" s="169"/>
      <c r="EKQ64" s="169"/>
      <c r="EKR64" s="169"/>
      <c r="EKS64" s="169"/>
      <c r="EKT64" s="169"/>
      <c r="EKU64" s="169"/>
      <c r="EKV64" s="169"/>
      <c r="EKW64" s="169"/>
      <c r="EKX64" s="169"/>
      <c r="EKY64" s="169"/>
      <c r="EKZ64" s="169"/>
      <c r="ELA64" s="169"/>
      <c r="ELB64" s="169"/>
      <c r="ELC64" s="169"/>
      <c r="ELD64" s="169"/>
      <c r="ELE64" s="169"/>
      <c r="ELF64" s="169"/>
      <c r="ELG64" s="169"/>
      <c r="ELH64" s="169"/>
      <c r="ELI64" s="169"/>
      <c r="ELJ64" s="169"/>
      <c r="ELK64" s="169"/>
      <c r="ELL64" s="169"/>
      <c r="ELM64" s="169"/>
      <c r="ELN64" s="169"/>
      <c r="ELO64" s="169"/>
      <c r="ELP64" s="169"/>
      <c r="ELQ64" s="169"/>
      <c r="ELR64" s="169"/>
      <c r="ELS64" s="169"/>
      <c r="ELT64" s="169"/>
      <c r="ELU64" s="169"/>
      <c r="ELV64" s="169"/>
      <c r="ELW64" s="169"/>
      <c r="ELX64" s="169"/>
      <c r="ELY64" s="169"/>
      <c r="ELZ64" s="169"/>
      <c r="EMA64" s="169"/>
      <c r="EMB64" s="169"/>
      <c r="EMC64" s="169"/>
      <c r="EMD64" s="169"/>
      <c r="EME64" s="169"/>
      <c r="EMF64" s="169"/>
      <c r="EMG64" s="169"/>
      <c r="EMH64" s="169"/>
      <c r="EMI64" s="169"/>
      <c r="EMJ64" s="169"/>
      <c r="EMK64" s="169"/>
      <c r="EML64" s="169"/>
      <c r="EMM64" s="169"/>
      <c r="EMN64" s="169"/>
      <c r="EMO64" s="169"/>
      <c r="EMP64" s="169"/>
      <c r="EMQ64" s="169"/>
      <c r="EMR64" s="169"/>
      <c r="EMS64" s="169"/>
      <c r="EMT64" s="169"/>
      <c r="EMU64" s="169"/>
      <c r="EMV64" s="169"/>
      <c r="EMW64" s="169"/>
      <c r="EMX64" s="169"/>
      <c r="EMY64" s="169"/>
      <c r="EMZ64" s="169"/>
      <c r="ENA64" s="169"/>
      <c r="ENB64" s="169"/>
      <c r="ENC64" s="169"/>
      <c r="END64" s="169"/>
      <c r="ENE64" s="169"/>
      <c r="ENF64" s="169"/>
      <c r="ENG64" s="169"/>
      <c r="ENH64" s="169"/>
      <c r="ENI64" s="169"/>
      <c r="ENJ64" s="169"/>
      <c r="ENK64" s="169"/>
      <c r="ENL64" s="169"/>
      <c r="ENM64" s="169"/>
      <c r="ENN64" s="169"/>
      <c r="ENO64" s="169"/>
      <c r="ENP64" s="169"/>
      <c r="ENQ64" s="169"/>
      <c r="ENR64" s="169"/>
      <c r="ENS64" s="169"/>
      <c r="ENT64" s="169"/>
      <c r="ENU64" s="169"/>
      <c r="ENV64" s="169"/>
      <c r="ENW64" s="169"/>
      <c r="ENX64" s="169"/>
      <c r="ENY64" s="169"/>
      <c r="ENZ64" s="169"/>
      <c r="EOA64" s="169"/>
      <c r="EOB64" s="169"/>
      <c r="EOC64" s="169"/>
      <c r="EOD64" s="169"/>
      <c r="EOE64" s="169"/>
      <c r="EOF64" s="169"/>
      <c r="EOG64" s="169"/>
      <c r="EOH64" s="169"/>
      <c r="EOI64" s="169"/>
      <c r="EOJ64" s="169"/>
      <c r="EOK64" s="169"/>
      <c r="EOL64" s="169"/>
      <c r="EOM64" s="169"/>
      <c r="EON64" s="169"/>
      <c r="EOO64" s="169"/>
      <c r="EOP64" s="169"/>
      <c r="EOQ64" s="169"/>
      <c r="EOR64" s="169"/>
      <c r="EOS64" s="169"/>
      <c r="EOT64" s="169"/>
      <c r="EOU64" s="169"/>
      <c r="EOV64" s="169"/>
      <c r="EOW64" s="169"/>
      <c r="EOX64" s="169"/>
      <c r="EOY64" s="169"/>
      <c r="EOZ64" s="169"/>
      <c r="EPA64" s="169"/>
      <c r="EPB64" s="169"/>
      <c r="EPC64" s="169"/>
      <c r="EPD64" s="169"/>
      <c r="EPE64" s="169"/>
      <c r="EPF64" s="169"/>
      <c r="EPG64" s="169"/>
      <c r="EPH64" s="169"/>
      <c r="EPI64" s="169"/>
      <c r="EPJ64" s="169"/>
      <c r="EPK64" s="169"/>
      <c r="EPL64" s="169"/>
      <c r="EPM64" s="169"/>
      <c r="EPN64" s="169"/>
      <c r="EPO64" s="169"/>
      <c r="EPP64" s="169"/>
      <c r="EPQ64" s="169"/>
      <c r="EPR64" s="169"/>
      <c r="EPS64" s="169"/>
      <c r="EPT64" s="169"/>
      <c r="EPU64" s="169"/>
      <c r="EPV64" s="169"/>
      <c r="EPW64" s="169"/>
      <c r="EPX64" s="169"/>
      <c r="EPY64" s="169"/>
      <c r="EPZ64" s="169"/>
      <c r="EQA64" s="169"/>
      <c r="EQB64" s="169"/>
      <c r="EQC64" s="169"/>
      <c r="EQD64" s="169"/>
      <c r="EQE64" s="169"/>
      <c r="EQF64" s="169"/>
      <c r="EQG64" s="169"/>
      <c r="EQH64" s="169"/>
      <c r="EQI64" s="169"/>
      <c r="EQJ64" s="169"/>
      <c r="EQK64" s="169"/>
      <c r="EQL64" s="169"/>
      <c r="EQM64" s="169"/>
      <c r="EQN64" s="169"/>
      <c r="EQO64" s="169"/>
      <c r="EQP64" s="169"/>
      <c r="EQQ64" s="169"/>
      <c r="EQR64" s="169"/>
      <c r="EQS64" s="169"/>
      <c r="EQT64" s="169"/>
      <c r="EQU64" s="169"/>
      <c r="EQV64" s="169"/>
      <c r="EQW64" s="169"/>
      <c r="EQX64" s="169"/>
      <c r="EQY64" s="169"/>
      <c r="EQZ64" s="169"/>
      <c r="ERA64" s="169"/>
      <c r="ERB64" s="169"/>
      <c r="ERC64" s="169"/>
      <c r="ERD64" s="169"/>
      <c r="ERE64" s="169"/>
      <c r="ERF64" s="169"/>
      <c r="ERG64" s="169"/>
      <c r="ERH64" s="169"/>
      <c r="ERI64" s="169"/>
      <c r="ERJ64" s="169"/>
      <c r="ERK64" s="169"/>
      <c r="ERL64" s="169"/>
      <c r="ERM64" s="169"/>
      <c r="ERN64" s="169"/>
      <c r="ERO64" s="169"/>
      <c r="ERP64" s="169"/>
      <c r="ERQ64" s="169"/>
      <c r="ERR64" s="169"/>
      <c r="ERS64" s="169"/>
      <c r="ERT64" s="169"/>
      <c r="ERU64" s="169"/>
      <c r="ERV64" s="169"/>
      <c r="ERW64" s="169"/>
      <c r="ERX64" s="169"/>
      <c r="ERY64" s="169"/>
      <c r="ERZ64" s="169"/>
      <c r="ESA64" s="169"/>
      <c r="ESB64" s="169"/>
      <c r="ESC64" s="169"/>
      <c r="ESD64" s="169"/>
      <c r="ESE64" s="169"/>
      <c r="ESF64" s="169"/>
      <c r="ESG64" s="169"/>
      <c r="ESH64" s="169"/>
      <c r="ESI64" s="169"/>
      <c r="ESJ64" s="169"/>
      <c r="ESK64" s="169"/>
      <c r="ESL64" s="169"/>
      <c r="ESM64" s="169"/>
      <c r="ESN64" s="169"/>
      <c r="ESO64" s="169"/>
      <c r="ESP64" s="169"/>
      <c r="ESQ64" s="169"/>
      <c r="ESR64" s="169"/>
      <c r="ESS64" s="169"/>
      <c r="EST64" s="169"/>
      <c r="ESU64" s="169"/>
      <c r="ESV64" s="169"/>
      <c r="ESW64" s="169"/>
      <c r="ESX64" s="169"/>
      <c r="ESY64" s="169"/>
      <c r="ESZ64" s="169"/>
      <c r="ETA64" s="169"/>
      <c r="ETB64" s="169"/>
      <c r="ETC64" s="169"/>
      <c r="ETD64" s="169"/>
      <c r="ETE64" s="169"/>
      <c r="ETF64" s="169"/>
      <c r="ETG64" s="169"/>
      <c r="ETH64" s="169"/>
      <c r="ETI64" s="169"/>
      <c r="ETJ64" s="169"/>
      <c r="ETK64" s="169"/>
      <c r="ETL64" s="169"/>
      <c r="ETM64" s="169"/>
      <c r="ETN64" s="169"/>
      <c r="ETO64" s="169"/>
      <c r="ETP64" s="169"/>
      <c r="ETQ64" s="169"/>
      <c r="ETR64" s="169"/>
      <c r="ETS64" s="169"/>
      <c r="ETT64" s="169"/>
      <c r="ETU64" s="169"/>
      <c r="ETV64" s="169"/>
      <c r="ETW64" s="169"/>
      <c r="ETX64" s="169"/>
      <c r="ETY64" s="169"/>
      <c r="ETZ64" s="169"/>
      <c r="EUA64" s="169"/>
      <c r="EUB64" s="169"/>
      <c r="EUC64" s="169"/>
      <c r="EUD64" s="169"/>
      <c r="EUE64" s="169"/>
      <c r="EUF64" s="169"/>
      <c r="EUG64" s="169"/>
      <c r="EUH64" s="169"/>
      <c r="EUI64" s="169"/>
      <c r="EUJ64" s="169"/>
      <c r="EUK64" s="169"/>
      <c r="EUL64" s="169"/>
      <c r="EUM64" s="169"/>
      <c r="EUN64" s="169"/>
      <c r="EUO64" s="169"/>
      <c r="EUP64" s="169"/>
      <c r="EUQ64" s="169"/>
      <c r="EUR64" s="169"/>
      <c r="EUS64" s="169"/>
      <c r="EUT64" s="169"/>
      <c r="EUU64" s="169"/>
      <c r="EUV64" s="169"/>
      <c r="EUW64" s="169"/>
      <c r="EUX64" s="169"/>
      <c r="EUY64" s="169"/>
      <c r="EUZ64" s="169"/>
      <c r="EVA64" s="169"/>
      <c r="EVB64" s="169"/>
      <c r="EVC64" s="169"/>
      <c r="EVD64" s="169"/>
      <c r="EVE64" s="169"/>
      <c r="EVF64" s="169"/>
      <c r="EVG64" s="169"/>
      <c r="EVH64" s="169"/>
      <c r="EVI64" s="169"/>
      <c r="EVJ64" s="169"/>
      <c r="EVK64" s="169"/>
      <c r="EVL64" s="169"/>
      <c r="EVM64" s="169"/>
      <c r="EVN64" s="169"/>
      <c r="EVO64" s="169"/>
      <c r="EVP64" s="169"/>
      <c r="EVQ64" s="169"/>
      <c r="EVR64" s="169"/>
      <c r="EVS64" s="169"/>
      <c r="EVT64" s="169"/>
      <c r="EVU64" s="169"/>
      <c r="EVV64" s="169"/>
      <c r="EVW64" s="169"/>
      <c r="EVX64" s="169"/>
      <c r="EVY64" s="169"/>
      <c r="EVZ64" s="169"/>
      <c r="EWA64" s="169"/>
      <c r="EWB64" s="169"/>
      <c r="EWC64" s="169"/>
      <c r="EWD64" s="169"/>
      <c r="EWE64" s="169"/>
      <c r="EWF64" s="169"/>
      <c r="EWG64" s="169"/>
      <c r="EWH64" s="169"/>
      <c r="EWI64" s="169"/>
      <c r="EWJ64" s="169"/>
      <c r="EWK64" s="169"/>
      <c r="EWL64" s="169"/>
      <c r="EWM64" s="169"/>
      <c r="EWN64" s="169"/>
      <c r="EWO64" s="169"/>
      <c r="EWP64" s="169"/>
      <c r="EWQ64" s="169"/>
      <c r="EWR64" s="169"/>
      <c r="EWS64" s="169"/>
      <c r="EWT64" s="169"/>
      <c r="EWU64" s="169"/>
      <c r="EWV64" s="169"/>
      <c r="EWW64" s="169"/>
      <c r="EWX64" s="169"/>
      <c r="EWY64" s="169"/>
      <c r="EWZ64" s="169"/>
      <c r="EXA64" s="169"/>
      <c r="EXB64" s="169"/>
      <c r="EXC64" s="169"/>
      <c r="EXD64" s="169"/>
      <c r="EXE64" s="169"/>
      <c r="EXF64" s="169"/>
      <c r="EXG64" s="169"/>
      <c r="EXH64" s="169"/>
      <c r="EXI64" s="169"/>
      <c r="EXJ64" s="169"/>
      <c r="EXK64" s="169"/>
      <c r="EXL64" s="169"/>
      <c r="EXM64" s="169"/>
      <c r="EXN64" s="169"/>
      <c r="EXO64" s="169"/>
      <c r="EXP64" s="169"/>
      <c r="EXQ64" s="169"/>
      <c r="EXR64" s="169"/>
      <c r="EXS64" s="169"/>
      <c r="EXT64" s="169"/>
      <c r="EXU64" s="169"/>
      <c r="EXV64" s="169"/>
      <c r="EXW64" s="169"/>
      <c r="EXX64" s="169"/>
      <c r="EXY64" s="169"/>
      <c r="EXZ64" s="169"/>
      <c r="EYA64" s="169"/>
      <c r="EYB64" s="169"/>
      <c r="EYC64" s="169"/>
      <c r="EYD64" s="169"/>
      <c r="EYE64" s="169"/>
      <c r="EYF64" s="169"/>
      <c r="EYG64" s="169"/>
      <c r="EYH64" s="169"/>
      <c r="EYI64" s="169"/>
      <c r="EYJ64" s="169"/>
      <c r="EYK64" s="169"/>
      <c r="EYL64" s="169"/>
      <c r="EYM64" s="169"/>
      <c r="EYN64" s="169"/>
      <c r="EYO64" s="169"/>
      <c r="EYP64" s="169"/>
      <c r="EYQ64" s="169"/>
      <c r="EYR64" s="169"/>
      <c r="EYS64" s="169"/>
      <c r="EYT64" s="169"/>
      <c r="EYU64" s="169"/>
      <c r="EYV64" s="169"/>
      <c r="EYW64" s="169"/>
      <c r="EYX64" s="169"/>
      <c r="EYY64" s="169"/>
      <c r="EYZ64" s="169"/>
      <c r="EZA64" s="169"/>
      <c r="EZB64" s="169"/>
      <c r="EZC64" s="169"/>
      <c r="EZD64" s="169"/>
      <c r="EZE64" s="169"/>
      <c r="EZF64" s="169"/>
      <c r="EZG64" s="169"/>
      <c r="EZH64" s="169"/>
      <c r="EZI64" s="169"/>
      <c r="EZJ64" s="169"/>
      <c r="EZK64" s="169"/>
      <c r="EZL64" s="169"/>
      <c r="EZM64" s="169"/>
      <c r="EZN64" s="169"/>
      <c r="EZO64" s="169"/>
      <c r="EZP64" s="169"/>
      <c r="EZQ64" s="169"/>
      <c r="EZR64" s="169"/>
      <c r="EZS64" s="169"/>
      <c r="EZT64" s="169"/>
      <c r="EZU64" s="169"/>
      <c r="EZV64" s="169"/>
      <c r="EZW64" s="169"/>
      <c r="EZX64" s="169"/>
      <c r="EZY64" s="169"/>
      <c r="EZZ64" s="169"/>
      <c r="FAA64" s="169"/>
      <c r="FAB64" s="169"/>
      <c r="FAC64" s="169"/>
      <c r="FAD64" s="169"/>
      <c r="FAE64" s="169"/>
      <c r="FAF64" s="169"/>
      <c r="FAG64" s="169"/>
      <c r="FAH64" s="169"/>
      <c r="FAI64" s="169"/>
      <c r="FAJ64" s="169"/>
      <c r="FAK64" s="169"/>
      <c r="FAL64" s="169"/>
      <c r="FAM64" s="169"/>
      <c r="FAN64" s="169"/>
      <c r="FAO64" s="169"/>
      <c r="FAP64" s="169"/>
      <c r="FAQ64" s="169"/>
      <c r="FAR64" s="169"/>
      <c r="FAS64" s="169"/>
      <c r="FAT64" s="169"/>
      <c r="FAU64" s="169"/>
      <c r="FAV64" s="169"/>
      <c r="FAW64" s="169"/>
      <c r="FAX64" s="169"/>
      <c r="FAY64" s="169"/>
      <c r="FAZ64" s="169"/>
      <c r="FBA64" s="169"/>
      <c r="FBB64" s="169"/>
      <c r="FBC64" s="169"/>
      <c r="FBD64" s="169"/>
      <c r="FBE64" s="169"/>
      <c r="FBF64" s="169"/>
      <c r="FBG64" s="169"/>
      <c r="FBH64" s="169"/>
      <c r="FBI64" s="169"/>
      <c r="FBJ64" s="169"/>
      <c r="FBK64" s="169"/>
      <c r="FBL64" s="169"/>
      <c r="FBM64" s="169"/>
      <c r="FBN64" s="169"/>
      <c r="FBO64" s="169"/>
      <c r="FBP64" s="169"/>
      <c r="FBQ64" s="169"/>
      <c r="FBR64" s="169"/>
      <c r="FBS64" s="169"/>
      <c r="FBT64" s="169"/>
      <c r="FBU64" s="169"/>
      <c r="FBV64" s="169"/>
      <c r="FBW64" s="169"/>
      <c r="FBX64" s="169"/>
      <c r="FBY64" s="169"/>
      <c r="FBZ64" s="169"/>
      <c r="FCA64" s="169"/>
      <c r="FCB64" s="169"/>
      <c r="FCC64" s="169"/>
      <c r="FCD64" s="169"/>
      <c r="FCE64" s="169"/>
      <c r="FCF64" s="169"/>
      <c r="FCG64" s="169"/>
      <c r="FCH64" s="169"/>
      <c r="FCI64" s="169"/>
      <c r="FCJ64" s="169"/>
      <c r="FCK64" s="169"/>
      <c r="FCL64" s="169"/>
      <c r="FCM64" s="169"/>
      <c r="FCN64" s="169"/>
      <c r="FCO64" s="169"/>
      <c r="FCP64" s="169"/>
      <c r="FCQ64" s="169"/>
      <c r="FCR64" s="169"/>
      <c r="FCS64" s="169"/>
      <c r="FCT64" s="169"/>
      <c r="FCU64" s="169"/>
      <c r="FCV64" s="169"/>
      <c r="FCW64" s="169"/>
      <c r="FCX64" s="169"/>
      <c r="FCY64" s="169"/>
      <c r="FCZ64" s="169"/>
      <c r="FDA64" s="169"/>
      <c r="FDB64" s="169"/>
      <c r="FDC64" s="169"/>
      <c r="FDD64" s="169"/>
      <c r="FDE64" s="169"/>
      <c r="FDF64" s="169"/>
      <c r="FDG64" s="169"/>
      <c r="FDH64" s="169"/>
      <c r="FDI64" s="169"/>
      <c r="FDJ64" s="169"/>
      <c r="FDK64" s="169"/>
      <c r="FDL64" s="169"/>
      <c r="FDM64" s="169"/>
      <c r="FDN64" s="169"/>
      <c r="FDO64" s="169"/>
      <c r="FDP64" s="169"/>
      <c r="FDQ64" s="169"/>
      <c r="FDR64" s="169"/>
      <c r="FDS64" s="169"/>
      <c r="FDT64" s="169"/>
      <c r="FDU64" s="169"/>
      <c r="FDV64" s="169"/>
      <c r="FDW64" s="169"/>
      <c r="FDX64" s="169"/>
      <c r="FDY64" s="169"/>
      <c r="FDZ64" s="169"/>
      <c r="FEA64" s="169"/>
      <c r="FEB64" s="169"/>
      <c r="FEC64" s="169"/>
      <c r="FED64" s="169"/>
      <c r="FEE64" s="169"/>
      <c r="FEF64" s="169"/>
      <c r="FEG64" s="169"/>
      <c r="FEH64" s="169"/>
      <c r="FEI64" s="169"/>
      <c r="FEJ64" s="169"/>
      <c r="FEK64" s="169"/>
      <c r="FEL64" s="169"/>
      <c r="FEM64" s="169"/>
      <c r="FEN64" s="169"/>
      <c r="FEO64" s="169"/>
      <c r="FEP64" s="169"/>
      <c r="FEQ64" s="169"/>
      <c r="FER64" s="169"/>
      <c r="FES64" s="169"/>
      <c r="FET64" s="169"/>
      <c r="FEU64" s="169"/>
      <c r="FEV64" s="169"/>
      <c r="FEW64" s="169"/>
      <c r="FEX64" s="169"/>
      <c r="FEY64" s="169"/>
      <c r="FEZ64" s="169"/>
      <c r="FFA64" s="169"/>
      <c r="FFB64" s="169"/>
      <c r="FFC64" s="169"/>
      <c r="FFD64" s="169"/>
      <c r="FFE64" s="169"/>
      <c r="FFF64" s="169"/>
      <c r="FFG64" s="169"/>
      <c r="FFH64" s="169"/>
      <c r="FFI64" s="169"/>
      <c r="FFJ64" s="169"/>
      <c r="FFK64" s="169"/>
      <c r="FFL64" s="169"/>
      <c r="FFM64" s="169"/>
      <c r="FFN64" s="169"/>
      <c r="FFO64" s="169"/>
      <c r="FFP64" s="169"/>
      <c r="FFQ64" s="169"/>
      <c r="FFR64" s="169"/>
      <c r="FFS64" s="169"/>
      <c r="FFT64" s="169"/>
      <c r="FFU64" s="169"/>
      <c r="FFV64" s="169"/>
      <c r="FFW64" s="169"/>
      <c r="FFX64" s="169"/>
      <c r="FFY64" s="169"/>
      <c r="FFZ64" s="169"/>
      <c r="FGA64" s="169"/>
      <c r="FGB64" s="169"/>
      <c r="FGC64" s="169"/>
      <c r="FGD64" s="169"/>
      <c r="FGE64" s="169"/>
      <c r="FGF64" s="169"/>
      <c r="FGG64" s="169"/>
      <c r="FGH64" s="169"/>
      <c r="FGI64" s="169"/>
      <c r="FGJ64" s="169"/>
      <c r="FGK64" s="169"/>
      <c r="FGL64" s="169"/>
      <c r="FGM64" s="169"/>
      <c r="FGN64" s="169"/>
      <c r="FGO64" s="169"/>
      <c r="FGP64" s="169"/>
      <c r="FGQ64" s="169"/>
      <c r="FGR64" s="169"/>
      <c r="FGS64" s="169"/>
      <c r="FGT64" s="169"/>
      <c r="FGU64" s="169"/>
      <c r="FGV64" s="169"/>
      <c r="FGW64" s="169"/>
      <c r="FGX64" s="169"/>
      <c r="FGY64" s="169"/>
      <c r="FGZ64" s="169"/>
      <c r="FHA64" s="169"/>
      <c r="FHB64" s="169"/>
      <c r="FHC64" s="169"/>
      <c r="FHD64" s="169"/>
      <c r="FHE64" s="169"/>
      <c r="FHF64" s="169"/>
      <c r="FHG64" s="169"/>
      <c r="FHH64" s="169"/>
      <c r="FHI64" s="169"/>
      <c r="FHJ64" s="169"/>
      <c r="FHK64" s="169"/>
      <c r="FHL64" s="169"/>
      <c r="FHM64" s="169"/>
      <c r="FHN64" s="169"/>
      <c r="FHO64" s="169"/>
      <c r="FHP64" s="169"/>
      <c r="FHQ64" s="169"/>
      <c r="FHR64" s="169"/>
      <c r="FHS64" s="169"/>
      <c r="FHT64" s="169"/>
      <c r="FHU64" s="169"/>
      <c r="FHV64" s="169"/>
      <c r="FHW64" s="169"/>
      <c r="FHX64" s="169"/>
      <c r="FHY64" s="169"/>
      <c r="FHZ64" s="169"/>
      <c r="FIA64" s="169"/>
      <c r="FIB64" s="169"/>
      <c r="FIC64" s="169"/>
      <c r="FID64" s="169"/>
      <c r="FIE64" s="169"/>
      <c r="FIF64" s="169"/>
      <c r="FIG64" s="169"/>
      <c r="FIH64" s="169"/>
      <c r="FII64" s="169"/>
      <c r="FIJ64" s="169"/>
      <c r="FIK64" s="169"/>
      <c r="FIL64" s="169"/>
      <c r="FIM64" s="169"/>
      <c r="FIN64" s="169"/>
      <c r="FIO64" s="169"/>
      <c r="FIP64" s="169"/>
      <c r="FIQ64" s="169"/>
      <c r="FIR64" s="169"/>
      <c r="FIS64" s="169"/>
      <c r="FIT64" s="169"/>
      <c r="FIU64" s="169"/>
      <c r="FIV64" s="169"/>
      <c r="FIW64" s="169"/>
      <c r="FIX64" s="169"/>
      <c r="FIY64" s="169"/>
      <c r="FIZ64" s="169"/>
      <c r="FJA64" s="169"/>
      <c r="FJB64" s="169"/>
      <c r="FJC64" s="169"/>
      <c r="FJD64" s="169"/>
      <c r="FJE64" s="169"/>
      <c r="FJF64" s="169"/>
      <c r="FJG64" s="169"/>
      <c r="FJH64" s="169"/>
      <c r="FJI64" s="169"/>
      <c r="FJJ64" s="169"/>
      <c r="FJK64" s="169"/>
      <c r="FJL64" s="169"/>
      <c r="FJM64" s="169"/>
      <c r="FJN64" s="169"/>
      <c r="FJO64" s="169"/>
      <c r="FJP64" s="169"/>
      <c r="FJQ64" s="169"/>
      <c r="FJR64" s="169"/>
      <c r="FJS64" s="169"/>
      <c r="FJT64" s="169"/>
      <c r="FJU64" s="169"/>
      <c r="FJV64" s="169"/>
      <c r="FJW64" s="169"/>
      <c r="FJX64" s="169"/>
      <c r="FJY64" s="169"/>
      <c r="FJZ64" s="169"/>
      <c r="FKA64" s="169"/>
      <c r="FKB64" s="169"/>
      <c r="FKC64" s="169"/>
      <c r="FKD64" s="169"/>
      <c r="FKE64" s="169"/>
      <c r="FKF64" s="169"/>
      <c r="FKG64" s="169"/>
      <c r="FKH64" s="169"/>
      <c r="FKI64" s="169"/>
      <c r="FKJ64" s="169"/>
      <c r="FKK64" s="169"/>
      <c r="FKL64" s="169"/>
      <c r="FKM64" s="169"/>
      <c r="FKN64" s="169"/>
      <c r="FKO64" s="169"/>
      <c r="FKP64" s="169"/>
      <c r="FKQ64" s="169"/>
      <c r="FKR64" s="169"/>
      <c r="FKS64" s="169"/>
      <c r="FKT64" s="169"/>
      <c r="FKU64" s="169"/>
      <c r="FKV64" s="169"/>
      <c r="FKW64" s="169"/>
      <c r="FKX64" s="169"/>
      <c r="FKY64" s="169"/>
      <c r="FKZ64" s="169"/>
      <c r="FLA64" s="169"/>
      <c r="FLB64" s="169"/>
      <c r="FLC64" s="169"/>
      <c r="FLD64" s="169"/>
      <c r="FLE64" s="169"/>
      <c r="FLF64" s="169"/>
      <c r="FLG64" s="169"/>
      <c r="FLH64" s="169"/>
      <c r="FLI64" s="169"/>
      <c r="FLJ64" s="169"/>
      <c r="FLK64" s="169"/>
      <c r="FLL64" s="169"/>
      <c r="FLM64" s="169"/>
      <c r="FLN64" s="169"/>
      <c r="FLO64" s="169"/>
      <c r="FLP64" s="169"/>
      <c r="FLQ64" s="169"/>
      <c r="FLR64" s="169"/>
      <c r="FLS64" s="169"/>
      <c r="FLT64" s="169"/>
      <c r="FLU64" s="169"/>
      <c r="FLV64" s="169"/>
      <c r="FLW64" s="169"/>
      <c r="FLX64" s="169"/>
      <c r="FLY64" s="169"/>
      <c r="FLZ64" s="169"/>
      <c r="FMA64" s="169"/>
      <c r="FMB64" s="169"/>
      <c r="FMC64" s="169"/>
      <c r="FMD64" s="169"/>
      <c r="FME64" s="169"/>
      <c r="FMF64" s="169"/>
      <c r="FMG64" s="169"/>
      <c r="FMH64" s="169"/>
      <c r="FMI64" s="169"/>
      <c r="FMJ64" s="169"/>
      <c r="FMK64" s="169"/>
      <c r="FML64" s="169"/>
      <c r="FMM64" s="169"/>
      <c r="FMN64" s="169"/>
      <c r="FMO64" s="169"/>
      <c r="FMP64" s="169"/>
      <c r="FMQ64" s="169"/>
      <c r="FMR64" s="169"/>
      <c r="FMS64" s="169"/>
      <c r="FMT64" s="169"/>
      <c r="FMU64" s="169"/>
      <c r="FMV64" s="169"/>
      <c r="FMW64" s="169"/>
      <c r="FMX64" s="169"/>
      <c r="FMY64" s="169"/>
      <c r="FMZ64" s="169"/>
      <c r="FNA64" s="169"/>
      <c r="FNB64" s="169"/>
      <c r="FNC64" s="169"/>
      <c r="FND64" s="169"/>
      <c r="FNE64" s="169"/>
      <c r="FNF64" s="169"/>
      <c r="FNG64" s="169"/>
      <c r="FNH64" s="169"/>
      <c r="FNI64" s="169"/>
      <c r="FNJ64" s="169"/>
      <c r="FNK64" s="169"/>
      <c r="FNL64" s="169"/>
      <c r="FNM64" s="169"/>
      <c r="FNN64" s="169"/>
      <c r="FNO64" s="169"/>
      <c r="FNP64" s="169"/>
      <c r="FNQ64" s="169"/>
      <c r="FNR64" s="169"/>
      <c r="FNS64" s="169"/>
      <c r="FNT64" s="169"/>
      <c r="FNU64" s="169"/>
      <c r="FNV64" s="169"/>
      <c r="FNW64" s="169"/>
      <c r="FNX64" s="169"/>
      <c r="FNY64" s="169"/>
      <c r="FNZ64" s="169"/>
      <c r="FOA64" s="169"/>
      <c r="FOB64" s="169"/>
      <c r="FOC64" s="169"/>
      <c r="FOD64" s="169"/>
      <c r="FOE64" s="169"/>
      <c r="FOF64" s="169"/>
      <c r="FOG64" s="169"/>
      <c r="FOH64" s="169"/>
      <c r="FOI64" s="169"/>
      <c r="FOJ64" s="169"/>
      <c r="FOK64" s="169"/>
      <c r="FOL64" s="169"/>
      <c r="FOM64" s="169"/>
      <c r="FON64" s="169"/>
      <c r="FOO64" s="169"/>
      <c r="FOP64" s="169"/>
      <c r="FOQ64" s="169"/>
      <c r="FOR64" s="169"/>
      <c r="FOS64" s="169"/>
      <c r="FOT64" s="169"/>
      <c r="FOU64" s="169"/>
      <c r="FOV64" s="169"/>
      <c r="FOW64" s="169"/>
      <c r="FOX64" s="169"/>
      <c r="FOY64" s="169"/>
      <c r="FOZ64" s="169"/>
      <c r="FPA64" s="169"/>
      <c r="FPB64" s="169"/>
      <c r="FPC64" s="169"/>
      <c r="FPD64" s="169"/>
      <c r="FPE64" s="169"/>
      <c r="FPF64" s="169"/>
      <c r="FPG64" s="169"/>
      <c r="FPH64" s="169"/>
      <c r="FPI64" s="169"/>
      <c r="FPJ64" s="169"/>
      <c r="FPK64" s="169"/>
      <c r="FPL64" s="169"/>
      <c r="FPM64" s="169"/>
      <c r="FPN64" s="169"/>
      <c r="FPO64" s="169"/>
      <c r="FPP64" s="169"/>
      <c r="FPQ64" s="169"/>
      <c r="FPR64" s="169"/>
      <c r="FPS64" s="169"/>
      <c r="FPT64" s="169"/>
      <c r="FPU64" s="169"/>
      <c r="FPV64" s="169"/>
      <c r="FPW64" s="169"/>
      <c r="FPX64" s="169"/>
      <c r="FPY64" s="169"/>
      <c r="FPZ64" s="169"/>
      <c r="FQA64" s="169"/>
      <c r="FQB64" s="169"/>
      <c r="FQC64" s="169"/>
      <c r="FQD64" s="169"/>
      <c r="FQE64" s="169"/>
      <c r="FQF64" s="169"/>
      <c r="FQG64" s="169"/>
      <c r="FQH64" s="169"/>
      <c r="FQI64" s="169"/>
      <c r="FQJ64" s="169"/>
      <c r="FQK64" s="169"/>
      <c r="FQL64" s="169"/>
      <c r="FQM64" s="169"/>
      <c r="FQN64" s="169"/>
      <c r="FQO64" s="169"/>
      <c r="FQP64" s="169"/>
      <c r="FQQ64" s="169"/>
      <c r="FQR64" s="169"/>
      <c r="FQS64" s="169"/>
      <c r="FQT64" s="169"/>
      <c r="FQU64" s="169"/>
      <c r="FQV64" s="169"/>
      <c r="FQW64" s="169"/>
      <c r="FQX64" s="169"/>
      <c r="FQY64" s="169"/>
      <c r="FQZ64" s="169"/>
      <c r="FRA64" s="169"/>
      <c r="FRB64" s="169"/>
      <c r="FRC64" s="169"/>
      <c r="FRD64" s="169"/>
      <c r="FRE64" s="169"/>
      <c r="FRF64" s="169"/>
      <c r="FRG64" s="169"/>
      <c r="FRH64" s="169"/>
      <c r="FRI64" s="169"/>
      <c r="FRJ64" s="169"/>
      <c r="FRK64" s="169"/>
      <c r="FRL64" s="169"/>
      <c r="FRM64" s="169"/>
      <c r="FRN64" s="169"/>
      <c r="FRO64" s="169"/>
      <c r="FRP64" s="169"/>
      <c r="FRQ64" s="169"/>
      <c r="FRR64" s="169"/>
      <c r="FRS64" s="169"/>
      <c r="FRT64" s="169"/>
      <c r="FRU64" s="169"/>
      <c r="FRV64" s="169"/>
      <c r="FRW64" s="169"/>
      <c r="FRX64" s="169"/>
      <c r="FRY64" s="169"/>
      <c r="FRZ64" s="169"/>
      <c r="FSA64" s="169"/>
      <c r="FSB64" s="169"/>
      <c r="FSC64" s="169"/>
      <c r="FSD64" s="169"/>
      <c r="FSE64" s="169"/>
      <c r="FSF64" s="169"/>
      <c r="FSG64" s="169"/>
      <c r="FSH64" s="169"/>
      <c r="FSI64" s="169"/>
      <c r="FSJ64" s="169"/>
      <c r="FSK64" s="169"/>
      <c r="FSL64" s="169"/>
      <c r="FSM64" s="169"/>
      <c r="FSN64" s="169"/>
      <c r="FSO64" s="169"/>
      <c r="FSP64" s="169"/>
      <c r="FSQ64" s="169"/>
      <c r="FSR64" s="169"/>
      <c r="FSS64" s="169"/>
      <c r="FST64" s="169"/>
      <c r="FSU64" s="169"/>
      <c r="FSV64" s="169"/>
      <c r="FSW64" s="169"/>
      <c r="FSX64" s="169"/>
      <c r="FSY64" s="169"/>
      <c r="FSZ64" s="169"/>
      <c r="FTA64" s="169"/>
      <c r="FTB64" s="169"/>
      <c r="FTC64" s="169"/>
      <c r="FTD64" s="169"/>
      <c r="FTE64" s="169"/>
      <c r="FTF64" s="169"/>
      <c r="FTG64" s="169"/>
      <c r="FTH64" s="169"/>
      <c r="FTI64" s="169"/>
      <c r="FTJ64" s="169"/>
      <c r="FTK64" s="169"/>
      <c r="FTL64" s="169"/>
      <c r="FTM64" s="169"/>
      <c r="FTN64" s="169"/>
      <c r="FTO64" s="169"/>
      <c r="FTP64" s="169"/>
      <c r="FTQ64" s="169"/>
      <c r="FTR64" s="169"/>
      <c r="FTS64" s="169"/>
      <c r="FTT64" s="169"/>
      <c r="FTU64" s="169"/>
      <c r="FTV64" s="169"/>
      <c r="FTW64" s="169"/>
      <c r="FTX64" s="169"/>
      <c r="FTY64" s="169"/>
      <c r="FTZ64" s="169"/>
      <c r="FUA64" s="169"/>
      <c r="FUB64" s="169"/>
      <c r="FUC64" s="169"/>
      <c r="FUD64" s="169"/>
      <c r="FUE64" s="169"/>
      <c r="FUF64" s="169"/>
      <c r="FUG64" s="169"/>
      <c r="FUH64" s="169"/>
      <c r="FUI64" s="169"/>
      <c r="FUJ64" s="169"/>
      <c r="FUK64" s="169"/>
      <c r="FUL64" s="169"/>
      <c r="FUM64" s="169"/>
      <c r="FUN64" s="169"/>
      <c r="FUO64" s="169"/>
      <c r="FUP64" s="169"/>
      <c r="FUQ64" s="169"/>
      <c r="FUR64" s="169"/>
      <c r="FUS64" s="169"/>
      <c r="FUT64" s="169"/>
      <c r="FUU64" s="169"/>
      <c r="FUV64" s="169"/>
      <c r="FUW64" s="169"/>
      <c r="FUX64" s="169"/>
      <c r="FUY64" s="169"/>
      <c r="FUZ64" s="169"/>
      <c r="FVA64" s="169"/>
      <c r="FVB64" s="169"/>
      <c r="FVC64" s="169"/>
      <c r="FVD64" s="169"/>
      <c r="FVE64" s="169"/>
      <c r="FVF64" s="169"/>
      <c r="FVG64" s="169"/>
      <c r="FVH64" s="169"/>
      <c r="FVI64" s="169"/>
      <c r="FVJ64" s="169"/>
      <c r="FVK64" s="169"/>
      <c r="FVL64" s="169"/>
      <c r="FVM64" s="169"/>
      <c r="FVN64" s="169"/>
      <c r="FVO64" s="169"/>
      <c r="FVP64" s="169"/>
      <c r="FVQ64" s="169"/>
      <c r="FVR64" s="169"/>
      <c r="FVS64" s="169"/>
      <c r="FVT64" s="169"/>
      <c r="FVU64" s="169"/>
      <c r="FVV64" s="169"/>
      <c r="FVW64" s="169"/>
      <c r="FVX64" s="169"/>
      <c r="FVY64" s="169"/>
      <c r="FVZ64" s="169"/>
      <c r="FWA64" s="169"/>
      <c r="FWB64" s="169"/>
      <c r="FWC64" s="169"/>
      <c r="FWD64" s="169"/>
      <c r="FWE64" s="169"/>
      <c r="FWF64" s="169"/>
      <c r="FWG64" s="169"/>
      <c r="FWH64" s="169"/>
      <c r="FWI64" s="169"/>
      <c r="FWJ64" s="169"/>
      <c r="FWK64" s="169"/>
      <c r="FWL64" s="169"/>
      <c r="FWM64" s="169"/>
      <c r="FWN64" s="169"/>
      <c r="FWO64" s="169"/>
      <c r="FWP64" s="169"/>
      <c r="FWQ64" s="169"/>
      <c r="FWR64" s="169"/>
      <c r="FWS64" s="169"/>
      <c r="FWT64" s="169"/>
      <c r="FWU64" s="169"/>
      <c r="FWV64" s="169"/>
      <c r="FWW64" s="169"/>
      <c r="FWX64" s="169"/>
      <c r="FWY64" s="169"/>
      <c r="FWZ64" s="169"/>
      <c r="FXA64" s="169"/>
      <c r="FXB64" s="169"/>
      <c r="FXC64" s="169"/>
      <c r="FXD64" s="169"/>
      <c r="FXE64" s="169"/>
      <c r="FXF64" s="169"/>
      <c r="FXG64" s="169"/>
      <c r="FXH64" s="169"/>
      <c r="FXI64" s="169"/>
      <c r="FXJ64" s="169"/>
      <c r="FXK64" s="169"/>
      <c r="FXL64" s="169"/>
      <c r="FXM64" s="169"/>
      <c r="FXN64" s="169"/>
      <c r="FXO64" s="169"/>
      <c r="FXP64" s="169"/>
      <c r="FXQ64" s="169"/>
      <c r="FXR64" s="169"/>
      <c r="FXS64" s="169"/>
      <c r="FXT64" s="169"/>
      <c r="FXU64" s="169"/>
      <c r="FXV64" s="169"/>
      <c r="FXW64" s="169"/>
      <c r="FXX64" s="169"/>
      <c r="FXY64" s="169"/>
      <c r="FXZ64" s="169"/>
      <c r="FYA64" s="169"/>
      <c r="FYB64" s="169"/>
      <c r="FYC64" s="169"/>
      <c r="FYD64" s="169"/>
      <c r="FYE64" s="169"/>
      <c r="FYF64" s="169"/>
      <c r="FYG64" s="169"/>
      <c r="FYH64" s="169"/>
      <c r="FYI64" s="169"/>
      <c r="FYJ64" s="169"/>
      <c r="FYK64" s="169"/>
      <c r="FYL64" s="169"/>
      <c r="FYM64" s="169"/>
      <c r="FYN64" s="169"/>
      <c r="FYO64" s="169"/>
      <c r="FYP64" s="169"/>
      <c r="FYQ64" s="169"/>
      <c r="FYR64" s="169"/>
      <c r="FYS64" s="169"/>
      <c r="FYT64" s="169"/>
      <c r="FYU64" s="169"/>
      <c r="FYV64" s="169"/>
      <c r="FYW64" s="169"/>
      <c r="FYX64" s="169"/>
      <c r="FYY64" s="169"/>
      <c r="FYZ64" s="169"/>
      <c r="FZA64" s="169"/>
      <c r="FZB64" s="169"/>
      <c r="FZC64" s="169"/>
      <c r="FZD64" s="169"/>
      <c r="FZE64" s="169"/>
      <c r="FZF64" s="169"/>
      <c r="FZG64" s="169"/>
      <c r="FZH64" s="169"/>
      <c r="FZI64" s="169"/>
      <c r="FZJ64" s="169"/>
      <c r="FZK64" s="169"/>
      <c r="FZL64" s="169"/>
      <c r="FZM64" s="169"/>
      <c r="FZN64" s="169"/>
      <c r="FZO64" s="169"/>
      <c r="FZP64" s="169"/>
      <c r="FZQ64" s="169"/>
      <c r="FZR64" s="169"/>
      <c r="FZS64" s="169"/>
      <c r="FZT64" s="169"/>
      <c r="FZU64" s="169"/>
      <c r="FZV64" s="169"/>
      <c r="FZW64" s="169"/>
      <c r="FZX64" s="169"/>
      <c r="FZY64" s="169"/>
      <c r="FZZ64" s="169"/>
      <c r="GAA64" s="169"/>
      <c r="GAB64" s="169"/>
      <c r="GAC64" s="169"/>
      <c r="GAD64" s="169"/>
      <c r="GAE64" s="169"/>
      <c r="GAF64" s="169"/>
      <c r="GAG64" s="169"/>
      <c r="GAH64" s="169"/>
      <c r="GAI64" s="169"/>
      <c r="GAJ64" s="169"/>
      <c r="GAK64" s="169"/>
      <c r="GAL64" s="169"/>
      <c r="GAM64" s="169"/>
      <c r="GAN64" s="169"/>
      <c r="GAO64" s="169"/>
      <c r="GAP64" s="169"/>
      <c r="GAQ64" s="169"/>
      <c r="GAR64" s="169"/>
      <c r="GAS64" s="169"/>
      <c r="GAT64" s="169"/>
      <c r="GAU64" s="169"/>
      <c r="GAV64" s="169"/>
      <c r="GAW64" s="169"/>
      <c r="GAX64" s="169"/>
      <c r="GAY64" s="169"/>
      <c r="GAZ64" s="169"/>
      <c r="GBA64" s="169"/>
      <c r="GBB64" s="169"/>
      <c r="GBC64" s="169"/>
      <c r="GBD64" s="169"/>
      <c r="GBE64" s="169"/>
      <c r="GBF64" s="169"/>
      <c r="GBG64" s="169"/>
      <c r="GBH64" s="169"/>
      <c r="GBI64" s="169"/>
      <c r="GBJ64" s="169"/>
      <c r="GBK64" s="169"/>
      <c r="GBL64" s="169"/>
      <c r="GBM64" s="169"/>
      <c r="GBN64" s="169"/>
      <c r="GBO64" s="169"/>
      <c r="GBP64" s="169"/>
      <c r="GBQ64" s="169"/>
      <c r="GBR64" s="169"/>
      <c r="GBS64" s="169"/>
      <c r="GBT64" s="169"/>
      <c r="GBU64" s="169"/>
      <c r="GBV64" s="169"/>
      <c r="GBW64" s="169"/>
      <c r="GBX64" s="169"/>
      <c r="GBY64" s="169"/>
      <c r="GBZ64" s="169"/>
      <c r="GCA64" s="169"/>
      <c r="GCB64" s="169"/>
      <c r="GCC64" s="169"/>
      <c r="GCD64" s="169"/>
      <c r="GCE64" s="169"/>
      <c r="GCF64" s="169"/>
      <c r="GCG64" s="169"/>
      <c r="GCH64" s="169"/>
      <c r="GCI64" s="169"/>
      <c r="GCJ64" s="169"/>
      <c r="GCK64" s="169"/>
      <c r="GCL64" s="169"/>
      <c r="GCM64" s="169"/>
      <c r="GCN64" s="169"/>
      <c r="GCO64" s="169"/>
      <c r="GCP64" s="169"/>
      <c r="GCQ64" s="169"/>
      <c r="GCR64" s="169"/>
      <c r="GCS64" s="169"/>
      <c r="GCT64" s="169"/>
      <c r="GCU64" s="169"/>
      <c r="GCV64" s="169"/>
      <c r="GCW64" s="169"/>
      <c r="GCX64" s="169"/>
      <c r="GCY64" s="169"/>
      <c r="GCZ64" s="169"/>
      <c r="GDA64" s="169"/>
      <c r="GDB64" s="169"/>
      <c r="GDC64" s="169"/>
      <c r="GDD64" s="169"/>
      <c r="GDE64" s="169"/>
      <c r="GDF64" s="169"/>
      <c r="GDG64" s="169"/>
      <c r="GDH64" s="169"/>
      <c r="GDI64" s="169"/>
      <c r="GDJ64" s="169"/>
      <c r="GDK64" s="169"/>
      <c r="GDL64" s="169"/>
      <c r="GDM64" s="169"/>
      <c r="GDN64" s="169"/>
      <c r="GDO64" s="169"/>
      <c r="GDP64" s="169"/>
      <c r="GDQ64" s="169"/>
      <c r="GDR64" s="169"/>
      <c r="GDS64" s="169"/>
      <c r="GDT64" s="169"/>
      <c r="GDU64" s="169"/>
      <c r="GDV64" s="169"/>
      <c r="GDW64" s="169"/>
      <c r="GDX64" s="169"/>
      <c r="GDY64" s="169"/>
      <c r="GDZ64" s="169"/>
      <c r="GEA64" s="169"/>
      <c r="GEB64" s="169"/>
      <c r="GEC64" s="169"/>
      <c r="GED64" s="169"/>
      <c r="GEE64" s="169"/>
      <c r="GEF64" s="169"/>
      <c r="GEG64" s="169"/>
      <c r="GEH64" s="169"/>
      <c r="GEI64" s="169"/>
      <c r="GEJ64" s="169"/>
      <c r="GEK64" s="169"/>
      <c r="GEL64" s="169"/>
      <c r="GEM64" s="169"/>
      <c r="GEN64" s="169"/>
      <c r="GEO64" s="169"/>
      <c r="GEP64" s="169"/>
      <c r="GEQ64" s="169"/>
      <c r="GER64" s="169"/>
      <c r="GES64" s="169"/>
      <c r="GET64" s="169"/>
      <c r="GEU64" s="169"/>
      <c r="GEV64" s="169"/>
      <c r="GEW64" s="169"/>
      <c r="GEX64" s="169"/>
      <c r="GEY64" s="169"/>
      <c r="GEZ64" s="169"/>
      <c r="GFA64" s="169"/>
      <c r="GFB64" s="169"/>
      <c r="GFC64" s="169"/>
      <c r="GFD64" s="169"/>
      <c r="GFE64" s="169"/>
      <c r="GFF64" s="169"/>
      <c r="GFG64" s="169"/>
      <c r="GFH64" s="169"/>
      <c r="GFI64" s="169"/>
      <c r="GFJ64" s="169"/>
      <c r="GFK64" s="169"/>
      <c r="GFL64" s="169"/>
      <c r="GFM64" s="169"/>
      <c r="GFN64" s="169"/>
      <c r="GFO64" s="169"/>
      <c r="GFP64" s="169"/>
      <c r="GFQ64" s="169"/>
      <c r="GFR64" s="169"/>
      <c r="GFS64" s="169"/>
      <c r="GFT64" s="169"/>
      <c r="GFU64" s="169"/>
      <c r="GFV64" s="169"/>
      <c r="GFW64" s="169"/>
      <c r="GFX64" s="169"/>
      <c r="GFY64" s="169"/>
      <c r="GFZ64" s="169"/>
      <c r="GGA64" s="169"/>
      <c r="GGB64" s="169"/>
      <c r="GGC64" s="169"/>
      <c r="GGD64" s="169"/>
      <c r="GGE64" s="169"/>
      <c r="GGF64" s="169"/>
      <c r="GGG64" s="169"/>
      <c r="GGH64" s="169"/>
      <c r="GGI64" s="169"/>
      <c r="GGJ64" s="169"/>
      <c r="GGK64" s="169"/>
      <c r="GGL64" s="169"/>
      <c r="GGM64" s="169"/>
      <c r="GGN64" s="169"/>
      <c r="GGO64" s="169"/>
      <c r="GGP64" s="169"/>
      <c r="GGQ64" s="169"/>
      <c r="GGR64" s="169"/>
      <c r="GGS64" s="169"/>
      <c r="GGT64" s="169"/>
      <c r="GGU64" s="169"/>
      <c r="GGV64" s="169"/>
      <c r="GGW64" s="169"/>
      <c r="GGX64" s="169"/>
      <c r="GGY64" s="169"/>
      <c r="GGZ64" s="169"/>
      <c r="GHA64" s="169"/>
      <c r="GHB64" s="169"/>
      <c r="GHC64" s="169"/>
      <c r="GHD64" s="169"/>
      <c r="GHE64" s="169"/>
      <c r="GHF64" s="169"/>
      <c r="GHG64" s="169"/>
      <c r="GHH64" s="169"/>
      <c r="GHI64" s="169"/>
      <c r="GHJ64" s="169"/>
      <c r="GHK64" s="169"/>
      <c r="GHL64" s="169"/>
      <c r="GHM64" s="169"/>
      <c r="GHN64" s="169"/>
      <c r="GHO64" s="169"/>
      <c r="GHP64" s="169"/>
      <c r="GHQ64" s="169"/>
      <c r="GHR64" s="169"/>
      <c r="GHS64" s="169"/>
      <c r="GHT64" s="169"/>
      <c r="GHU64" s="169"/>
      <c r="GHV64" s="169"/>
      <c r="GHW64" s="169"/>
      <c r="GHX64" s="169"/>
      <c r="GHY64" s="169"/>
      <c r="GHZ64" s="169"/>
      <c r="GIA64" s="169"/>
      <c r="GIB64" s="169"/>
      <c r="GIC64" s="169"/>
      <c r="GID64" s="169"/>
      <c r="GIE64" s="169"/>
      <c r="GIF64" s="169"/>
      <c r="GIG64" s="169"/>
      <c r="GIH64" s="169"/>
      <c r="GII64" s="169"/>
      <c r="GIJ64" s="169"/>
      <c r="GIK64" s="169"/>
      <c r="GIL64" s="169"/>
      <c r="GIM64" s="169"/>
      <c r="GIN64" s="169"/>
      <c r="GIO64" s="169"/>
      <c r="GIP64" s="169"/>
      <c r="GIQ64" s="169"/>
      <c r="GIR64" s="169"/>
      <c r="GIS64" s="169"/>
      <c r="GIT64" s="169"/>
      <c r="GIU64" s="169"/>
      <c r="GIV64" s="169"/>
      <c r="GIW64" s="169"/>
      <c r="GIX64" s="169"/>
      <c r="GIY64" s="169"/>
      <c r="GIZ64" s="169"/>
      <c r="GJA64" s="169"/>
      <c r="GJB64" s="169"/>
      <c r="GJC64" s="169"/>
      <c r="GJD64" s="169"/>
      <c r="GJE64" s="169"/>
      <c r="GJF64" s="169"/>
      <c r="GJG64" s="169"/>
      <c r="GJH64" s="169"/>
      <c r="GJI64" s="169"/>
      <c r="GJJ64" s="169"/>
      <c r="GJK64" s="169"/>
      <c r="GJL64" s="169"/>
      <c r="GJM64" s="169"/>
      <c r="GJN64" s="169"/>
      <c r="GJO64" s="169"/>
      <c r="GJP64" s="169"/>
      <c r="GJQ64" s="169"/>
      <c r="GJR64" s="169"/>
      <c r="GJS64" s="169"/>
      <c r="GJT64" s="169"/>
      <c r="GJU64" s="169"/>
      <c r="GJV64" s="169"/>
      <c r="GJW64" s="169"/>
      <c r="GJX64" s="169"/>
      <c r="GJY64" s="169"/>
      <c r="GJZ64" s="169"/>
      <c r="GKA64" s="169"/>
      <c r="GKB64" s="169"/>
      <c r="GKC64" s="169"/>
      <c r="GKD64" s="169"/>
      <c r="GKE64" s="169"/>
      <c r="GKF64" s="169"/>
      <c r="GKG64" s="169"/>
      <c r="GKH64" s="169"/>
      <c r="GKI64" s="169"/>
      <c r="GKJ64" s="169"/>
      <c r="GKK64" s="169"/>
      <c r="GKL64" s="169"/>
      <c r="GKM64" s="169"/>
      <c r="GKN64" s="169"/>
      <c r="GKO64" s="169"/>
      <c r="GKP64" s="169"/>
      <c r="GKQ64" s="169"/>
      <c r="GKR64" s="169"/>
      <c r="GKS64" s="169"/>
      <c r="GKT64" s="169"/>
      <c r="GKU64" s="169"/>
      <c r="GKV64" s="169"/>
      <c r="GKW64" s="169"/>
      <c r="GKX64" s="169"/>
      <c r="GKY64" s="169"/>
      <c r="GKZ64" s="169"/>
      <c r="GLA64" s="169"/>
      <c r="GLB64" s="169"/>
      <c r="GLC64" s="169"/>
      <c r="GLD64" s="169"/>
      <c r="GLE64" s="169"/>
      <c r="GLF64" s="169"/>
      <c r="GLG64" s="169"/>
      <c r="GLH64" s="169"/>
      <c r="GLI64" s="169"/>
      <c r="GLJ64" s="169"/>
      <c r="GLK64" s="169"/>
      <c r="GLL64" s="169"/>
      <c r="GLM64" s="169"/>
      <c r="GLN64" s="169"/>
      <c r="GLO64" s="169"/>
      <c r="GLP64" s="169"/>
      <c r="GLQ64" s="169"/>
      <c r="GLR64" s="169"/>
      <c r="GLS64" s="169"/>
      <c r="GLT64" s="169"/>
      <c r="GLU64" s="169"/>
      <c r="GLV64" s="169"/>
      <c r="GLW64" s="169"/>
      <c r="GLX64" s="169"/>
      <c r="GLY64" s="169"/>
      <c r="GLZ64" s="169"/>
      <c r="GMA64" s="169"/>
      <c r="GMB64" s="169"/>
      <c r="GMC64" s="169"/>
      <c r="GMD64" s="169"/>
      <c r="GME64" s="169"/>
      <c r="GMF64" s="169"/>
      <c r="GMG64" s="169"/>
      <c r="GMH64" s="169"/>
      <c r="GMI64" s="169"/>
      <c r="GMJ64" s="169"/>
      <c r="GMK64" s="169"/>
      <c r="GML64" s="169"/>
      <c r="GMM64" s="169"/>
      <c r="GMN64" s="169"/>
      <c r="GMO64" s="169"/>
      <c r="GMP64" s="169"/>
      <c r="GMQ64" s="169"/>
      <c r="GMR64" s="169"/>
      <c r="GMS64" s="169"/>
      <c r="GMT64" s="169"/>
      <c r="GMU64" s="169"/>
      <c r="GMV64" s="169"/>
      <c r="GMW64" s="169"/>
      <c r="GMX64" s="169"/>
      <c r="GMY64" s="169"/>
      <c r="GMZ64" s="169"/>
      <c r="GNA64" s="169"/>
      <c r="GNB64" s="169"/>
      <c r="GNC64" s="169"/>
      <c r="GND64" s="169"/>
      <c r="GNE64" s="169"/>
      <c r="GNF64" s="169"/>
      <c r="GNG64" s="169"/>
      <c r="GNH64" s="169"/>
      <c r="GNI64" s="169"/>
      <c r="GNJ64" s="169"/>
      <c r="GNK64" s="169"/>
      <c r="GNL64" s="169"/>
      <c r="GNM64" s="169"/>
      <c r="GNN64" s="169"/>
      <c r="GNO64" s="169"/>
      <c r="GNP64" s="169"/>
      <c r="GNQ64" s="169"/>
      <c r="GNR64" s="169"/>
      <c r="GNS64" s="169"/>
      <c r="GNT64" s="169"/>
      <c r="GNU64" s="169"/>
      <c r="GNV64" s="169"/>
      <c r="GNW64" s="169"/>
      <c r="GNX64" s="169"/>
      <c r="GNY64" s="169"/>
      <c r="GNZ64" s="169"/>
      <c r="GOA64" s="169"/>
      <c r="GOB64" s="169"/>
      <c r="GOC64" s="169"/>
      <c r="GOD64" s="169"/>
      <c r="GOE64" s="169"/>
      <c r="GOF64" s="169"/>
      <c r="GOG64" s="169"/>
      <c r="GOH64" s="169"/>
      <c r="GOI64" s="169"/>
      <c r="GOJ64" s="169"/>
      <c r="GOK64" s="169"/>
      <c r="GOL64" s="169"/>
      <c r="GOM64" s="169"/>
      <c r="GON64" s="169"/>
      <c r="GOO64" s="169"/>
      <c r="GOP64" s="169"/>
      <c r="GOQ64" s="169"/>
      <c r="GOR64" s="169"/>
      <c r="GOS64" s="169"/>
      <c r="GOT64" s="169"/>
      <c r="GOU64" s="169"/>
      <c r="GOV64" s="169"/>
      <c r="GOW64" s="169"/>
      <c r="GOX64" s="169"/>
      <c r="GOY64" s="169"/>
      <c r="GOZ64" s="169"/>
      <c r="GPA64" s="169"/>
      <c r="GPB64" s="169"/>
      <c r="GPC64" s="169"/>
      <c r="GPD64" s="169"/>
      <c r="GPE64" s="169"/>
      <c r="GPF64" s="169"/>
      <c r="GPG64" s="169"/>
      <c r="GPH64" s="169"/>
      <c r="GPI64" s="169"/>
      <c r="GPJ64" s="169"/>
      <c r="GPK64" s="169"/>
      <c r="GPL64" s="169"/>
      <c r="GPM64" s="169"/>
      <c r="GPN64" s="169"/>
      <c r="GPO64" s="169"/>
      <c r="GPP64" s="169"/>
      <c r="GPQ64" s="169"/>
      <c r="GPR64" s="169"/>
      <c r="GPS64" s="169"/>
      <c r="GPT64" s="169"/>
      <c r="GPU64" s="169"/>
      <c r="GPV64" s="169"/>
      <c r="GPW64" s="169"/>
      <c r="GPX64" s="169"/>
      <c r="GPY64" s="169"/>
      <c r="GPZ64" s="169"/>
      <c r="GQA64" s="169"/>
      <c r="GQB64" s="169"/>
      <c r="GQC64" s="169"/>
      <c r="GQD64" s="169"/>
      <c r="GQE64" s="169"/>
      <c r="GQF64" s="169"/>
      <c r="GQG64" s="169"/>
      <c r="GQH64" s="169"/>
      <c r="GQI64" s="169"/>
      <c r="GQJ64" s="169"/>
      <c r="GQK64" s="169"/>
      <c r="GQL64" s="169"/>
      <c r="GQM64" s="169"/>
      <c r="GQN64" s="169"/>
      <c r="GQO64" s="169"/>
      <c r="GQP64" s="169"/>
      <c r="GQQ64" s="169"/>
      <c r="GQR64" s="169"/>
      <c r="GQS64" s="169"/>
      <c r="GQT64" s="169"/>
      <c r="GQU64" s="169"/>
      <c r="GQV64" s="169"/>
      <c r="GQW64" s="169"/>
      <c r="GQX64" s="169"/>
      <c r="GQY64" s="169"/>
      <c r="GQZ64" s="169"/>
      <c r="GRA64" s="169"/>
      <c r="GRB64" s="169"/>
      <c r="GRC64" s="169"/>
      <c r="GRD64" s="169"/>
      <c r="GRE64" s="169"/>
      <c r="GRF64" s="169"/>
      <c r="GRG64" s="169"/>
      <c r="GRH64" s="169"/>
      <c r="GRI64" s="169"/>
      <c r="GRJ64" s="169"/>
      <c r="GRK64" s="169"/>
      <c r="GRL64" s="169"/>
      <c r="GRM64" s="169"/>
      <c r="GRN64" s="169"/>
      <c r="GRO64" s="169"/>
      <c r="GRP64" s="169"/>
      <c r="GRQ64" s="169"/>
      <c r="GRR64" s="169"/>
      <c r="GRS64" s="169"/>
      <c r="GRT64" s="169"/>
      <c r="GRU64" s="169"/>
      <c r="GRV64" s="169"/>
      <c r="GRW64" s="169"/>
      <c r="GRX64" s="169"/>
      <c r="GRY64" s="169"/>
      <c r="GRZ64" s="169"/>
      <c r="GSA64" s="169"/>
      <c r="GSB64" s="169"/>
      <c r="GSC64" s="169"/>
      <c r="GSD64" s="169"/>
      <c r="GSE64" s="169"/>
      <c r="GSF64" s="169"/>
      <c r="GSG64" s="169"/>
      <c r="GSH64" s="169"/>
      <c r="GSI64" s="169"/>
      <c r="GSJ64" s="169"/>
      <c r="GSK64" s="169"/>
      <c r="GSL64" s="169"/>
      <c r="GSM64" s="169"/>
      <c r="GSN64" s="169"/>
      <c r="GSO64" s="169"/>
      <c r="GSP64" s="169"/>
      <c r="GSQ64" s="169"/>
      <c r="GSR64" s="169"/>
      <c r="GSS64" s="169"/>
      <c r="GST64" s="169"/>
      <c r="GSU64" s="169"/>
      <c r="GSV64" s="169"/>
      <c r="GSW64" s="169"/>
      <c r="GSX64" s="169"/>
      <c r="GSY64" s="169"/>
      <c r="GSZ64" s="169"/>
      <c r="GTA64" s="169"/>
      <c r="GTB64" s="169"/>
      <c r="GTC64" s="169"/>
      <c r="GTD64" s="169"/>
      <c r="GTE64" s="169"/>
      <c r="GTF64" s="169"/>
      <c r="GTG64" s="169"/>
      <c r="GTH64" s="169"/>
      <c r="GTI64" s="169"/>
      <c r="GTJ64" s="169"/>
      <c r="GTK64" s="169"/>
      <c r="GTL64" s="169"/>
      <c r="GTM64" s="169"/>
      <c r="GTN64" s="169"/>
      <c r="GTO64" s="169"/>
      <c r="GTP64" s="169"/>
      <c r="GTQ64" s="169"/>
      <c r="GTR64" s="169"/>
      <c r="GTS64" s="169"/>
      <c r="GTT64" s="169"/>
      <c r="GTU64" s="169"/>
      <c r="GTV64" s="169"/>
      <c r="GTW64" s="169"/>
      <c r="GTX64" s="169"/>
      <c r="GTY64" s="169"/>
      <c r="GTZ64" s="169"/>
      <c r="GUA64" s="169"/>
      <c r="GUB64" s="169"/>
      <c r="GUC64" s="169"/>
      <c r="GUD64" s="169"/>
      <c r="GUE64" s="169"/>
      <c r="GUF64" s="169"/>
      <c r="GUG64" s="169"/>
      <c r="GUH64" s="169"/>
      <c r="GUI64" s="169"/>
      <c r="GUJ64" s="169"/>
      <c r="GUK64" s="169"/>
      <c r="GUL64" s="169"/>
      <c r="GUM64" s="169"/>
      <c r="GUN64" s="169"/>
      <c r="GUO64" s="169"/>
      <c r="GUP64" s="169"/>
      <c r="GUQ64" s="169"/>
      <c r="GUR64" s="169"/>
      <c r="GUS64" s="169"/>
      <c r="GUT64" s="169"/>
      <c r="GUU64" s="169"/>
      <c r="GUV64" s="169"/>
      <c r="GUW64" s="169"/>
      <c r="GUX64" s="169"/>
      <c r="GUY64" s="169"/>
      <c r="GUZ64" s="169"/>
      <c r="GVA64" s="169"/>
      <c r="GVB64" s="169"/>
      <c r="GVC64" s="169"/>
      <c r="GVD64" s="169"/>
      <c r="GVE64" s="169"/>
      <c r="GVF64" s="169"/>
      <c r="GVG64" s="169"/>
      <c r="GVH64" s="169"/>
      <c r="GVI64" s="169"/>
      <c r="GVJ64" s="169"/>
      <c r="GVK64" s="169"/>
      <c r="GVL64" s="169"/>
      <c r="GVM64" s="169"/>
      <c r="GVN64" s="169"/>
      <c r="GVO64" s="169"/>
      <c r="GVP64" s="169"/>
      <c r="GVQ64" s="169"/>
      <c r="GVR64" s="169"/>
      <c r="GVS64" s="169"/>
      <c r="GVT64" s="169"/>
      <c r="GVU64" s="169"/>
      <c r="GVV64" s="169"/>
      <c r="GVW64" s="169"/>
      <c r="GVX64" s="169"/>
      <c r="GVY64" s="169"/>
      <c r="GVZ64" s="169"/>
      <c r="GWA64" s="169"/>
      <c r="GWB64" s="169"/>
      <c r="GWC64" s="169"/>
      <c r="GWD64" s="169"/>
      <c r="GWE64" s="169"/>
      <c r="GWF64" s="169"/>
      <c r="GWG64" s="169"/>
      <c r="GWH64" s="169"/>
      <c r="GWI64" s="169"/>
      <c r="GWJ64" s="169"/>
      <c r="GWK64" s="169"/>
      <c r="GWL64" s="169"/>
      <c r="GWM64" s="169"/>
      <c r="GWN64" s="169"/>
      <c r="GWO64" s="169"/>
      <c r="GWP64" s="169"/>
      <c r="GWQ64" s="169"/>
      <c r="GWR64" s="169"/>
      <c r="GWS64" s="169"/>
      <c r="GWT64" s="169"/>
      <c r="GWU64" s="169"/>
      <c r="GWV64" s="169"/>
      <c r="GWW64" s="169"/>
      <c r="GWX64" s="169"/>
      <c r="GWY64" s="169"/>
      <c r="GWZ64" s="169"/>
      <c r="GXA64" s="169"/>
      <c r="GXB64" s="169"/>
      <c r="GXC64" s="169"/>
      <c r="GXD64" s="169"/>
      <c r="GXE64" s="169"/>
      <c r="GXF64" s="169"/>
      <c r="GXG64" s="169"/>
      <c r="GXH64" s="169"/>
      <c r="GXI64" s="169"/>
      <c r="GXJ64" s="169"/>
      <c r="GXK64" s="169"/>
      <c r="GXL64" s="169"/>
      <c r="GXM64" s="169"/>
      <c r="GXN64" s="169"/>
      <c r="GXO64" s="169"/>
      <c r="GXP64" s="169"/>
      <c r="GXQ64" s="169"/>
      <c r="GXR64" s="169"/>
      <c r="GXS64" s="169"/>
      <c r="GXT64" s="169"/>
      <c r="GXU64" s="169"/>
      <c r="GXV64" s="169"/>
      <c r="GXW64" s="169"/>
      <c r="GXX64" s="169"/>
      <c r="GXY64" s="169"/>
      <c r="GXZ64" s="169"/>
      <c r="GYA64" s="169"/>
      <c r="GYB64" s="169"/>
      <c r="GYC64" s="169"/>
      <c r="GYD64" s="169"/>
      <c r="GYE64" s="169"/>
      <c r="GYF64" s="169"/>
      <c r="GYG64" s="169"/>
      <c r="GYH64" s="169"/>
      <c r="GYI64" s="169"/>
      <c r="GYJ64" s="169"/>
      <c r="GYK64" s="169"/>
      <c r="GYL64" s="169"/>
      <c r="GYM64" s="169"/>
      <c r="GYN64" s="169"/>
      <c r="GYO64" s="169"/>
      <c r="GYP64" s="169"/>
      <c r="GYQ64" s="169"/>
      <c r="GYR64" s="169"/>
      <c r="GYS64" s="169"/>
      <c r="GYT64" s="169"/>
      <c r="GYU64" s="169"/>
      <c r="GYV64" s="169"/>
      <c r="GYW64" s="169"/>
      <c r="GYX64" s="169"/>
      <c r="GYY64" s="169"/>
      <c r="GYZ64" s="169"/>
      <c r="GZA64" s="169"/>
      <c r="GZB64" s="169"/>
      <c r="GZC64" s="169"/>
      <c r="GZD64" s="169"/>
      <c r="GZE64" s="169"/>
      <c r="GZF64" s="169"/>
      <c r="GZG64" s="169"/>
      <c r="GZH64" s="169"/>
      <c r="GZI64" s="169"/>
      <c r="GZJ64" s="169"/>
      <c r="GZK64" s="169"/>
      <c r="GZL64" s="169"/>
      <c r="GZM64" s="169"/>
      <c r="GZN64" s="169"/>
      <c r="GZO64" s="169"/>
      <c r="GZP64" s="169"/>
      <c r="GZQ64" s="169"/>
      <c r="GZR64" s="169"/>
      <c r="GZS64" s="169"/>
      <c r="GZT64" s="169"/>
      <c r="GZU64" s="169"/>
      <c r="GZV64" s="169"/>
      <c r="GZW64" s="169"/>
      <c r="GZX64" s="169"/>
      <c r="GZY64" s="169"/>
      <c r="GZZ64" s="169"/>
      <c r="HAA64" s="169"/>
      <c r="HAB64" s="169"/>
      <c r="HAC64" s="169"/>
      <c r="HAD64" s="169"/>
      <c r="HAE64" s="169"/>
      <c r="HAF64" s="169"/>
      <c r="HAG64" s="169"/>
      <c r="HAH64" s="169"/>
      <c r="HAI64" s="169"/>
      <c r="HAJ64" s="169"/>
      <c r="HAK64" s="169"/>
      <c r="HAL64" s="169"/>
      <c r="HAM64" s="169"/>
      <c r="HAN64" s="169"/>
      <c r="HAO64" s="169"/>
      <c r="HAP64" s="169"/>
      <c r="HAQ64" s="169"/>
      <c r="HAR64" s="169"/>
      <c r="HAS64" s="169"/>
      <c r="HAT64" s="169"/>
      <c r="HAU64" s="169"/>
      <c r="HAV64" s="169"/>
      <c r="HAW64" s="169"/>
      <c r="HAX64" s="169"/>
      <c r="HAY64" s="169"/>
      <c r="HAZ64" s="169"/>
      <c r="HBA64" s="169"/>
      <c r="HBB64" s="169"/>
      <c r="HBC64" s="169"/>
      <c r="HBD64" s="169"/>
      <c r="HBE64" s="169"/>
      <c r="HBF64" s="169"/>
      <c r="HBG64" s="169"/>
      <c r="HBH64" s="169"/>
      <c r="HBI64" s="169"/>
      <c r="HBJ64" s="169"/>
      <c r="HBK64" s="169"/>
      <c r="HBL64" s="169"/>
      <c r="HBM64" s="169"/>
      <c r="HBN64" s="169"/>
      <c r="HBO64" s="169"/>
      <c r="HBP64" s="169"/>
      <c r="HBQ64" s="169"/>
      <c r="HBR64" s="169"/>
      <c r="HBS64" s="169"/>
      <c r="HBT64" s="169"/>
      <c r="HBU64" s="169"/>
      <c r="HBV64" s="169"/>
      <c r="HBW64" s="169"/>
      <c r="HBX64" s="169"/>
      <c r="HBY64" s="169"/>
      <c r="HBZ64" s="169"/>
      <c r="HCA64" s="169"/>
      <c r="HCB64" s="169"/>
      <c r="HCC64" s="169"/>
      <c r="HCD64" s="169"/>
      <c r="HCE64" s="169"/>
      <c r="HCF64" s="169"/>
      <c r="HCG64" s="169"/>
      <c r="HCH64" s="169"/>
      <c r="HCI64" s="169"/>
      <c r="HCJ64" s="169"/>
      <c r="HCK64" s="169"/>
      <c r="HCL64" s="169"/>
      <c r="HCM64" s="169"/>
      <c r="HCN64" s="169"/>
      <c r="HCO64" s="169"/>
      <c r="HCP64" s="169"/>
      <c r="HCQ64" s="169"/>
      <c r="HCR64" s="169"/>
      <c r="HCS64" s="169"/>
      <c r="HCT64" s="169"/>
      <c r="HCU64" s="169"/>
      <c r="HCV64" s="169"/>
      <c r="HCW64" s="169"/>
      <c r="HCX64" s="169"/>
      <c r="HCY64" s="169"/>
      <c r="HCZ64" s="169"/>
      <c r="HDA64" s="169"/>
      <c r="HDB64" s="169"/>
      <c r="HDC64" s="169"/>
      <c r="HDD64" s="169"/>
      <c r="HDE64" s="169"/>
      <c r="HDF64" s="169"/>
      <c r="HDG64" s="169"/>
      <c r="HDH64" s="169"/>
      <c r="HDI64" s="169"/>
      <c r="HDJ64" s="169"/>
      <c r="HDK64" s="169"/>
      <c r="HDL64" s="169"/>
      <c r="HDM64" s="169"/>
      <c r="HDN64" s="169"/>
      <c r="HDO64" s="169"/>
      <c r="HDP64" s="169"/>
      <c r="HDQ64" s="169"/>
      <c r="HDR64" s="169"/>
      <c r="HDS64" s="169"/>
      <c r="HDT64" s="169"/>
      <c r="HDU64" s="169"/>
      <c r="HDV64" s="169"/>
      <c r="HDW64" s="169"/>
      <c r="HDX64" s="169"/>
      <c r="HDY64" s="169"/>
      <c r="HDZ64" s="169"/>
      <c r="HEA64" s="169"/>
      <c r="HEB64" s="169"/>
      <c r="HEC64" s="169"/>
      <c r="HED64" s="169"/>
      <c r="HEE64" s="169"/>
      <c r="HEF64" s="169"/>
      <c r="HEG64" s="169"/>
      <c r="HEH64" s="169"/>
      <c r="HEI64" s="169"/>
      <c r="HEJ64" s="169"/>
      <c r="HEK64" s="169"/>
      <c r="HEL64" s="169"/>
      <c r="HEM64" s="169"/>
      <c r="HEN64" s="169"/>
      <c r="HEO64" s="169"/>
      <c r="HEP64" s="169"/>
      <c r="HEQ64" s="169"/>
      <c r="HER64" s="169"/>
      <c r="HES64" s="169"/>
      <c r="HET64" s="169"/>
      <c r="HEU64" s="169"/>
      <c r="HEV64" s="169"/>
      <c r="HEW64" s="169"/>
      <c r="HEX64" s="169"/>
      <c r="HEY64" s="169"/>
      <c r="HEZ64" s="169"/>
      <c r="HFA64" s="169"/>
      <c r="HFB64" s="169"/>
      <c r="HFC64" s="169"/>
      <c r="HFD64" s="169"/>
      <c r="HFE64" s="169"/>
      <c r="HFF64" s="169"/>
      <c r="HFG64" s="169"/>
      <c r="HFH64" s="169"/>
      <c r="HFI64" s="169"/>
      <c r="HFJ64" s="169"/>
      <c r="HFK64" s="169"/>
      <c r="HFL64" s="169"/>
      <c r="HFM64" s="169"/>
      <c r="HFN64" s="169"/>
      <c r="HFO64" s="169"/>
      <c r="HFP64" s="169"/>
      <c r="HFQ64" s="169"/>
      <c r="HFR64" s="169"/>
      <c r="HFS64" s="169"/>
      <c r="HFT64" s="169"/>
      <c r="HFU64" s="169"/>
      <c r="HFV64" s="169"/>
      <c r="HFW64" s="169"/>
      <c r="HFX64" s="169"/>
      <c r="HFY64" s="169"/>
      <c r="HFZ64" s="169"/>
      <c r="HGA64" s="169"/>
      <c r="HGB64" s="169"/>
      <c r="HGC64" s="169"/>
      <c r="HGD64" s="169"/>
      <c r="HGE64" s="169"/>
      <c r="HGF64" s="169"/>
      <c r="HGG64" s="169"/>
      <c r="HGH64" s="169"/>
      <c r="HGI64" s="169"/>
      <c r="HGJ64" s="169"/>
      <c r="HGK64" s="169"/>
      <c r="HGL64" s="169"/>
      <c r="HGM64" s="169"/>
      <c r="HGN64" s="169"/>
      <c r="HGO64" s="169"/>
      <c r="HGP64" s="169"/>
      <c r="HGQ64" s="169"/>
      <c r="HGR64" s="169"/>
      <c r="HGS64" s="169"/>
      <c r="HGT64" s="169"/>
      <c r="HGU64" s="169"/>
      <c r="HGV64" s="169"/>
      <c r="HGW64" s="169"/>
      <c r="HGX64" s="169"/>
      <c r="HGY64" s="169"/>
      <c r="HGZ64" s="169"/>
      <c r="HHA64" s="169"/>
      <c r="HHB64" s="169"/>
      <c r="HHC64" s="169"/>
      <c r="HHD64" s="169"/>
      <c r="HHE64" s="169"/>
      <c r="HHF64" s="169"/>
      <c r="HHG64" s="169"/>
      <c r="HHH64" s="169"/>
      <c r="HHI64" s="169"/>
      <c r="HHJ64" s="169"/>
      <c r="HHK64" s="169"/>
      <c r="HHL64" s="169"/>
      <c r="HHM64" s="169"/>
      <c r="HHN64" s="169"/>
      <c r="HHO64" s="169"/>
      <c r="HHP64" s="169"/>
      <c r="HHQ64" s="169"/>
      <c r="HHR64" s="169"/>
      <c r="HHS64" s="169"/>
      <c r="HHT64" s="169"/>
      <c r="HHU64" s="169"/>
      <c r="HHV64" s="169"/>
      <c r="HHW64" s="169"/>
      <c r="HHX64" s="169"/>
      <c r="HHY64" s="169"/>
      <c r="HHZ64" s="169"/>
      <c r="HIA64" s="169"/>
      <c r="HIB64" s="169"/>
      <c r="HIC64" s="169"/>
      <c r="HID64" s="169"/>
      <c r="HIE64" s="169"/>
      <c r="HIF64" s="169"/>
      <c r="HIG64" s="169"/>
      <c r="HIH64" s="169"/>
      <c r="HII64" s="169"/>
      <c r="HIJ64" s="169"/>
      <c r="HIK64" s="169"/>
      <c r="HIL64" s="169"/>
      <c r="HIM64" s="169"/>
      <c r="HIN64" s="169"/>
      <c r="HIO64" s="169"/>
      <c r="HIP64" s="169"/>
      <c r="HIQ64" s="169"/>
      <c r="HIR64" s="169"/>
      <c r="HIS64" s="169"/>
      <c r="HIT64" s="169"/>
      <c r="HIU64" s="169"/>
      <c r="HIV64" s="169"/>
      <c r="HIW64" s="169"/>
      <c r="HIX64" s="169"/>
      <c r="HIY64" s="169"/>
      <c r="HIZ64" s="169"/>
      <c r="HJA64" s="169"/>
      <c r="HJB64" s="169"/>
      <c r="HJC64" s="169"/>
      <c r="HJD64" s="169"/>
      <c r="HJE64" s="169"/>
      <c r="HJF64" s="169"/>
      <c r="HJG64" s="169"/>
      <c r="HJH64" s="169"/>
      <c r="HJI64" s="169"/>
      <c r="HJJ64" s="169"/>
      <c r="HJK64" s="169"/>
      <c r="HJL64" s="169"/>
      <c r="HJM64" s="169"/>
      <c r="HJN64" s="169"/>
      <c r="HJO64" s="169"/>
      <c r="HJP64" s="169"/>
      <c r="HJQ64" s="169"/>
      <c r="HJR64" s="169"/>
      <c r="HJS64" s="169"/>
      <c r="HJT64" s="169"/>
      <c r="HJU64" s="169"/>
      <c r="HJV64" s="169"/>
      <c r="HJW64" s="169"/>
      <c r="HJX64" s="169"/>
      <c r="HJY64" s="169"/>
      <c r="HJZ64" s="169"/>
      <c r="HKA64" s="169"/>
      <c r="HKB64" s="169"/>
      <c r="HKC64" s="169"/>
      <c r="HKD64" s="169"/>
      <c r="HKE64" s="169"/>
      <c r="HKF64" s="169"/>
      <c r="HKG64" s="169"/>
      <c r="HKH64" s="169"/>
      <c r="HKI64" s="169"/>
      <c r="HKJ64" s="169"/>
      <c r="HKK64" s="169"/>
      <c r="HKL64" s="169"/>
      <c r="HKM64" s="169"/>
      <c r="HKN64" s="169"/>
      <c r="HKO64" s="169"/>
      <c r="HKP64" s="169"/>
      <c r="HKQ64" s="169"/>
      <c r="HKR64" s="169"/>
      <c r="HKS64" s="169"/>
      <c r="HKT64" s="169"/>
      <c r="HKU64" s="169"/>
      <c r="HKV64" s="169"/>
      <c r="HKW64" s="169"/>
      <c r="HKX64" s="169"/>
      <c r="HKY64" s="169"/>
      <c r="HKZ64" s="169"/>
      <c r="HLA64" s="169"/>
      <c r="HLB64" s="169"/>
      <c r="HLC64" s="169"/>
      <c r="HLD64" s="169"/>
      <c r="HLE64" s="169"/>
      <c r="HLF64" s="169"/>
      <c r="HLG64" s="169"/>
      <c r="HLH64" s="169"/>
      <c r="HLI64" s="169"/>
      <c r="HLJ64" s="169"/>
      <c r="HLK64" s="169"/>
      <c r="HLL64" s="169"/>
      <c r="HLM64" s="169"/>
      <c r="HLN64" s="169"/>
      <c r="HLO64" s="169"/>
      <c r="HLP64" s="169"/>
      <c r="HLQ64" s="169"/>
      <c r="HLR64" s="169"/>
      <c r="HLS64" s="169"/>
      <c r="HLT64" s="169"/>
      <c r="HLU64" s="169"/>
      <c r="HLV64" s="169"/>
      <c r="HLW64" s="169"/>
      <c r="HLX64" s="169"/>
      <c r="HLY64" s="169"/>
      <c r="HLZ64" s="169"/>
      <c r="HMA64" s="169"/>
      <c r="HMB64" s="169"/>
      <c r="HMC64" s="169"/>
      <c r="HMD64" s="169"/>
      <c r="HME64" s="169"/>
      <c r="HMF64" s="169"/>
      <c r="HMG64" s="169"/>
      <c r="HMH64" s="169"/>
      <c r="HMI64" s="169"/>
      <c r="HMJ64" s="169"/>
      <c r="HMK64" s="169"/>
      <c r="HML64" s="169"/>
      <c r="HMM64" s="169"/>
      <c r="HMN64" s="169"/>
      <c r="HMO64" s="169"/>
      <c r="HMP64" s="169"/>
      <c r="HMQ64" s="169"/>
      <c r="HMR64" s="169"/>
      <c r="HMS64" s="169"/>
      <c r="HMT64" s="169"/>
      <c r="HMU64" s="169"/>
      <c r="HMV64" s="169"/>
      <c r="HMW64" s="169"/>
      <c r="HMX64" s="169"/>
      <c r="HMY64" s="169"/>
      <c r="HMZ64" s="169"/>
      <c r="HNA64" s="169"/>
      <c r="HNB64" s="169"/>
      <c r="HNC64" s="169"/>
      <c r="HND64" s="169"/>
      <c r="HNE64" s="169"/>
      <c r="HNF64" s="169"/>
      <c r="HNG64" s="169"/>
      <c r="HNH64" s="169"/>
      <c r="HNI64" s="169"/>
      <c r="HNJ64" s="169"/>
      <c r="HNK64" s="169"/>
      <c r="HNL64" s="169"/>
      <c r="HNM64" s="169"/>
      <c r="HNN64" s="169"/>
      <c r="HNO64" s="169"/>
      <c r="HNP64" s="169"/>
      <c r="HNQ64" s="169"/>
      <c r="HNR64" s="169"/>
      <c r="HNS64" s="169"/>
      <c r="HNT64" s="169"/>
      <c r="HNU64" s="169"/>
      <c r="HNV64" s="169"/>
      <c r="HNW64" s="169"/>
      <c r="HNX64" s="169"/>
      <c r="HNY64" s="169"/>
      <c r="HNZ64" s="169"/>
      <c r="HOA64" s="169"/>
      <c r="HOB64" s="169"/>
      <c r="HOC64" s="169"/>
      <c r="HOD64" s="169"/>
      <c r="HOE64" s="169"/>
      <c r="HOF64" s="169"/>
      <c r="HOG64" s="169"/>
      <c r="HOH64" s="169"/>
      <c r="HOI64" s="169"/>
      <c r="HOJ64" s="169"/>
      <c r="HOK64" s="169"/>
      <c r="HOL64" s="169"/>
      <c r="HOM64" s="169"/>
      <c r="HON64" s="169"/>
      <c r="HOO64" s="169"/>
      <c r="HOP64" s="169"/>
      <c r="HOQ64" s="169"/>
      <c r="HOR64" s="169"/>
      <c r="HOS64" s="169"/>
      <c r="HOT64" s="169"/>
      <c r="HOU64" s="169"/>
      <c r="HOV64" s="169"/>
      <c r="HOW64" s="169"/>
      <c r="HOX64" s="169"/>
      <c r="HOY64" s="169"/>
      <c r="HOZ64" s="169"/>
      <c r="HPA64" s="169"/>
      <c r="HPB64" s="169"/>
      <c r="HPC64" s="169"/>
      <c r="HPD64" s="169"/>
      <c r="HPE64" s="169"/>
      <c r="HPF64" s="169"/>
      <c r="HPG64" s="169"/>
      <c r="HPH64" s="169"/>
      <c r="HPI64" s="169"/>
      <c r="HPJ64" s="169"/>
      <c r="HPK64" s="169"/>
      <c r="HPL64" s="169"/>
      <c r="HPM64" s="169"/>
      <c r="HPN64" s="169"/>
      <c r="HPO64" s="169"/>
      <c r="HPP64" s="169"/>
      <c r="HPQ64" s="169"/>
      <c r="HPR64" s="169"/>
      <c r="HPS64" s="169"/>
      <c r="HPT64" s="169"/>
      <c r="HPU64" s="169"/>
      <c r="HPV64" s="169"/>
      <c r="HPW64" s="169"/>
      <c r="HPX64" s="169"/>
      <c r="HPY64" s="169"/>
      <c r="HPZ64" s="169"/>
      <c r="HQA64" s="169"/>
      <c r="HQB64" s="169"/>
      <c r="HQC64" s="169"/>
      <c r="HQD64" s="169"/>
      <c r="HQE64" s="169"/>
      <c r="HQF64" s="169"/>
      <c r="HQG64" s="169"/>
      <c r="HQH64" s="169"/>
      <c r="HQI64" s="169"/>
      <c r="HQJ64" s="169"/>
      <c r="HQK64" s="169"/>
      <c r="HQL64" s="169"/>
      <c r="HQM64" s="169"/>
      <c r="HQN64" s="169"/>
      <c r="HQO64" s="169"/>
      <c r="HQP64" s="169"/>
      <c r="HQQ64" s="169"/>
      <c r="HQR64" s="169"/>
      <c r="HQS64" s="169"/>
      <c r="HQT64" s="169"/>
      <c r="HQU64" s="169"/>
      <c r="HQV64" s="169"/>
      <c r="HQW64" s="169"/>
      <c r="HQX64" s="169"/>
      <c r="HQY64" s="169"/>
      <c r="HQZ64" s="169"/>
      <c r="HRA64" s="169"/>
      <c r="HRB64" s="169"/>
      <c r="HRC64" s="169"/>
      <c r="HRD64" s="169"/>
      <c r="HRE64" s="169"/>
      <c r="HRF64" s="169"/>
      <c r="HRG64" s="169"/>
      <c r="HRH64" s="169"/>
      <c r="HRI64" s="169"/>
      <c r="HRJ64" s="169"/>
      <c r="HRK64" s="169"/>
      <c r="HRL64" s="169"/>
      <c r="HRM64" s="169"/>
      <c r="HRN64" s="169"/>
      <c r="HRO64" s="169"/>
      <c r="HRP64" s="169"/>
      <c r="HRQ64" s="169"/>
      <c r="HRR64" s="169"/>
      <c r="HRS64" s="169"/>
      <c r="HRT64" s="169"/>
      <c r="HRU64" s="169"/>
      <c r="HRV64" s="169"/>
      <c r="HRW64" s="169"/>
      <c r="HRX64" s="169"/>
      <c r="HRY64" s="169"/>
      <c r="HRZ64" s="169"/>
      <c r="HSA64" s="169"/>
      <c r="HSB64" s="169"/>
      <c r="HSC64" s="169"/>
      <c r="HSD64" s="169"/>
      <c r="HSE64" s="169"/>
      <c r="HSF64" s="169"/>
      <c r="HSG64" s="169"/>
      <c r="HSH64" s="169"/>
      <c r="HSI64" s="169"/>
      <c r="HSJ64" s="169"/>
      <c r="HSK64" s="169"/>
      <c r="HSL64" s="169"/>
      <c r="HSM64" s="169"/>
      <c r="HSN64" s="169"/>
      <c r="HSO64" s="169"/>
      <c r="HSP64" s="169"/>
      <c r="HSQ64" s="169"/>
      <c r="HSR64" s="169"/>
      <c r="HSS64" s="169"/>
      <c r="HST64" s="169"/>
      <c r="HSU64" s="169"/>
      <c r="HSV64" s="169"/>
      <c r="HSW64" s="169"/>
      <c r="HSX64" s="169"/>
      <c r="HSY64" s="169"/>
      <c r="HSZ64" s="169"/>
      <c r="HTA64" s="169"/>
      <c r="HTB64" s="169"/>
      <c r="HTC64" s="169"/>
      <c r="HTD64" s="169"/>
      <c r="HTE64" s="169"/>
      <c r="HTF64" s="169"/>
      <c r="HTG64" s="169"/>
      <c r="HTH64" s="169"/>
      <c r="HTI64" s="169"/>
      <c r="HTJ64" s="169"/>
      <c r="HTK64" s="169"/>
      <c r="HTL64" s="169"/>
      <c r="HTM64" s="169"/>
      <c r="HTN64" s="169"/>
      <c r="HTO64" s="169"/>
      <c r="HTP64" s="169"/>
      <c r="HTQ64" s="169"/>
      <c r="HTR64" s="169"/>
      <c r="HTS64" s="169"/>
      <c r="HTT64" s="169"/>
      <c r="HTU64" s="169"/>
      <c r="HTV64" s="169"/>
      <c r="HTW64" s="169"/>
      <c r="HTX64" s="169"/>
      <c r="HTY64" s="169"/>
      <c r="HTZ64" s="169"/>
      <c r="HUA64" s="169"/>
      <c r="HUB64" s="169"/>
      <c r="HUC64" s="169"/>
      <c r="HUD64" s="169"/>
      <c r="HUE64" s="169"/>
      <c r="HUF64" s="169"/>
      <c r="HUG64" s="169"/>
      <c r="HUH64" s="169"/>
      <c r="HUI64" s="169"/>
      <c r="HUJ64" s="169"/>
      <c r="HUK64" s="169"/>
      <c r="HUL64" s="169"/>
      <c r="HUM64" s="169"/>
      <c r="HUN64" s="169"/>
      <c r="HUO64" s="169"/>
      <c r="HUP64" s="169"/>
      <c r="HUQ64" s="169"/>
      <c r="HUR64" s="169"/>
      <c r="HUS64" s="169"/>
      <c r="HUT64" s="169"/>
      <c r="HUU64" s="169"/>
      <c r="HUV64" s="169"/>
      <c r="HUW64" s="169"/>
      <c r="HUX64" s="169"/>
      <c r="HUY64" s="169"/>
      <c r="HUZ64" s="169"/>
      <c r="HVA64" s="169"/>
      <c r="HVB64" s="169"/>
      <c r="HVC64" s="169"/>
      <c r="HVD64" s="169"/>
      <c r="HVE64" s="169"/>
      <c r="HVF64" s="169"/>
      <c r="HVG64" s="169"/>
      <c r="HVH64" s="169"/>
      <c r="HVI64" s="169"/>
      <c r="HVJ64" s="169"/>
      <c r="HVK64" s="169"/>
      <c r="HVL64" s="169"/>
      <c r="HVM64" s="169"/>
      <c r="HVN64" s="169"/>
      <c r="HVO64" s="169"/>
      <c r="HVP64" s="169"/>
      <c r="HVQ64" s="169"/>
      <c r="HVR64" s="169"/>
      <c r="HVS64" s="169"/>
      <c r="HVT64" s="169"/>
      <c r="HVU64" s="169"/>
      <c r="HVV64" s="169"/>
      <c r="HVW64" s="169"/>
      <c r="HVX64" s="169"/>
      <c r="HVY64" s="169"/>
      <c r="HVZ64" s="169"/>
      <c r="HWA64" s="169"/>
      <c r="HWB64" s="169"/>
      <c r="HWC64" s="169"/>
      <c r="HWD64" s="169"/>
      <c r="HWE64" s="169"/>
      <c r="HWF64" s="169"/>
      <c r="HWG64" s="169"/>
      <c r="HWH64" s="169"/>
      <c r="HWI64" s="169"/>
      <c r="HWJ64" s="169"/>
      <c r="HWK64" s="169"/>
      <c r="HWL64" s="169"/>
      <c r="HWM64" s="169"/>
      <c r="HWN64" s="169"/>
      <c r="HWO64" s="169"/>
      <c r="HWP64" s="169"/>
      <c r="HWQ64" s="169"/>
      <c r="HWR64" s="169"/>
      <c r="HWS64" s="169"/>
      <c r="HWT64" s="169"/>
      <c r="HWU64" s="169"/>
      <c r="HWV64" s="169"/>
      <c r="HWW64" s="169"/>
      <c r="HWX64" s="169"/>
      <c r="HWY64" s="169"/>
      <c r="HWZ64" s="169"/>
      <c r="HXA64" s="169"/>
      <c r="HXB64" s="169"/>
      <c r="HXC64" s="169"/>
      <c r="HXD64" s="169"/>
      <c r="HXE64" s="169"/>
      <c r="HXF64" s="169"/>
      <c r="HXG64" s="169"/>
      <c r="HXH64" s="169"/>
      <c r="HXI64" s="169"/>
      <c r="HXJ64" s="169"/>
      <c r="HXK64" s="169"/>
      <c r="HXL64" s="169"/>
      <c r="HXM64" s="169"/>
      <c r="HXN64" s="169"/>
      <c r="HXO64" s="169"/>
      <c r="HXP64" s="169"/>
      <c r="HXQ64" s="169"/>
      <c r="HXR64" s="169"/>
      <c r="HXS64" s="169"/>
      <c r="HXT64" s="169"/>
      <c r="HXU64" s="169"/>
      <c r="HXV64" s="169"/>
      <c r="HXW64" s="169"/>
      <c r="HXX64" s="169"/>
      <c r="HXY64" s="169"/>
      <c r="HXZ64" s="169"/>
      <c r="HYA64" s="169"/>
      <c r="HYB64" s="169"/>
      <c r="HYC64" s="169"/>
      <c r="HYD64" s="169"/>
      <c r="HYE64" s="169"/>
      <c r="HYF64" s="169"/>
      <c r="HYG64" s="169"/>
      <c r="HYH64" s="169"/>
      <c r="HYI64" s="169"/>
      <c r="HYJ64" s="169"/>
      <c r="HYK64" s="169"/>
      <c r="HYL64" s="169"/>
      <c r="HYM64" s="169"/>
      <c r="HYN64" s="169"/>
      <c r="HYO64" s="169"/>
      <c r="HYP64" s="169"/>
      <c r="HYQ64" s="169"/>
      <c r="HYR64" s="169"/>
      <c r="HYS64" s="169"/>
      <c r="HYT64" s="169"/>
      <c r="HYU64" s="169"/>
      <c r="HYV64" s="169"/>
      <c r="HYW64" s="169"/>
      <c r="HYX64" s="169"/>
      <c r="HYY64" s="169"/>
      <c r="HYZ64" s="169"/>
      <c r="HZA64" s="169"/>
      <c r="HZB64" s="169"/>
      <c r="HZC64" s="169"/>
      <c r="HZD64" s="169"/>
      <c r="HZE64" s="169"/>
      <c r="HZF64" s="169"/>
      <c r="HZG64" s="169"/>
      <c r="HZH64" s="169"/>
      <c r="HZI64" s="169"/>
      <c r="HZJ64" s="169"/>
      <c r="HZK64" s="169"/>
      <c r="HZL64" s="169"/>
      <c r="HZM64" s="169"/>
      <c r="HZN64" s="169"/>
      <c r="HZO64" s="169"/>
      <c r="HZP64" s="169"/>
      <c r="HZQ64" s="169"/>
      <c r="HZR64" s="169"/>
      <c r="HZS64" s="169"/>
      <c r="HZT64" s="169"/>
      <c r="HZU64" s="169"/>
      <c r="HZV64" s="169"/>
      <c r="HZW64" s="169"/>
      <c r="HZX64" s="169"/>
      <c r="HZY64" s="169"/>
      <c r="HZZ64" s="169"/>
      <c r="IAA64" s="169"/>
      <c r="IAB64" s="169"/>
      <c r="IAC64" s="169"/>
      <c r="IAD64" s="169"/>
      <c r="IAE64" s="169"/>
      <c r="IAF64" s="169"/>
      <c r="IAG64" s="169"/>
      <c r="IAH64" s="169"/>
      <c r="IAI64" s="169"/>
      <c r="IAJ64" s="169"/>
      <c r="IAK64" s="169"/>
      <c r="IAL64" s="169"/>
      <c r="IAM64" s="169"/>
      <c r="IAN64" s="169"/>
      <c r="IAO64" s="169"/>
      <c r="IAP64" s="169"/>
      <c r="IAQ64" s="169"/>
      <c r="IAR64" s="169"/>
      <c r="IAS64" s="169"/>
      <c r="IAT64" s="169"/>
      <c r="IAU64" s="169"/>
      <c r="IAV64" s="169"/>
      <c r="IAW64" s="169"/>
      <c r="IAX64" s="169"/>
      <c r="IAY64" s="169"/>
      <c r="IAZ64" s="169"/>
      <c r="IBA64" s="169"/>
      <c r="IBB64" s="169"/>
      <c r="IBC64" s="169"/>
      <c r="IBD64" s="169"/>
      <c r="IBE64" s="169"/>
      <c r="IBF64" s="169"/>
      <c r="IBG64" s="169"/>
      <c r="IBH64" s="169"/>
      <c r="IBI64" s="169"/>
      <c r="IBJ64" s="169"/>
      <c r="IBK64" s="169"/>
      <c r="IBL64" s="169"/>
      <c r="IBM64" s="169"/>
      <c r="IBN64" s="169"/>
      <c r="IBO64" s="169"/>
      <c r="IBP64" s="169"/>
      <c r="IBQ64" s="169"/>
      <c r="IBR64" s="169"/>
      <c r="IBS64" s="169"/>
      <c r="IBT64" s="169"/>
      <c r="IBU64" s="169"/>
      <c r="IBV64" s="169"/>
      <c r="IBW64" s="169"/>
      <c r="IBX64" s="169"/>
      <c r="IBY64" s="169"/>
      <c r="IBZ64" s="169"/>
      <c r="ICA64" s="169"/>
      <c r="ICB64" s="169"/>
      <c r="ICC64" s="169"/>
      <c r="ICD64" s="169"/>
      <c r="ICE64" s="169"/>
      <c r="ICF64" s="169"/>
      <c r="ICG64" s="169"/>
      <c r="ICH64" s="169"/>
      <c r="ICI64" s="169"/>
      <c r="ICJ64" s="169"/>
      <c r="ICK64" s="169"/>
      <c r="ICL64" s="169"/>
      <c r="ICM64" s="169"/>
      <c r="ICN64" s="169"/>
      <c r="ICO64" s="169"/>
      <c r="ICP64" s="169"/>
      <c r="ICQ64" s="169"/>
      <c r="ICR64" s="169"/>
      <c r="ICS64" s="169"/>
      <c r="ICT64" s="169"/>
      <c r="ICU64" s="169"/>
      <c r="ICV64" s="169"/>
      <c r="ICW64" s="169"/>
      <c r="ICX64" s="169"/>
      <c r="ICY64" s="169"/>
      <c r="ICZ64" s="169"/>
      <c r="IDA64" s="169"/>
      <c r="IDB64" s="169"/>
      <c r="IDC64" s="169"/>
      <c r="IDD64" s="169"/>
      <c r="IDE64" s="169"/>
      <c r="IDF64" s="169"/>
      <c r="IDG64" s="169"/>
      <c r="IDH64" s="169"/>
      <c r="IDI64" s="169"/>
      <c r="IDJ64" s="169"/>
      <c r="IDK64" s="169"/>
      <c r="IDL64" s="169"/>
      <c r="IDM64" s="169"/>
      <c r="IDN64" s="169"/>
      <c r="IDO64" s="169"/>
      <c r="IDP64" s="169"/>
      <c r="IDQ64" s="169"/>
      <c r="IDR64" s="169"/>
      <c r="IDS64" s="169"/>
      <c r="IDT64" s="169"/>
      <c r="IDU64" s="169"/>
      <c r="IDV64" s="169"/>
      <c r="IDW64" s="169"/>
      <c r="IDX64" s="169"/>
      <c r="IDY64" s="169"/>
      <c r="IDZ64" s="169"/>
      <c r="IEA64" s="169"/>
      <c r="IEB64" s="169"/>
      <c r="IEC64" s="169"/>
      <c r="IED64" s="169"/>
      <c r="IEE64" s="169"/>
      <c r="IEF64" s="169"/>
      <c r="IEG64" s="169"/>
      <c r="IEH64" s="169"/>
      <c r="IEI64" s="169"/>
      <c r="IEJ64" s="169"/>
      <c r="IEK64" s="169"/>
      <c r="IEL64" s="169"/>
      <c r="IEM64" s="169"/>
      <c r="IEN64" s="169"/>
      <c r="IEO64" s="169"/>
      <c r="IEP64" s="169"/>
      <c r="IEQ64" s="169"/>
      <c r="IER64" s="169"/>
      <c r="IES64" s="169"/>
      <c r="IET64" s="169"/>
      <c r="IEU64" s="169"/>
      <c r="IEV64" s="169"/>
      <c r="IEW64" s="169"/>
      <c r="IEX64" s="169"/>
      <c r="IEY64" s="169"/>
      <c r="IEZ64" s="169"/>
      <c r="IFA64" s="169"/>
      <c r="IFB64" s="169"/>
      <c r="IFC64" s="169"/>
      <c r="IFD64" s="169"/>
      <c r="IFE64" s="169"/>
      <c r="IFF64" s="169"/>
      <c r="IFG64" s="169"/>
      <c r="IFH64" s="169"/>
      <c r="IFI64" s="169"/>
      <c r="IFJ64" s="169"/>
      <c r="IFK64" s="169"/>
      <c r="IFL64" s="169"/>
      <c r="IFM64" s="169"/>
      <c r="IFN64" s="169"/>
      <c r="IFO64" s="169"/>
      <c r="IFP64" s="169"/>
      <c r="IFQ64" s="169"/>
      <c r="IFR64" s="169"/>
      <c r="IFS64" s="169"/>
      <c r="IFT64" s="169"/>
      <c r="IFU64" s="169"/>
      <c r="IFV64" s="169"/>
      <c r="IFW64" s="169"/>
      <c r="IFX64" s="169"/>
      <c r="IFY64" s="169"/>
      <c r="IFZ64" s="169"/>
      <c r="IGA64" s="169"/>
      <c r="IGB64" s="169"/>
      <c r="IGC64" s="169"/>
      <c r="IGD64" s="169"/>
      <c r="IGE64" s="169"/>
      <c r="IGF64" s="169"/>
      <c r="IGG64" s="169"/>
      <c r="IGH64" s="169"/>
      <c r="IGI64" s="169"/>
      <c r="IGJ64" s="169"/>
      <c r="IGK64" s="169"/>
      <c r="IGL64" s="169"/>
      <c r="IGM64" s="169"/>
      <c r="IGN64" s="169"/>
      <c r="IGO64" s="169"/>
      <c r="IGP64" s="169"/>
      <c r="IGQ64" s="169"/>
      <c r="IGR64" s="169"/>
      <c r="IGS64" s="169"/>
      <c r="IGT64" s="169"/>
      <c r="IGU64" s="169"/>
      <c r="IGV64" s="169"/>
      <c r="IGW64" s="169"/>
      <c r="IGX64" s="169"/>
      <c r="IGY64" s="169"/>
      <c r="IGZ64" s="169"/>
      <c r="IHA64" s="169"/>
      <c r="IHB64" s="169"/>
      <c r="IHC64" s="169"/>
      <c r="IHD64" s="169"/>
      <c r="IHE64" s="169"/>
      <c r="IHF64" s="169"/>
      <c r="IHG64" s="169"/>
      <c r="IHH64" s="169"/>
      <c r="IHI64" s="169"/>
      <c r="IHJ64" s="169"/>
      <c r="IHK64" s="169"/>
      <c r="IHL64" s="169"/>
      <c r="IHM64" s="169"/>
      <c r="IHN64" s="169"/>
      <c r="IHO64" s="169"/>
      <c r="IHP64" s="169"/>
      <c r="IHQ64" s="169"/>
      <c r="IHR64" s="169"/>
      <c r="IHS64" s="169"/>
      <c r="IHT64" s="169"/>
      <c r="IHU64" s="169"/>
      <c r="IHV64" s="169"/>
      <c r="IHW64" s="169"/>
      <c r="IHX64" s="169"/>
      <c r="IHY64" s="169"/>
      <c r="IHZ64" s="169"/>
      <c r="IIA64" s="169"/>
      <c r="IIB64" s="169"/>
      <c r="IIC64" s="169"/>
      <c r="IID64" s="169"/>
      <c r="IIE64" s="169"/>
      <c r="IIF64" s="169"/>
      <c r="IIG64" s="169"/>
      <c r="IIH64" s="169"/>
      <c r="III64" s="169"/>
      <c r="IIJ64" s="169"/>
      <c r="IIK64" s="169"/>
      <c r="IIL64" s="169"/>
      <c r="IIM64" s="169"/>
      <c r="IIN64" s="169"/>
      <c r="IIO64" s="169"/>
      <c r="IIP64" s="169"/>
      <c r="IIQ64" s="169"/>
      <c r="IIR64" s="169"/>
      <c r="IIS64" s="169"/>
      <c r="IIT64" s="169"/>
      <c r="IIU64" s="169"/>
      <c r="IIV64" s="169"/>
      <c r="IIW64" s="169"/>
      <c r="IIX64" s="169"/>
      <c r="IIY64" s="169"/>
      <c r="IIZ64" s="169"/>
      <c r="IJA64" s="169"/>
      <c r="IJB64" s="169"/>
      <c r="IJC64" s="169"/>
      <c r="IJD64" s="169"/>
      <c r="IJE64" s="169"/>
      <c r="IJF64" s="169"/>
      <c r="IJG64" s="169"/>
      <c r="IJH64" s="169"/>
      <c r="IJI64" s="169"/>
      <c r="IJJ64" s="169"/>
      <c r="IJK64" s="169"/>
      <c r="IJL64" s="169"/>
      <c r="IJM64" s="169"/>
      <c r="IJN64" s="169"/>
      <c r="IJO64" s="169"/>
      <c r="IJP64" s="169"/>
      <c r="IJQ64" s="169"/>
      <c r="IJR64" s="169"/>
      <c r="IJS64" s="169"/>
      <c r="IJT64" s="169"/>
      <c r="IJU64" s="169"/>
      <c r="IJV64" s="169"/>
      <c r="IJW64" s="169"/>
      <c r="IJX64" s="169"/>
      <c r="IJY64" s="169"/>
      <c r="IJZ64" s="169"/>
      <c r="IKA64" s="169"/>
      <c r="IKB64" s="169"/>
      <c r="IKC64" s="169"/>
      <c r="IKD64" s="169"/>
      <c r="IKE64" s="169"/>
      <c r="IKF64" s="169"/>
      <c r="IKG64" s="169"/>
      <c r="IKH64" s="169"/>
      <c r="IKI64" s="169"/>
      <c r="IKJ64" s="169"/>
      <c r="IKK64" s="169"/>
      <c r="IKL64" s="169"/>
      <c r="IKM64" s="169"/>
      <c r="IKN64" s="169"/>
      <c r="IKO64" s="169"/>
      <c r="IKP64" s="169"/>
      <c r="IKQ64" s="169"/>
      <c r="IKR64" s="169"/>
      <c r="IKS64" s="169"/>
      <c r="IKT64" s="169"/>
      <c r="IKU64" s="169"/>
      <c r="IKV64" s="169"/>
      <c r="IKW64" s="169"/>
      <c r="IKX64" s="169"/>
      <c r="IKY64" s="169"/>
      <c r="IKZ64" s="169"/>
      <c r="ILA64" s="169"/>
      <c r="ILB64" s="169"/>
      <c r="ILC64" s="169"/>
      <c r="ILD64" s="169"/>
      <c r="ILE64" s="169"/>
      <c r="ILF64" s="169"/>
      <c r="ILG64" s="169"/>
      <c r="ILH64" s="169"/>
      <c r="ILI64" s="169"/>
      <c r="ILJ64" s="169"/>
      <c r="ILK64" s="169"/>
      <c r="ILL64" s="169"/>
      <c r="ILM64" s="169"/>
      <c r="ILN64" s="169"/>
      <c r="ILO64" s="169"/>
      <c r="ILP64" s="169"/>
      <c r="ILQ64" s="169"/>
      <c r="ILR64" s="169"/>
      <c r="ILS64" s="169"/>
      <c r="ILT64" s="169"/>
      <c r="ILU64" s="169"/>
      <c r="ILV64" s="169"/>
      <c r="ILW64" s="169"/>
      <c r="ILX64" s="169"/>
      <c r="ILY64" s="169"/>
      <c r="ILZ64" s="169"/>
      <c r="IMA64" s="169"/>
      <c r="IMB64" s="169"/>
      <c r="IMC64" s="169"/>
      <c r="IMD64" s="169"/>
      <c r="IME64" s="169"/>
      <c r="IMF64" s="169"/>
      <c r="IMG64" s="169"/>
      <c r="IMH64" s="169"/>
      <c r="IMI64" s="169"/>
      <c r="IMJ64" s="169"/>
      <c r="IMK64" s="169"/>
      <c r="IML64" s="169"/>
      <c r="IMM64" s="169"/>
      <c r="IMN64" s="169"/>
      <c r="IMO64" s="169"/>
      <c r="IMP64" s="169"/>
      <c r="IMQ64" s="169"/>
      <c r="IMR64" s="169"/>
      <c r="IMS64" s="169"/>
      <c r="IMT64" s="169"/>
      <c r="IMU64" s="169"/>
      <c r="IMV64" s="169"/>
      <c r="IMW64" s="169"/>
      <c r="IMX64" s="169"/>
      <c r="IMY64" s="169"/>
      <c r="IMZ64" s="169"/>
      <c r="INA64" s="169"/>
      <c r="INB64" s="169"/>
      <c r="INC64" s="169"/>
      <c r="IND64" s="169"/>
      <c r="INE64" s="169"/>
      <c r="INF64" s="169"/>
      <c r="ING64" s="169"/>
      <c r="INH64" s="169"/>
      <c r="INI64" s="169"/>
      <c r="INJ64" s="169"/>
      <c r="INK64" s="169"/>
      <c r="INL64" s="169"/>
      <c r="INM64" s="169"/>
      <c r="INN64" s="169"/>
      <c r="INO64" s="169"/>
      <c r="INP64" s="169"/>
      <c r="INQ64" s="169"/>
      <c r="INR64" s="169"/>
      <c r="INS64" s="169"/>
      <c r="INT64" s="169"/>
      <c r="INU64" s="169"/>
      <c r="INV64" s="169"/>
      <c r="INW64" s="169"/>
      <c r="INX64" s="169"/>
      <c r="INY64" s="169"/>
      <c r="INZ64" s="169"/>
      <c r="IOA64" s="169"/>
      <c r="IOB64" s="169"/>
      <c r="IOC64" s="169"/>
      <c r="IOD64" s="169"/>
      <c r="IOE64" s="169"/>
      <c r="IOF64" s="169"/>
      <c r="IOG64" s="169"/>
      <c r="IOH64" s="169"/>
      <c r="IOI64" s="169"/>
      <c r="IOJ64" s="169"/>
      <c r="IOK64" s="169"/>
      <c r="IOL64" s="169"/>
      <c r="IOM64" s="169"/>
      <c r="ION64" s="169"/>
      <c r="IOO64" s="169"/>
      <c r="IOP64" s="169"/>
      <c r="IOQ64" s="169"/>
      <c r="IOR64" s="169"/>
      <c r="IOS64" s="169"/>
      <c r="IOT64" s="169"/>
      <c r="IOU64" s="169"/>
      <c r="IOV64" s="169"/>
      <c r="IOW64" s="169"/>
      <c r="IOX64" s="169"/>
      <c r="IOY64" s="169"/>
      <c r="IOZ64" s="169"/>
      <c r="IPA64" s="169"/>
      <c r="IPB64" s="169"/>
      <c r="IPC64" s="169"/>
      <c r="IPD64" s="169"/>
      <c r="IPE64" s="169"/>
      <c r="IPF64" s="169"/>
      <c r="IPG64" s="169"/>
      <c r="IPH64" s="169"/>
      <c r="IPI64" s="169"/>
      <c r="IPJ64" s="169"/>
      <c r="IPK64" s="169"/>
      <c r="IPL64" s="169"/>
      <c r="IPM64" s="169"/>
      <c r="IPN64" s="169"/>
      <c r="IPO64" s="169"/>
      <c r="IPP64" s="169"/>
      <c r="IPQ64" s="169"/>
      <c r="IPR64" s="169"/>
      <c r="IPS64" s="169"/>
      <c r="IPT64" s="169"/>
      <c r="IPU64" s="169"/>
      <c r="IPV64" s="169"/>
      <c r="IPW64" s="169"/>
      <c r="IPX64" s="169"/>
      <c r="IPY64" s="169"/>
      <c r="IPZ64" s="169"/>
      <c r="IQA64" s="169"/>
      <c r="IQB64" s="169"/>
      <c r="IQC64" s="169"/>
      <c r="IQD64" s="169"/>
      <c r="IQE64" s="169"/>
      <c r="IQF64" s="169"/>
      <c r="IQG64" s="169"/>
      <c r="IQH64" s="169"/>
      <c r="IQI64" s="169"/>
      <c r="IQJ64" s="169"/>
      <c r="IQK64" s="169"/>
      <c r="IQL64" s="169"/>
      <c r="IQM64" s="169"/>
      <c r="IQN64" s="169"/>
      <c r="IQO64" s="169"/>
      <c r="IQP64" s="169"/>
      <c r="IQQ64" s="169"/>
      <c r="IQR64" s="169"/>
      <c r="IQS64" s="169"/>
      <c r="IQT64" s="169"/>
      <c r="IQU64" s="169"/>
      <c r="IQV64" s="169"/>
      <c r="IQW64" s="169"/>
      <c r="IQX64" s="169"/>
      <c r="IQY64" s="169"/>
      <c r="IQZ64" s="169"/>
      <c r="IRA64" s="169"/>
      <c r="IRB64" s="169"/>
      <c r="IRC64" s="169"/>
      <c r="IRD64" s="169"/>
      <c r="IRE64" s="169"/>
      <c r="IRF64" s="169"/>
      <c r="IRG64" s="169"/>
      <c r="IRH64" s="169"/>
      <c r="IRI64" s="169"/>
      <c r="IRJ64" s="169"/>
      <c r="IRK64" s="169"/>
      <c r="IRL64" s="169"/>
      <c r="IRM64" s="169"/>
      <c r="IRN64" s="169"/>
      <c r="IRO64" s="169"/>
      <c r="IRP64" s="169"/>
      <c r="IRQ64" s="169"/>
      <c r="IRR64" s="169"/>
      <c r="IRS64" s="169"/>
      <c r="IRT64" s="169"/>
      <c r="IRU64" s="169"/>
      <c r="IRV64" s="169"/>
      <c r="IRW64" s="169"/>
      <c r="IRX64" s="169"/>
      <c r="IRY64" s="169"/>
      <c r="IRZ64" s="169"/>
      <c r="ISA64" s="169"/>
      <c r="ISB64" s="169"/>
      <c r="ISC64" s="169"/>
      <c r="ISD64" s="169"/>
      <c r="ISE64" s="169"/>
      <c r="ISF64" s="169"/>
      <c r="ISG64" s="169"/>
      <c r="ISH64" s="169"/>
      <c r="ISI64" s="169"/>
      <c r="ISJ64" s="169"/>
      <c r="ISK64" s="169"/>
      <c r="ISL64" s="169"/>
      <c r="ISM64" s="169"/>
      <c r="ISN64" s="169"/>
      <c r="ISO64" s="169"/>
      <c r="ISP64" s="169"/>
      <c r="ISQ64" s="169"/>
      <c r="ISR64" s="169"/>
      <c r="ISS64" s="169"/>
      <c r="IST64" s="169"/>
      <c r="ISU64" s="169"/>
      <c r="ISV64" s="169"/>
      <c r="ISW64" s="169"/>
      <c r="ISX64" s="169"/>
      <c r="ISY64" s="169"/>
      <c r="ISZ64" s="169"/>
      <c r="ITA64" s="169"/>
      <c r="ITB64" s="169"/>
      <c r="ITC64" s="169"/>
      <c r="ITD64" s="169"/>
      <c r="ITE64" s="169"/>
      <c r="ITF64" s="169"/>
      <c r="ITG64" s="169"/>
      <c r="ITH64" s="169"/>
      <c r="ITI64" s="169"/>
      <c r="ITJ64" s="169"/>
      <c r="ITK64" s="169"/>
      <c r="ITL64" s="169"/>
      <c r="ITM64" s="169"/>
      <c r="ITN64" s="169"/>
      <c r="ITO64" s="169"/>
      <c r="ITP64" s="169"/>
      <c r="ITQ64" s="169"/>
      <c r="ITR64" s="169"/>
      <c r="ITS64" s="169"/>
      <c r="ITT64" s="169"/>
      <c r="ITU64" s="169"/>
      <c r="ITV64" s="169"/>
      <c r="ITW64" s="169"/>
      <c r="ITX64" s="169"/>
      <c r="ITY64" s="169"/>
      <c r="ITZ64" s="169"/>
      <c r="IUA64" s="169"/>
      <c r="IUB64" s="169"/>
      <c r="IUC64" s="169"/>
      <c r="IUD64" s="169"/>
      <c r="IUE64" s="169"/>
      <c r="IUF64" s="169"/>
      <c r="IUG64" s="169"/>
      <c r="IUH64" s="169"/>
      <c r="IUI64" s="169"/>
      <c r="IUJ64" s="169"/>
      <c r="IUK64" s="169"/>
      <c r="IUL64" s="169"/>
      <c r="IUM64" s="169"/>
      <c r="IUN64" s="169"/>
      <c r="IUO64" s="169"/>
      <c r="IUP64" s="169"/>
      <c r="IUQ64" s="169"/>
      <c r="IUR64" s="169"/>
      <c r="IUS64" s="169"/>
      <c r="IUT64" s="169"/>
      <c r="IUU64" s="169"/>
      <c r="IUV64" s="169"/>
      <c r="IUW64" s="169"/>
      <c r="IUX64" s="169"/>
      <c r="IUY64" s="169"/>
      <c r="IUZ64" s="169"/>
      <c r="IVA64" s="169"/>
      <c r="IVB64" s="169"/>
      <c r="IVC64" s="169"/>
      <c r="IVD64" s="169"/>
      <c r="IVE64" s="169"/>
      <c r="IVF64" s="169"/>
      <c r="IVG64" s="169"/>
      <c r="IVH64" s="169"/>
      <c r="IVI64" s="169"/>
      <c r="IVJ64" s="169"/>
      <c r="IVK64" s="169"/>
      <c r="IVL64" s="169"/>
      <c r="IVM64" s="169"/>
      <c r="IVN64" s="169"/>
      <c r="IVO64" s="169"/>
      <c r="IVP64" s="169"/>
      <c r="IVQ64" s="169"/>
      <c r="IVR64" s="169"/>
      <c r="IVS64" s="169"/>
      <c r="IVT64" s="169"/>
      <c r="IVU64" s="169"/>
      <c r="IVV64" s="169"/>
      <c r="IVW64" s="169"/>
      <c r="IVX64" s="169"/>
      <c r="IVY64" s="169"/>
      <c r="IVZ64" s="169"/>
      <c r="IWA64" s="169"/>
      <c r="IWB64" s="169"/>
      <c r="IWC64" s="169"/>
      <c r="IWD64" s="169"/>
      <c r="IWE64" s="169"/>
      <c r="IWF64" s="169"/>
      <c r="IWG64" s="169"/>
      <c r="IWH64" s="169"/>
      <c r="IWI64" s="169"/>
      <c r="IWJ64" s="169"/>
      <c r="IWK64" s="169"/>
      <c r="IWL64" s="169"/>
      <c r="IWM64" s="169"/>
      <c r="IWN64" s="169"/>
      <c r="IWO64" s="169"/>
      <c r="IWP64" s="169"/>
      <c r="IWQ64" s="169"/>
      <c r="IWR64" s="169"/>
      <c r="IWS64" s="169"/>
      <c r="IWT64" s="169"/>
      <c r="IWU64" s="169"/>
      <c r="IWV64" s="169"/>
      <c r="IWW64" s="169"/>
      <c r="IWX64" s="169"/>
      <c r="IWY64" s="169"/>
      <c r="IWZ64" s="169"/>
      <c r="IXA64" s="169"/>
      <c r="IXB64" s="169"/>
      <c r="IXC64" s="169"/>
      <c r="IXD64" s="169"/>
      <c r="IXE64" s="169"/>
      <c r="IXF64" s="169"/>
      <c r="IXG64" s="169"/>
      <c r="IXH64" s="169"/>
      <c r="IXI64" s="169"/>
      <c r="IXJ64" s="169"/>
      <c r="IXK64" s="169"/>
      <c r="IXL64" s="169"/>
      <c r="IXM64" s="169"/>
      <c r="IXN64" s="169"/>
      <c r="IXO64" s="169"/>
      <c r="IXP64" s="169"/>
      <c r="IXQ64" s="169"/>
      <c r="IXR64" s="169"/>
      <c r="IXS64" s="169"/>
      <c r="IXT64" s="169"/>
      <c r="IXU64" s="169"/>
      <c r="IXV64" s="169"/>
      <c r="IXW64" s="169"/>
      <c r="IXX64" s="169"/>
      <c r="IXY64" s="169"/>
      <c r="IXZ64" s="169"/>
      <c r="IYA64" s="169"/>
      <c r="IYB64" s="169"/>
      <c r="IYC64" s="169"/>
      <c r="IYD64" s="169"/>
      <c r="IYE64" s="169"/>
      <c r="IYF64" s="169"/>
      <c r="IYG64" s="169"/>
      <c r="IYH64" s="169"/>
      <c r="IYI64" s="169"/>
      <c r="IYJ64" s="169"/>
      <c r="IYK64" s="169"/>
      <c r="IYL64" s="169"/>
      <c r="IYM64" s="169"/>
      <c r="IYN64" s="169"/>
      <c r="IYO64" s="169"/>
      <c r="IYP64" s="169"/>
      <c r="IYQ64" s="169"/>
      <c r="IYR64" s="169"/>
      <c r="IYS64" s="169"/>
      <c r="IYT64" s="169"/>
      <c r="IYU64" s="169"/>
      <c r="IYV64" s="169"/>
      <c r="IYW64" s="169"/>
      <c r="IYX64" s="169"/>
      <c r="IYY64" s="169"/>
      <c r="IYZ64" s="169"/>
      <c r="IZA64" s="169"/>
      <c r="IZB64" s="169"/>
      <c r="IZC64" s="169"/>
      <c r="IZD64" s="169"/>
      <c r="IZE64" s="169"/>
      <c r="IZF64" s="169"/>
      <c r="IZG64" s="169"/>
      <c r="IZH64" s="169"/>
      <c r="IZI64" s="169"/>
      <c r="IZJ64" s="169"/>
      <c r="IZK64" s="169"/>
      <c r="IZL64" s="169"/>
      <c r="IZM64" s="169"/>
      <c r="IZN64" s="169"/>
      <c r="IZO64" s="169"/>
      <c r="IZP64" s="169"/>
      <c r="IZQ64" s="169"/>
      <c r="IZR64" s="169"/>
      <c r="IZS64" s="169"/>
      <c r="IZT64" s="169"/>
      <c r="IZU64" s="169"/>
      <c r="IZV64" s="169"/>
      <c r="IZW64" s="169"/>
      <c r="IZX64" s="169"/>
      <c r="IZY64" s="169"/>
      <c r="IZZ64" s="169"/>
      <c r="JAA64" s="169"/>
      <c r="JAB64" s="169"/>
      <c r="JAC64" s="169"/>
      <c r="JAD64" s="169"/>
      <c r="JAE64" s="169"/>
      <c r="JAF64" s="169"/>
      <c r="JAG64" s="169"/>
      <c r="JAH64" s="169"/>
      <c r="JAI64" s="169"/>
      <c r="JAJ64" s="169"/>
      <c r="JAK64" s="169"/>
      <c r="JAL64" s="169"/>
      <c r="JAM64" s="169"/>
      <c r="JAN64" s="169"/>
      <c r="JAO64" s="169"/>
      <c r="JAP64" s="169"/>
      <c r="JAQ64" s="169"/>
      <c r="JAR64" s="169"/>
      <c r="JAS64" s="169"/>
      <c r="JAT64" s="169"/>
      <c r="JAU64" s="169"/>
      <c r="JAV64" s="169"/>
      <c r="JAW64" s="169"/>
      <c r="JAX64" s="169"/>
      <c r="JAY64" s="169"/>
      <c r="JAZ64" s="169"/>
      <c r="JBA64" s="169"/>
      <c r="JBB64" s="169"/>
      <c r="JBC64" s="169"/>
      <c r="JBD64" s="169"/>
      <c r="JBE64" s="169"/>
      <c r="JBF64" s="169"/>
      <c r="JBG64" s="169"/>
      <c r="JBH64" s="169"/>
      <c r="JBI64" s="169"/>
      <c r="JBJ64" s="169"/>
      <c r="JBK64" s="169"/>
      <c r="JBL64" s="169"/>
      <c r="JBM64" s="169"/>
      <c r="JBN64" s="169"/>
      <c r="JBO64" s="169"/>
      <c r="JBP64" s="169"/>
      <c r="JBQ64" s="169"/>
      <c r="JBR64" s="169"/>
      <c r="JBS64" s="169"/>
      <c r="JBT64" s="169"/>
      <c r="JBU64" s="169"/>
      <c r="JBV64" s="169"/>
      <c r="JBW64" s="169"/>
      <c r="JBX64" s="169"/>
      <c r="JBY64" s="169"/>
      <c r="JBZ64" s="169"/>
      <c r="JCA64" s="169"/>
      <c r="JCB64" s="169"/>
      <c r="JCC64" s="169"/>
      <c r="JCD64" s="169"/>
      <c r="JCE64" s="169"/>
      <c r="JCF64" s="169"/>
      <c r="JCG64" s="169"/>
      <c r="JCH64" s="169"/>
      <c r="JCI64" s="169"/>
      <c r="JCJ64" s="169"/>
      <c r="JCK64" s="169"/>
      <c r="JCL64" s="169"/>
      <c r="JCM64" s="169"/>
      <c r="JCN64" s="169"/>
      <c r="JCO64" s="169"/>
      <c r="JCP64" s="169"/>
      <c r="JCQ64" s="169"/>
      <c r="JCR64" s="169"/>
      <c r="JCS64" s="169"/>
      <c r="JCT64" s="169"/>
      <c r="JCU64" s="169"/>
      <c r="JCV64" s="169"/>
      <c r="JCW64" s="169"/>
      <c r="JCX64" s="169"/>
      <c r="JCY64" s="169"/>
      <c r="JCZ64" s="169"/>
      <c r="JDA64" s="169"/>
      <c r="JDB64" s="169"/>
      <c r="JDC64" s="169"/>
      <c r="JDD64" s="169"/>
      <c r="JDE64" s="169"/>
      <c r="JDF64" s="169"/>
      <c r="JDG64" s="169"/>
      <c r="JDH64" s="169"/>
      <c r="JDI64" s="169"/>
      <c r="JDJ64" s="169"/>
      <c r="JDK64" s="169"/>
      <c r="JDL64" s="169"/>
      <c r="JDM64" s="169"/>
      <c r="JDN64" s="169"/>
      <c r="JDO64" s="169"/>
      <c r="JDP64" s="169"/>
      <c r="JDQ64" s="169"/>
      <c r="JDR64" s="169"/>
      <c r="JDS64" s="169"/>
      <c r="JDT64" s="169"/>
      <c r="JDU64" s="169"/>
      <c r="JDV64" s="169"/>
      <c r="JDW64" s="169"/>
      <c r="JDX64" s="169"/>
      <c r="JDY64" s="169"/>
      <c r="JDZ64" s="169"/>
      <c r="JEA64" s="169"/>
      <c r="JEB64" s="169"/>
      <c r="JEC64" s="169"/>
      <c r="JED64" s="169"/>
      <c r="JEE64" s="169"/>
      <c r="JEF64" s="169"/>
      <c r="JEG64" s="169"/>
      <c r="JEH64" s="169"/>
      <c r="JEI64" s="169"/>
      <c r="JEJ64" s="169"/>
      <c r="JEK64" s="169"/>
      <c r="JEL64" s="169"/>
      <c r="JEM64" s="169"/>
      <c r="JEN64" s="169"/>
      <c r="JEO64" s="169"/>
      <c r="JEP64" s="169"/>
      <c r="JEQ64" s="169"/>
      <c r="JER64" s="169"/>
      <c r="JES64" s="169"/>
      <c r="JET64" s="169"/>
      <c r="JEU64" s="169"/>
      <c r="JEV64" s="169"/>
      <c r="JEW64" s="169"/>
      <c r="JEX64" s="169"/>
      <c r="JEY64" s="169"/>
      <c r="JEZ64" s="169"/>
      <c r="JFA64" s="169"/>
      <c r="JFB64" s="169"/>
      <c r="JFC64" s="169"/>
      <c r="JFD64" s="169"/>
      <c r="JFE64" s="169"/>
      <c r="JFF64" s="169"/>
      <c r="JFG64" s="169"/>
      <c r="JFH64" s="169"/>
      <c r="JFI64" s="169"/>
      <c r="JFJ64" s="169"/>
      <c r="JFK64" s="169"/>
      <c r="JFL64" s="169"/>
      <c r="JFM64" s="169"/>
      <c r="JFN64" s="169"/>
      <c r="JFO64" s="169"/>
      <c r="JFP64" s="169"/>
      <c r="JFQ64" s="169"/>
      <c r="JFR64" s="169"/>
      <c r="JFS64" s="169"/>
      <c r="JFT64" s="169"/>
      <c r="JFU64" s="169"/>
      <c r="JFV64" s="169"/>
      <c r="JFW64" s="169"/>
      <c r="JFX64" s="169"/>
      <c r="JFY64" s="169"/>
      <c r="JFZ64" s="169"/>
      <c r="JGA64" s="169"/>
      <c r="JGB64" s="169"/>
      <c r="JGC64" s="169"/>
      <c r="JGD64" s="169"/>
      <c r="JGE64" s="169"/>
      <c r="JGF64" s="169"/>
      <c r="JGG64" s="169"/>
      <c r="JGH64" s="169"/>
      <c r="JGI64" s="169"/>
      <c r="JGJ64" s="169"/>
      <c r="JGK64" s="169"/>
      <c r="JGL64" s="169"/>
      <c r="JGM64" s="169"/>
      <c r="JGN64" s="169"/>
      <c r="JGO64" s="169"/>
      <c r="JGP64" s="169"/>
      <c r="JGQ64" s="169"/>
      <c r="JGR64" s="169"/>
      <c r="JGS64" s="169"/>
      <c r="JGT64" s="169"/>
      <c r="JGU64" s="169"/>
      <c r="JGV64" s="169"/>
      <c r="JGW64" s="169"/>
      <c r="JGX64" s="169"/>
      <c r="JGY64" s="169"/>
      <c r="JGZ64" s="169"/>
      <c r="JHA64" s="169"/>
      <c r="JHB64" s="169"/>
      <c r="JHC64" s="169"/>
      <c r="JHD64" s="169"/>
      <c r="JHE64" s="169"/>
      <c r="JHF64" s="169"/>
      <c r="JHG64" s="169"/>
      <c r="JHH64" s="169"/>
      <c r="JHI64" s="169"/>
      <c r="JHJ64" s="169"/>
      <c r="JHK64" s="169"/>
      <c r="JHL64" s="169"/>
      <c r="JHM64" s="169"/>
      <c r="JHN64" s="169"/>
      <c r="JHO64" s="169"/>
      <c r="JHP64" s="169"/>
      <c r="JHQ64" s="169"/>
      <c r="JHR64" s="169"/>
      <c r="JHS64" s="169"/>
      <c r="JHT64" s="169"/>
      <c r="JHU64" s="169"/>
      <c r="JHV64" s="169"/>
      <c r="JHW64" s="169"/>
      <c r="JHX64" s="169"/>
      <c r="JHY64" s="169"/>
      <c r="JHZ64" s="169"/>
      <c r="JIA64" s="169"/>
      <c r="JIB64" s="169"/>
      <c r="JIC64" s="169"/>
      <c r="JID64" s="169"/>
      <c r="JIE64" s="169"/>
      <c r="JIF64" s="169"/>
      <c r="JIG64" s="169"/>
      <c r="JIH64" s="169"/>
      <c r="JII64" s="169"/>
      <c r="JIJ64" s="169"/>
      <c r="JIK64" s="169"/>
      <c r="JIL64" s="169"/>
      <c r="JIM64" s="169"/>
      <c r="JIN64" s="169"/>
      <c r="JIO64" s="169"/>
      <c r="JIP64" s="169"/>
      <c r="JIQ64" s="169"/>
      <c r="JIR64" s="169"/>
      <c r="JIS64" s="169"/>
      <c r="JIT64" s="169"/>
      <c r="JIU64" s="169"/>
      <c r="JIV64" s="169"/>
      <c r="JIW64" s="169"/>
      <c r="JIX64" s="169"/>
      <c r="JIY64" s="169"/>
      <c r="JIZ64" s="169"/>
      <c r="JJA64" s="169"/>
      <c r="JJB64" s="169"/>
      <c r="JJC64" s="169"/>
      <c r="JJD64" s="169"/>
      <c r="JJE64" s="169"/>
      <c r="JJF64" s="169"/>
      <c r="JJG64" s="169"/>
      <c r="JJH64" s="169"/>
      <c r="JJI64" s="169"/>
      <c r="JJJ64" s="169"/>
      <c r="JJK64" s="169"/>
      <c r="JJL64" s="169"/>
      <c r="JJM64" s="169"/>
      <c r="JJN64" s="169"/>
      <c r="JJO64" s="169"/>
      <c r="JJP64" s="169"/>
      <c r="JJQ64" s="169"/>
      <c r="JJR64" s="169"/>
      <c r="JJS64" s="169"/>
      <c r="JJT64" s="169"/>
      <c r="JJU64" s="169"/>
      <c r="JJV64" s="169"/>
      <c r="JJW64" s="169"/>
      <c r="JJX64" s="169"/>
      <c r="JJY64" s="169"/>
      <c r="JJZ64" s="169"/>
      <c r="JKA64" s="169"/>
      <c r="JKB64" s="169"/>
      <c r="JKC64" s="169"/>
      <c r="JKD64" s="169"/>
      <c r="JKE64" s="169"/>
      <c r="JKF64" s="169"/>
      <c r="JKG64" s="169"/>
      <c r="JKH64" s="169"/>
      <c r="JKI64" s="169"/>
      <c r="JKJ64" s="169"/>
      <c r="JKK64" s="169"/>
      <c r="JKL64" s="169"/>
      <c r="JKM64" s="169"/>
      <c r="JKN64" s="169"/>
      <c r="JKO64" s="169"/>
      <c r="JKP64" s="169"/>
      <c r="JKQ64" s="169"/>
      <c r="JKR64" s="169"/>
      <c r="JKS64" s="169"/>
      <c r="JKT64" s="169"/>
      <c r="JKU64" s="169"/>
      <c r="JKV64" s="169"/>
      <c r="JKW64" s="169"/>
      <c r="JKX64" s="169"/>
      <c r="JKY64" s="169"/>
      <c r="JKZ64" s="169"/>
      <c r="JLA64" s="169"/>
      <c r="JLB64" s="169"/>
      <c r="JLC64" s="169"/>
      <c r="JLD64" s="169"/>
      <c r="JLE64" s="169"/>
      <c r="JLF64" s="169"/>
      <c r="JLG64" s="169"/>
      <c r="JLH64" s="169"/>
      <c r="JLI64" s="169"/>
      <c r="JLJ64" s="169"/>
      <c r="JLK64" s="169"/>
      <c r="JLL64" s="169"/>
      <c r="JLM64" s="169"/>
      <c r="JLN64" s="169"/>
      <c r="JLO64" s="169"/>
      <c r="JLP64" s="169"/>
      <c r="JLQ64" s="169"/>
      <c r="JLR64" s="169"/>
      <c r="JLS64" s="169"/>
      <c r="JLT64" s="169"/>
      <c r="JLU64" s="169"/>
      <c r="JLV64" s="169"/>
      <c r="JLW64" s="169"/>
      <c r="JLX64" s="169"/>
      <c r="JLY64" s="169"/>
      <c r="JLZ64" s="169"/>
      <c r="JMA64" s="169"/>
      <c r="JMB64" s="169"/>
      <c r="JMC64" s="169"/>
      <c r="JMD64" s="169"/>
      <c r="JME64" s="169"/>
      <c r="JMF64" s="169"/>
      <c r="JMG64" s="169"/>
      <c r="JMH64" s="169"/>
      <c r="JMI64" s="169"/>
      <c r="JMJ64" s="169"/>
      <c r="JMK64" s="169"/>
      <c r="JML64" s="169"/>
      <c r="JMM64" s="169"/>
      <c r="JMN64" s="169"/>
      <c r="JMO64" s="169"/>
      <c r="JMP64" s="169"/>
      <c r="JMQ64" s="169"/>
      <c r="JMR64" s="169"/>
      <c r="JMS64" s="169"/>
      <c r="JMT64" s="169"/>
      <c r="JMU64" s="169"/>
      <c r="JMV64" s="169"/>
      <c r="JMW64" s="169"/>
      <c r="JMX64" s="169"/>
      <c r="JMY64" s="169"/>
      <c r="JMZ64" s="169"/>
      <c r="JNA64" s="169"/>
      <c r="JNB64" s="169"/>
      <c r="JNC64" s="169"/>
      <c r="JND64" s="169"/>
      <c r="JNE64" s="169"/>
      <c r="JNF64" s="169"/>
      <c r="JNG64" s="169"/>
      <c r="JNH64" s="169"/>
      <c r="JNI64" s="169"/>
      <c r="JNJ64" s="169"/>
      <c r="JNK64" s="169"/>
      <c r="JNL64" s="169"/>
      <c r="JNM64" s="169"/>
      <c r="JNN64" s="169"/>
      <c r="JNO64" s="169"/>
      <c r="JNP64" s="169"/>
      <c r="JNQ64" s="169"/>
      <c r="JNR64" s="169"/>
      <c r="JNS64" s="169"/>
      <c r="JNT64" s="169"/>
      <c r="JNU64" s="169"/>
      <c r="JNV64" s="169"/>
      <c r="JNW64" s="169"/>
      <c r="JNX64" s="169"/>
      <c r="JNY64" s="169"/>
      <c r="JNZ64" s="169"/>
      <c r="JOA64" s="169"/>
      <c r="JOB64" s="169"/>
      <c r="JOC64" s="169"/>
      <c r="JOD64" s="169"/>
      <c r="JOE64" s="169"/>
      <c r="JOF64" s="169"/>
      <c r="JOG64" s="169"/>
      <c r="JOH64" s="169"/>
      <c r="JOI64" s="169"/>
      <c r="JOJ64" s="169"/>
      <c r="JOK64" s="169"/>
      <c r="JOL64" s="169"/>
      <c r="JOM64" s="169"/>
      <c r="JON64" s="169"/>
      <c r="JOO64" s="169"/>
      <c r="JOP64" s="169"/>
      <c r="JOQ64" s="169"/>
      <c r="JOR64" s="169"/>
      <c r="JOS64" s="169"/>
      <c r="JOT64" s="169"/>
      <c r="JOU64" s="169"/>
      <c r="JOV64" s="169"/>
      <c r="JOW64" s="169"/>
      <c r="JOX64" s="169"/>
      <c r="JOY64" s="169"/>
      <c r="JOZ64" s="169"/>
      <c r="JPA64" s="169"/>
      <c r="JPB64" s="169"/>
      <c r="JPC64" s="169"/>
      <c r="JPD64" s="169"/>
      <c r="JPE64" s="169"/>
      <c r="JPF64" s="169"/>
      <c r="JPG64" s="169"/>
      <c r="JPH64" s="169"/>
      <c r="JPI64" s="169"/>
      <c r="JPJ64" s="169"/>
      <c r="JPK64" s="169"/>
      <c r="JPL64" s="169"/>
      <c r="JPM64" s="169"/>
      <c r="JPN64" s="169"/>
      <c r="JPO64" s="169"/>
      <c r="JPP64" s="169"/>
      <c r="JPQ64" s="169"/>
      <c r="JPR64" s="169"/>
      <c r="JPS64" s="169"/>
      <c r="JPT64" s="169"/>
      <c r="JPU64" s="169"/>
      <c r="JPV64" s="169"/>
      <c r="JPW64" s="169"/>
      <c r="JPX64" s="169"/>
      <c r="JPY64" s="169"/>
      <c r="JPZ64" s="169"/>
      <c r="JQA64" s="169"/>
      <c r="JQB64" s="169"/>
      <c r="JQC64" s="169"/>
      <c r="JQD64" s="169"/>
      <c r="JQE64" s="169"/>
      <c r="JQF64" s="169"/>
      <c r="JQG64" s="169"/>
      <c r="JQH64" s="169"/>
      <c r="JQI64" s="169"/>
      <c r="JQJ64" s="169"/>
      <c r="JQK64" s="169"/>
      <c r="JQL64" s="169"/>
      <c r="JQM64" s="169"/>
      <c r="JQN64" s="169"/>
      <c r="JQO64" s="169"/>
      <c r="JQP64" s="169"/>
      <c r="JQQ64" s="169"/>
      <c r="JQR64" s="169"/>
      <c r="JQS64" s="169"/>
      <c r="JQT64" s="169"/>
      <c r="JQU64" s="169"/>
      <c r="JQV64" s="169"/>
      <c r="JQW64" s="169"/>
      <c r="JQX64" s="169"/>
      <c r="JQY64" s="169"/>
      <c r="JQZ64" s="169"/>
      <c r="JRA64" s="169"/>
      <c r="JRB64" s="169"/>
      <c r="JRC64" s="169"/>
      <c r="JRD64" s="169"/>
      <c r="JRE64" s="169"/>
      <c r="JRF64" s="169"/>
      <c r="JRG64" s="169"/>
      <c r="JRH64" s="169"/>
      <c r="JRI64" s="169"/>
      <c r="JRJ64" s="169"/>
      <c r="JRK64" s="169"/>
      <c r="JRL64" s="169"/>
      <c r="JRM64" s="169"/>
      <c r="JRN64" s="169"/>
      <c r="JRO64" s="169"/>
      <c r="JRP64" s="169"/>
      <c r="JRQ64" s="169"/>
      <c r="JRR64" s="169"/>
      <c r="JRS64" s="169"/>
      <c r="JRT64" s="169"/>
      <c r="JRU64" s="169"/>
      <c r="JRV64" s="169"/>
      <c r="JRW64" s="169"/>
      <c r="JRX64" s="169"/>
      <c r="JRY64" s="169"/>
      <c r="JRZ64" s="169"/>
      <c r="JSA64" s="169"/>
      <c r="JSB64" s="169"/>
      <c r="JSC64" s="169"/>
      <c r="JSD64" s="169"/>
      <c r="JSE64" s="169"/>
      <c r="JSF64" s="169"/>
      <c r="JSG64" s="169"/>
      <c r="JSH64" s="169"/>
      <c r="JSI64" s="169"/>
      <c r="JSJ64" s="169"/>
      <c r="JSK64" s="169"/>
      <c r="JSL64" s="169"/>
      <c r="JSM64" s="169"/>
      <c r="JSN64" s="169"/>
      <c r="JSO64" s="169"/>
      <c r="JSP64" s="169"/>
      <c r="JSQ64" s="169"/>
      <c r="JSR64" s="169"/>
      <c r="JSS64" s="169"/>
      <c r="JST64" s="169"/>
      <c r="JSU64" s="169"/>
      <c r="JSV64" s="169"/>
      <c r="JSW64" s="169"/>
      <c r="JSX64" s="169"/>
      <c r="JSY64" s="169"/>
      <c r="JSZ64" s="169"/>
      <c r="JTA64" s="169"/>
      <c r="JTB64" s="169"/>
      <c r="JTC64" s="169"/>
      <c r="JTD64" s="169"/>
      <c r="JTE64" s="169"/>
      <c r="JTF64" s="169"/>
      <c r="JTG64" s="169"/>
      <c r="JTH64" s="169"/>
      <c r="JTI64" s="169"/>
      <c r="JTJ64" s="169"/>
      <c r="JTK64" s="169"/>
      <c r="JTL64" s="169"/>
      <c r="JTM64" s="169"/>
      <c r="JTN64" s="169"/>
      <c r="JTO64" s="169"/>
      <c r="JTP64" s="169"/>
      <c r="JTQ64" s="169"/>
      <c r="JTR64" s="169"/>
      <c r="JTS64" s="169"/>
      <c r="JTT64" s="169"/>
      <c r="JTU64" s="169"/>
      <c r="JTV64" s="169"/>
      <c r="JTW64" s="169"/>
      <c r="JTX64" s="169"/>
      <c r="JTY64" s="169"/>
      <c r="JTZ64" s="169"/>
      <c r="JUA64" s="169"/>
      <c r="JUB64" s="169"/>
      <c r="JUC64" s="169"/>
      <c r="JUD64" s="169"/>
      <c r="JUE64" s="169"/>
      <c r="JUF64" s="169"/>
      <c r="JUG64" s="169"/>
      <c r="JUH64" s="169"/>
      <c r="JUI64" s="169"/>
      <c r="JUJ64" s="169"/>
      <c r="JUK64" s="169"/>
      <c r="JUL64" s="169"/>
      <c r="JUM64" s="169"/>
      <c r="JUN64" s="169"/>
      <c r="JUO64" s="169"/>
      <c r="JUP64" s="169"/>
      <c r="JUQ64" s="169"/>
      <c r="JUR64" s="169"/>
      <c r="JUS64" s="169"/>
      <c r="JUT64" s="169"/>
      <c r="JUU64" s="169"/>
      <c r="JUV64" s="169"/>
      <c r="JUW64" s="169"/>
      <c r="JUX64" s="169"/>
      <c r="JUY64" s="169"/>
      <c r="JUZ64" s="169"/>
      <c r="JVA64" s="169"/>
      <c r="JVB64" s="169"/>
      <c r="JVC64" s="169"/>
      <c r="JVD64" s="169"/>
      <c r="JVE64" s="169"/>
      <c r="JVF64" s="169"/>
      <c r="JVG64" s="169"/>
      <c r="JVH64" s="169"/>
      <c r="JVI64" s="169"/>
      <c r="JVJ64" s="169"/>
      <c r="JVK64" s="169"/>
      <c r="JVL64" s="169"/>
      <c r="JVM64" s="169"/>
      <c r="JVN64" s="169"/>
      <c r="JVO64" s="169"/>
      <c r="JVP64" s="169"/>
      <c r="JVQ64" s="169"/>
      <c r="JVR64" s="169"/>
      <c r="JVS64" s="169"/>
      <c r="JVT64" s="169"/>
      <c r="JVU64" s="169"/>
      <c r="JVV64" s="169"/>
      <c r="JVW64" s="169"/>
      <c r="JVX64" s="169"/>
      <c r="JVY64" s="169"/>
      <c r="JVZ64" s="169"/>
      <c r="JWA64" s="169"/>
      <c r="JWB64" s="169"/>
      <c r="JWC64" s="169"/>
      <c r="JWD64" s="169"/>
      <c r="JWE64" s="169"/>
      <c r="JWF64" s="169"/>
      <c r="JWG64" s="169"/>
      <c r="JWH64" s="169"/>
      <c r="JWI64" s="169"/>
      <c r="JWJ64" s="169"/>
      <c r="JWK64" s="169"/>
      <c r="JWL64" s="169"/>
      <c r="JWM64" s="169"/>
      <c r="JWN64" s="169"/>
      <c r="JWO64" s="169"/>
      <c r="JWP64" s="169"/>
      <c r="JWQ64" s="169"/>
      <c r="JWR64" s="169"/>
      <c r="JWS64" s="169"/>
      <c r="JWT64" s="169"/>
      <c r="JWU64" s="169"/>
      <c r="JWV64" s="169"/>
      <c r="JWW64" s="169"/>
      <c r="JWX64" s="169"/>
      <c r="JWY64" s="169"/>
      <c r="JWZ64" s="169"/>
      <c r="JXA64" s="169"/>
      <c r="JXB64" s="169"/>
      <c r="JXC64" s="169"/>
      <c r="JXD64" s="169"/>
      <c r="JXE64" s="169"/>
      <c r="JXF64" s="169"/>
      <c r="JXG64" s="169"/>
      <c r="JXH64" s="169"/>
      <c r="JXI64" s="169"/>
      <c r="JXJ64" s="169"/>
      <c r="JXK64" s="169"/>
      <c r="JXL64" s="169"/>
      <c r="JXM64" s="169"/>
      <c r="JXN64" s="169"/>
      <c r="JXO64" s="169"/>
      <c r="JXP64" s="169"/>
      <c r="JXQ64" s="169"/>
      <c r="JXR64" s="169"/>
      <c r="JXS64" s="169"/>
      <c r="JXT64" s="169"/>
      <c r="JXU64" s="169"/>
      <c r="JXV64" s="169"/>
      <c r="JXW64" s="169"/>
      <c r="JXX64" s="169"/>
      <c r="JXY64" s="169"/>
      <c r="JXZ64" s="169"/>
      <c r="JYA64" s="169"/>
      <c r="JYB64" s="169"/>
      <c r="JYC64" s="169"/>
      <c r="JYD64" s="169"/>
      <c r="JYE64" s="169"/>
      <c r="JYF64" s="169"/>
      <c r="JYG64" s="169"/>
      <c r="JYH64" s="169"/>
      <c r="JYI64" s="169"/>
      <c r="JYJ64" s="169"/>
      <c r="JYK64" s="169"/>
      <c r="JYL64" s="169"/>
      <c r="JYM64" s="169"/>
      <c r="JYN64" s="169"/>
      <c r="JYO64" s="169"/>
      <c r="JYP64" s="169"/>
      <c r="JYQ64" s="169"/>
      <c r="JYR64" s="169"/>
      <c r="JYS64" s="169"/>
      <c r="JYT64" s="169"/>
      <c r="JYU64" s="169"/>
      <c r="JYV64" s="169"/>
      <c r="JYW64" s="169"/>
      <c r="JYX64" s="169"/>
      <c r="JYY64" s="169"/>
      <c r="JYZ64" s="169"/>
      <c r="JZA64" s="169"/>
      <c r="JZB64" s="169"/>
      <c r="JZC64" s="169"/>
      <c r="JZD64" s="169"/>
      <c r="JZE64" s="169"/>
      <c r="JZF64" s="169"/>
      <c r="JZG64" s="169"/>
      <c r="JZH64" s="169"/>
      <c r="JZI64" s="169"/>
      <c r="JZJ64" s="169"/>
      <c r="JZK64" s="169"/>
      <c r="JZL64" s="169"/>
      <c r="JZM64" s="169"/>
      <c r="JZN64" s="169"/>
      <c r="JZO64" s="169"/>
      <c r="JZP64" s="169"/>
      <c r="JZQ64" s="169"/>
      <c r="JZR64" s="169"/>
      <c r="JZS64" s="169"/>
      <c r="JZT64" s="169"/>
      <c r="JZU64" s="169"/>
      <c r="JZV64" s="169"/>
      <c r="JZW64" s="169"/>
      <c r="JZX64" s="169"/>
      <c r="JZY64" s="169"/>
      <c r="JZZ64" s="169"/>
      <c r="KAA64" s="169"/>
      <c r="KAB64" s="169"/>
      <c r="KAC64" s="169"/>
      <c r="KAD64" s="169"/>
      <c r="KAE64" s="169"/>
      <c r="KAF64" s="169"/>
      <c r="KAG64" s="169"/>
      <c r="KAH64" s="169"/>
      <c r="KAI64" s="169"/>
      <c r="KAJ64" s="169"/>
      <c r="KAK64" s="169"/>
      <c r="KAL64" s="169"/>
      <c r="KAM64" s="169"/>
      <c r="KAN64" s="169"/>
      <c r="KAO64" s="169"/>
      <c r="KAP64" s="169"/>
      <c r="KAQ64" s="169"/>
      <c r="KAR64" s="169"/>
      <c r="KAS64" s="169"/>
      <c r="KAT64" s="169"/>
      <c r="KAU64" s="169"/>
      <c r="KAV64" s="169"/>
      <c r="KAW64" s="169"/>
      <c r="KAX64" s="169"/>
      <c r="KAY64" s="169"/>
      <c r="KAZ64" s="169"/>
      <c r="KBA64" s="169"/>
      <c r="KBB64" s="169"/>
      <c r="KBC64" s="169"/>
      <c r="KBD64" s="169"/>
      <c r="KBE64" s="169"/>
      <c r="KBF64" s="169"/>
      <c r="KBG64" s="169"/>
      <c r="KBH64" s="169"/>
      <c r="KBI64" s="169"/>
      <c r="KBJ64" s="169"/>
      <c r="KBK64" s="169"/>
      <c r="KBL64" s="169"/>
      <c r="KBM64" s="169"/>
      <c r="KBN64" s="169"/>
      <c r="KBO64" s="169"/>
      <c r="KBP64" s="169"/>
      <c r="KBQ64" s="169"/>
      <c r="KBR64" s="169"/>
      <c r="KBS64" s="169"/>
      <c r="KBT64" s="169"/>
      <c r="KBU64" s="169"/>
      <c r="KBV64" s="169"/>
      <c r="KBW64" s="169"/>
      <c r="KBX64" s="169"/>
      <c r="KBY64" s="169"/>
      <c r="KBZ64" s="169"/>
      <c r="KCA64" s="169"/>
      <c r="KCB64" s="169"/>
      <c r="KCC64" s="169"/>
      <c r="KCD64" s="169"/>
      <c r="KCE64" s="169"/>
      <c r="KCF64" s="169"/>
      <c r="KCG64" s="169"/>
      <c r="KCH64" s="169"/>
      <c r="KCI64" s="169"/>
      <c r="KCJ64" s="169"/>
      <c r="KCK64" s="169"/>
      <c r="KCL64" s="169"/>
      <c r="KCM64" s="169"/>
      <c r="KCN64" s="169"/>
      <c r="KCO64" s="169"/>
      <c r="KCP64" s="169"/>
      <c r="KCQ64" s="169"/>
      <c r="KCR64" s="169"/>
      <c r="KCS64" s="169"/>
      <c r="KCT64" s="169"/>
      <c r="KCU64" s="169"/>
      <c r="KCV64" s="169"/>
      <c r="KCW64" s="169"/>
      <c r="KCX64" s="169"/>
      <c r="KCY64" s="169"/>
      <c r="KCZ64" s="169"/>
      <c r="KDA64" s="169"/>
      <c r="KDB64" s="169"/>
      <c r="KDC64" s="169"/>
      <c r="KDD64" s="169"/>
      <c r="KDE64" s="169"/>
      <c r="KDF64" s="169"/>
      <c r="KDG64" s="169"/>
      <c r="KDH64" s="169"/>
      <c r="KDI64" s="169"/>
      <c r="KDJ64" s="169"/>
      <c r="KDK64" s="169"/>
      <c r="KDL64" s="169"/>
      <c r="KDM64" s="169"/>
      <c r="KDN64" s="169"/>
      <c r="KDO64" s="169"/>
      <c r="KDP64" s="169"/>
      <c r="KDQ64" s="169"/>
      <c r="KDR64" s="169"/>
      <c r="KDS64" s="169"/>
      <c r="KDT64" s="169"/>
      <c r="KDU64" s="169"/>
      <c r="KDV64" s="169"/>
      <c r="KDW64" s="169"/>
      <c r="KDX64" s="169"/>
      <c r="KDY64" s="169"/>
      <c r="KDZ64" s="169"/>
      <c r="KEA64" s="169"/>
      <c r="KEB64" s="169"/>
      <c r="KEC64" s="169"/>
      <c r="KED64" s="169"/>
      <c r="KEE64" s="169"/>
      <c r="KEF64" s="169"/>
      <c r="KEG64" s="169"/>
      <c r="KEH64" s="169"/>
      <c r="KEI64" s="169"/>
      <c r="KEJ64" s="169"/>
      <c r="KEK64" s="169"/>
      <c r="KEL64" s="169"/>
      <c r="KEM64" s="169"/>
      <c r="KEN64" s="169"/>
      <c r="KEO64" s="169"/>
      <c r="KEP64" s="169"/>
      <c r="KEQ64" s="169"/>
      <c r="KER64" s="169"/>
      <c r="KES64" s="169"/>
      <c r="KET64" s="169"/>
      <c r="KEU64" s="169"/>
      <c r="KEV64" s="169"/>
      <c r="KEW64" s="169"/>
      <c r="KEX64" s="169"/>
      <c r="KEY64" s="169"/>
      <c r="KEZ64" s="169"/>
      <c r="KFA64" s="169"/>
      <c r="KFB64" s="169"/>
      <c r="KFC64" s="169"/>
      <c r="KFD64" s="169"/>
      <c r="KFE64" s="169"/>
      <c r="KFF64" s="169"/>
      <c r="KFG64" s="169"/>
      <c r="KFH64" s="169"/>
      <c r="KFI64" s="169"/>
      <c r="KFJ64" s="169"/>
      <c r="KFK64" s="169"/>
      <c r="KFL64" s="169"/>
      <c r="KFM64" s="169"/>
      <c r="KFN64" s="169"/>
      <c r="KFO64" s="169"/>
      <c r="KFP64" s="169"/>
      <c r="KFQ64" s="169"/>
      <c r="KFR64" s="169"/>
      <c r="KFS64" s="169"/>
      <c r="KFT64" s="169"/>
      <c r="KFU64" s="169"/>
      <c r="KFV64" s="169"/>
      <c r="KFW64" s="169"/>
      <c r="KFX64" s="169"/>
      <c r="KFY64" s="169"/>
      <c r="KFZ64" s="169"/>
      <c r="KGA64" s="169"/>
      <c r="KGB64" s="169"/>
      <c r="KGC64" s="169"/>
      <c r="KGD64" s="169"/>
      <c r="KGE64" s="169"/>
      <c r="KGF64" s="169"/>
      <c r="KGG64" s="169"/>
      <c r="KGH64" s="169"/>
      <c r="KGI64" s="169"/>
      <c r="KGJ64" s="169"/>
      <c r="KGK64" s="169"/>
      <c r="KGL64" s="169"/>
      <c r="KGM64" s="169"/>
      <c r="KGN64" s="169"/>
      <c r="KGO64" s="169"/>
      <c r="KGP64" s="169"/>
      <c r="KGQ64" s="169"/>
      <c r="KGR64" s="169"/>
      <c r="KGS64" s="169"/>
      <c r="KGT64" s="169"/>
      <c r="KGU64" s="169"/>
      <c r="KGV64" s="169"/>
      <c r="KGW64" s="169"/>
      <c r="KGX64" s="169"/>
      <c r="KGY64" s="169"/>
      <c r="KGZ64" s="169"/>
      <c r="KHA64" s="169"/>
      <c r="KHB64" s="169"/>
      <c r="KHC64" s="169"/>
      <c r="KHD64" s="169"/>
      <c r="KHE64" s="169"/>
      <c r="KHF64" s="169"/>
      <c r="KHG64" s="169"/>
      <c r="KHH64" s="169"/>
      <c r="KHI64" s="169"/>
      <c r="KHJ64" s="169"/>
      <c r="KHK64" s="169"/>
      <c r="KHL64" s="169"/>
      <c r="KHM64" s="169"/>
      <c r="KHN64" s="169"/>
      <c r="KHO64" s="169"/>
      <c r="KHP64" s="169"/>
      <c r="KHQ64" s="169"/>
      <c r="KHR64" s="169"/>
      <c r="KHS64" s="169"/>
      <c r="KHT64" s="169"/>
      <c r="KHU64" s="169"/>
      <c r="KHV64" s="169"/>
      <c r="KHW64" s="169"/>
      <c r="KHX64" s="169"/>
      <c r="KHY64" s="169"/>
      <c r="KHZ64" s="169"/>
      <c r="KIA64" s="169"/>
      <c r="KIB64" s="169"/>
      <c r="KIC64" s="169"/>
      <c r="KID64" s="169"/>
      <c r="KIE64" s="169"/>
      <c r="KIF64" s="169"/>
      <c r="KIG64" s="169"/>
      <c r="KIH64" s="169"/>
      <c r="KII64" s="169"/>
      <c r="KIJ64" s="169"/>
      <c r="KIK64" s="169"/>
      <c r="KIL64" s="169"/>
      <c r="KIM64" s="169"/>
      <c r="KIN64" s="169"/>
      <c r="KIO64" s="169"/>
      <c r="KIP64" s="169"/>
      <c r="KIQ64" s="169"/>
      <c r="KIR64" s="169"/>
      <c r="KIS64" s="169"/>
      <c r="KIT64" s="169"/>
      <c r="KIU64" s="169"/>
      <c r="KIV64" s="169"/>
      <c r="KIW64" s="169"/>
      <c r="KIX64" s="169"/>
      <c r="KIY64" s="169"/>
      <c r="KIZ64" s="169"/>
      <c r="KJA64" s="169"/>
      <c r="KJB64" s="169"/>
      <c r="KJC64" s="169"/>
      <c r="KJD64" s="169"/>
      <c r="KJE64" s="169"/>
      <c r="KJF64" s="169"/>
      <c r="KJG64" s="169"/>
      <c r="KJH64" s="169"/>
      <c r="KJI64" s="169"/>
      <c r="KJJ64" s="169"/>
      <c r="KJK64" s="169"/>
      <c r="KJL64" s="169"/>
      <c r="KJM64" s="169"/>
      <c r="KJN64" s="169"/>
      <c r="KJO64" s="169"/>
      <c r="KJP64" s="169"/>
      <c r="KJQ64" s="169"/>
      <c r="KJR64" s="169"/>
      <c r="KJS64" s="169"/>
      <c r="KJT64" s="169"/>
      <c r="KJU64" s="169"/>
      <c r="KJV64" s="169"/>
      <c r="KJW64" s="169"/>
      <c r="KJX64" s="169"/>
      <c r="KJY64" s="169"/>
      <c r="KJZ64" s="169"/>
      <c r="KKA64" s="169"/>
      <c r="KKB64" s="169"/>
      <c r="KKC64" s="169"/>
      <c r="KKD64" s="169"/>
      <c r="KKE64" s="169"/>
      <c r="KKF64" s="169"/>
      <c r="KKG64" s="169"/>
      <c r="KKH64" s="169"/>
      <c r="KKI64" s="169"/>
      <c r="KKJ64" s="169"/>
      <c r="KKK64" s="169"/>
      <c r="KKL64" s="169"/>
      <c r="KKM64" s="169"/>
      <c r="KKN64" s="169"/>
      <c r="KKO64" s="169"/>
      <c r="KKP64" s="169"/>
      <c r="KKQ64" s="169"/>
      <c r="KKR64" s="169"/>
      <c r="KKS64" s="169"/>
      <c r="KKT64" s="169"/>
      <c r="KKU64" s="169"/>
      <c r="KKV64" s="169"/>
      <c r="KKW64" s="169"/>
      <c r="KKX64" s="169"/>
      <c r="KKY64" s="169"/>
      <c r="KKZ64" s="169"/>
      <c r="KLA64" s="169"/>
      <c r="KLB64" s="169"/>
      <c r="KLC64" s="169"/>
      <c r="KLD64" s="169"/>
      <c r="KLE64" s="169"/>
      <c r="KLF64" s="169"/>
      <c r="KLG64" s="169"/>
      <c r="KLH64" s="169"/>
      <c r="KLI64" s="169"/>
      <c r="KLJ64" s="169"/>
      <c r="KLK64" s="169"/>
      <c r="KLL64" s="169"/>
      <c r="KLM64" s="169"/>
      <c r="KLN64" s="169"/>
      <c r="KLO64" s="169"/>
      <c r="KLP64" s="169"/>
      <c r="KLQ64" s="169"/>
      <c r="KLR64" s="169"/>
      <c r="KLS64" s="169"/>
      <c r="KLT64" s="169"/>
      <c r="KLU64" s="169"/>
      <c r="KLV64" s="169"/>
      <c r="KLW64" s="169"/>
      <c r="KLX64" s="169"/>
      <c r="KLY64" s="169"/>
      <c r="KLZ64" s="169"/>
      <c r="KMA64" s="169"/>
      <c r="KMB64" s="169"/>
      <c r="KMC64" s="169"/>
      <c r="KMD64" s="169"/>
      <c r="KME64" s="169"/>
      <c r="KMF64" s="169"/>
      <c r="KMG64" s="169"/>
      <c r="KMH64" s="169"/>
      <c r="KMI64" s="169"/>
      <c r="KMJ64" s="169"/>
      <c r="KMK64" s="169"/>
      <c r="KML64" s="169"/>
      <c r="KMM64" s="169"/>
      <c r="KMN64" s="169"/>
      <c r="KMO64" s="169"/>
      <c r="KMP64" s="169"/>
      <c r="KMQ64" s="169"/>
      <c r="KMR64" s="169"/>
      <c r="KMS64" s="169"/>
      <c r="KMT64" s="169"/>
      <c r="KMU64" s="169"/>
      <c r="KMV64" s="169"/>
      <c r="KMW64" s="169"/>
      <c r="KMX64" s="169"/>
      <c r="KMY64" s="169"/>
      <c r="KMZ64" s="169"/>
      <c r="KNA64" s="169"/>
      <c r="KNB64" s="169"/>
      <c r="KNC64" s="169"/>
      <c r="KND64" s="169"/>
      <c r="KNE64" s="169"/>
      <c r="KNF64" s="169"/>
      <c r="KNG64" s="169"/>
      <c r="KNH64" s="169"/>
      <c r="KNI64" s="169"/>
      <c r="KNJ64" s="169"/>
      <c r="KNK64" s="169"/>
      <c r="KNL64" s="169"/>
      <c r="KNM64" s="169"/>
      <c r="KNN64" s="169"/>
      <c r="KNO64" s="169"/>
      <c r="KNP64" s="169"/>
      <c r="KNQ64" s="169"/>
      <c r="KNR64" s="169"/>
      <c r="KNS64" s="169"/>
      <c r="KNT64" s="169"/>
      <c r="KNU64" s="169"/>
      <c r="KNV64" s="169"/>
      <c r="KNW64" s="169"/>
      <c r="KNX64" s="169"/>
      <c r="KNY64" s="169"/>
      <c r="KNZ64" s="169"/>
      <c r="KOA64" s="169"/>
      <c r="KOB64" s="169"/>
      <c r="KOC64" s="169"/>
      <c r="KOD64" s="169"/>
      <c r="KOE64" s="169"/>
      <c r="KOF64" s="169"/>
      <c r="KOG64" s="169"/>
      <c r="KOH64" s="169"/>
      <c r="KOI64" s="169"/>
      <c r="KOJ64" s="169"/>
      <c r="KOK64" s="169"/>
      <c r="KOL64" s="169"/>
      <c r="KOM64" s="169"/>
      <c r="KON64" s="169"/>
      <c r="KOO64" s="169"/>
      <c r="KOP64" s="169"/>
      <c r="KOQ64" s="169"/>
      <c r="KOR64" s="169"/>
      <c r="KOS64" s="169"/>
      <c r="KOT64" s="169"/>
      <c r="KOU64" s="169"/>
      <c r="KOV64" s="169"/>
      <c r="KOW64" s="169"/>
      <c r="KOX64" s="169"/>
      <c r="KOY64" s="169"/>
      <c r="KOZ64" s="169"/>
      <c r="KPA64" s="169"/>
      <c r="KPB64" s="169"/>
      <c r="KPC64" s="169"/>
      <c r="KPD64" s="169"/>
      <c r="KPE64" s="169"/>
      <c r="KPF64" s="169"/>
      <c r="KPG64" s="169"/>
      <c r="KPH64" s="169"/>
      <c r="KPI64" s="169"/>
      <c r="KPJ64" s="169"/>
      <c r="KPK64" s="169"/>
      <c r="KPL64" s="169"/>
      <c r="KPM64" s="169"/>
      <c r="KPN64" s="169"/>
      <c r="KPO64" s="169"/>
      <c r="KPP64" s="169"/>
      <c r="KPQ64" s="169"/>
      <c r="KPR64" s="169"/>
      <c r="KPS64" s="169"/>
      <c r="KPT64" s="169"/>
      <c r="KPU64" s="169"/>
      <c r="KPV64" s="169"/>
      <c r="KPW64" s="169"/>
      <c r="KPX64" s="169"/>
      <c r="KPY64" s="169"/>
      <c r="KPZ64" s="169"/>
      <c r="KQA64" s="169"/>
      <c r="KQB64" s="169"/>
      <c r="KQC64" s="169"/>
      <c r="KQD64" s="169"/>
      <c r="KQE64" s="169"/>
      <c r="KQF64" s="169"/>
      <c r="KQG64" s="169"/>
      <c r="KQH64" s="169"/>
      <c r="KQI64" s="169"/>
      <c r="KQJ64" s="169"/>
      <c r="KQK64" s="169"/>
      <c r="KQL64" s="169"/>
      <c r="KQM64" s="169"/>
      <c r="KQN64" s="169"/>
      <c r="KQO64" s="169"/>
      <c r="KQP64" s="169"/>
      <c r="KQQ64" s="169"/>
      <c r="KQR64" s="169"/>
      <c r="KQS64" s="169"/>
      <c r="KQT64" s="169"/>
      <c r="KQU64" s="169"/>
      <c r="KQV64" s="169"/>
      <c r="KQW64" s="169"/>
      <c r="KQX64" s="169"/>
      <c r="KQY64" s="169"/>
      <c r="KQZ64" s="169"/>
      <c r="KRA64" s="169"/>
      <c r="KRB64" s="169"/>
      <c r="KRC64" s="169"/>
      <c r="KRD64" s="169"/>
      <c r="KRE64" s="169"/>
      <c r="KRF64" s="169"/>
      <c r="KRG64" s="169"/>
      <c r="KRH64" s="169"/>
      <c r="KRI64" s="169"/>
      <c r="KRJ64" s="169"/>
      <c r="KRK64" s="169"/>
      <c r="KRL64" s="169"/>
      <c r="KRM64" s="169"/>
      <c r="KRN64" s="169"/>
      <c r="KRO64" s="169"/>
      <c r="KRP64" s="169"/>
      <c r="KRQ64" s="169"/>
      <c r="KRR64" s="169"/>
      <c r="KRS64" s="169"/>
      <c r="KRT64" s="169"/>
      <c r="KRU64" s="169"/>
      <c r="KRV64" s="169"/>
      <c r="KRW64" s="169"/>
      <c r="KRX64" s="169"/>
      <c r="KRY64" s="169"/>
      <c r="KRZ64" s="169"/>
      <c r="KSA64" s="169"/>
      <c r="KSB64" s="169"/>
      <c r="KSC64" s="169"/>
      <c r="KSD64" s="169"/>
      <c r="KSE64" s="169"/>
      <c r="KSF64" s="169"/>
      <c r="KSG64" s="169"/>
      <c r="KSH64" s="169"/>
      <c r="KSI64" s="169"/>
      <c r="KSJ64" s="169"/>
      <c r="KSK64" s="169"/>
      <c r="KSL64" s="169"/>
      <c r="KSM64" s="169"/>
      <c r="KSN64" s="169"/>
      <c r="KSO64" s="169"/>
      <c r="KSP64" s="169"/>
      <c r="KSQ64" s="169"/>
      <c r="KSR64" s="169"/>
      <c r="KSS64" s="169"/>
      <c r="KST64" s="169"/>
      <c r="KSU64" s="169"/>
      <c r="KSV64" s="169"/>
      <c r="KSW64" s="169"/>
      <c r="KSX64" s="169"/>
      <c r="KSY64" s="169"/>
      <c r="KSZ64" s="169"/>
      <c r="KTA64" s="169"/>
      <c r="KTB64" s="169"/>
      <c r="KTC64" s="169"/>
      <c r="KTD64" s="169"/>
      <c r="KTE64" s="169"/>
      <c r="KTF64" s="169"/>
      <c r="KTG64" s="169"/>
      <c r="KTH64" s="169"/>
      <c r="KTI64" s="169"/>
      <c r="KTJ64" s="169"/>
      <c r="KTK64" s="169"/>
      <c r="KTL64" s="169"/>
      <c r="KTM64" s="169"/>
      <c r="KTN64" s="169"/>
      <c r="KTO64" s="169"/>
      <c r="KTP64" s="169"/>
      <c r="KTQ64" s="169"/>
      <c r="KTR64" s="169"/>
      <c r="KTS64" s="169"/>
      <c r="KTT64" s="169"/>
      <c r="KTU64" s="169"/>
      <c r="KTV64" s="169"/>
      <c r="KTW64" s="169"/>
      <c r="KTX64" s="169"/>
      <c r="KTY64" s="169"/>
      <c r="KTZ64" s="169"/>
      <c r="KUA64" s="169"/>
      <c r="KUB64" s="169"/>
      <c r="KUC64" s="169"/>
      <c r="KUD64" s="169"/>
      <c r="KUE64" s="169"/>
      <c r="KUF64" s="169"/>
      <c r="KUG64" s="169"/>
      <c r="KUH64" s="169"/>
      <c r="KUI64" s="169"/>
      <c r="KUJ64" s="169"/>
      <c r="KUK64" s="169"/>
      <c r="KUL64" s="169"/>
      <c r="KUM64" s="169"/>
      <c r="KUN64" s="169"/>
      <c r="KUO64" s="169"/>
      <c r="KUP64" s="169"/>
      <c r="KUQ64" s="169"/>
      <c r="KUR64" s="169"/>
      <c r="KUS64" s="169"/>
      <c r="KUT64" s="169"/>
      <c r="KUU64" s="169"/>
      <c r="KUV64" s="169"/>
      <c r="KUW64" s="169"/>
      <c r="KUX64" s="169"/>
      <c r="KUY64" s="169"/>
      <c r="KUZ64" s="169"/>
      <c r="KVA64" s="169"/>
      <c r="KVB64" s="169"/>
      <c r="KVC64" s="169"/>
      <c r="KVD64" s="169"/>
      <c r="KVE64" s="169"/>
      <c r="KVF64" s="169"/>
      <c r="KVG64" s="169"/>
      <c r="KVH64" s="169"/>
      <c r="KVI64" s="169"/>
      <c r="KVJ64" s="169"/>
      <c r="KVK64" s="169"/>
      <c r="KVL64" s="169"/>
      <c r="KVM64" s="169"/>
      <c r="KVN64" s="169"/>
      <c r="KVO64" s="169"/>
      <c r="KVP64" s="169"/>
      <c r="KVQ64" s="169"/>
      <c r="KVR64" s="169"/>
      <c r="KVS64" s="169"/>
      <c r="KVT64" s="169"/>
      <c r="KVU64" s="169"/>
      <c r="KVV64" s="169"/>
      <c r="KVW64" s="169"/>
      <c r="KVX64" s="169"/>
      <c r="KVY64" s="169"/>
      <c r="KVZ64" s="169"/>
      <c r="KWA64" s="169"/>
      <c r="KWB64" s="169"/>
      <c r="KWC64" s="169"/>
      <c r="KWD64" s="169"/>
      <c r="KWE64" s="169"/>
      <c r="KWF64" s="169"/>
      <c r="KWG64" s="169"/>
      <c r="KWH64" s="169"/>
      <c r="KWI64" s="169"/>
      <c r="KWJ64" s="169"/>
      <c r="KWK64" s="169"/>
      <c r="KWL64" s="169"/>
      <c r="KWM64" s="169"/>
      <c r="KWN64" s="169"/>
      <c r="KWO64" s="169"/>
      <c r="KWP64" s="169"/>
      <c r="KWQ64" s="169"/>
      <c r="KWR64" s="169"/>
      <c r="KWS64" s="169"/>
      <c r="KWT64" s="169"/>
      <c r="KWU64" s="169"/>
      <c r="KWV64" s="169"/>
      <c r="KWW64" s="169"/>
      <c r="KWX64" s="169"/>
      <c r="KWY64" s="169"/>
      <c r="KWZ64" s="169"/>
      <c r="KXA64" s="169"/>
      <c r="KXB64" s="169"/>
      <c r="KXC64" s="169"/>
      <c r="KXD64" s="169"/>
      <c r="KXE64" s="169"/>
      <c r="KXF64" s="169"/>
      <c r="KXG64" s="169"/>
      <c r="KXH64" s="169"/>
      <c r="KXI64" s="169"/>
      <c r="KXJ64" s="169"/>
      <c r="KXK64" s="169"/>
      <c r="KXL64" s="169"/>
      <c r="KXM64" s="169"/>
      <c r="KXN64" s="169"/>
      <c r="KXO64" s="169"/>
      <c r="KXP64" s="169"/>
      <c r="KXQ64" s="169"/>
      <c r="KXR64" s="169"/>
      <c r="KXS64" s="169"/>
      <c r="KXT64" s="169"/>
      <c r="KXU64" s="169"/>
      <c r="KXV64" s="169"/>
      <c r="KXW64" s="169"/>
      <c r="KXX64" s="169"/>
      <c r="KXY64" s="169"/>
      <c r="KXZ64" s="169"/>
      <c r="KYA64" s="169"/>
      <c r="KYB64" s="169"/>
      <c r="KYC64" s="169"/>
      <c r="KYD64" s="169"/>
      <c r="KYE64" s="169"/>
      <c r="KYF64" s="169"/>
      <c r="KYG64" s="169"/>
      <c r="KYH64" s="169"/>
      <c r="KYI64" s="169"/>
      <c r="KYJ64" s="169"/>
      <c r="KYK64" s="169"/>
      <c r="KYL64" s="169"/>
      <c r="KYM64" s="169"/>
      <c r="KYN64" s="169"/>
      <c r="KYO64" s="169"/>
      <c r="KYP64" s="169"/>
      <c r="KYQ64" s="169"/>
      <c r="KYR64" s="169"/>
      <c r="KYS64" s="169"/>
      <c r="KYT64" s="169"/>
      <c r="KYU64" s="169"/>
      <c r="KYV64" s="169"/>
      <c r="KYW64" s="169"/>
      <c r="KYX64" s="169"/>
      <c r="KYY64" s="169"/>
      <c r="KYZ64" s="169"/>
      <c r="KZA64" s="169"/>
      <c r="KZB64" s="169"/>
      <c r="KZC64" s="169"/>
      <c r="KZD64" s="169"/>
      <c r="KZE64" s="169"/>
      <c r="KZF64" s="169"/>
      <c r="KZG64" s="169"/>
      <c r="KZH64" s="169"/>
      <c r="KZI64" s="169"/>
      <c r="KZJ64" s="169"/>
      <c r="KZK64" s="169"/>
      <c r="KZL64" s="169"/>
      <c r="KZM64" s="169"/>
      <c r="KZN64" s="169"/>
      <c r="KZO64" s="169"/>
      <c r="KZP64" s="169"/>
      <c r="KZQ64" s="169"/>
      <c r="KZR64" s="169"/>
      <c r="KZS64" s="169"/>
      <c r="KZT64" s="169"/>
      <c r="KZU64" s="169"/>
      <c r="KZV64" s="169"/>
      <c r="KZW64" s="169"/>
      <c r="KZX64" s="169"/>
      <c r="KZY64" s="169"/>
      <c r="KZZ64" s="169"/>
      <c r="LAA64" s="169"/>
      <c r="LAB64" s="169"/>
      <c r="LAC64" s="169"/>
      <c r="LAD64" s="169"/>
      <c r="LAE64" s="169"/>
      <c r="LAF64" s="169"/>
      <c r="LAG64" s="169"/>
      <c r="LAH64" s="169"/>
      <c r="LAI64" s="169"/>
      <c r="LAJ64" s="169"/>
      <c r="LAK64" s="169"/>
      <c r="LAL64" s="169"/>
      <c r="LAM64" s="169"/>
      <c r="LAN64" s="169"/>
      <c r="LAO64" s="169"/>
      <c r="LAP64" s="169"/>
      <c r="LAQ64" s="169"/>
      <c r="LAR64" s="169"/>
      <c r="LAS64" s="169"/>
      <c r="LAT64" s="169"/>
      <c r="LAU64" s="169"/>
      <c r="LAV64" s="169"/>
      <c r="LAW64" s="169"/>
      <c r="LAX64" s="169"/>
      <c r="LAY64" s="169"/>
      <c r="LAZ64" s="169"/>
      <c r="LBA64" s="169"/>
      <c r="LBB64" s="169"/>
      <c r="LBC64" s="169"/>
      <c r="LBD64" s="169"/>
      <c r="LBE64" s="169"/>
      <c r="LBF64" s="169"/>
      <c r="LBG64" s="169"/>
      <c r="LBH64" s="169"/>
      <c r="LBI64" s="169"/>
      <c r="LBJ64" s="169"/>
      <c r="LBK64" s="169"/>
      <c r="LBL64" s="169"/>
      <c r="LBM64" s="169"/>
      <c r="LBN64" s="169"/>
      <c r="LBO64" s="169"/>
      <c r="LBP64" s="169"/>
      <c r="LBQ64" s="169"/>
      <c r="LBR64" s="169"/>
      <c r="LBS64" s="169"/>
      <c r="LBT64" s="169"/>
      <c r="LBU64" s="169"/>
      <c r="LBV64" s="169"/>
      <c r="LBW64" s="169"/>
      <c r="LBX64" s="169"/>
      <c r="LBY64" s="169"/>
      <c r="LBZ64" s="169"/>
      <c r="LCA64" s="169"/>
      <c r="LCB64" s="169"/>
      <c r="LCC64" s="169"/>
      <c r="LCD64" s="169"/>
      <c r="LCE64" s="169"/>
      <c r="LCF64" s="169"/>
      <c r="LCG64" s="169"/>
      <c r="LCH64" s="169"/>
      <c r="LCI64" s="169"/>
      <c r="LCJ64" s="169"/>
      <c r="LCK64" s="169"/>
      <c r="LCL64" s="169"/>
      <c r="LCM64" s="169"/>
      <c r="LCN64" s="169"/>
      <c r="LCO64" s="169"/>
      <c r="LCP64" s="169"/>
      <c r="LCQ64" s="169"/>
      <c r="LCR64" s="169"/>
      <c r="LCS64" s="169"/>
      <c r="LCT64" s="169"/>
      <c r="LCU64" s="169"/>
      <c r="LCV64" s="169"/>
      <c r="LCW64" s="169"/>
      <c r="LCX64" s="169"/>
      <c r="LCY64" s="169"/>
      <c r="LCZ64" s="169"/>
      <c r="LDA64" s="169"/>
      <c r="LDB64" s="169"/>
      <c r="LDC64" s="169"/>
      <c r="LDD64" s="169"/>
      <c r="LDE64" s="169"/>
      <c r="LDF64" s="169"/>
      <c r="LDG64" s="169"/>
      <c r="LDH64" s="169"/>
      <c r="LDI64" s="169"/>
      <c r="LDJ64" s="169"/>
      <c r="LDK64" s="169"/>
      <c r="LDL64" s="169"/>
      <c r="LDM64" s="169"/>
      <c r="LDN64" s="169"/>
      <c r="LDO64" s="169"/>
      <c r="LDP64" s="169"/>
      <c r="LDQ64" s="169"/>
      <c r="LDR64" s="169"/>
      <c r="LDS64" s="169"/>
      <c r="LDT64" s="169"/>
      <c r="LDU64" s="169"/>
      <c r="LDV64" s="169"/>
      <c r="LDW64" s="169"/>
      <c r="LDX64" s="169"/>
      <c r="LDY64" s="169"/>
      <c r="LDZ64" s="169"/>
      <c r="LEA64" s="169"/>
      <c r="LEB64" s="169"/>
      <c r="LEC64" s="169"/>
      <c r="LED64" s="169"/>
      <c r="LEE64" s="169"/>
      <c r="LEF64" s="169"/>
      <c r="LEG64" s="169"/>
      <c r="LEH64" s="169"/>
      <c r="LEI64" s="169"/>
      <c r="LEJ64" s="169"/>
      <c r="LEK64" s="169"/>
      <c r="LEL64" s="169"/>
      <c r="LEM64" s="169"/>
      <c r="LEN64" s="169"/>
      <c r="LEO64" s="169"/>
      <c r="LEP64" s="169"/>
      <c r="LEQ64" s="169"/>
      <c r="LER64" s="169"/>
      <c r="LES64" s="169"/>
      <c r="LET64" s="169"/>
      <c r="LEU64" s="169"/>
      <c r="LEV64" s="169"/>
      <c r="LEW64" s="169"/>
      <c r="LEX64" s="169"/>
      <c r="LEY64" s="169"/>
      <c r="LEZ64" s="169"/>
      <c r="LFA64" s="169"/>
      <c r="LFB64" s="169"/>
      <c r="LFC64" s="169"/>
      <c r="LFD64" s="169"/>
      <c r="LFE64" s="169"/>
      <c r="LFF64" s="169"/>
      <c r="LFG64" s="169"/>
      <c r="LFH64" s="169"/>
      <c r="LFI64" s="169"/>
      <c r="LFJ64" s="169"/>
      <c r="LFK64" s="169"/>
      <c r="LFL64" s="169"/>
      <c r="LFM64" s="169"/>
      <c r="LFN64" s="169"/>
      <c r="LFO64" s="169"/>
      <c r="LFP64" s="169"/>
      <c r="LFQ64" s="169"/>
      <c r="LFR64" s="169"/>
      <c r="LFS64" s="169"/>
      <c r="LFT64" s="169"/>
      <c r="LFU64" s="169"/>
      <c r="LFV64" s="169"/>
      <c r="LFW64" s="169"/>
      <c r="LFX64" s="169"/>
      <c r="LFY64" s="169"/>
      <c r="LFZ64" s="169"/>
      <c r="LGA64" s="169"/>
      <c r="LGB64" s="169"/>
      <c r="LGC64" s="169"/>
      <c r="LGD64" s="169"/>
      <c r="LGE64" s="169"/>
      <c r="LGF64" s="169"/>
      <c r="LGG64" s="169"/>
      <c r="LGH64" s="169"/>
      <c r="LGI64" s="169"/>
      <c r="LGJ64" s="169"/>
      <c r="LGK64" s="169"/>
      <c r="LGL64" s="169"/>
      <c r="LGM64" s="169"/>
      <c r="LGN64" s="169"/>
      <c r="LGO64" s="169"/>
      <c r="LGP64" s="169"/>
      <c r="LGQ64" s="169"/>
      <c r="LGR64" s="169"/>
      <c r="LGS64" s="169"/>
      <c r="LGT64" s="169"/>
      <c r="LGU64" s="169"/>
      <c r="LGV64" s="169"/>
      <c r="LGW64" s="169"/>
      <c r="LGX64" s="169"/>
      <c r="LGY64" s="169"/>
      <c r="LGZ64" s="169"/>
      <c r="LHA64" s="169"/>
      <c r="LHB64" s="169"/>
      <c r="LHC64" s="169"/>
      <c r="LHD64" s="169"/>
      <c r="LHE64" s="169"/>
      <c r="LHF64" s="169"/>
      <c r="LHG64" s="169"/>
      <c r="LHH64" s="169"/>
      <c r="LHI64" s="169"/>
      <c r="LHJ64" s="169"/>
      <c r="LHK64" s="169"/>
      <c r="LHL64" s="169"/>
      <c r="LHM64" s="169"/>
      <c r="LHN64" s="169"/>
      <c r="LHO64" s="169"/>
      <c r="LHP64" s="169"/>
      <c r="LHQ64" s="169"/>
      <c r="LHR64" s="169"/>
      <c r="LHS64" s="169"/>
      <c r="LHT64" s="169"/>
      <c r="LHU64" s="169"/>
      <c r="LHV64" s="169"/>
      <c r="LHW64" s="169"/>
      <c r="LHX64" s="169"/>
      <c r="LHY64" s="169"/>
      <c r="LHZ64" s="169"/>
      <c r="LIA64" s="169"/>
      <c r="LIB64" s="169"/>
      <c r="LIC64" s="169"/>
      <c r="LID64" s="169"/>
      <c r="LIE64" s="169"/>
      <c r="LIF64" s="169"/>
      <c r="LIG64" s="169"/>
      <c r="LIH64" s="169"/>
      <c r="LII64" s="169"/>
      <c r="LIJ64" s="169"/>
      <c r="LIK64" s="169"/>
      <c r="LIL64" s="169"/>
      <c r="LIM64" s="169"/>
      <c r="LIN64" s="169"/>
      <c r="LIO64" s="169"/>
      <c r="LIP64" s="169"/>
      <c r="LIQ64" s="169"/>
      <c r="LIR64" s="169"/>
      <c r="LIS64" s="169"/>
      <c r="LIT64" s="169"/>
      <c r="LIU64" s="169"/>
      <c r="LIV64" s="169"/>
      <c r="LIW64" s="169"/>
      <c r="LIX64" s="169"/>
      <c r="LIY64" s="169"/>
      <c r="LIZ64" s="169"/>
      <c r="LJA64" s="169"/>
      <c r="LJB64" s="169"/>
      <c r="LJC64" s="169"/>
      <c r="LJD64" s="169"/>
      <c r="LJE64" s="169"/>
      <c r="LJF64" s="169"/>
      <c r="LJG64" s="169"/>
      <c r="LJH64" s="169"/>
      <c r="LJI64" s="169"/>
      <c r="LJJ64" s="169"/>
      <c r="LJK64" s="169"/>
      <c r="LJL64" s="169"/>
      <c r="LJM64" s="169"/>
      <c r="LJN64" s="169"/>
      <c r="LJO64" s="169"/>
      <c r="LJP64" s="169"/>
      <c r="LJQ64" s="169"/>
      <c r="LJR64" s="169"/>
      <c r="LJS64" s="169"/>
      <c r="LJT64" s="169"/>
      <c r="LJU64" s="169"/>
      <c r="LJV64" s="169"/>
      <c r="LJW64" s="169"/>
      <c r="LJX64" s="169"/>
      <c r="LJY64" s="169"/>
      <c r="LJZ64" s="169"/>
      <c r="LKA64" s="169"/>
      <c r="LKB64" s="169"/>
      <c r="LKC64" s="169"/>
      <c r="LKD64" s="169"/>
      <c r="LKE64" s="169"/>
      <c r="LKF64" s="169"/>
      <c r="LKG64" s="169"/>
      <c r="LKH64" s="169"/>
      <c r="LKI64" s="169"/>
      <c r="LKJ64" s="169"/>
      <c r="LKK64" s="169"/>
      <c r="LKL64" s="169"/>
      <c r="LKM64" s="169"/>
      <c r="LKN64" s="169"/>
      <c r="LKO64" s="169"/>
      <c r="LKP64" s="169"/>
      <c r="LKQ64" s="169"/>
      <c r="LKR64" s="169"/>
      <c r="LKS64" s="169"/>
      <c r="LKT64" s="169"/>
      <c r="LKU64" s="169"/>
      <c r="LKV64" s="169"/>
      <c r="LKW64" s="169"/>
      <c r="LKX64" s="169"/>
      <c r="LKY64" s="169"/>
      <c r="LKZ64" s="169"/>
      <c r="LLA64" s="169"/>
      <c r="LLB64" s="169"/>
      <c r="LLC64" s="169"/>
      <c r="LLD64" s="169"/>
      <c r="LLE64" s="169"/>
      <c r="LLF64" s="169"/>
      <c r="LLG64" s="169"/>
      <c r="LLH64" s="169"/>
      <c r="LLI64" s="169"/>
      <c r="LLJ64" s="169"/>
      <c r="LLK64" s="169"/>
      <c r="LLL64" s="169"/>
      <c r="LLM64" s="169"/>
      <c r="LLN64" s="169"/>
      <c r="LLO64" s="169"/>
      <c r="LLP64" s="169"/>
      <c r="LLQ64" s="169"/>
      <c r="LLR64" s="169"/>
      <c r="LLS64" s="169"/>
      <c r="LLT64" s="169"/>
      <c r="LLU64" s="169"/>
      <c r="LLV64" s="169"/>
      <c r="LLW64" s="169"/>
      <c r="LLX64" s="169"/>
      <c r="LLY64" s="169"/>
      <c r="LLZ64" s="169"/>
      <c r="LMA64" s="169"/>
      <c r="LMB64" s="169"/>
      <c r="LMC64" s="169"/>
      <c r="LMD64" s="169"/>
      <c r="LME64" s="169"/>
      <c r="LMF64" s="169"/>
      <c r="LMG64" s="169"/>
      <c r="LMH64" s="169"/>
      <c r="LMI64" s="169"/>
      <c r="LMJ64" s="169"/>
      <c r="LMK64" s="169"/>
      <c r="LML64" s="169"/>
      <c r="LMM64" s="169"/>
      <c r="LMN64" s="169"/>
      <c r="LMO64" s="169"/>
      <c r="LMP64" s="169"/>
      <c r="LMQ64" s="169"/>
      <c r="LMR64" s="169"/>
      <c r="LMS64" s="169"/>
      <c r="LMT64" s="169"/>
      <c r="LMU64" s="169"/>
      <c r="LMV64" s="169"/>
      <c r="LMW64" s="169"/>
      <c r="LMX64" s="169"/>
      <c r="LMY64" s="169"/>
      <c r="LMZ64" s="169"/>
      <c r="LNA64" s="169"/>
      <c r="LNB64" s="169"/>
      <c r="LNC64" s="169"/>
      <c r="LND64" s="169"/>
      <c r="LNE64" s="169"/>
      <c r="LNF64" s="169"/>
      <c r="LNG64" s="169"/>
      <c r="LNH64" s="169"/>
      <c r="LNI64" s="169"/>
      <c r="LNJ64" s="169"/>
      <c r="LNK64" s="169"/>
      <c r="LNL64" s="169"/>
      <c r="LNM64" s="169"/>
      <c r="LNN64" s="169"/>
      <c r="LNO64" s="169"/>
      <c r="LNP64" s="169"/>
      <c r="LNQ64" s="169"/>
      <c r="LNR64" s="169"/>
      <c r="LNS64" s="169"/>
      <c r="LNT64" s="169"/>
      <c r="LNU64" s="169"/>
      <c r="LNV64" s="169"/>
      <c r="LNW64" s="169"/>
      <c r="LNX64" s="169"/>
      <c r="LNY64" s="169"/>
      <c r="LNZ64" s="169"/>
      <c r="LOA64" s="169"/>
      <c r="LOB64" s="169"/>
      <c r="LOC64" s="169"/>
      <c r="LOD64" s="169"/>
      <c r="LOE64" s="169"/>
      <c r="LOF64" s="169"/>
      <c r="LOG64" s="169"/>
      <c r="LOH64" s="169"/>
      <c r="LOI64" s="169"/>
      <c r="LOJ64" s="169"/>
      <c r="LOK64" s="169"/>
      <c r="LOL64" s="169"/>
      <c r="LOM64" s="169"/>
      <c r="LON64" s="169"/>
      <c r="LOO64" s="169"/>
      <c r="LOP64" s="169"/>
      <c r="LOQ64" s="169"/>
      <c r="LOR64" s="169"/>
      <c r="LOS64" s="169"/>
      <c r="LOT64" s="169"/>
      <c r="LOU64" s="169"/>
      <c r="LOV64" s="169"/>
      <c r="LOW64" s="169"/>
      <c r="LOX64" s="169"/>
      <c r="LOY64" s="169"/>
      <c r="LOZ64" s="169"/>
      <c r="LPA64" s="169"/>
      <c r="LPB64" s="169"/>
      <c r="LPC64" s="169"/>
      <c r="LPD64" s="169"/>
      <c r="LPE64" s="169"/>
      <c r="LPF64" s="169"/>
      <c r="LPG64" s="169"/>
      <c r="LPH64" s="169"/>
      <c r="LPI64" s="169"/>
      <c r="LPJ64" s="169"/>
      <c r="LPK64" s="169"/>
      <c r="LPL64" s="169"/>
      <c r="LPM64" s="169"/>
      <c r="LPN64" s="169"/>
      <c r="LPO64" s="169"/>
      <c r="LPP64" s="169"/>
      <c r="LPQ64" s="169"/>
      <c r="LPR64" s="169"/>
      <c r="LPS64" s="169"/>
      <c r="LPT64" s="169"/>
      <c r="LPU64" s="169"/>
      <c r="LPV64" s="169"/>
      <c r="LPW64" s="169"/>
      <c r="LPX64" s="169"/>
      <c r="LPY64" s="169"/>
      <c r="LPZ64" s="169"/>
      <c r="LQA64" s="169"/>
      <c r="LQB64" s="169"/>
      <c r="LQC64" s="169"/>
      <c r="LQD64" s="169"/>
      <c r="LQE64" s="169"/>
      <c r="LQF64" s="169"/>
      <c r="LQG64" s="169"/>
      <c r="LQH64" s="169"/>
      <c r="LQI64" s="169"/>
      <c r="LQJ64" s="169"/>
      <c r="LQK64" s="169"/>
      <c r="LQL64" s="169"/>
      <c r="LQM64" s="169"/>
      <c r="LQN64" s="169"/>
      <c r="LQO64" s="169"/>
      <c r="LQP64" s="169"/>
      <c r="LQQ64" s="169"/>
      <c r="LQR64" s="169"/>
      <c r="LQS64" s="169"/>
      <c r="LQT64" s="169"/>
      <c r="LQU64" s="169"/>
      <c r="LQV64" s="169"/>
      <c r="LQW64" s="169"/>
      <c r="LQX64" s="169"/>
      <c r="LQY64" s="169"/>
      <c r="LQZ64" s="169"/>
      <c r="LRA64" s="169"/>
      <c r="LRB64" s="169"/>
      <c r="LRC64" s="169"/>
      <c r="LRD64" s="169"/>
      <c r="LRE64" s="169"/>
      <c r="LRF64" s="169"/>
      <c r="LRG64" s="169"/>
      <c r="LRH64" s="169"/>
      <c r="LRI64" s="169"/>
      <c r="LRJ64" s="169"/>
      <c r="LRK64" s="169"/>
      <c r="LRL64" s="169"/>
      <c r="LRM64" s="169"/>
      <c r="LRN64" s="169"/>
      <c r="LRO64" s="169"/>
      <c r="LRP64" s="169"/>
      <c r="LRQ64" s="169"/>
      <c r="LRR64" s="169"/>
      <c r="LRS64" s="169"/>
      <c r="LRT64" s="169"/>
      <c r="LRU64" s="169"/>
      <c r="LRV64" s="169"/>
      <c r="LRW64" s="169"/>
      <c r="LRX64" s="169"/>
      <c r="LRY64" s="169"/>
      <c r="LRZ64" s="169"/>
      <c r="LSA64" s="169"/>
      <c r="LSB64" s="169"/>
      <c r="LSC64" s="169"/>
      <c r="LSD64" s="169"/>
      <c r="LSE64" s="169"/>
      <c r="LSF64" s="169"/>
      <c r="LSG64" s="169"/>
      <c r="LSH64" s="169"/>
      <c r="LSI64" s="169"/>
      <c r="LSJ64" s="169"/>
      <c r="LSK64" s="169"/>
      <c r="LSL64" s="169"/>
      <c r="LSM64" s="169"/>
      <c r="LSN64" s="169"/>
      <c r="LSO64" s="169"/>
      <c r="LSP64" s="169"/>
      <c r="LSQ64" s="169"/>
      <c r="LSR64" s="169"/>
      <c r="LSS64" s="169"/>
      <c r="LST64" s="169"/>
      <c r="LSU64" s="169"/>
      <c r="LSV64" s="169"/>
      <c r="LSW64" s="169"/>
      <c r="LSX64" s="169"/>
      <c r="LSY64" s="169"/>
      <c r="LSZ64" s="169"/>
      <c r="LTA64" s="169"/>
      <c r="LTB64" s="169"/>
      <c r="LTC64" s="169"/>
      <c r="LTD64" s="169"/>
      <c r="LTE64" s="169"/>
      <c r="LTF64" s="169"/>
      <c r="LTG64" s="169"/>
      <c r="LTH64" s="169"/>
      <c r="LTI64" s="169"/>
      <c r="LTJ64" s="169"/>
      <c r="LTK64" s="169"/>
      <c r="LTL64" s="169"/>
      <c r="LTM64" s="169"/>
      <c r="LTN64" s="169"/>
      <c r="LTO64" s="169"/>
      <c r="LTP64" s="169"/>
      <c r="LTQ64" s="169"/>
      <c r="LTR64" s="169"/>
      <c r="LTS64" s="169"/>
      <c r="LTT64" s="169"/>
      <c r="LTU64" s="169"/>
      <c r="LTV64" s="169"/>
      <c r="LTW64" s="169"/>
      <c r="LTX64" s="169"/>
      <c r="LTY64" s="169"/>
      <c r="LTZ64" s="169"/>
      <c r="LUA64" s="169"/>
      <c r="LUB64" s="169"/>
      <c r="LUC64" s="169"/>
      <c r="LUD64" s="169"/>
      <c r="LUE64" s="169"/>
      <c r="LUF64" s="169"/>
      <c r="LUG64" s="169"/>
      <c r="LUH64" s="169"/>
      <c r="LUI64" s="169"/>
      <c r="LUJ64" s="169"/>
      <c r="LUK64" s="169"/>
      <c r="LUL64" s="169"/>
      <c r="LUM64" s="169"/>
      <c r="LUN64" s="169"/>
      <c r="LUO64" s="169"/>
      <c r="LUP64" s="169"/>
      <c r="LUQ64" s="169"/>
      <c r="LUR64" s="169"/>
      <c r="LUS64" s="169"/>
      <c r="LUT64" s="169"/>
      <c r="LUU64" s="169"/>
      <c r="LUV64" s="169"/>
      <c r="LUW64" s="169"/>
      <c r="LUX64" s="169"/>
      <c r="LUY64" s="169"/>
      <c r="LUZ64" s="169"/>
      <c r="LVA64" s="169"/>
      <c r="LVB64" s="169"/>
      <c r="LVC64" s="169"/>
      <c r="LVD64" s="169"/>
      <c r="LVE64" s="169"/>
      <c r="LVF64" s="169"/>
      <c r="LVG64" s="169"/>
      <c r="LVH64" s="169"/>
      <c r="LVI64" s="169"/>
      <c r="LVJ64" s="169"/>
      <c r="LVK64" s="169"/>
      <c r="LVL64" s="169"/>
      <c r="LVM64" s="169"/>
      <c r="LVN64" s="169"/>
      <c r="LVO64" s="169"/>
      <c r="LVP64" s="169"/>
      <c r="LVQ64" s="169"/>
      <c r="LVR64" s="169"/>
      <c r="LVS64" s="169"/>
      <c r="LVT64" s="169"/>
      <c r="LVU64" s="169"/>
      <c r="LVV64" s="169"/>
      <c r="LVW64" s="169"/>
      <c r="LVX64" s="169"/>
      <c r="LVY64" s="169"/>
      <c r="LVZ64" s="169"/>
      <c r="LWA64" s="169"/>
      <c r="LWB64" s="169"/>
      <c r="LWC64" s="169"/>
      <c r="LWD64" s="169"/>
      <c r="LWE64" s="169"/>
      <c r="LWF64" s="169"/>
      <c r="LWG64" s="169"/>
      <c r="LWH64" s="169"/>
      <c r="LWI64" s="169"/>
      <c r="LWJ64" s="169"/>
      <c r="LWK64" s="169"/>
      <c r="LWL64" s="169"/>
      <c r="LWM64" s="169"/>
      <c r="LWN64" s="169"/>
      <c r="LWO64" s="169"/>
      <c r="LWP64" s="169"/>
      <c r="LWQ64" s="169"/>
      <c r="LWR64" s="169"/>
      <c r="LWS64" s="169"/>
      <c r="LWT64" s="169"/>
      <c r="LWU64" s="169"/>
      <c r="LWV64" s="169"/>
      <c r="LWW64" s="169"/>
      <c r="LWX64" s="169"/>
      <c r="LWY64" s="169"/>
      <c r="LWZ64" s="169"/>
      <c r="LXA64" s="169"/>
      <c r="LXB64" s="169"/>
      <c r="LXC64" s="169"/>
      <c r="LXD64" s="169"/>
      <c r="LXE64" s="169"/>
      <c r="LXF64" s="169"/>
      <c r="LXG64" s="169"/>
      <c r="LXH64" s="169"/>
      <c r="LXI64" s="169"/>
      <c r="LXJ64" s="169"/>
      <c r="LXK64" s="169"/>
      <c r="LXL64" s="169"/>
      <c r="LXM64" s="169"/>
      <c r="LXN64" s="169"/>
      <c r="LXO64" s="169"/>
      <c r="LXP64" s="169"/>
      <c r="LXQ64" s="169"/>
      <c r="LXR64" s="169"/>
      <c r="LXS64" s="169"/>
      <c r="LXT64" s="169"/>
      <c r="LXU64" s="169"/>
      <c r="LXV64" s="169"/>
      <c r="LXW64" s="169"/>
      <c r="LXX64" s="169"/>
      <c r="LXY64" s="169"/>
      <c r="LXZ64" s="169"/>
      <c r="LYA64" s="169"/>
      <c r="LYB64" s="169"/>
      <c r="LYC64" s="169"/>
      <c r="LYD64" s="169"/>
      <c r="LYE64" s="169"/>
      <c r="LYF64" s="169"/>
      <c r="LYG64" s="169"/>
      <c r="LYH64" s="169"/>
      <c r="LYI64" s="169"/>
      <c r="LYJ64" s="169"/>
      <c r="LYK64" s="169"/>
      <c r="LYL64" s="169"/>
      <c r="LYM64" s="169"/>
      <c r="LYN64" s="169"/>
      <c r="LYO64" s="169"/>
      <c r="LYP64" s="169"/>
      <c r="LYQ64" s="169"/>
      <c r="LYR64" s="169"/>
      <c r="LYS64" s="169"/>
      <c r="LYT64" s="169"/>
      <c r="LYU64" s="169"/>
      <c r="LYV64" s="169"/>
      <c r="LYW64" s="169"/>
      <c r="LYX64" s="169"/>
      <c r="LYY64" s="169"/>
      <c r="LYZ64" s="169"/>
      <c r="LZA64" s="169"/>
      <c r="LZB64" s="169"/>
      <c r="LZC64" s="169"/>
      <c r="LZD64" s="169"/>
      <c r="LZE64" s="169"/>
      <c r="LZF64" s="169"/>
      <c r="LZG64" s="169"/>
      <c r="LZH64" s="169"/>
      <c r="LZI64" s="169"/>
      <c r="LZJ64" s="169"/>
      <c r="LZK64" s="169"/>
      <c r="LZL64" s="169"/>
      <c r="LZM64" s="169"/>
      <c r="LZN64" s="169"/>
      <c r="LZO64" s="169"/>
      <c r="LZP64" s="169"/>
      <c r="LZQ64" s="169"/>
      <c r="LZR64" s="169"/>
      <c r="LZS64" s="169"/>
      <c r="LZT64" s="169"/>
      <c r="LZU64" s="169"/>
      <c r="LZV64" s="169"/>
      <c r="LZW64" s="169"/>
      <c r="LZX64" s="169"/>
      <c r="LZY64" s="169"/>
      <c r="LZZ64" s="169"/>
      <c r="MAA64" s="169"/>
      <c r="MAB64" s="169"/>
      <c r="MAC64" s="169"/>
      <c r="MAD64" s="169"/>
      <c r="MAE64" s="169"/>
      <c r="MAF64" s="169"/>
      <c r="MAG64" s="169"/>
      <c r="MAH64" s="169"/>
      <c r="MAI64" s="169"/>
      <c r="MAJ64" s="169"/>
      <c r="MAK64" s="169"/>
      <c r="MAL64" s="169"/>
      <c r="MAM64" s="169"/>
      <c r="MAN64" s="169"/>
      <c r="MAO64" s="169"/>
      <c r="MAP64" s="169"/>
      <c r="MAQ64" s="169"/>
      <c r="MAR64" s="169"/>
      <c r="MAS64" s="169"/>
      <c r="MAT64" s="169"/>
      <c r="MAU64" s="169"/>
      <c r="MAV64" s="169"/>
      <c r="MAW64" s="169"/>
      <c r="MAX64" s="169"/>
      <c r="MAY64" s="169"/>
      <c r="MAZ64" s="169"/>
      <c r="MBA64" s="169"/>
      <c r="MBB64" s="169"/>
      <c r="MBC64" s="169"/>
      <c r="MBD64" s="169"/>
      <c r="MBE64" s="169"/>
      <c r="MBF64" s="169"/>
      <c r="MBG64" s="169"/>
      <c r="MBH64" s="169"/>
      <c r="MBI64" s="169"/>
      <c r="MBJ64" s="169"/>
      <c r="MBK64" s="169"/>
      <c r="MBL64" s="169"/>
      <c r="MBM64" s="169"/>
      <c r="MBN64" s="169"/>
      <c r="MBO64" s="169"/>
      <c r="MBP64" s="169"/>
      <c r="MBQ64" s="169"/>
      <c r="MBR64" s="169"/>
      <c r="MBS64" s="169"/>
      <c r="MBT64" s="169"/>
      <c r="MBU64" s="169"/>
      <c r="MBV64" s="169"/>
      <c r="MBW64" s="169"/>
      <c r="MBX64" s="169"/>
      <c r="MBY64" s="169"/>
      <c r="MBZ64" s="169"/>
      <c r="MCA64" s="169"/>
      <c r="MCB64" s="169"/>
      <c r="MCC64" s="169"/>
      <c r="MCD64" s="169"/>
      <c r="MCE64" s="169"/>
      <c r="MCF64" s="169"/>
      <c r="MCG64" s="169"/>
      <c r="MCH64" s="169"/>
      <c r="MCI64" s="169"/>
      <c r="MCJ64" s="169"/>
      <c r="MCK64" s="169"/>
      <c r="MCL64" s="169"/>
      <c r="MCM64" s="169"/>
      <c r="MCN64" s="169"/>
      <c r="MCO64" s="169"/>
      <c r="MCP64" s="169"/>
      <c r="MCQ64" s="169"/>
      <c r="MCR64" s="169"/>
      <c r="MCS64" s="169"/>
      <c r="MCT64" s="169"/>
      <c r="MCU64" s="169"/>
      <c r="MCV64" s="169"/>
      <c r="MCW64" s="169"/>
      <c r="MCX64" s="169"/>
      <c r="MCY64" s="169"/>
      <c r="MCZ64" s="169"/>
      <c r="MDA64" s="169"/>
      <c r="MDB64" s="169"/>
      <c r="MDC64" s="169"/>
      <c r="MDD64" s="169"/>
      <c r="MDE64" s="169"/>
      <c r="MDF64" s="169"/>
      <c r="MDG64" s="169"/>
      <c r="MDH64" s="169"/>
      <c r="MDI64" s="169"/>
      <c r="MDJ64" s="169"/>
      <c r="MDK64" s="169"/>
      <c r="MDL64" s="169"/>
      <c r="MDM64" s="169"/>
      <c r="MDN64" s="169"/>
      <c r="MDO64" s="169"/>
      <c r="MDP64" s="169"/>
      <c r="MDQ64" s="169"/>
      <c r="MDR64" s="169"/>
      <c r="MDS64" s="169"/>
      <c r="MDT64" s="169"/>
      <c r="MDU64" s="169"/>
      <c r="MDV64" s="169"/>
      <c r="MDW64" s="169"/>
      <c r="MDX64" s="169"/>
      <c r="MDY64" s="169"/>
      <c r="MDZ64" s="169"/>
      <c r="MEA64" s="169"/>
      <c r="MEB64" s="169"/>
      <c r="MEC64" s="169"/>
      <c r="MED64" s="169"/>
      <c r="MEE64" s="169"/>
      <c r="MEF64" s="169"/>
      <c r="MEG64" s="169"/>
      <c r="MEH64" s="169"/>
      <c r="MEI64" s="169"/>
      <c r="MEJ64" s="169"/>
      <c r="MEK64" s="169"/>
      <c r="MEL64" s="169"/>
      <c r="MEM64" s="169"/>
      <c r="MEN64" s="169"/>
      <c r="MEO64" s="169"/>
      <c r="MEP64" s="169"/>
      <c r="MEQ64" s="169"/>
      <c r="MER64" s="169"/>
      <c r="MES64" s="169"/>
      <c r="MET64" s="169"/>
      <c r="MEU64" s="169"/>
      <c r="MEV64" s="169"/>
      <c r="MEW64" s="169"/>
      <c r="MEX64" s="169"/>
      <c r="MEY64" s="169"/>
      <c r="MEZ64" s="169"/>
      <c r="MFA64" s="169"/>
      <c r="MFB64" s="169"/>
      <c r="MFC64" s="169"/>
      <c r="MFD64" s="169"/>
      <c r="MFE64" s="169"/>
      <c r="MFF64" s="169"/>
      <c r="MFG64" s="169"/>
      <c r="MFH64" s="169"/>
      <c r="MFI64" s="169"/>
      <c r="MFJ64" s="169"/>
      <c r="MFK64" s="169"/>
      <c r="MFL64" s="169"/>
      <c r="MFM64" s="169"/>
      <c r="MFN64" s="169"/>
      <c r="MFO64" s="169"/>
      <c r="MFP64" s="169"/>
      <c r="MFQ64" s="169"/>
      <c r="MFR64" s="169"/>
      <c r="MFS64" s="169"/>
      <c r="MFT64" s="169"/>
      <c r="MFU64" s="169"/>
      <c r="MFV64" s="169"/>
      <c r="MFW64" s="169"/>
      <c r="MFX64" s="169"/>
      <c r="MFY64" s="169"/>
      <c r="MFZ64" s="169"/>
      <c r="MGA64" s="169"/>
      <c r="MGB64" s="169"/>
      <c r="MGC64" s="169"/>
      <c r="MGD64" s="169"/>
      <c r="MGE64" s="169"/>
      <c r="MGF64" s="169"/>
      <c r="MGG64" s="169"/>
      <c r="MGH64" s="169"/>
      <c r="MGI64" s="169"/>
      <c r="MGJ64" s="169"/>
      <c r="MGK64" s="169"/>
      <c r="MGL64" s="169"/>
      <c r="MGM64" s="169"/>
      <c r="MGN64" s="169"/>
      <c r="MGO64" s="169"/>
      <c r="MGP64" s="169"/>
      <c r="MGQ64" s="169"/>
      <c r="MGR64" s="169"/>
      <c r="MGS64" s="169"/>
      <c r="MGT64" s="169"/>
      <c r="MGU64" s="169"/>
      <c r="MGV64" s="169"/>
      <c r="MGW64" s="169"/>
      <c r="MGX64" s="169"/>
      <c r="MGY64" s="169"/>
      <c r="MGZ64" s="169"/>
      <c r="MHA64" s="169"/>
      <c r="MHB64" s="169"/>
      <c r="MHC64" s="169"/>
      <c r="MHD64" s="169"/>
      <c r="MHE64" s="169"/>
      <c r="MHF64" s="169"/>
      <c r="MHG64" s="169"/>
      <c r="MHH64" s="169"/>
      <c r="MHI64" s="169"/>
      <c r="MHJ64" s="169"/>
      <c r="MHK64" s="169"/>
      <c r="MHL64" s="169"/>
      <c r="MHM64" s="169"/>
      <c r="MHN64" s="169"/>
      <c r="MHO64" s="169"/>
      <c r="MHP64" s="169"/>
      <c r="MHQ64" s="169"/>
      <c r="MHR64" s="169"/>
      <c r="MHS64" s="169"/>
      <c r="MHT64" s="169"/>
      <c r="MHU64" s="169"/>
      <c r="MHV64" s="169"/>
      <c r="MHW64" s="169"/>
      <c r="MHX64" s="169"/>
      <c r="MHY64" s="169"/>
      <c r="MHZ64" s="169"/>
      <c r="MIA64" s="169"/>
      <c r="MIB64" s="169"/>
      <c r="MIC64" s="169"/>
      <c r="MID64" s="169"/>
      <c r="MIE64" s="169"/>
      <c r="MIF64" s="169"/>
      <c r="MIG64" s="169"/>
      <c r="MIH64" s="169"/>
      <c r="MII64" s="169"/>
      <c r="MIJ64" s="169"/>
      <c r="MIK64" s="169"/>
      <c r="MIL64" s="169"/>
      <c r="MIM64" s="169"/>
      <c r="MIN64" s="169"/>
      <c r="MIO64" s="169"/>
      <c r="MIP64" s="169"/>
      <c r="MIQ64" s="169"/>
      <c r="MIR64" s="169"/>
      <c r="MIS64" s="169"/>
      <c r="MIT64" s="169"/>
      <c r="MIU64" s="169"/>
      <c r="MIV64" s="169"/>
      <c r="MIW64" s="169"/>
      <c r="MIX64" s="169"/>
      <c r="MIY64" s="169"/>
      <c r="MIZ64" s="169"/>
      <c r="MJA64" s="169"/>
      <c r="MJB64" s="169"/>
      <c r="MJC64" s="169"/>
      <c r="MJD64" s="169"/>
      <c r="MJE64" s="169"/>
      <c r="MJF64" s="169"/>
      <c r="MJG64" s="169"/>
      <c r="MJH64" s="169"/>
      <c r="MJI64" s="169"/>
      <c r="MJJ64" s="169"/>
      <c r="MJK64" s="169"/>
      <c r="MJL64" s="169"/>
      <c r="MJM64" s="169"/>
      <c r="MJN64" s="169"/>
      <c r="MJO64" s="169"/>
      <c r="MJP64" s="169"/>
      <c r="MJQ64" s="169"/>
      <c r="MJR64" s="169"/>
      <c r="MJS64" s="169"/>
      <c r="MJT64" s="169"/>
      <c r="MJU64" s="169"/>
      <c r="MJV64" s="169"/>
      <c r="MJW64" s="169"/>
      <c r="MJX64" s="169"/>
      <c r="MJY64" s="169"/>
      <c r="MJZ64" s="169"/>
      <c r="MKA64" s="169"/>
      <c r="MKB64" s="169"/>
      <c r="MKC64" s="169"/>
      <c r="MKD64" s="169"/>
      <c r="MKE64" s="169"/>
      <c r="MKF64" s="169"/>
      <c r="MKG64" s="169"/>
      <c r="MKH64" s="169"/>
      <c r="MKI64" s="169"/>
      <c r="MKJ64" s="169"/>
      <c r="MKK64" s="169"/>
      <c r="MKL64" s="169"/>
      <c r="MKM64" s="169"/>
      <c r="MKN64" s="169"/>
      <c r="MKO64" s="169"/>
      <c r="MKP64" s="169"/>
      <c r="MKQ64" s="169"/>
      <c r="MKR64" s="169"/>
      <c r="MKS64" s="169"/>
      <c r="MKT64" s="169"/>
      <c r="MKU64" s="169"/>
      <c r="MKV64" s="169"/>
      <c r="MKW64" s="169"/>
      <c r="MKX64" s="169"/>
      <c r="MKY64" s="169"/>
      <c r="MKZ64" s="169"/>
      <c r="MLA64" s="169"/>
      <c r="MLB64" s="169"/>
      <c r="MLC64" s="169"/>
      <c r="MLD64" s="169"/>
      <c r="MLE64" s="169"/>
      <c r="MLF64" s="169"/>
      <c r="MLG64" s="169"/>
      <c r="MLH64" s="169"/>
      <c r="MLI64" s="169"/>
      <c r="MLJ64" s="169"/>
      <c r="MLK64" s="169"/>
      <c r="MLL64" s="169"/>
      <c r="MLM64" s="169"/>
      <c r="MLN64" s="169"/>
      <c r="MLO64" s="169"/>
      <c r="MLP64" s="169"/>
      <c r="MLQ64" s="169"/>
      <c r="MLR64" s="169"/>
      <c r="MLS64" s="169"/>
      <c r="MLT64" s="169"/>
      <c r="MLU64" s="169"/>
      <c r="MLV64" s="169"/>
      <c r="MLW64" s="169"/>
      <c r="MLX64" s="169"/>
      <c r="MLY64" s="169"/>
      <c r="MLZ64" s="169"/>
      <c r="MMA64" s="169"/>
      <c r="MMB64" s="169"/>
      <c r="MMC64" s="169"/>
      <c r="MMD64" s="169"/>
      <c r="MME64" s="169"/>
      <c r="MMF64" s="169"/>
      <c r="MMG64" s="169"/>
      <c r="MMH64" s="169"/>
      <c r="MMI64" s="169"/>
      <c r="MMJ64" s="169"/>
      <c r="MMK64" s="169"/>
      <c r="MML64" s="169"/>
      <c r="MMM64" s="169"/>
      <c r="MMN64" s="169"/>
      <c r="MMO64" s="169"/>
      <c r="MMP64" s="169"/>
      <c r="MMQ64" s="169"/>
      <c r="MMR64" s="169"/>
      <c r="MMS64" s="169"/>
      <c r="MMT64" s="169"/>
      <c r="MMU64" s="169"/>
      <c r="MMV64" s="169"/>
      <c r="MMW64" s="169"/>
      <c r="MMX64" s="169"/>
      <c r="MMY64" s="169"/>
      <c r="MMZ64" s="169"/>
      <c r="MNA64" s="169"/>
      <c r="MNB64" s="169"/>
      <c r="MNC64" s="169"/>
      <c r="MND64" s="169"/>
      <c r="MNE64" s="169"/>
      <c r="MNF64" s="169"/>
      <c r="MNG64" s="169"/>
      <c r="MNH64" s="169"/>
      <c r="MNI64" s="169"/>
      <c r="MNJ64" s="169"/>
      <c r="MNK64" s="169"/>
      <c r="MNL64" s="169"/>
      <c r="MNM64" s="169"/>
      <c r="MNN64" s="169"/>
      <c r="MNO64" s="169"/>
      <c r="MNP64" s="169"/>
      <c r="MNQ64" s="169"/>
      <c r="MNR64" s="169"/>
      <c r="MNS64" s="169"/>
      <c r="MNT64" s="169"/>
      <c r="MNU64" s="169"/>
      <c r="MNV64" s="169"/>
      <c r="MNW64" s="169"/>
      <c r="MNX64" s="169"/>
      <c r="MNY64" s="169"/>
      <c r="MNZ64" s="169"/>
      <c r="MOA64" s="169"/>
      <c r="MOB64" s="169"/>
      <c r="MOC64" s="169"/>
      <c r="MOD64" s="169"/>
      <c r="MOE64" s="169"/>
      <c r="MOF64" s="169"/>
      <c r="MOG64" s="169"/>
      <c r="MOH64" s="169"/>
      <c r="MOI64" s="169"/>
      <c r="MOJ64" s="169"/>
      <c r="MOK64" s="169"/>
      <c r="MOL64" s="169"/>
      <c r="MOM64" s="169"/>
      <c r="MON64" s="169"/>
      <c r="MOO64" s="169"/>
      <c r="MOP64" s="169"/>
      <c r="MOQ64" s="169"/>
      <c r="MOR64" s="169"/>
      <c r="MOS64" s="169"/>
      <c r="MOT64" s="169"/>
      <c r="MOU64" s="169"/>
      <c r="MOV64" s="169"/>
      <c r="MOW64" s="169"/>
      <c r="MOX64" s="169"/>
      <c r="MOY64" s="169"/>
      <c r="MOZ64" s="169"/>
      <c r="MPA64" s="169"/>
      <c r="MPB64" s="169"/>
      <c r="MPC64" s="169"/>
      <c r="MPD64" s="169"/>
      <c r="MPE64" s="169"/>
      <c r="MPF64" s="169"/>
      <c r="MPG64" s="169"/>
      <c r="MPH64" s="169"/>
      <c r="MPI64" s="169"/>
      <c r="MPJ64" s="169"/>
      <c r="MPK64" s="169"/>
      <c r="MPL64" s="169"/>
      <c r="MPM64" s="169"/>
      <c r="MPN64" s="169"/>
      <c r="MPO64" s="169"/>
      <c r="MPP64" s="169"/>
      <c r="MPQ64" s="169"/>
      <c r="MPR64" s="169"/>
      <c r="MPS64" s="169"/>
      <c r="MPT64" s="169"/>
      <c r="MPU64" s="169"/>
      <c r="MPV64" s="169"/>
      <c r="MPW64" s="169"/>
      <c r="MPX64" s="169"/>
      <c r="MPY64" s="169"/>
      <c r="MPZ64" s="169"/>
      <c r="MQA64" s="169"/>
      <c r="MQB64" s="169"/>
      <c r="MQC64" s="169"/>
      <c r="MQD64" s="169"/>
      <c r="MQE64" s="169"/>
      <c r="MQF64" s="169"/>
      <c r="MQG64" s="169"/>
      <c r="MQH64" s="169"/>
      <c r="MQI64" s="169"/>
      <c r="MQJ64" s="169"/>
      <c r="MQK64" s="169"/>
      <c r="MQL64" s="169"/>
      <c r="MQM64" s="169"/>
      <c r="MQN64" s="169"/>
      <c r="MQO64" s="169"/>
      <c r="MQP64" s="169"/>
      <c r="MQQ64" s="169"/>
      <c r="MQR64" s="169"/>
      <c r="MQS64" s="169"/>
      <c r="MQT64" s="169"/>
      <c r="MQU64" s="169"/>
      <c r="MQV64" s="169"/>
      <c r="MQW64" s="169"/>
      <c r="MQX64" s="169"/>
      <c r="MQY64" s="169"/>
      <c r="MQZ64" s="169"/>
      <c r="MRA64" s="169"/>
      <c r="MRB64" s="169"/>
      <c r="MRC64" s="169"/>
      <c r="MRD64" s="169"/>
      <c r="MRE64" s="169"/>
      <c r="MRF64" s="169"/>
      <c r="MRG64" s="169"/>
      <c r="MRH64" s="169"/>
      <c r="MRI64" s="169"/>
      <c r="MRJ64" s="169"/>
      <c r="MRK64" s="169"/>
      <c r="MRL64" s="169"/>
      <c r="MRM64" s="169"/>
      <c r="MRN64" s="169"/>
      <c r="MRO64" s="169"/>
      <c r="MRP64" s="169"/>
      <c r="MRQ64" s="169"/>
      <c r="MRR64" s="169"/>
      <c r="MRS64" s="169"/>
      <c r="MRT64" s="169"/>
      <c r="MRU64" s="169"/>
      <c r="MRV64" s="169"/>
      <c r="MRW64" s="169"/>
      <c r="MRX64" s="169"/>
      <c r="MRY64" s="169"/>
      <c r="MRZ64" s="169"/>
      <c r="MSA64" s="169"/>
      <c r="MSB64" s="169"/>
      <c r="MSC64" s="169"/>
      <c r="MSD64" s="169"/>
      <c r="MSE64" s="169"/>
      <c r="MSF64" s="169"/>
      <c r="MSG64" s="169"/>
      <c r="MSH64" s="169"/>
      <c r="MSI64" s="169"/>
      <c r="MSJ64" s="169"/>
      <c r="MSK64" s="169"/>
      <c r="MSL64" s="169"/>
      <c r="MSM64" s="169"/>
      <c r="MSN64" s="169"/>
      <c r="MSO64" s="169"/>
      <c r="MSP64" s="169"/>
      <c r="MSQ64" s="169"/>
      <c r="MSR64" s="169"/>
      <c r="MSS64" s="169"/>
      <c r="MST64" s="169"/>
      <c r="MSU64" s="169"/>
      <c r="MSV64" s="169"/>
      <c r="MSW64" s="169"/>
      <c r="MSX64" s="169"/>
      <c r="MSY64" s="169"/>
      <c r="MSZ64" s="169"/>
      <c r="MTA64" s="169"/>
      <c r="MTB64" s="169"/>
      <c r="MTC64" s="169"/>
      <c r="MTD64" s="169"/>
      <c r="MTE64" s="169"/>
      <c r="MTF64" s="169"/>
      <c r="MTG64" s="169"/>
      <c r="MTH64" s="169"/>
      <c r="MTI64" s="169"/>
      <c r="MTJ64" s="169"/>
      <c r="MTK64" s="169"/>
      <c r="MTL64" s="169"/>
      <c r="MTM64" s="169"/>
      <c r="MTN64" s="169"/>
      <c r="MTO64" s="169"/>
      <c r="MTP64" s="169"/>
      <c r="MTQ64" s="169"/>
      <c r="MTR64" s="169"/>
      <c r="MTS64" s="169"/>
      <c r="MTT64" s="169"/>
      <c r="MTU64" s="169"/>
      <c r="MTV64" s="169"/>
      <c r="MTW64" s="169"/>
      <c r="MTX64" s="169"/>
      <c r="MTY64" s="169"/>
      <c r="MTZ64" s="169"/>
      <c r="MUA64" s="169"/>
      <c r="MUB64" s="169"/>
      <c r="MUC64" s="169"/>
      <c r="MUD64" s="169"/>
      <c r="MUE64" s="169"/>
      <c r="MUF64" s="169"/>
      <c r="MUG64" s="169"/>
      <c r="MUH64" s="169"/>
      <c r="MUI64" s="169"/>
      <c r="MUJ64" s="169"/>
      <c r="MUK64" s="169"/>
      <c r="MUL64" s="169"/>
      <c r="MUM64" s="169"/>
      <c r="MUN64" s="169"/>
      <c r="MUO64" s="169"/>
      <c r="MUP64" s="169"/>
      <c r="MUQ64" s="169"/>
      <c r="MUR64" s="169"/>
      <c r="MUS64" s="169"/>
      <c r="MUT64" s="169"/>
      <c r="MUU64" s="169"/>
      <c r="MUV64" s="169"/>
      <c r="MUW64" s="169"/>
      <c r="MUX64" s="169"/>
      <c r="MUY64" s="169"/>
      <c r="MUZ64" s="169"/>
      <c r="MVA64" s="169"/>
      <c r="MVB64" s="169"/>
      <c r="MVC64" s="169"/>
      <c r="MVD64" s="169"/>
      <c r="MVE64" s="169"/>
      <c r="MVF64" s="169"/>
      <c r="MVG64" s="169"/>
      <c r="MVH64" s="169"/>
      <c r="MVI64" s="169"/>
      <c r="MVJ64" s="169"/>
      <c r="MVK64" s="169"/>
      <c r="MVL64" s="169"/>
      <c r="MVM64" s="169"/>
      <c r="MVN64" s="169"/>
      <c r="MVO64" s="169"/>
      <c r="MVP64" s="169"/>
      <c r="MVQ64" s="169"/>
      <c r="MVR64" s="169"/>
      <c r="MVS64" s="169"/>
      <c r="MVT64" s="169"/>
      <c r="MVU64" s="169"/>
      <c r="MVV64" s="169"/>
      <c r="MVW64" s="169"/>
      <c r="MVX64" s="169"/>
      <c r="MVY64" s="169"/>
      <c r="MVZ64" s="169"/>
      <c r="MWA64" s="169"/>
      <c r="MWB64" s="169"/>
      <c r="MWC64" s="169"/>
      <c r="MWD64" s="169"/>
      <c r="MWE64" s="169"/>
      <c r="MWF64" s="169"/>
      <c r="MWG64" s="169"/>
      <c r="MWH64" s="169"/>
      <c r="MWI64" s="169"/>
      <c r="MWJ64" s="169"/>
      <c r="MWK64" s="169"/>
      <c r="MWL64" s="169"/>
      <c r="MWM64" s="169"/>
      <c r="MWN64" s="169"/>
      <c r="MWO64" s="169"/>
      <c r="MWP64" s="169"/>
      <c r="MWQ64" s="169"/>
      <c r="MWR64" s="169"/>
      <c r="MWS64" s="169"/>
      <c r="MWT64" s="169"/>
      <c r="MWU64" s="169"/>
      <c r="MWV64" s="169"/>
      <c r="MWW64" s="169"/>
      <c r="MWX64" s="169"/>
      <c r="MWY64" s="169"/>
      <c r="MWZ64" s="169"/>
      <c r="MXA64" s="169"/>
      <c r="MXB64" s="169"/>
      <c r="MXC64" s="169"/>
      <c r="MXD64" s="169"/>
      <c r="MXE64" s="169"/>
      <c r="MXF64" s="169"/>
      <c r="MXG64" s="169"/>
      <c r="MXH64" s="169"/>
      <c r="MXI64" s="169"/>
      <c r="MXJ64" s="169"/>
      <c r="MXK64" s="169"/>
      <c r="MXL64" s="169"/>
      <c r="MXM64" s="169"/>
      <c r="MXN64" s="169"/>
      <c r="MXO64" s="169"/>
      <c r="MXP64" s="169"/>
      <c r="MXQ64" s="169"/>
      <c r="MXR64" s="169"/>
      <c r="MXS64" s="169"/>
      <c r="MXT64" s="169"/>
      <c r="MXU64" s="169"/>
      <c r="MXV64" s="169"/>
      <c r="MXW64" s="169"/>
      <c r="MXX64" s="169"/>
      <c r="MXY64" s="169"/>
      <c r="MXZ64" s="169"/>
      <c r="MYA64" s="169"/>
      <c r="MYB64" s="169"/>
      <c r="MYC64" s="169"/>
      <c r="MYD64" s="169"/>
      <c r="MYE64" s="169"/>
      <c r="MYF64" s="169"/>
      <c r="MYG64" s="169"/>
      <c r="MYH64" s="169"/>
      <c r="MYI64" s="169"/>
      <c r="MYJ64" s="169"/>
      <c r="MYK64" s="169"/>
      <c r="MYL64" s="169"/>
      <c r="MYM64" s="169"/>
      <c r="MYN64" s="169"/>
      <c r="MYO64" s="169"/>
      <c r="MYP64" s="169"/>
      <c r="MYQ64" s="169"/>
      <c r="MYR64" s="169"/>
      <c r="MYS64" s="169"/>
      <c r="MYT64" s="169"/>
      <c r="MYU64" s="169"/>
      <c r="MYV64" s="169"/>
      <c r="MYW64" s="169"/>
      <c r="MYX64" s="169"/>
      <c r="MYY64" s="169"/>
      <c r="MYZ64" s="169"/>
      <c r="MZA64" s="169"/>
      <c r="MZB64" s="169"/>
      <c r="MZC64" s="169"/>
      <c r="MZD64" s="169"/>
      <c r="MZE64" s="169"/>
      <c r="MZF64" s="169"/>
      <c r="MZG64" s="169"/>
      <c r="MZH64" s="169"/>
      <c r="MZI64" s="169"/>
      <c r="MZJ64" s="169"/>
      <c r="MZK64" s="169"/>
      <c r="MZL64" s="169"/>
      <c r="MZM64" s="169"/>
      <c r="MZN64" s="169"/>
      <c r="MZO64" s="169"/>
      <c r="MZP64" s="169"/>
      <c r="MZQ64" s="169"/>
      <c r="MZR64" s="169"/>
      <c r="MZS64" s="169"/>
      <c r="MZT64" s="169"/>
      <c r="MZU64" s="169"/>
      <c r="MZV64" s="169"/>
      <c r="MZW64" s="169"/>
      <c r="MZX64" s="169"/>
      <c r="MZY64" s="169"/>
      <c r="MZZ64" s="169"/>
      <c r="NAA64" s="169"/>
      <c r="NAB64" s="169"/>
      <c r="NAC64" s="169"/>
      <c r="NAD64" s="169"/>
      <c r="NAE64" s="169"/>
      <c r="NAF64" s="169"/>
      <c r="NAG64" s="169"/>
      <c r="NAH64" s="169"/>
      <c r="NAI64" s="169"/>
      <c r="NAJ64" s="169"/>
      <c r="NAK64" s="169"/>
      <c r="NAL64" s="169"/>
      <c r="NAM64" s="169"/>
      <c r="NAN64" s="169"/>
      <c r="NAO64" s="169"/>
      <c r="NAP64" s="169"/>
      <c r="NAQ64" s="169"/>
      <c r="NAR64" s="169"/>
      <c r="NAS64" s="169"/>
      <c r="NAT64" s="169"/>
      <c r="NAU64" s="169"/>
      <c r="NAV64" s="169"/>
      <c r="NAW64" s="169"/>
      <c r="NAX64" s="169"/>
      <c r="NAY64" s="169"/>
      <c r="NAZ64" s="169"/>
      <c r="NBA64" s="169"/>
      <c r="NBB64" s="169"/>
      <c r="NBC64" s="169"/>
      <c r="NBD64" s="169"/>
      <c r="NBE64" s="169"/>
      <c r="NBF64" s="169"/>
      <c r="NBG64" s="169"/>
      <c r="NBH64" s="169"/>
      <c r="NBI64" s="169"/>
      <c r="NBJ64" s="169"/>
      <c r="NBK64" s="169"/>
      <c r="NBL64" s="169"/>
      <c r="NBM64" s="169"/>
      <c r="NBN64" s="169"/>
      <c r="NBO64" s="169"/>
      <c r="NBP64" s="169"/>
      <c r="NBQ64" s="169"/>
      <c r="NBR64" s="169"/>
      <c r="NBS64" s="169"/>
      <c r="NBT64" s="169"/>
      <c r="NBU64" s="169"/>
      <c r="NBV64" s="169"/>
      <c r="NBW64" s="169"/>
      <c r="NBX64" s="169"/>
      <c r="NBY64" s="169"/>
      <c r="NBZ64" s="169"/>
      <c r="NCA64" s="169"/>
      <c r="NCB64" s="169"/>
      <c r="NCC64" s="169"/>
      <c r="NCD64" s="169"/>
      <c r="NCE64" s="169"/>
      <c r="NCF64" s="169"/>
      <c r="NCG64" s="169"/>
      <c r="NCH64" s="169"/>
      <c r="NCI64" s="169"/>
      <c r="NCJ64" s="169"/>
      <c r="NCK64" s="169"/>
      <c r="NCL64" s="169"/>
      <c r="NCM64" s="169"/>
      <c r="NCN64" s="169"/>
      <c r="NCO64" s="169"/>
      <c r="NCP64" s="169"/>
      <c r="NCQ64" s="169"/>
      <c r="NCR64" s="169"/>
      <c r="NCS64" s="169"/>
      <c r="NCT64" s="169"/>
      <c r="NCU64" s="169"/>
      <c r="NCV64" s="169"/>
      <c r="NCW64" s="169"/>
      <c r="NCX64" s="169"/>
      <c r="NCY64" s="169"/>
      <c r="NCZ64" s="169"/>
      <c r="NDA64" s="169"/>
      <c r="NDB64" s="169"/>
      <c r="NDC64" s="169"/>
      <c r="NDD64" s="169"/>
      <c r="NDE64" s="169"/>
      <c r="NDF64" s="169"/>
      <c r="NDG64" s="169"/>
      <c r="NDH64" s="169"/>
      <c r="NDI64" s="169"/>
      <c r="NDJ64" s="169"/>
      <c r="NDK64" s="169"/>
      <c r="NDL64" s="169"/>
      <c r="NDM64" s="169"/>
      <c r="NDN64" s="169"/>
      <c r="NDO64" s="169"/>
      <c r="NDP64" s="169"/>
      <c r="NDQ64" s="169"/>
      <c r="NDR64" s="169"/>
      <c r="NDS64" s="169"/>
      <c r="NDT64" s="169"/>
      <c r="NDU64" s="169"/>
      <c r="NDV64" s="169"/>
      <c r="NDW64" s="169"/>
      <c r="NDX64" s="169"/>
      <c r="NDY64" s="169"/>
      <c r="NDZ64" s="169"/>
      <c r="NEA64" s="169"/>
      <c r="NEB64" s="169"/>
      <c r="NEC64" s="169"/>
      <c r="NED64" s="169"/>
      <c r="NEE64" s="169"/>
      <c r="NEF64" s="169"/>
      <c r="NEG64" s="169"/>
      <c r="NEH64" s="169"/>
      <c r="NEI64" s="169"/>
      <c r="NEJ64" s="169"/>
      <c r="NEK64" s="169"/>
      <c r="NEL64" s="169"/>
      <c r="NEM64" s="169"/>
      <c r="NEN64" s="169"/>
      <c r="NEO64" s="169"/>
      <c r="NEP64" s="169"/>
      <c r="NEQ64" s="169"/>
      <c r="NER64" s="169"/>
      <c r="NES64" s="169"/>
      <c r="NET64" s="169"/>
      <c r="NEU64" s="169"/>
      <c r="NEV64" s="169"/>
      <c r="NEW64" s="169"/>
      <c r="NEX64" s="169"/>
      <c r="NEY64" s="169"/>
      <c r="NEZ64" s="169"/>
      <c r="NFA64" s="169"/>
      <c r="NFB64" s="169"/>
      <c r="NFC64" s="169"/>
      <c r="NFD64" s="169"/>
      <c r="NFE64" s="169"/>
      <c r="NFF64" s="169"/>
      <c r="NFG64" s="169"/>
      <c r="NFH64" s="169"/>
      <c r="NFI64" s="169"/>
      <c r="NFJ64" s="169"/>
      <c r="NFK64" s="169"/>
      <c r="NFL64" s="169"/>
      <c r="NFM64" s="169"/>
      <c r="NFN64" s="169"/>
      <c r="NFO64" s="169"/>
      <c r="NFP64" s="169"/>
      <c r="NFQ64" s="169"/>
      <c r="NFR64" s="169"/>
      <c r="NFS64" s="169"/>
      <c r="NFT64" s="169"/>
      <c r="NFU64" s="169"/>
      <c r="NFV64" s="169"/>
      <c r="NFW64" s="169"/>
      <c r="NFX64" s="169"/>
      <c r="NFY64" s="169"/>
      <c r="NFZ64" s="169"/>
      <c r="NGA64" s="169"/>
      <c r="NGB64" s="169"/>
      <c r="NGC64" s="169"/>
      <c r="NGD64" s="169"/>
      <c r="NGE64" s="169"/>
      <c r="NGF64" s="169"/>
      <c r="NGG64" s="169"/>
      <c r="NGH64" s="169"/>
      <c r="NGI64" s="169"/>
      <c r="NGJ64" s="169"/>
      <c r="NGK64" s="169"/>
      <c r="NGL64" s="169"/>
      <c r="NGM64" s="169"/>
      <c r="NGN64" s="169"/>
      <c r="NGO64" s="169"/>
      <c r="NGP64" s="169"/>
      <c r="NGQ64" s="169"/>
      <c r="NGR64" s="169"/>
      <c r="NGS64" s="169"/>
      <c r="NGT64" s="169"/>
      <c r="NGU64" s="169"/>
      <c r="NGV64" s="169"/>
      <c r="NGW64" s="169"/>
      <c r="NGX64" s="169"/>
      <c r="NGY64" s="169"/>
      <c r="NGZ64" s="169"/>
      <c r="NHA64" s="169"/>
      <c r="NHB64" s="169"/>
      <c r="NHC64" s="169"/>
      <c r="NHD64" s="169"/>
      <c r="NHE64" s="169"/>
      <c r="NHF64" s="169"/>
      <c r="NHG64" s="169"/>
      <c r="NHH64" s="169"/>
      <c r="NHI64" s="169"/>
      <c r="NHJ64" s="169"/>
      <c r="NHK64" s="169"/>
      <c r="NHL64" s="169"/>
      <c r="NHM64" s="169"/>
      <c r="NHN64" s="169"/>
      <c r="NHO64" s="169"/>
      <c r="NHP64" s="169"/>
      <c r="NHQ64" s="169"/>
      <c r="NHR64" s="169"/>
      <c r="NHS64" s="169"/>
      <c r="NHT64" s="169"/>
      <c r="NHU64" s="169"/>
      <c r="NHV64" s="169"/>
      <c r="NHW64" s="169"/>
      <c r="NHX64" s="169"/>
      <c r="NHY64" s="169"/>
      <c r="NHZ64" s="169"/>
      <c r="NIA64" s="169"/>
      <c r="NIB64" s="169"/>
      <c r="NIC64" s="169"/>
      <c r="NID64" s="169"/>
      <c r="NIE64" s="169"/>
      <c r="NIF64" s="169"/>
      <c r="NIG64" s="169"/>
      <c r="NIH64" s="169"/>
      <c r="NII64" s="169"/>
      <c r="NIJ64" s="169"/>
      <c r="NIK64" s="169"/>
      <c r="NIL64" s="169"/>
      <c r="NIM64" s="169"/>
      <c r="NIN64" s="169"/>
      <c r="NIO64" s="169"/>
      <c r="NIP64" s="169"/>
      <c r="NIQ64" s="169"/>
      <c r="NIR64" s="169"/>
      <c r="NIS64" s="169"/>
      <c r="NIT64" s="169"/>
      <c r="NIU64" s="169"/>
      <c r="NIV64" s="169"/>
      <c r="NIW64" s="169"/>
      <c r="NIX64" s="169"/>
      <c r="NIY64" s="169"/>
      <c r="NIZ64" s="169"/>
      <c r="NJA64" s="169"/>
      <c r="NJB64" s="169"/>
      <c r="NJC64" s="169"/>
      <c r="NJD64" s="169"/>
      <c r="NJE64" s="169"/>
      <c r="NJF64" s="169"/>
      <c r="NJG64" s="169"/>
      <c r="NJH64" s="169"/>
      <c r="NJI64" s="169"/>
      <c r="NJJ64" s="169"/>
      <c r="NJK64" s="169"/>
      <c r="NJL64" s="169"/>
      <c r="NJM64" s="169"/>
      <c r="NJN64" s="169"/>
      <c r="NJO64" s="169"/>
      <c r="NJP64" s="169"/>
      <c r="NJQ64" s="169"/>
      <c r="NJR64" s="169"/>
      <c r="NJS64" s="169"/>
      <c r="NJT64" s="169"/>
      <c r="NJU64" s="169"/>
      <c r="NJV64" s="169"/>
      <c r="NJW64" s="169"/>
      <c r="NJX64" s="169"/>
      <c r="NJY64" s="169"/>
      <c r="NJZ64" s="169"/>
      <c r="NKA64" s="169"/>
      <c r="NKB64" s="169"/>
      <c r="NKC64" s="169"/>
      <c r="NKD64" s="169"/>
      <c r="NKE64" s="169"/>
      <c r="NKF64" s="169"/>
      <c r="NKG64" s="169"/>
      <c r="NKH64" s="169"/>
      <c r="NKI64" s="169"/>
      <c r="NKJ64" s="169"/>
      <c r="NKK64" s="169"/>
      <c r="NKL64" s="169"/>
      <c r="NKM64" s="169"/>
      <c r="NKN64" s="169"/>
      <c r="NKO64" s="169"/>
      <c r="NKP64" s="169"/>
      <c r="NKQ64" s="169"/>
      <c r="NKR64" s="169"/>
      <c r="NKS64" s="169"/>
      <c r="NKT64" s="169"/>
      <c r="NKU64" s="169"/>
      <c r="NKV64" s="169"/>
      <c r="NKW64" s="169"/>
      <c r="NKX64" s="169"/>
      <c r="NKY64" s="169"/>
      <c r="NKZ64" s="169"/>
      <c r="NLA64" s="169"/>
      <c r="NLB64" s="169"/>
      <c r="NLC64" s="169"/>
      <c r="NLD64" s="169"/>
      <c r="NLE64" s="169"/>
      <c r="NLF64" s="169"/>
      <c r="NLG64" s="169"/>
      <c r="NLH64" s="169"/>
      <c r="NLI64" s="169"/>
      <c r="NLJ64" s="169"/>
      <c r="NLK64" s="169"/>
      <c r="NLL64" s="169"/>
      <c r="NLM64" s="169"/>
      <c r="NLN64" s="169"/>
      <c r="NLO64" s="169"/>
      <c r="NLP64" s="169"/>
      <c r="NLQ64" s="169"/>
      <c r="NLR64" s="169"/>
      <c r="NLS64" s="169"/>
      <c r="NLT64" s="169"/>
      <c r="NLU64" s="169"/>
      <c r="NLV64" s="169"/>
      <c r="NLW64" s="169"/>
      <c r="NLX64" s="169"/>
      <c r="NLY64" s="169"/>
      <c r="NLZ64" s="169"/>
      <c r="NMA64" s="169"/>
      <c r="NMB64" s="169"/>
      <c r="NMC64" s="169"/>
      <c r="NMD64" s="169"/>
      <c r="NME64" s="169"/>
      <c r="NMF64" s="169"/>
      <c r="NMG64" s="169"/>
      <c r="NMH64" s="169"/>
      <c r="NMI64" s="169"/>
      <c r="NMJ64" s="169"/>
      <c r="NMK64" s="169"/>
      <c r="NML64" s="169"/>
      <c r="NMM64" s="169"/>
      <c r="NMN64" s="169"/>
      <c r="NMO64" s="169"/>
      <c r="NMP64" s="169"/>
      <c r="NMQ64" s="169"/>
      <c r="NMR64" s="169"/>
      <c r="NMS64" s="169"/>
      <c r="NMT64" s="169"/>
      <c r="NMU64" s="169"/>
      <c r="NMV64" s="169"/>
      <c r="NMW64" s="169"/>
      <c r="NMX64" s="169"/>
      <c r="NMY64" s="169"/>
      <c r="NMZ64" s="169"/>
      <c r="NNA64" s="169"/>
      <c r="NNB64" s="169"/>
      <c r="NNC64" s="169"/>
      <c r="NND64" s="169"/>
      <c r="NNE64" s="169"/>
      <c r="NNF64" s="169"/>
      <c r="NNG64" s="169"/>
      <c r="NNH64" s="169"/>
      <c r="NNI64" s="169"/>
      <c r="NNJ64" s="169"/>
      <c r="NNK64" s="169"/>
      <c r="NNL64" s="169"/>
      <c r="NNM64" s="169"/>
      <c r="NNN64" s="169"/>
      <c r="NNO64" s="169"/>
      <c r="NNP64" s="169"/>
      <c r="NNQ64" s="169"/>
      <c r="NNR64" s="169"/>
      <c r="NNS64" s="169"/>
      <c r="NNT64" s="169"/>
      <c r="NNU64" s="169"/>
      <c r="NNV64" s="169"/>
      <c r="NNW64" s="169"/>
      <c r="NNX64" s="169"/>
      <c r="NNY64" s="169"/>
      <c r="NNZ64" s="169"/>
      <c r="NOA64" s="169"/>
      <c r="NOB64" s="169"/>
      <c r="NOC64" s="169"/>
      <c r="NOD64" s="169"/>
      <c r="NOE64" s="169"/>
      <c r="NOF64" s="169"/>
      <c r="NOG64" s="169"/>
      <c r="NOH64" s="169"/>
      <c r="NOI64" s="169"/>
      <c r="NOJ64" s="169"/>
      <c r="NOK64" s="169"/>
      <c r="NOL64" s="169"/>
      <c r="NOM64" s="169"/>
      <c r="NON64" s="169"/>
      <c r="NOO64" s="169"/>
      <c r="NOP64" s="169"/>
      <c r="NOQ64" s="169"/>
      <c r="NOR64" s="169"/>
      <c r="NOS64" s="169"/>
      <c r="NOT64" s="169"/>
      <c r="NOU64" s="169"/>
      <c r="NOV64" s="169"/>
      <c r="NOW64" s="169"/>
      <c r="NOX64" s="169"/>
      <c r="NOY64" s="169"/>
      <c r="NOZ64" s="169"/>
      <c r="NPA64" s="169"/>
      <c r="NPB64" s="169"/>
      <c r="NPC64" s="169"/>
      <c r="NPD64" s="169"/>
      <c r="NPE64" s="169"/>
      <c r="NPF64" s="169"/>
      <c r="NPG64" s="169"/>
      <c r="NPH64" s="169"/>
      <c r="NPI64" s="169"/>
      <c r="NPJ64" s="169"/>
      <c r="NPK64" s="169"/>
      <c r="NPL64" s="169"/>
      <c r="NPM64" s="169"/>
      <c r="NPN64" s="169"/>
      <c r="NPO64" s="169"/>
      <c r="NPP64" s="169"/>
      <c r="NPQ64" s="169"/>
      <c r="NPR64" s="169"/>
      <c r="NPS64" s="169"/>
      <c r="NPT64" s="169"/>
      <c r="NPU64" s="169"/>
      <c r="NPV64" s="169"/>
      <c r="NPW64" s="169"/>
      <c r="NPX64" s="169"/>
      <c r="NPY64" s="169"/>
      <c r="NPZ64" s="169"/>
      <c r="NQA64" s="169"/>
      <c r="NQB64" s="169"/>
      <c r="NQC64" s="169"/>
      <c r="NQD64" s="169"/>
      <c r="NQE64" s="169"/>
      <c r="NQF64" s="169"/>
      <c r="NQG64" s="169"/>
      <c r="NQH64" s="169"/>
      <c r="NQI64" s="169"/>
      <c r="NQJ64" s="169"/>
      <c r="NQK64" s="169"/>
      <c r="NQL64" s="169"/>
      <c r="NQM64" s="169"/>
      <c r="NQN64" s="169"/>
      <c r="NQO64" s="169"/>
      <c r="NQP64" s="169"/>
      <c r="NQQ64" s="169"/>
      <c r="NQR64" s="169"/>
      <c r="NQS64" s="169"/>
      <c r="NQT64" s="169"/>
      <c r="NQU64" s="169"/>
      <c r="NQV64" s="169"/>
      <c r="NQW64" s="169"/>
      <c r="NQX64" s="169"/>
      <c r="NQY64" s="169"/>
      <c r="NQZ64" s="169"/>
      <c r="NRA64" s="169"/>
      <c r="NRB64" s="169"/>
      <c r="NRC64" s="169"/>
      <c r="NRD64" s="169"/>
      <c r="NRE64" s="169"/>
      <c r="NRF64" s="169"/>
      <c r="NRG64" s="169"/>
      <c r="NRH64" s="169"/>
      <c r="NRI64" s="169"/>
      <c r="NRJ64" s="169"/>
      <c r="NRK64" s="169"/>
      <c r="NRL64" s="169"/>
      <c r="NRM64" s="169"/>
      <c r="NRN64" s="169"/>
      <c r="NRO64" s="169"/>
      <c r="NRP64" s="169"/>
      <c r="NRQ64" s="169"/>
      <c r="NRR64" s="169"/>
      <c r="NRS64" s="169"/>
      <c r="NRT64" s="169"/>
      <c r="NRU64" s="169"/>
      <c r="NRV64" s="169"/>
      <c r="NRW64" s="169"/>
      <c r="NRX64" s="169"/>
      <c r="NRY64" s="169"/>
      <c r="NRZ64" s="169"/>
      <c r="NSA64" s="169"/>
      <c r="NSB64" s="169"/>
      <c r="NSC64" s="169"/>
      <c r="NSD64" s="169"/>
      <c r="NSE64" s="169"/>
      <c r="NSF64" s="169"/>
      <c r="NSG64" s="169"/>
      <c r="NSH64" s="169"/>
      <c r="NSI64" s="169"/>
      <c r="NSJ64" s="169"/>
      <c r="NSK64" s="169"/>
      <c r="NSL64" s="169"/>
      <c r="NSM64" s="169"/>
      <c r="NSN64" s="169"/>
      <c r="NSO64" s="169"/>
      <c r="NSP64" s="169"/>
      <c r="NSQ64" s="169"/>
      <c r="NSR64" s="169"/>
      <c r="NSS64" s="169"/>
      <c r="NST64" s="169"/>
      <c r="NSU64" s="169"/>
      <c r="NSV64" s="169"/>
      <c r="NSW64" s="169"/>
      <c r="NSX64" s="169"/>
      <c r="NSY64" s="169"/>
      <c r="NSZ64" s="169"/>
      <c r="NTA64" s="169"/>
      <c r="NTB64" s="169"/>
      <c r="NTC64" s="169"/>
      <c r="NTD64" s="169"/>
      <c r="NTE64" s="169"/>
      <c r="NTF64" s="169"/>
      <c r="NTG64" s="169"/>
      <c r="NTH64" s="169"/>
      <c r="NTI64" s="169"/>
      <c r="NTJ64" s="169"/>
      <c r="NTK64" s="169"/>
      <c r="NTL64" s="169"/>
      <c r="NTM64" s="169"/>
      <c r="NTN64" s="169"/>
      <c r="NTO64" s="169"/>
      <c r="NTP64" s="169"/>
      <c r="NTQ64" s="169"/>
      <c r="NTR64" s="169"/>
      <c r="NTS64" s="169"/>
      <c r="NTT64" s="169"/>
      <c r="NTU64" s="169"/>
      <c r="NTV64" s="169"/>
      <c r="NTW64" s="169"/>
      <c r="NTX64" s="169"/>
      <c r="NTY64" s="169"/>
      <c r="NTZ64" s="169"/>
      <c r="NUA64" s="169"/>
      <c r="NUB64" s="169"/>
      <c r="NUC64" s="169"/>
      <c r="NUD64" s="169"/>
      <c r="NUE64" s="169"/>
      <c r="NUF64" s="169"/>
      <c r="NUG64" s="169"/>
      <c r="NUH64" s="169"/>
      <c r="NUI64" s="169"/>
      <c r="NUJ64" s="169"/>
      <c r="NUK64" s="169"/>
      <c r="NUL64" s="169"/>
      <c r="NUM64" s="169"/>
      <c r="NUN64" s="169"/>
      <c r="NUO64" s="169"/>
      <c r="NUP64" s="169"/>
      <c r="NUQ64" s="169"/>
      <c r="NUR64" s="169"/>
      <c r="NUS64" s="169"/>
      <c r="NUT64" s="169"/>
      <c r="NUU64" s="169"/>
      <c r="NUV64" s="169"/>
      <c r="NUW64" s="169"/>
      <c r="NUX64" s="169"/>
      <c r="NUY64" s="169"/>
      <c r="NUZ64" s="169"/>
      <c r="NVA64" s="169"/>
      <c r="NVB64" s="169"/>
      <c r="NVC64" s="169"/>
      <c r="NVD64" s="169"/>
      <c r="NVE64" s="169"/>
      <c r="NVF64" s="169"/>
      <c r="NVG64" s="169"/>
      <c r="NVH64" s="169"/>
      <c r="NVI64" s="169"/>
      <c r="NVJ64" s="169"/>
      <c r="NVK64" s="169"/>
      <c r="NVL64" s="169"/>
      <c r="NVM64" s="169"/>
      <c r="NVN64" s="169"/>
      <c r="NVO64" s="169"/>
      <c r="NVP64" s="169"/>
      <c r="NVQ64" s="169"/>
      <c r="NVR64" s="169"/>
      <c r="NVS64" s="169"/>
      <c r="NVT64" s="169"/>
      <c r="NVU64" s="169"/>
      <c r="NVV64" s="169"/>
      <c r="NVW64" s="169"/>
      <c r="NVX64" s="169"/>
      <c r="NVY64" s="169"/>
      <c r="NVZ64" s="169"/>
      <c r="NWA64" s="169"/>
      <c r="NWB64" s="169"/>
      <c r="NWC64" s="169"/>
      <c r="NWD64" s="169"/>
      <c r="NWE64" s="169"/>
      <c r="NWF64" s="169"/>
      <c r="NWG64" s="169"/>
      <c r="NWH64" s="169"/>
      <c r="NWI64" s="169"/>
      <c r="NWJ64" s="169"/>
      <c r="NWK64" s="169"/>
      <c r="NWL64" s="169"/>
      <c r="NWM64" s="169"/>
      <c r="NWN64" s="169"/>
      <c r="NWO64" s="169"/>
      <c r="NWP64" s="169"/>
      <c r="NWQ64" s="169"/>
      <c r="NWR64" s="169"/>
      <c r="NWS64" s="169"/>
      <c r="NWT64" s="169"/>
      <c r="NWU64" s="169"/>
      <c r="NWV64" s="169"/>
      <c r="NWW64" s="169"/>
      <c r="NWX64" s="169"/>
      <c r="NWY64" s="169"/>
      <c r="NWZ64" s="169"/>
      <c r="NXA64" s="169"/>
      <c r="NXB64" s="169"/>
      <c r="NXC64" s="169"/>
      <c r="NXD64" s="169"/>
      <c r="NXE64" s="169"/>
      <c r="NXF64" s="169"/>
      <c r="NXG64" s="169"/>
      <c r="NXH64" s="169"/>
      <c r="NXI64" s="169"/>
      <c r="NXJ64" s="169"/>
      <c r="NXK64" s="169"/>
      <c r="NXL64" s="169"/>
      <c r="NXM64" s="169"/>
      <c r="NXN64" s="169"/>
      <c r="NXO64" s="169"/>
      <c r="NXP64" s="169"/>
      <c r="NXQ64" s="169"/>
      <c r="NXR64" s="169"/>
      <c r="NXS64" s="169"/>
      <c r="NXT64" s="169"/>
      <c r="NXU64" s="169"/>
      <c r="NXV64" s="169"/>
      <c r="NXW64" s="169"/>
      <c r="NXX64" s="169"/>
      <c r="NXY64" s="169"/>
      <c r="NXZ64" s="169"/>
      <c r="NYA64" s="169"/>
      <c r="NYB64" s="169"/>
      <c r="NYC64" s="169"/>
      <c r="NYD64" s="169"/>
      <c r="NYE64" s="169"/>
      <c r="NYF64" s="169"/>
      <c r="NYG64" s="169"/>
      <c r="NYH64" s="169"/>
      <c r="NYI64" s="169"/>
      <c r="NYJ64" s="169"/>
      <c r="NYK64" s="169"/>
      <c r="NYL64" s="169"/>
      <c r="NYM64" s="169"/>
      <c r="NYN64" s="169"/>
      <c r="NYO64" s="169"/>
      <c r="NYP64" s="169"/>
      <c r="NYQ64" s="169"/>
      <c r="NYR64" s="169"/>
      <c r="NYS64" s="169"/>
      <c r="NYT64" s="169"/>
      <c r="NYU64" s="169"/>
      <c r="NYV64" s="169"/>
      <c r="NYW64" s="169"/>
      <c r="NYX64" s="169"/>
      <c r="NYY64" s="169"/>
      <c r="NYZ64" s="169"/>
      <c r="NZA64" s="169"/>
      <c r="NZB64" s="169"/>
      <c r="NZC64" s="169"/>
      <c r="NZD64" s="169"/>
      <c r="NZE64" s="169"/>
      <c r="NZF64" s="169"/>
      <c r="NZG64" s="169"/>
      <c r="NZH64" s="169"/>
      <c r="NZI64" s="169"/>
      <c r="NZJ64" s="169"/>
      <c r="NZK64" s="169"/>
      <c r="NZL64" s="169"/>
      <c r="NZM64" s="169"/>
      <c r="NZN64" s="169"/>
      <c r="NZO64" s="169"/>
      <c r="NZP64" s="169"/>
      <c r="NZQ64" s="169"/>
      <c r="NZR64" s="169"/>
      <c r="NZS64" s="169"/>
      <c r="NZT64" s="169"/>
      <c r="NZU64" s="169"/>
      <c r="NZV64" s="169"/>
      <c r="NZW64" s="169"/>
      <c r="NZX64" s="169"/>
      <c r="NZY64" s="169"/>
      <c r="NZZ64" s="169"/>
      <c r="OAA64" s="169"/>
      <c r="OAB64" s="169"/>
      <c r="OAC64" s="169"/>
      <c r="OAD64" s="169"/>
      <c r="OAE64" s="169"/>
      <c r="OAF64" s="169"/>
      <c r="OAG64" s="169"/>
      <c r="OAH64" s="169"/>
      <c r="OAI64" s="169"/>
      <c r="OAJ64" s="169"/>
      <c r="OAK64" s="169"/>
      <c r="OAL64" s="169"/>
      <c r="OAM64" s="169"/>
      <c r="OAN64" s="169"/>
      <c r="OAO64" s="169"/>
      <c r="OAP64" s="169"/>
      <c r="OAQ64" s="169"/>
      <c r="OAR64" s="169"/>
      <c r="OAS64" s="169"/>
      <c r="OAT64" s="169"/>
      <c r="OAU64" s="169"/>
      <c r="OAV64" s="169"/>
      <c r="OAW64" s="169"/>
      <c r="OAX64" s="169"/>
      <c r="OAY64" s="169"/>
      <c r="OAZ64" s="169"/>
      <c r="OBA64" s="169"/>
      <c r="OBB64" s="169"/>
      <c r="OBC64" s="169"/>
      <c r="OBD64" s="169"/>
      <c r="OBE64" s="169"/>
      <c r="OBF64" s="169"/>
      <c r="OBG64" s="169"/>
      <c r="OBH64" s="169"/>
      <c r="OBI64" s="169"/>
      <c r="OBJ64" s="169"/>
      <c r="OBK64" s="169"/>
      <c r="OBL64" s="169"/>
      <c r="OBM64" s="169"/>
      <c r="OBN64" s="169"/>
      <c r="OBO64" s="169"/>
      <c r="OBP64" s="169"/>
      <c r="OBQ64" s="169"/>
      <c r="OBR64" s="169"/>
      <c r="OBS64" s="169"/>
      <c r="OBT64" s="169"/>
      <c r="OBU64" s="169"/>
      <c r="OBV64" s="169"/>
      <c r="OBW64" s="169"/>
      <c r="OBX64" s="169"/>
      <c r="OBY64" s="169"/>
      <c r="OBZ64" s="169"/>
      <c r="OCA64" s="169"/>
      <c r="OCB64" s="169"/>
      <c r="OCC64" s="169"/>
      <c r="OCD64" s="169"/>
      <c r="OCE64" s="169"/>
      <c r="OCF64" s="169"/>
      <c r="OCG64" s="169"/>
      <c r="OCH64" s="169"/>
      <c r="OCI64" s="169"/>
      <c r="OCJ64" s="169"/>
      <c r="OCK64" s="169"/>
      <c r="OCL64" s="169"/>
      <c r="OCM64" s="169"/>
      <c r="OCN64" s="169"/>
      <c r="OCO64" s="169"/>
      <c r="OCP64" s="169"/>
      <c r="OCQ64" s="169"/>
      <c r="OCR64" s="169"/>
      <c r="OCS64" s="169"/>
      <c r="OCT64" s="169"/>
      <c r="OCU64" s="169"/>
      <c r="OCV64" s="169"/>
      <c r="OCW64" s="169"/>
      <c r="OCX64" s="169"/>
      <c r="OCY64" s="169"/>
      <c r="OCZ64" s="169"/>
      <c r="ODA64" s="169"/>
      <c r="ODB64" s="169"/>
      <c r="ODC64" s="169"/>
      <c r="ODD64" s="169"/>
      <c r="ODE64" s="169"/>
      <c r="ODF64" s="169"/>
      <c r="ODG64" s="169"/>
      <c r="ODH64" s="169"/>
      <c r="ODI64" s="169"/>
      <c r="ODJ64" s="169"/>
      <c r="ODK64" s="169"/>
      <c r="ODL64" s="169"/>
      <c r="ODM64" s="169"/>
      <c r="ODN64" s="169"/>
      <c r="ODO64" s="169"/>
      <c r="ODP64" s="169"/>
      <c r="ODQ64" s="169"/>
      <c r="ODR64" s="169"/>
      <c r="ODS64" s="169"/>
      <c r="ODT64" s="169"/>
      <c r="ODU64" s="169"/>
      <c r="ODV64" s="169"/>
      <c r="ODW64" s="169"/>
      <c r="ODX64" s="169"/>
      <c r="ODY64" s="169"/>
      <c r="ODZ64" s="169"/>
      <c r="OEA64" s="169"/>
      <c r="OEB64" s="169"/>
      <c r="OEC64" s="169"/>
      <c r="OED64" s="169"/>
      <c r="OEE64" s="169"/>
      <c r="OEF64" s="169"/>
      <c r="OEG64" s="169"/>
      <c r="OEH64" s="169"/>
      <c r="OEI64" s="169"/>
      <c r="OEJ64" s="169"/>
      <c r="OEK64" s="169"/>
      <c r="OEL64" s="169"/>
      <c r="OEM64" s="169"/>
      <c r="OEN64" s="169"/>
      <c r="OEO64" s="169"/>
      <c r="OEP64" s="169"/>
      <c r="OEQ64" s="169"/>
      <c r="OER64" s="169"/>
      <c r="OES64" s="169"/>
      <c r="OET64" s="169"/>
      <c r="OEU64" s="169"/>
      <c r="OEV64" s="169"/>
      <c r="OEW64" s="169"/>
      <c r="OEX64" s="169"/>
      <c r="OEY64" s="169"/>
      <c r="OEZ64" s="169"/>
      <c r="OFA64" s="169"/>
      <c r="OFB64" s="169"/>
      <c r="OFC64" s="169"/>
      <c r="OFD64" s="169"/>
      <c r="OFE64" s="169"/>
      <c r="OFF64" s="169"/>
      <c r="OFG64" s="169"/>
      <c r="OFH64" s="169"/>
      <c r="OFI64" s="169"/>
      <c r="OFJ64" s="169"/>
      <c r="OFK64" s="169"/>
      <c r="OFL64" s="169"/>
      <c r="OFM64" s="169"/>
      <c r="OFN64" s="169"/>
      <c r="OFO64" s="169"/>
      <c r="OFP64" s="169"/>
      <c r="OFQ64" s="169"/>
      <c r="OFR64" s="169"/>
      <c r="OFS64" s="169"/>
      <c r="OFT64" s="169"/>
      <c r="OFU64" s="169"/>
      <c r="OFV64" s="169"/>
      <c r="OFW64" s="169"/>
      <c r="OFX64" s="169"/>
      <c r="OFY64" s="169"/>
      <c r="OFZ64" s="169"/>
      <c r="OGA64" s="169"/>
      <c r="OGB64" s="169"/>
      <c r="OGC64" s="169"/>
      <c r="OGD64" s="169"/>
      <c r="OGE64" s="169"/>
      <c r="OGF64" s="169"/>
      <c r="OGG64" s="169"/>
      <c r="OGH64" s="169"/>
      <c r="OGI64" s="169"/>
      <c r="OGJ64" s="169"/>
      <c r="OGK64" s="169"/>
      <c r="OGL64" s="169"/>
      <c r="OGM64" s="169"/>
      <c r="OGN64" s="169"/>
      <c r="OGO64" s="169"/>
      <c r="OGP64" s="169"/>
      <c r="OGQ64" s="169"/>
      <c r="OGR64" s="169"/>
      <c r="OGS64" s="169"/>
      <c r="OGT64" s="169"/>
      <c r="OGU64" s="169"/>
      <c r="OGV64" s="169"/>
      <c r="OGW64" s="169"/>
      <c r="OGX64" s="169"/>
      <c r="OGY64" s="169"/>
      <c r="OGZ64" s="169"/>
      <c r="OHA64" s="169"/>
      <c r="OHB64" s="169"/>
      <c r="OHC64" s="169"/>
      <c r="OHD64" s="169"/>
      <c r="OHE64" s="169"/>
      <c r="OHF64" s="169"/>
      <c r="OHG64" s="169"/>
      <c r="OHH64" s="169"/>
      <c r="OHI64" s="169"/>
      <c r="OHJ64" s="169"/>
      <c r="OHK64" s="169"/>
      <c r="OHL64" s="169"/>
      <c r="OHM64" s="169"/>
      <c r="OHN64" s="169"/>
      <c r="OHO64" s="169"/>
      <c r="OHP64" s="169"/>
      <c r="OHQ64" s="169"/>
      <c r="OHR64" s="169"/>
      <c r="OHS64" s="169"/>
      <c r="OHT64" s="169"/>
      <c r="OHU64" s="169"/>
      <c r="OHV64" s="169"/>
      <c r="OHW64" s="169"/>
      <c r="OHX64" s="169"/>
      <c r="OHY64" s="169"/>
      <c r="OHZ64" s="169"/>
      <c r="OIA64" s="169"/>
      <c r="OIB64" s="169"/>
      <c r="OIC64" s="169"/>
      <c r="OID64" s="169"/>
      <c r="OIE64" s="169"/>
      <c r="OIF64" s="169"/>
      <c r="OIG64" s="169"/>
      <c r="OIH64" s="169"/>
      <c r="OII64" s="169"/>
      <c r="OIJ64" s="169"/>
      <c r="OIK64" s="169"/>
      <c r="OIL64" s="169"/>
      <c r="OIM64" s="169"/>
      <c r="OIN64" s="169"/>
      <c r="OIO64" s="169"/>
      <c r="OIP64" s="169"/>
      <c r="OIQ64" s="169"/>
      <c r="OIR64" s="169"/>
      <c r="OIS64" s="169"/>
      <c r="OIT64" s="169"/>
      <c r="OIU64" s="169"/>
      <c r="OIV64" s="169"/>
      <c r="OIW64" s="169"/>
      <c r="OIX64" s="169"/>
      <c r="OIY64" s="169"/>
      <c r="OIZ64" s="169"/>
      <c r="OJA64" s="169"/>
      <c r="OJB64" s="169"/>
      <c r="OJC64" s="169"/>
      <c r="OJD64" s="169"/>
      <c r="OJE64" s="169"/>
      <c r="OJF64" s="169"/>
      <c r="OJG64" s="169"/>
      <c r="OJH64" s="169"/>
      <c r="OJI64" s="169"/>
      <c r="OJJ64" s="169"/>
      <c r="OJK64" s="169"/>
      <c r="OJL64" s="169"/>
      <c r="OJM64" s="169"/>
      <c r="OJN64" s="169"/>
      <c r="OJO64" s="169"/>
      <c r="OJP64" s="169"/>
      <c r="OJQ64" s="169"/>
      <c r="OJR64" s="169"/>
      <c r="OJS64" s="169"/>
      <c r="OJT64" s="169"/>
      <c r="OJU64" s="169"/>
      <c r="OJV64" s="169"/>
      <c r="OJW64" s="169"/>
      <c r="OJX64" s="169"/>
      <c r="OJY64" s="169"/>
      <c r="OJZ64" s="169"/>
      <c r="OKA64" s="169"/>
      <c r="OKB64" s="169"/>
      <c r="OKC64" s="169"/>
      <c r="OKD64" s="169"/>
      <c r="OKE64" s="169"/>
      <c r="OKF64" s="169"/>
      <c r="OKG64" s="169"/>
      <c r="OKH64" s="169"/>
      <c r="OKI64" s="169"/>
      <c r="OKJ64" s="169"/>
      <c r="OKK64" s="169"/>
      <c r="OKL64" s="169"/>
      <c r="OKM64" s="169"/>
      <c r="OKN64" s="169"/>
      <c r="OKO64" s="169"/>
      <c r="OKP64" s="169"/>
      <c r="OKQ64" s="169"/>
      <c r="OKR64" s="169"/>
      <c r="OKS64" s="169"/>
      <c r="OKT64" s="169"/>
      <c r="OKU64" s="169"/>
      <c r="OKV64" s="169"/>
      <c r="OKW64" s="169"/>
      <c r="OKX64" s="169"/>
      <c r="OKY64" s="169"/>
      <c r="OKZ64" s="169"/>
      <c r="OLA64" s="169"/>
      <c r="OLB64" s="169"/>
      <c r="OLC64" s="169"/>
      <c r="OLD64" s="169"/>
      <c r="OLE64" s="169"/>
      <c r="OLF64" s="169"/>
      <c r="OLG64" s="169"/>
      <c r="OLH64" s="169"/>
      <c r="OLI64" s="169"/>
      <c r="OLJ64" s="169"/>
      <c r="OLK64" s="169"/>
      <c r="OLL64" s="169"/>
      <c r="OLM64" s="169"/>
      <c r="OLN64" s="169"/>
      <c r="OLO64" s="169"/>
      <c r="OLP64" s="169"/>
      <c r="OLQ64" s="169"/>
      <c r="OLR64" s="169"/>
      <c r="OLS64" s="169"/>
      <c r="OLT64" s="169"/>
      <c r="OLU64" s="169"/>
      <c r="OLV64" s="169"/>
      <c r="OLW64" s="169"/>
      <c r="OLX64" s="169"/>
      <c r="OLY64" s="169"/>
      <c r="OLZ64" s="169"/>
      <c r="OMA64" s="169"/>
      <c r="OMB64" s="169"/>
      <c r="OMC64" s="169"/>
      <c r="OMD64" s="169"/>
      <c r="OME64" s="169"/>
      <c r="OMF64" s="169"/>
      <c r="OMG64" s="169"/>
      <c r="OMH64" s="169"/>
      <c r="OMI64" s="169"/>
      <c r="OMJ64" s="169"/>
      <c r="OMK64" s="169"/>
      <c r="OML64" s="169"/>
      <c r="OMM64" s="169"/>
      <c r="OMN64" s="169"/>
      <c r="OMO64" s="169"/>
      <c r="OMP64" s="169"/>
      <c r="OMQ64" s="169"/>
      <c r="OMR64" s="169"/>
      <c r="OMS64" s="169"/>
      <c r="OMT64" s="169"/>
      <c r="OMU64" s="169"/>
      <c r="OMV64" s="169"/>
      <c r="OMW64" s="169"/>
      <c r="OMX64" s="169"/>
      <c r="OMY64" s="169"/>
      <c r="OMZ64" s="169"/>
      <c r="ONA64" s="169"/>
      <c r="ONB64" s="169"/>
      <c r="ONC64" s="169"/>
      <c r="OND64" s="169"/>
      <c r="ONE64" s="169"/>
      <c r="ONF64" s="169"/>
      <c r="ONG64" s="169"/>
      <c r="ONH64" s="169"/>
      <c r="ONI64" s="169"/>
      <c r="ONJ64" s="169"/>
      <c r="ONK64" s="169"/>
      <c r="ONL64" s="169"/>
      <c r="ONM64" s="169"/>
      <c r="ONN64" s="169"/>
      <c r="ONO64" s="169"/>
      <c r="ONP64" s="169"/>
      <c r="ONQ64" s="169"/>
      <c r="ONR64" s="169"/>
      <c r="ONS64" s="169"/>
      <c r="ONT64" s="169"/>
      <c r="ONU64" s="169"/>
      <c r="ONV64" s="169"/>
      <c r="ONW64" s="169"/>
      <c r="ONX64" s="169"/>
      <c r="ONY64" s="169"/>
      <c r="ONZ64" s="169"/>
      <c r="OOA64" s="169"/>
      <c r="OOB64" s="169"/>
      <c r="OOC64" s="169"/>
      <c r="OOD64" s="169"/>
      <c r="OOE64" s="169"/>
      <c r="OOF64" s="169"/>
      <c r="OOG64" s="169"/>
      <c r="OOH64" s="169"/>
      <c r="OOI64" s="169"/>
      <c r="OOJ64" s="169"/>
      <c r="OOK64" s="169"/>
      <c r="OOL64" s="169"/>
      <c r="OOM64" s="169"/>
      <c r="OON64" s="169"/>
      <c r="OOO64" s="169"/>
      <c r="OOP64" s="169"/>
      <c r="OOQ64" s="169"/>
      <c r="OOR64" s="169"/>
      <c r="OOS64" s="169"/>
      <c r="OOT64" s="169"/>
      <c r="OOU64" s="169"/>
      <c r="OOV64" s="169"/>
      <c r="OOW64" s="169"/>
      <c r="OOX64" s="169"/>
      <c r="OOY64" s="169"/>
      <c r="OOZ64" s="169"/>
      <c r="OPA64" s="169"/>
      <c r="OPB64" s="169"/>
      <c r="OPC64" s="169"/>
      <c r="OPD64" s="169"/>
      <c r="OPE64" s="169"/>
      <c r="OPF64" s="169"/>
      <c r="OPG64" s="169"/>
      <c r="OPH64" s="169"/>
      <c r="OPI64" s="169"/>
      <c r="OPJ64" s="169"/>
      <c r="OPK64" s="169"/>
      <c r="OPL64" s="169"/>
      <c r="OPM64" s="169"/>
      <c r="OPN64" s="169"/>
      <c r="OPO64" s="169"/>
      <c r="OPP64" s="169"/>
      <c r="OPQ64" s="169"/>
      <c r="OPR64" s="169"/>
      <c r="OPS64" s="169"/>
      <c r="OPT64" s="169"/>
      <c r="OPU64" s="169"/>
      <c r="OPV64" s="169"/>
      <c r="OPW64" s="169"/>
      <c r="OPX64" s="169"/>
      <c r="OPY64" s="169"/>
      <c r="OPZ64" s="169"/>
      <c r="OQA64" s="169"/>
      <c r="OQB64" s="169"/>
      <c r="OQC64" s="169"/>
      <c r="OQD64" s="169"/>
      <c r="OQE64" s="169"/>
      <c r="OQF64" s="169"/>
      <c r="OQG64" s="169"/>
      <c r="OQH64" s="169"/>
      <c r="OQI64" s="169"/>
      <c r="OQJ64" s="169"/>
      <c r="OQK64" s="169"/>
      <c r="OQL64" s="169"/>
      <c r="OQM64" s="169"/>
      <c r="OQN64" s="169"/>
      <c r="OQO64" s="169"/>
      <c r="OQP64" s="169"/>
      <c r="OQQ64" s="169"/>
      <c r="OQR64" s="169"/>
      <c r="OQS64" s="169"/>
      <c r="OQT64" s="169"/>
      <c r="OQU64" s="169"/>
      <c r="OQV64" s="169"/>
      <c r="OQW64" s="169"/>
      <c r="OQX64" s="169"/>
      <c r="OQY64" s="169"/>
      <c r="OQZ64" s="169"/>
      <c r="ORA64" s="169"/>
      <c r="ORB64" s="169"/>
      <c r="ORC64" s="169"/>
      <c r="ORD64" s="169"/>
      <c r="ORE64" s="169"/>
      <c r="ORF64" s="169"/>
      <c r="ORG64" s="169"/>
      <c r="ORH64" s="169"/>
      <c r="ORI64" s="169"/>
      <c r="ORJ64" s="169"/>
      <c r="ORK64" s="169"/>
      <c r="ORL64" s="169"/>
      <c r="ORM64" s="169"/>
      <c r="ORN64" s="169"/>
      <c r="ORO64" s="169"/>
      <c r="ORP64" s="169"/>
      <c r="ORQ64" s="169"/>
      <c r="ORR64" s="169"/>
      <c r="ORS64" s="169"/>
      <c r="ORT64" s="169"/>
      <c r="ORU64" s="169"/>
      <c r="ORV64" s="169"/>
      <c r="ORW64" s="169"/>
      <c r="ORX64" s="169"/>
      <c r="ORY64" s="169"/>
      <c r="ORZ64" s="169"/>
      <c r="OSA64" s="169"/>
      <c r="OSB64" s="169"/>
      <c r="OSC64" s="169"/>
      <c r="OSD64" s="169"/>
      <c r="OSE64" s="169"/>
      <c r="OSF64" s="169"/>
      <c r="OSG64" s="169"/>
      <c r="OSH64" s="169"/>
      <c r="OSI64" s="169"/>
      <c r="OSJ64" s="169"/>
      <c r="OSK64" s="169"/>
      <c r="OSL64" s="169"/>
      <c r="OSM64" s="169"/>
      <c r="OSN64" s="169"/>
      <c r="OSO64" s="169"/>
      <c r="OSP64" s="169"/>
      <c r="OSQ64" s="169"/>
      <c r="OSR64" s="169"/>
      <c r="OSS64" s="169"/>
      <c r="OST64" s="169"/>
      <c r="OSU64" s="169"/>
      <c r="OSV64" s="169"/>
      <c r="OSW64" s="169"/>
      <c r="OSX64" s="169"/>
      <c r="OSY64" s="169"/>
      <c r="OSZ64" s="169"/>
      <c r="OTA64" s="169"/>
      <c r="OTB64" s="169"/>
      <c r="OTC64" s="169"/>
      <c r="OTD64" s="169"/>
      <c r="OTE64" s="169"/>
      <c r="OTF64" s="169"/>
      <c r="OTG64" s="169"/>
      <c r="OTH64" s="169"/>
      <c r="OTI64" s="169"/>
      <c r="OTJ64" s="169"/>
      <c r="OTK64" s="169"/>
      <c r="OTL64" s="169"/>
      <c r="OTM64" s="169"/>
      <c r="OTN64" s="169"/>
      <c r="OTO64" s="169"/>
      <c r="OTP64" s="169"/>
      <c r="OTQ64" s="169"/>
      <c r="OTR64" s="169"/>
      <c r="OTS64" s="169"/>
      <c r="OTT64" s="169"/>
      <c r="OTU64" s="169"/>
      <c r="OTV64" s="169"/>
      <c r="OTW64" s="169"/>
      <c r="OTX64" s="169"/>
      <c r="OTY64" s="169"/>
      <c r="OTZ64" s="169"/>
      <c r="OUA64" s="169"/>
      <c r="OUB64" s="169"/>
      <c r="OUC64" s="169"/>
      <c r="OUD64" s="169"/>
      <c r="OUE64" s="169"/>
      <c r="OUF64" s="169"/>
      <c r="OUG64" s="169"/>
      <c r="OUH64" s="169"/>
      <c r="OUI64" s="169"/>
      <c r="OUJ64" s="169"/>
      <c r="OUK64" s="169"/>
      <c r="OUL64" s="169"/>
      <c r="OUM64" s="169"/>
      <c r="OUN64" s="169"/>
      <c r="OUO64" s="169"/>
      <c r="OUP64" s="169"/>
      <c r="OUQ64" s="169"/>
      <c r="OUR64" s="169"/>
      <c r="OUS64" s="169"/>
      <c r="OUT64" s="169"/>
      <c r="OUU64" s="169"/>
      <c r="OUV64" s="169"/>
      <c r="OUW64" s="169"/>
      <c r="OUX64" s="169"/>
      <c r="OUY64" s="169"/>
      <c r="OUZ64" s="169"/>
      <c r="OVA64" s="169"/>
      <c r="OVB64" s="169"/>
      <c r="OVC64" s="169"/>
      <c r="OVD64" s="169"/>
      <c r="OVE64" s="169"/>
      <c r="OVF64" s="169"/>
      <c r="OVG64" s="169"/>
      <c r="OVH64" s="169"/>
      <c r="OVI64" s="169"/>
      <c r="OVJ64" s="169"/>
      <c r="OVK64" s="169"/>
      <c r="OVL64" s="169"/>
      <c r="OVM64" s="169"/>
      <c r="OVN64" s="169"/>
      <c r="OVO64" s="169"/>
      <c r="OVP64" s="169"/>
      <c r="OVQ64" s="169"/>
      <c r="OVR64" s="169"/>
      <c r="OVS64" s="169"/>
      <c r="OVT64" s="169"/>
      <c r="OVU64" s="169"/>
      <c r="OVV64" s="169"/>
      <c r="OVW64" s="169"/>
      <c r="OVX64" s="169"/>
      <c r="OVY64" s="169"/>
      <c r="OVZ64" s="169"/>
      <c r="OWA64" s="169"/>
      <c r="OWB64" s="169"/>
      <c r="OWC64" s="169"/>
      <c r="OWD64" s="169"/>
      <c r="OWE64" s="169"/>
      <c r="OWF64" s="169"/>
      <c r="OWG64" s="169"/>
      <c r="OWH64" s="169"/>
      <c r="OWI64" s="169"/>
      <c r="OWJ64" s="169"/>
      <c r="OWK64" s="169"/>
      <c r="OWL64" s="169"/>
      <c r="OWM64" s="169"/>
      <c r="OWN64" s="169"/>
      <c r="OWO64" s="169"/>
      <c r="OWP64" s="169"/>
      <c r="OWQ64" s="169"/>
      <c r="OWR64" s="169"/>
      <c r="OWS64" s="169"/>
      <c r="OWT64" s="169"/>
      <c r="OWU64" s="169"/>
      <c r="OWV64" s="169"/>
      <c r="OWW64" s="169"/>
      <c r="OWX64" s="169"/>
      <c r="OWY64" s="169"/>
      <c r="OWZ64" s="169"/>
      <c r="OXA64" s="169"/>
      <c r="OXB64" s="169"/>
      <c r="OXC64" s="169"/>
      <c r="OXD64" s="169"/>
      <c r="OXE64" s="169"/>
      <c r="OXF64" s="169"/>
      <c r="OXG64" s="169"/>
      <c r="OXH64" s="169"/>
      <c r="OXI64" s="169"/>
      <c r="OXJ64" s="169"/>
      <c r="OXK64" s="169"/>
      <c r="OXL64" s="169"/>
      <c r="OXM64" s="169"/>
      <c r="OXN64" s="169"/>
      <c r="OXO64" s="169"/>
      <c r="OXP64" s="169"/>
      <c r="OXQ64" s="169"/>
      <c r="OXR64" s="169"/>
      <c r="OXS64" s="169"/>
      <c r="OXT64" s="169"/>
      <c r="OXU64" s="169"/>
      <c r="OXV64" s="169"/>
      <c r="OXW64" s="169"/>
      <c r="OXX64" s="169"/>
      <c r="OXY64" s="169"/>
      <c r="OXZ64" s="169"/>
      <c r="OYA64" s="169"/>
      <c r="OYB64" s="169"/>
      <c r="OYC64" s="169"/>
      <c r="OYD64" s="169"/>
      <c r="OYE64" s="169"/>
      <c r="OYF64" s="169"/>
      <c r="OYG64" s="169"/>
      <c r="OYH64" s="169"/>
      <c r="OYI64" s="169"/>
      <c r="OYJ64" s="169"/>
      <c r="OYK64" s="169"/>
      <c r="OYL64" s="169"/>
      <c r="OYM64" s="169"/>
      <c r="OYN64" s="169"/>
      <c r="OYO64" s="169"/>
      <c r="OYP64" s="169"/>
      <c r="OYQ64" s="169"/>
      <c r="OYR64" s="169"/>
      <c r="OYS64" s="169"/>
      <c r="OYT64" s="169"/>
      <c r="OYU64" s="169"/>
      <c r="OYV64" s="169"/>
      <c r="OYW64" s="169"/>
      <c r="OYX64" s="169"/>
      <c r="OYY64" s="169"/>
      <c r="OYZ64" s="169"/>
      <c r="OZA64" s="169"/>
      <c r="OZB64" s="169"/>
      <c r="OZC64" s="169"/>
      <c r="OZD64" s="169"/>
      <c r="OZE64" s="169"/>
      <c r="OZF64" s="169"/>
      <c r="OZG64" s="169"/>
      <c r="OZH64" s="169"/>
      <c r="OZI64" s="169"/>
      <c r="OZJ64" s="169"/>
      <c r="OZK64" s="169"/>
      <c r="OZL64" s="169"/>
      <c r="OZM64" s="169"/>
      <c r="OZN64" s="169"/>
      <c r="OZO64" s="169"/>
      <c r="OZP64" s="169"/>
      <c r="OZQ64" s="169"/>
      <c r="OZR64" s="169"/>
      <c r="OZS64" s="169"/>
      <c r="OZT64" s="169"/>
      <c r="OZU64" s="169"/>
      <c r="OZV64" s="169"/>
      <c r="OZW64" s="169"/>
      <c r="OZX64" s="169"/>
      <c r="OZY64" s="169"/>
      <c r="OZZ64" s="169"/>
      <c r="PAA64" s="169"/>
      <c r="PAB64" s="169"/>
      <c r="PAC64" s="169"/>
      <c r="PAD64" s="169"/>
      <c r="PAE64" s="169"/>
      <c r="PAF64" s="169"/>
      <c r="PAG64" s="169"/>
      <c r="PAH64" s="169"/>
      <c r="PAI64" s="169"/>
      <c r="PAJ64" s="169"/>
      <c r="PAK64" s="169"/>
      <c r="PAL64" s="169"/>
      <c r="PAM64" s="169"/>
      <c r="PAN64" s="169"/>
      <c r="PAO64" s="169"/>
      <c r="PAP64" s="169"/>
      <c r="PAQ64" s="169"/>
      <c r="PAR64" s="169"/>
      <c r="PAS64" s="169"/>
      <c r="PAT64" s="169"/>
      <c r="PAU64" s="169"/>
      <c r="PAV64" s="169"/>
      <c r="PAW64" s="169"/>
      <c r="PAX64" s="169"/>
      <c r="PAY64" s="169"/>
      <c r="PAZ64" s="169"/>
      <c r="PBA64" s="169"/>
      <c r="PBB64" s="169"/>
      <c r="PBC64" s="169"/>
      <c r="PBD64" s="169"/>
      <c r="PBE64" s="169"/>
      <c r="PBF64" s="169"/>
      <c r="PBG64" s="169"/>
      <c r="PBH64" s="169"/>
      <c r="PBI64" s="169"/>
      <c r="PBJ64" s="169"/>
      <c r="PBK64" s="169"/>
      <c r="PBL64" s="169"/>
      <c r="PBM64" s="169"/>
      <c r="PBN64" s="169"/>
      <c r="PBO64" s="169"/>
      <c r="PBP64" s="169"/>
      <c r="PBQ64" s="169"/>
      <c r="PBR64" s="169"/>
      <c r="PBS64" s="169"/>
      <c r="PBT64" s="169"/>
      <c r="PBU64" s="169"/>
      <c r="PBV64" s="169"/>
      <c r="PBW64" s="169"/>
      <c r="PBX64" s="169"/>
      <c r="PBY64" s="169"/>
      <c r="PBZ64" s="169"/>
      <c r="PCA64" s="169"/>
      <c r="PCB64" s="169"/>
      <c r="PCC64" s="169"/>
      <c r="PCD64" s="169"/>
      <c r="PCE64" s="169"/>
      <c r="PCF64" s="169"/>
      <c r="PCG64" s="169"/>
      <c r="PCH64" s="169"/>
      <c r="PCI64" s="169"/>
      <c r="PCJ64" s="169"/>
      <c r="PCK64" s="169"/>
      <c r="PCL64" s="169"/>
      <c r="PCM64" s="169"/>
      <c r="PCN64" s="169"/>
      <c r="PCO64" s="169"/>
      <c r="PCP64" s="169"/>
      <c r="PCQ64" s="169"/>
      <c r="PCR64" s="169"/>
      <c r="PCS64" s="169"/>
      <c r="PCT64" s="169"/>
      <c r="PCU64" s="169"/>
      <c r="PCV64" s="169"/>
      <c r="PCW64" s="169"/>
      <c r="PCX64" s="169"/>
      <c r="PCY64" s="169"/>
      <c r="PCZ64" s="169"/>
      <c r="PDA64" s="169"/>
      <c r="PDB64" s="169"/>
      <c r="PDC64" s="169"/>
      <c r="PDD64" s="169"/>
      <c r="PDE64" s="169"/>
      <c r="PDF64" s="169"/>
      <c r="PDG64" s="169"/>
      <c r="PDH64" s="169"/>
      <c r="PDI64" s="169"/>
      <c r="PDJ64" s="169"/>
      <c r="PDK64" s="169"/>
      <c r="PDL64" s="169"/>
      <c r="PDM64" s="169"/>
      <c r="PDN64" s="169"/>
      <c r="PDO64" s="169"/>
      <c r="PDP64" s="169"/>
      <c r="PDQ64" s="169"/>
      <c r="PDR64" s="169"/>
      <c r="PDS64" s="169"/>
      <c r="PDT64" s="169"/>
      <c r="PDU64" s="169"/>
      <c r="PDV64" s="169"/>
      <c r="PDW64" s="169"/>
      <c r="PDX64" s="169"/>
      <c r="PDY64" s="169"/>
      <c r="PDZ64" s="169"/>
      <c r="PEA64" s="169"/>
      <c r="PEB64" s="169"/>
      <c r="PEC64" s="169"/>
      <c r="PED64" s="169"/>
      <c r="PEE64" s="169"/>
      <c r="PEF64" s="169"/>
      <c r="PEG64" s="169"/>
      <c r="PEH64" s="169"/>
      <c r="PEI64" s="169"/>
      <c r="PEJ64" s="169"/>
      <c r="PEK64" s="169"/>
      <c r="PEL64" s="169"/>
      <c r="PEM64" s="169"/>
      <c r="PEN64" s="169"/>
      <c r="PEO64" s="169"/>
      <c r="PEP64" s="169"/>
      <c r="PEQ64" s="169"/>
      <c r="PER64" s="169"/>
      <c r="PES64" s="169"/>
      <c r="PET64" s="169"/>
      <c r="PEU64" s="169"/>
      <c r="PEV64" s="169"/>
      <c r="PEW64" s="169"/>
      <c r="PEX64" s="169"/>
      <c r="PEY64" s="169"/>
      <c r="PEZ64" s="169"/>
      <c r="PFA64" s="169"/>
      <c r="PFB64" s="169"/>
      <c r="PFC64" s="169"/>
      <c r="PFD64" s="169"/>
      <c r="PFE64" s="169"/>
      <c r="PFF64" s="169"/>
      <c r="PFG64" s="169"/>
      <c r="PFH64" s="169"/>
      <c r="PFI64" s="169"/>
      <c r="PFJ64" s="169"/>
      <c r="PFK64" s="169"/>
      <c r="PFL64" s="169"/>
      <c r="PFM64" s="169"/>
      <c r="PFN64" s="169"/>
      <c r="PFO64" s="169"/>
      <c r="PFP64" s="169"/>
      <c r="PFQ64" s="169"/>
      <c r="PFR64" s="169"/>
      <c r="PFS64" s="169"/>
      <c r="PFT64" s="169"/>
      <c r="PFU64" s="169"/>
      <c r="PFV64" s="169"/>
      <c r="PFW64" s="169"/>
      <c r="PFX64" s="169"/>
      <c r="PFY64" s="169"/>
      <c r="PFZ64" s="169"/>
      <c r="PGA64" s="169"/>
      <c r="PGB64" s="169"/>
      <c r="PGC64" s="169"/>
      <c r="PGD64" s="169"/>
      <c r="PGE64" s="169"/>
      <c r="PGF64" s="169"/>
      <c r="PGG64" s="169"/>
      <c r="PGH64" s="169"/>
      <c r="PGI64" s="169"/>
      <c r="PGJ64" s="169"/>
      <c r="PGK64" s="169"/>
      <c r="PGL64" s="169"/>
      <c r="PGM64" s="169"/>
      <c r="PGN64" s="169"/>
      <c r="PGO64" s="169"/>
      <c r="PGP64" s="169"/>
      <c r="PGQ64" s="169"/>
      <c r="PGR64" s="169"/>
      <c r="PGS64" s="169"/>
      <c r="PGT64" s="169"/>
      <c r="PGU64" s="169"/>
      <c r="PGV64" s="169"/>
      <c r="PGW64" s="169"/>
      <c r="PGX64" s="169"/>
      <c r="PGY64" s="169"/>
      <c r="PGZ64" s="169"/>
      <c r="PHA64" s="169"/>
      <c r="PHB64" s="169"/>
      <c r="PHC64" s="169"/>
      <c r="PHD64" s="169"/>
      <c r="PHE64" s="169"/>
      <c r="PHF64" s="169"/>
      <c r="PHG64" s="169"/>
      <c r="PHH64" s="169"/>
      <c r="PHI64" s="169"/>
      <c r="PHJ64" s="169"/>
      <c r="PHK64" s="169"/>
      <c r="PHL64" s="169"/>
      <c r="PHM64" s="169"/>
      <c r="PHN64" s="169"/>
      <c r="PHO64" s="169"/>
      <c r="PHP64" s="169"/>
      <c r="PHQ64" s="169"/>
      <c r="PHR64" s="169"/>
      <c r="PHS64" s="169"/>
      <c r="PHT64" s="169"/>
      <c r="PHU64" s="169"/>
      <c r="PHV64" s="169"/>
      <c r="PHW64" s="169"/>
      <c r="PHX64" s="169"/>
      <c r="PHY64" s="169"/>
      <c r="PHZ64" s="169"/>
      <c r="PIA64" s="169"/>
      <c r="PIB64" s="169"/>
      <c r="PIC64" s="169"/>
      <c r="PID64" s="169"/>
      <c r="PIE64" s="169"/>
      <c r="PIF64" s="169"/>
      <c r="PIG64" s="169"/>
      <c r="PIH64" s="169"/>
      <c r="PII64" s="169"/>
      <c r="PIJ64" s="169"/>
      <c r="PIK64" s="169"/>
      <c r="PIL64" s="169"/>
      <c r="PIM64" s="169"/>
      <c r="PIN64" s="169"/>
      <c r="PIO64" s="169"/>
      <c r="PIP64" s="169"/>
      <c r="PIQ64" s="169"/>
      <c r="PIR64" s="169"/>
      <c r="PIS64" s="169"/>
      <c r="PIT64" s="169"/>
      <c r="PIU64" s="169"/>
      <c r="PIV64" s="169"/>
      <c r="PIW64" s="169"/>
      <c r="PIX64" s="169"/>
      <c r="PIY64" s="169"/>
      <c r="PIZ64" s="169"/>
      <c r="PJA64" s="169"/>
      <c r="PJB64" s="169"/>
      <c r="PJC64" s="169"/>
      <c r="PJD64" s="169"/>
      <c r="PJE64" s="169"/>
      <c r="PJF64" s="169"/>
      <c r="PJG64" s="169"/>
      <c r="PJH64" s="169"/>
      <c r="PJI64" s="169"/>
      <c r="PJJ64" s="169"/>
      <c r="PJK64" s="169"/>
      <c r="PJL64" s="169"/>
      <c r="PJM64" s="169"/>
      <c r="PJN64" s="169"/>
      <c r="PJO64" s="169"/>
      <c r="PJP64" s="169"/>
      <c r="PJQ64" s="169"/>
      <c r="PJR64" s="169"/>
      <c r="PJS64" s="169"/>
      <c r="PJT64" s="169"/>
      <c r="PJU64" s="169"/>
      <c r="PJV64" s="169"/>
      <c r="PJW64" s="169"/>
      <c r="PJX64" s="169"/>
      <c r="PJY64" s="169"/>
      <c r="PJZ64" s="169"/>
      <c r="PKA64" s="169"/>
      <c r="PKB64" s="169"/>
      <c r="PKC64" s="169"/>
      <c r="PKD64" s="169"/>
      <c r="PKE64" s="169"/>
      <c r="PKF64" s="169"/>
      <c r="PKG64" s="169"/>
      <c r="PKH64" s="169"/>
      <c r="PKI64" s="169"/>
      <c r="PKJ64" s="169"/>
      <c r="PKK64" s="169"/>
      <c r="PKL64" s="169"/>
      <c r="PKM64" s="169"/>
      <c r="PKN64" s="169"/>
      <c r="PKO64" s="169"/>
      <c r="PKP64" s="169"/>
      <c r="PKQ64" s="169"/>
      <c r="PKR64" s="169"/>
      <c r="PKS64" s="169"/>
      <c r="PKT64" s="169"/>
      <c r="PKU64" s="169"/>
      <c r="PKV64" s="169"/>
      <c r="PKW64" s="169"/>
      <c r="PKX64" s="169"/>
      <c r="PKY64" s="169"/>
      <c r="PKZ64" s="169"/>
      <c r="PLA64" s="169"/>
      <c r="PLB64" s="169"/>
      <c r="PLC64" s="169"/>
      <c r="PLD64" s="169"/>
      <c r="PLE64" s="169"/>
      <c r="PLF64" s="169"/>
      <c r="PLG64" s="169"/>
      <c r="PLH64" s="169"/>
      <c r="PLI64" s="169"/>
      <c r="PLJ64" s="169"/>
      <c r="PLK64" s="169"/>
      <c r="PLL64" s="169"/>
      <c r="PLM64" s="169"/>
      <c r="PLN64" s="169"/>
      <c r="PLO64" s="169"/>
      <c r="PLP64" s="169"/>
      <c r="PLQ64" s="169"/>
      <c r="PLR64" s="169"/>
      <c r="PLS64" s="169"/>
      <c r="PLT64" s="169"/>
      <c r="PLU64" s="169"/>
      <c r="PLV64" s="169"/>
      <c r="PLW64" s="169"/>
      <c r="PLX64" s="169"/>
      <c r="PLY64" s="169"/>
      <c r="PLZ64" s="169"/>
      <c r="PMA64" s="169"/>
      <c r="PMB64" s="169"/>
      <c r="PMC64" s="169"/>
      <c r="PMD64" s="169"/>
      <c r="PME64" s="169"/>
      <c r="PMF64" s="169"/>
      <c r="PMG64" s="169"/>
      <c r="PMH64" s="169"/>
      <c r="PMI64" s="169"/>
      <c r="PMJ64" s="169"/>
      <c r="PMK64" s="169"/>
      <c r="PML64" s="169"/>
      <c r="PMM64" s="169"/>
      <c r="PMN64" s="169"/>
      <c r="PMO64" s="169"/>
      <c r="PMP64" s="169"/>
      <c r="PMQ64" s="169"/>
      <c r="PMR64" s="169"/>
      <c r="PMS64" s="169"/>
      <c r="PMT64" s="169"/>
      <c r="PMU64" s="169"/>
      <c r="PMV64" s="169"/>
      <c r="PMW64" s="169"/>
      <c r="PMX64" s="169"/>
      <c r="PMY64" s="169"/>
      <c r="PMZ64" s="169"/>
      <c r="PNA64" s="169"/>
      <c r="PNB64" s="169"/>
      <c r="PNC64" s="169"/>
      <c r="PND64" s="169"/>
      <c r="PNE64" s="169"/>
      <c r="PNF64" s="169"/>
      <c r="PNG64" s="169"/>
      <c r="PNH64" s="169"/>
      <c r="PNI64" s="169"/>
      <c r="PNJ64" s="169"/>
      <c r="PNK64" s="169"/>
      <c r="PNL64" s="169"/>
      <c r="PNM64" s="169"/>
      <c r="PNN64" s="169"/>
      <c r="PNO64" s="169"/>
      <c r="PNP64" s="169"/>
      <c r="PNQ64" s="169"/>
      <c r="PNR64" s="169"/>
      <c r="PNS64" s="169"/>
      <c r="PNT64" s="169"/>
      <c r="PNU64" s="169"/>
      <c r="PNV64" s="169"/>
      <c r="PNW64" s="169"/>
      <c r="PNX64" s="169"/>
      <c r="PNY64" s="169"/>
      <c r="PNZ64" s="169"/>
      <c r="POA64" s="169"/>
      <c r="POB64" s="169"/>
      <c r="POC64" s="169"/>
      <c r="POD64" s="169"/>
      <c r="POE64" s="169"/>
      <c r="POF64" s="169"/>
      <c r="POG64" s="169"/>
      <c r="POH64" s="169"/>
      <c r="POI64" s="169"/>
      <c r="POJ64" s="169"/>
      <c r="POK64" s="169"/>
      <c r="POL64" s="169"/>
      <c r="POM64" s="169"/>
      <c r="PON64" s="169"/>
      <c r="POO64" s="169"/>
      <c r="POP64" s="169"/>
      <c r="POQ64" s="169"/>
      <c r="POR64" s="169"/>
      <c r="POS64" s="169"/>
      <c r="POT64" s="169"/>
      <c r="POU64" s="169"/>
      <c r="POV64" s="169"/>
      <c r="POW64" s="169"/>
      <c r="POX64" s="169"/>
      <c r="POY64" s="169"/>
      <c r="POZ64" s="169"/>
      <c r="PPA64" s="169"/>
      <c r="PPB64" s="169"/>
      <c r="PPC64" s="169"/>
      <c r="PPD64" s="169"/>
      <c r="PPE64" s="169"/>
      <c r="PPF64" s="169"/>
      <c r="PPG64" s="169"/>
      <c r="PPH64" s="169"/>
      <c r="PPI64" s="169"/>
      <c r="PPJ64" s="169"/>
      <c r="PPK64" s="169"/>
      <c r="PPL64" s="169"/>
      <c r="PPM64" s="169"/>
      <c r="PPN64" s="169"/>
      <c r="PPO64" s="169"/>
      <c r="PPP64" s="169"/>
      <c r="PPQ64" s="169"/>
      <c r="PPR64" s="169"/>
      <c r="PPS64" s="169"/>
      <c r="PPT64" s="169"/>
      <c r="PPU64" s="169"/>
      <c r="PPV64" s="169"/>
      <c r="PPW64" s="169"/>
      <c r="PPX64" s="169"/>
      <c r="PPY64" s="169"/>
      <c r="PPZ64" s="169"/>
      <c r="PQA64" s="169"/>
      <c r="PQB64" s="169"/>
      <c r="PQC64" s="169"/>
      <c r="PQD64" s="169"/>
      <c r="PQE64" s="169"/>
      <c r="PQF64" s="169"/>
      <c r="PQG64" s="169"/>
      <c r="PQH64" s="169"/>
      <c r="PQI64" s="169"/>
      <c r="PQJ64" s="169"/>
      <c r="PQK64" s="169"/>
      <c r="PQL64" s="169"/>
      <c r="PQM64" s="169"/>
      <c r="PQN64" s="169"/>
      <c r="PQO64" s="169"/>
      <c r="PQP64" s="169"/>
      <c r="PQQ64" s="169"/>
      <c r="PQR64" s="169"/>
      <c r="PQS64" s="169"/>
      <c r="PQT64" s="169"/>
      <c r="PQU64" s="169"/>
      <c r="PQV64" s="169"/>
      <c r="PQW64" s="169"/>
      <c r="PQX64" s="169"/>
      <c r="PQY64" s="169"/>
      <c r="PQZ64" s="169"/>
      <c r="PRA64" s="169"/>
      <c r="PRB64" s="169"/>
      <c r="PRC64" s="169"/>
      <c r="PRD64" s="169"/>
      <c r="PRE64" s="169"/>
      <c r="PRF64" s="169"/>
      <c r="PRG64" s="169"/>
      <c r="PRH64" s="169"/>
      <c r="PRI64" s="169"/>
      <c r="PRJ64" s="169"/>
      <c r="PRK64" s="169"/>
      <c r="PRL64" s="169"/>
      <c r="PRM64" s="169"/>
      <c r="PRN64" s="169"/>
      <c r="PRO64" s="169"/>
      <c r="PRP64" s="169"/>
      <c r="PRQ64" s="169"/>
      <c r="PRR64" s="169"/>
      <c r="PRS64" s="169"/>
      <c r="PRT64" s="169"/>
      <c r="PRU64" s="169"/>
      <c r="PRV64" s="169"/>
      <c r="PRW64" s="169"/>
      <c r="PRX64" s="169"/>
      <c r="PRY64" s="169"/>
      <c r="PRZ64" s="169"/>
      <c r="PSA64" s="169"/>
      <c r="PSB64" s="169"/>
      <c r="PSC64" s="169"/>
      <c r="PSD64" s="169"/>
      <c r="PSE64" s="169"/>
      <c r="PSF64" s="169"/>
      <c r="PSG64" s="169"/>
      <c r="PSH64" s="169"/>
      <c r="PSI64" s="169"/>
      <c r="PSJ64" s="169"/>
      <c r="PSK64" s="169"/>
      <c r="PSL64" s="169"/>
      <c r="PSM64" s="169"/>
      <c r="PSN64" s="169"/>
      <c r="PSO64" s="169"/>
      <c r="PSP64" s="169"/>
      <c r="PSQ64" s="169"/>
      <c r="PSR64" s="169"/>
      <c r="PSS64" s="169"/>
      <c r="PST64" s="169"/>
      <c r="PSU64" s="169"/>
      <c r="PSV64" s="169"/>
      <c r="PSW64" s="169"/>
      <c r="PSX64" s="169"/>
      <c r="PSY64" s="169"/>
      <c r="PSZ64" s="169"/>
      <c r="PTA64" s="169"/>
      <c r="PTB64" s="169"/>
      <c r="PTC64" s="169"/>
      <c r="PTD64" s="169"/>
      <c r="PTE64" s="169"/>
      <c r="PTF64" s="169"/>
      <c r="PTG64" s="169"/>
      <c r="PTH64" s="169"/>
      <c r="PTI64" s="169"/>
      <c r="PTJ64" s="169"/>
      <c r="PTK64" s="169"/>
      <c r="PTL64" s="169"/>
      <c r="PTM64" s="169"/>
      <c r="PTN64" s="169"/>
      <c r="PTO64" s="169"/>
      <c r="PTP64" s="169"/>
      <c r="PTQ64" s="169"/>
      <c r="PTR64" s="169"/>
      <c r="PTS64" s="169"/>
      <c r="PTT64" s="169"/>
      <c r="PTU64" s="169"/>
      <c r="PTV64" s="169"/>
      <c r="PTW64" s="169"/>
      <c r="PTX64" s="169"/>
      <c r="PTY64" s="169"/>
      <c r="PTZ64" s="169"/>
      <c r="PUA64" s="169"/>
      <c r="PUB64" s="169"/>
      <c r="PUC64" s="169"/>
      <c r="PUD64" s="169"/>
      <c r="PUE64" s="169"/>
      <c r="PUF64" s="169"/>
      <c r="PUG64" s="169"/>
      <c r="PUH64" s="169"/>
      <c r="PUI64" s="169"/>
      <c r="PUJ64" s="169"/>
      <c r="PUK64" s="169"/>
      <c r="PUL64" s="169"/>
      <c r="PUM64" s="169"/>
      <c r="PUN64" s="169"/>
      <c r="PUO64" s="169"/>
      <c r="PUP64" s="169"/>
      <c r="PUQ64" s="169"/>
      <c r="PUR64" s="169"/>
      <c r="PUS64" s="169"/>
      <c r="PUT64" s="169"/>
      <c r="PUU64" s="169"/>
      <c r="PUV64" s="169"/>
      <c r="PUW64" s="169"/>
      <c r="PUX64" s="169"/>
      <c r="PUY64" s="169"/>
      <c r="PUZ64" s="169"/>
      <c r="PVA64" s="169"/>
      <c r="PVB64" s="169"/>
      <c r="PVC64" s="169"/>
      <c r="PVD64" s="169"/>
      <c r="PVE64" s="169"/>
      <c r="PVF64" s="169"/>
      <c r="PVG64" s="169"/>
      <c r="PVH64" s="169"/>
      <c r="PVI64" s="169"/>
      <c r="PVJ64" s="169"/>
      <c r="PVK64" s="169"/>
      <c r="PVL64" s="169"/>
      <c r="PVM64" s="169"/>
      <c r="PVN64" s="169"/>
      <c r="PVO64" s="169"/>
      <c r="PVP64" s="169"/>
      <c r="PVQ64" s="169"/>
      <c r="PVR64" s="169"/>
      <c r="PVS64" s="169"/>
      <c r="PVT64" s="169"/>
      <c r="PVU64" s="169"/>
      <c r="PVV64" s="169"/>
      <c r="PVW64" s="169"/>
      <c r="PVX64" s="169"/>
      <c r="PVY64" s="169"/>
      <c r="PVZ64" s="169"/>
      <c r="PWA64" s="169"/>
      <c r="PWB64" s="169"/>
      <c r="PWC64" s="169"/>
      <c r="PWD64" s="169"/>
      <c r="PWE64" s="169"/>
      <c r="PWF64" s="169"/>
      <c r="PWG64" s="169"/>
      <c r="PWH64" s="169"/>
      <c r="PWI64" s="169"/>
      <c r="PWJ64" s="169"/>
      <c r="PWK64" s="169"/>
      <c r="PWL64" s="169"/>
      <c r="PWM64" s="169"/>
      <c r="PWN64" s="169"/>
      <c r="PWO64" s="169"/>
      <c r="PWP64" s="169"/>
      <c r="PWQ64" s="169"/>
      <c r="PWR64" s="169"/>
      <c r="PWS64" s="169"/>
      <c r="PWT64" s="169"/>
      <c r="PWU64" s="169"/>
      <c r="PWV64" s="169"/>
      <c r="PWW64" s="169"/>
      <c r="PWX64" s="169"/>
      <c r="PWY64" s="169"/>
      <c r="PWZ64" s="169"/>
      <c r="PXA64" s="169"/>
      <c r="PXB64" s="169"/>
      <c r="PXC64" s="169"/>
      <c r="PXD64" s="169"/>
      <c r="PXE64" s="169"/>
      <c r="PXF64" s="169"/>
      <c r="PXG64" s="169"/>
      <c r="PXH64" s="169"/>
      <c r="PXI64" s="169"/>
      <c r="PXJ64" s="169"/>
      <c r="PXK64" s="169"/>
      <c r="PXL64" s="169"/>
      <c r="PXM64" s="169"/>
      <c r="PXN64" s="169"/>
      <c r="PXO64" s="169"/>
      <c r="PXP64" s="169"/>
      <c r="PXQ64" s="169"/>
      <c r="PXR64" s="169"/>
      <c r="PXS64" s="169"/>
      <c r="PXT64" s="169"/>
      <c r="PXU64" s="169"/>
      <c r="PXV64" s="169"/>
      <c r="PXW64" s="169"/>
      <c r="PXX64" s="169"/>
      <c r="PXY64" s="169"/>
      <c r="PXZ64" s="169"/>
      <c r="PYA64" s="169"/>
      <c r="PYB64" s="169"/>
      <c r="PYC64" s="169"/>
      <c r="PYD64" s="169"/>
      <c r="PYE64" s="169"/>
      <c r="PYF64" s="169"/>
      <c r="PYG64" s="169"/>
      <c r="PYH64" s="169"/>
      <c r="PYI64" s="169"/>
      <c r="PYJ64" s="169"/>
      <c r="PYK64" s="169"/>
      <c r="PYL64" s="169"/>
      <c r="PYM64" s="169"/>
      <c r="PYN64" s="169"/>
      <c r="PYO64" s="169"/>
      <c r="PYP64" s="169"/>
      <c r="PYQ64" s="169"/>
      <c r="PYR64" s="169"/>
      <c r="PYS64" s="169"/>
      <c r="PYT64" s="169"/>
      <c r="PYU64" s="169"/>
      <c r="PYV64" s="169"/>
      <c r="PYW64" s="169"/>
      <c r="PYX64" s="169"/>
      <c r="PYY64" s="169"/>
      <c r="PYZ64" s="169"/>
      <c r="PZA64" s="169"/>
      <c r="PZB64" s="169"/>
      <c r="PZC64" s="169"/>
      <c r="PZD64" s="169"/>
      <c r="PZE64" s="169"/>
      <c r="PZF64" s="169"/>
      <c r="PZG64" s="169"/>
      <c r="PZH64" s="169"/>
      <c r="PZI64" s="169"/>
      <c r="PZJ64" s="169"/>
      <c r="PZK64" s="169"/>
      <c r="PZL64" s="169"/>
      <c r="PZM64" s="169"/>
      <c r="PZN64" s="169"/>
      <c r="PZO64" s="169"/>
      <c r="PZP64" s="169"/>
      <c r="PZQ64" s="169"/>
      <c r="PZR64" s="169"/>
      <c r="PZS64" s="169"/>
      <c r="PZT64" s="169"/>
      <c r="PZU64" s="169"/>
      <c r="PZV64" s="169"/>
      <c r="PZW64" s="169"/>
      <c r="PZX64" s="169"/>
      <c r="PZY64" s="169"/>
      <c r="PZZ64" s="169"/>
      <c r="QAA64" s="169"/>
      <c r="QAB64" s="169"/>
      <c r="QAC64" s="169"/>
      <c r="QAD64" s="169"/>
      <c r="QAE64" s="169"/>
      <c r="QAF64" s="169"/>
      <c r="QAG64" s="169"/>
      <c r="QAH64" s="169"/>
      <c r="QAI64" s="169"/>
      <c r="QAJ64" s="169"/>
      <c r="QAK64" s="169"/>
      <c r="QAL64" s="169"/>
      <c r="QAM64" s="169"/>
      <c r="QAN64" s="169"/>
      <c r="QAO64" s="169"/>
      <c r="QAP64" s="169"/>
      <c r="QAQ64" s="169"/>
      <c r="QAR64" s="169"/>
      <c r="QAS64" s="169"/>
      <c r="QAT64" s="169"/>
      <c r="QAU64" s="169"/>
      <c r="QAV64" s="169"/>
      <c r="QAW64" s="169"/>
      <c r="QAX64" s="169"/>
      <c r="QAY64" s="169"/>
      <c r="QAZ64" s="169"/>
      <c r="QBA64" s="169"/>
      <c r="QBB64" s="169"/>
      <c r="QBC64" s="169"/>
      <c r="QBD64" s="169"/>
      <c r="QBE64" s="169"/>
      <c r="QBF64" s="169"/>
      <c r="QBG64" s="169"/>
      <c r="QBH64" s="169"/>
      <c r="QBI64" s="169"/>
      <c r="QBJ64" s="169"/>
      <c r="QBK64" s="169"/>
      <c r="QBL64" s="169"/>
      <c r="QBM64" s="169"/>
      <c r="QBN64" s="169"/>
      <c r="QBO64" s="169"/>
      <c r="QBP64" s="169"/>
      <c r="QBQ64" s="169"/>
      <c r="QBR64" s="169"/>
      <c r="QBS64" s="169"/>
      <c r="QBT64" s="169"/>
      <c r="QBU64" s="169"/>
      <c r="QBV64" s="169"/>
      <c r="QBW64" s="169"/>
      <c r="QBX64" s="169"/>
      <c r="QBY64" s="169"/>
      <c r="QBZ64" s="169"/>
      <c r="QCA64" s="169"/>
      <c r="QCB64" s="169"/>
      <c r="QCC64" s="169"/>
      <c r="QCD64" s="169"/>
      <c r="QCE64" s="169"/>
      <c r="QCF64" s="169"/>
      <c r="QCG64" s="169"/>
      <c r="QCH64" s="169"/>
      <c r="QCI64" s="169"/>
      <c r="QCJ64" s="169"/>
      <c r="QCK64" s="169"/>
      <c r="QCL64" s="169"/>
      <c r="QCM64" s="169"/>
      <c r="QCN64" s="169"/>
      <c r="QCO64" s="169"/>
      <c r="QCP64" s="169"/>
      <c r="QCQ64" s="169"/>
      <c r="QCR64" s="169"/>
      <c r="QCS64" s="169"/>
      <c r="QCT64" s="169"/>
      <c r="QCU64" s="169"/>
      <c r="QCV64" s="169"/>
      <c r="QCW64" s="169"/>
      <c r="QCX64" s="169"/>
      <c r="QCY64" s="169"/>
      <c r="QCZ64" s="169"/>
      <c r="QDA64" s="169"/>
      <c r="QDB64" s="169"/>
      <c r="QDC64" s="169"/>
      <c r="QDD64" s="169"/>
      <c r="QDE64" s="169"/>
      <c r="QDF64" s="169"/>
      <c r="QDG64" s="169"/>
      <c r="QDH64" s="169"/>
      <c r="QDI64" s="169"/>
      <c r="QDJ64" s="169"/>
      <c r="QDK64" s="169"/>
      <c r="QDL64" s="169"/>
      <c r="QDM64" s="169"/>
      <c r="QDN64" s="169"/>
      <c r="QDO64" s="169"/>
      <c r="QDP64" s="169"/>
      <c r="QDQ64" s="169"/>
      <c r="QDR64" s="169"/>
      <c r="QDS64" s="169"/>
      <c r="QDT64" s="169"/>
      <c r="QDU64" s="169"/>
      <c r="QDV64" s="169"/>
      <c r="QDW64" s="169"/>
      <c r="QDX64" s="169"/>
      <c r="QDY64" s="169"/>
      <c r="QDZ64" s="169"/>
      <c r="QEA64" s="169"/>
      <c r="QEB64" s="169"/>
      <c r="QEC64" s="169"/>
      <c r="QED64" s="169"/>
      <c r="QEE64" s="169"/>
      <c r="QEF64" s="169"/>
      <c r="QEG64" s="169"/>
      <c r="QEH64" s="169"/>
      <c r="QEI64" s="169"/>
      <c r="QEJ64" s="169"/>
      <c r="QEK64" s="169"/>
      <c r="QEL64" s="169"/>
      <c r="QEM64" s="169"/>
      <c r="QEN64" s="169"/>
      <c r="QEO64" s="169"/>
      <c r="QEP64" s="169"/>
      <c r="QEQ64" s="169"/>
      <c r="QER64" s="169"/>
      <c r="QES64" s="169"/>
      <c r="QET64" s="169"/>
      <c r="QEU64" s="169"/>
      <c r="QEV64" s="169"/>
      <c r="QEW64" s="169"/>
      <c r="QEX64" s="169"/>
      <c r="QEY64" s="169"/>
      <c r="QEZ64" s="169"/>
      <c r="QFA64" s="169"/>
      <c r="QFB64" s="169"/>
      <c r="QFC64" s="169"/>
      <c r="QFD64" s="169"/>
      <c r="QFE64" s="169"/>
      <c r="QFF64" s="169"/>
      <c r="QFG64" s="169"/>
      <c r="QFH64" s="169"/>
      <c r="QFI64" s="169"/>
      <c r="QFJ64" s="169"/>
      <c r="QFK64" s="169"/>
      <c r="QFL64" s="169"/>
      <c r="QFM64" s="169"/>
      <c r="QFN64" s="169"/>
      <c r="QFO64" s="169"/>
      <c r="QFP64" s="169"/>
      <c r="QFQ64" s="169"/>
      <c r="QFR64" s="169"/>
      <c r="QFS64" s="169"/>
      <c r="QFT64" s="169"/>
      <c r="QFU64" s="169"/>
      <c r="QFV64" s="169"/>
      <c r="QFW64" s="169"/>
      <c r="QFX64" s="169"/>
      <c r="QFY64" s="169"/>
      <c r="QFZ64" s="169"/>
      <c r="QGA64" s="169"/>
      <c r="QGB64" s="169"/>
      <c r="QGC64" s="169"/>
      <c r="QGD64" s="169"/>
      <c r="QGE64" s="169"/>
      <c r="QGF64" s="169"/>
      <c r="QGG64" s="169"/>
      <c r="QGH64" s="169"/>
      <c r="QGI64" s="169"/>
      <c r="QGJ64" s="169"/>
      <c r="QGK64" s="169"/>
      <c r="QGL64" s="169"/>
      <c r="QGM64" s="169"/>
      <c r="QGN64" s="169"/>
      <c r="QGO64" s="169"/>
      <c r="QGP64" s="169"/>
      <c r="QGQ64" s="169"/>
      <c r="QGR64" s="169"/>
      <c r="QGS64" s="169"/>
      <c r="QGT64" s="169"/>
      <c r="QGU64" s="169"/>
      <c r="QGV64" s="169"/>
      <c r="QGW64" s="169"/>
      <c r="QGX64" s="169"/>
      <c r="QGY64" s="169"/>
      <c r="QGZ64" s="169"/>
      <c r="QHA64" s="169"/>
      <c r="QHB64" s="169"/>
      <c r="QHC64" s="169"/>
      <c r="QHD64" s="169"/>
      <c r="QHE64" s="169"/>
      <c r="QHF64" s="169"/>
      <c r="QHG64" s="169"/>
      <c r="QHH64" s="169"/>
      <c r="QHI64" s="169"/>
      <c r="QHJ64" s="169"/>
      <c r="QHK64" s="169"/>
      <c r="QHL64" s="169"/>
      <c r="QHM64" s="169"/>
      <c r="QHN64" s="169"/>
      <c r="QHO64" s="169"/>
      <c r="QHP64" s="169"/>
      <c r="QHQ64" s="169"/>
      <c r="QHR64" s="169"/>
      <c r="QHS64" s="169"/>
      <c r="QHT64" s="169"/>
      <c r="QHU64" s="169"/>
      <c r="QHV64" s="169"/>
      <c r="QHW64" s="169"/>
      <c r="QHX64" s="169"/>
      <c r="QHY64" s="169"/>
      <c r="QHZ64" s="169"/>
      <c r="QIA64" s="169"/>
      <c r="QIB64" s="169"/>
      <c r="QIC64" s="169"/>
      <c r="QID64" s="169"/>
      <c r="QIE64" s="169"/>
      <c r="QIF64" s="169"/>
      <c r="QIG64" s="169"/>
      <c r="QIH64" s="169"/>
      <c r="QII64" s="169"/>
      <c r="QIJ64" s="169"/>
      <c r="QIK64" s="169"/>
      <c r="QIL64" s="169"/>
      <c r="QIM64" s="169"/>
      <c r="QIN64" s="169"/>
      <c r="QIO64" s="169"/>
      <c r="QIP64" s="169"/>
      <c r="QIQ64" s="169"/>
      <c r="QIR64" s="169"/>
      <c r="QIS64" s="169"/>
      <c r="QIT64" s="169"/>
      <c r="QIU64" s="169"/>
      <c r="QIV64" s="169"/>
      <c r="QIW64" s="169"/>
      <c r="QIX64" s="169"/>
      <c r="QIY64" s="169"/>
      <c r="QIZ64" s="169"/>
      <c r="QJA64" s="169"/>
      <c r="QJB64" s="169"/>
      <c r="QJC64" s="169"/>
      <c r="QJD64" s="169"/>
      <c r="QJE64" s="169"/>
      <c r="QJF64" s="169"/>
      <c r="QJG64" s="169"/>
      <c r="QJH64" s="169"/>
      <c r="QJI64" s="169"/>
      <c r="QJJ64" s="169"/>
      <c r="QJK64" s="169"/>
      <c r="QJL64" s="169"/>
      <c r="QJM64" s="169"/>
      <c r="QJN64" s="169"/>
      <c r="QJO64" s="169"/>
      <c r="QJP64" s="169"/>
      <c r="QJQ64" s="169"/>
      <c r="QJR64" s="169"/>
      <c r="QJS64" s="169"/>
      <c r="QJT64" s="169"/>
      <c r="QJU64" s="169"/>
      <c r="QJV64" s="169"/>
      <c r="QJW64" s="169"/>
      <c r="QJX64" s="169"/>
      <c r="QJY64" s="169"/>
      <c r="QJZ64" s="169"/>
      <c r="QKA64" s="169"/>
      <c r="QKB64" s="169"/>
      <c r="QKC64" s="169"/>
      <c r="QKD64" s="169"/>
      <c r="QKE64" s="169"/>
      <c r="QKF64" s="169"/>
      <c r="QKG64" s="169"/>
      <c r="QKH64" s="169"/>
      <c r="QKI64" s="169"/>
      <c r="QKJ64" s="169"/>
      <c r="QKK64" s="169"/>
      <c r="QKL64" s="169"/>
      <c r="QKM64" s="169"/>
      <c r="QKN64" s="169"/>
      <c r="QKO64" s="169"/>
      <c r="QKP64" s="169"/>
      <c r="QKQ64" s="169"/>
      <c r="QKR64" s="169"/>
      <c r="QKS64" s="169"/>
      <c r="QKT64" s="169"/>
      <c r="QKU64" s="169"/>
      <c r="QKV64" s="169"/>
      <c r="QKW64" s="169"/>
      <c r="QKX64" s="169"/>
      <c r="QKY64" s="169"/>
      <c r="QKZ64" s="169"/>
      <c r="QLA64" s="169"/>
      <c r="QLB64" s="169"/>
      <c r="QLC64" s="169"/>
      <c r="QLD64" s="169"/>
      <c r="QLE64" s="169"/>
      <c r="QLF64" s="169"/>
      <c r="QLG64" s="169"/>
      <c r="QLH64" s="169"/>
      <c r="QLI64" s="169"/>
      <c r="QLJ64" s="169"/>
      <c r="QLK64" s="169"/>
      <c r="QLL64" s="169"/>
      <c r="QLM64" s="169"/>
      <c r="QLN64" s="169"/>
      <c r="QLO64" s="169"/>
      <c r="QLP64" s="169"/>
      <c r="QLQ64" s="169"/>
      <c r="QLR64" s="169"/>
      <c r="QLS64" s="169"/>
      <c r="QLT64" s="169"/>
      <c r="QLU64" s="169"/>
      <c r="QLV64" s="169"/>
      <c r="QLW64" s="169"/>
      <c r="QLX64" s="169"/>
      <c r="QLY64" s="169"/>
      <c r="QLZ64" s="169"/>
      <c r="QMA64" s="169"/>
      <c r="QMB64" s="169"/>
      <c r="QMC64" s="169"/>
      <c r="QMD64" s="169"/>
      <c r="QME64" s="169"/>
      <c r="QMF64" s="169"/>
      <c r="QMG64" s="169"/>
      <c r="QMH64" s="169"/>
      <c r="QMI64" s="169"/>
      <c r="QMJ64" s="169"/>
      <c r="QMK64" s="169"/>
      <c r="QML64" s="169"/>
      <c r="QMM64" s="169"/>
      <c r="QMN64" s="169"/>
      <c r="QMO64" s="169"/>
      <c r="QMP64" s="169"/>
      <c r="QMQ64" s="169"/>
      <c r="QMR64" s="169"/>
      <c r="QMS64" s="169"/>
      <c r="QMT64" s="169"/>
      <c r="QMU64" s="169"/>
      <c r="QMV64" s="169"/>
      <c r="QMW64" s="169"/>
      <c r="QMX64" s="169"/>
      <c r="QMY64" s="169"/>
      <c r="QMZ64" s="169"/>
      <c r="QNA64" s="169"/>
      <c r="QNB64" s="169"/>
      <c r="QNC64" s="169"/>
      <c r="QND64" s="169"/>
      <c r="QNE64" s="169"/>
      <c r="QNF64" s="169"/>
      <c r="QNG64" s="169"/>
      <c r="QNH64" s="169"/>
      <c r="QNI64" s="169"/>
      <c r="QNJ64" s="169"/>
      <c r="QNK64" s="169"/>
      <c r="QNL64" s="169"/>
      <c r="QNM64" s="169"/>
      <c r="QNN64" s="169"/>
      <c r="QNO64" s="169"/>
      <c r="QNP64" s="169"/>
      <c r="QNQ64" s="169"/>
      <c r="QNR64" s="169"/>
      <c r="QNS64" s="169"/>
      <c r="QNT64" s="169"/>
      <c r="QNU64" s="169"/>
      <c r="QNV64" s="169"/>
      <c r="QNW64" s="169"/>
      <c r="QNX64" s="169"/>
      <c r="QNY64" s="169"/>
      <c r="QNZ64" s="169"/>
      <c r="QOA64" s="169"/>
      <c r="QOB64" s="169"/>
      <c r="QOC64" s="169"/>
      <c r="QOD64" s="169"/>
      <c r="QOE64" s="169"/>
      <c r="QOF64" s="169"/>
      <c r="QOG64" s="169"/>
      <c r="QOH64" s="169"/>
      <c r="QOI64" s="169"/>
      <c r="QOJ64" s="169"/>
      <c r="QOK64" s="169"/>
      <c r="QOL64" s="169"/>
      <c r="QOM64" s="169"/>
      <c r="QON64" s="169"/>
      <c r="QOO64" s="169"/>
      <c r="QOP64" s="169"/>
      <c r="QOQ64" s="169"/>
      <c r="QOR64" s="169"/>
      <c r="QOS64" s="169"/>
      <c r="QOT64" s="169"/>
      <c r="QOU64" s="169"/>
      <c r="QOV64" s="169"/>
      <c r="QOW64" s="169"/>
      <c r="QOX64" s="169"/>
      <c r="QOY64" s="169"/>
      <c r="QOZ64" s="169"/>
      <c r="QPA64" s="169"/>
      <c r="QPB64" s="169"/>
      <c r="QPC64" s="169"/>
      <c r="QPD64" s="169"/>
      <c r="QPE64" s="169"/>
      <c r="QPF64" s="169"/>
      <c r="QPG64" s="169"/>
      <c r="QPH64" s="169"/>
      <c r="QPI64" s="169"/>
      <c r="QPJ64" s="169"/>
      <c r="QPK64" s="169"/>
      <c r="QPL64" s="169"/>
      <c r="QPM64" s="169"/>
      <c r="QPN64" s="169"/>
      <c r="QPO64" s="169"/>
      <c r="QPP64" s="169"/>
      <c r="QPQ64" s="169"/>
      <c r="QPR64" s="169"/>
      <c r="QPS64" s="169"/>
      <c r="QPT64" s="169"/>
      <c r="QPU64" s="169"/>
      <c r="QPV64" s="169"/>
      <c r="QPW64" s="169"/>
      <c r="QPX64" s="169"/>
      <c r="QPY64" s="169"/>
      <c r="QPZ64" s="169"/>
      <c r="QQA64" s="169"/>
      <c r="QQB64" s="169"/>
      <c r="QQC64" s="169"/>
      <c r="QQD64" s="169"/>
      <c r="QQE64" s="169"/>
      <c r="QQF64" s="169"/>
      <c r="QQG64" s="169"/>
      <c r="QQH64" s="169"/>
      <c r="QQI64" s="169"/>
      <c r="QQJ64" s="169"/>
      <c r="QQK64" s="169"/>
      <c r="QQL64" s="169"/>
      <c r="QQM64" s="169"/>
      <c r="QQN64" s="169"/>
      <c r="QQO64" s="169"/>
      <c r="QQP64" s="169"/>
      <c r="QQQ64" s="169"/>
      <c r="QQR64" s="169"/>
      <c r="QQS64" s="169"/>
      <c r="QQT64" s="169"/>
      <c r="QQU64" s="169"/>
      <c r="QQV64" s="169"/>
      <c r="QQW64" s="169"/>
      <c r="QQX64" s="169"/>
      <c r="QQY64" s="169"/>
      <c r="QQZ64" s="169"/>
      <c r="QRA64" s="169"/>
      <c r="QRB64" s="169"/>
      <c r="QRC64" s="169"/>
      <c r="QRD64" s="169"/>
      <c r="QRE64" s="169"/>
      <c r="QRF64" s="169"/>
      <c r="QRG64" s="169"/>
      <c r="QRH64" s="169"/>
      <c r="QRI64" s="169"/>
      <c r="QRJ64" s="169"/>
      <c r="QRK64" s="169"/>
      <c r="QRL64" s="169"/>
      <c r="QRM64" s="169"/>
      <c r="QRN64" s="169"/>
      <c r="QRO64" s="169"/>
      <c r="QRP64" s="169"/>
      <c r="QRQ64" s="169"/>
      <c r="QRR64" s="169"/>
      <c r="QRS64" s="169"/>
      <c r="QRT64" s="169"/>
      <c r="QRU64" s="169"/>
      <c r="QRV64" s="169"/>
      <c r="QRW64" s="169"/>
      <c r="QRX64" s="169"/>
      <c r="QRY64" s="169"/>
      <c r="QRZ64" s="169"/>
      <c r="QSA64" s="169"/>
      <c r="QSB64" s="169"/>
      <c r="QSC64" s="169"/>
      <c r="QSD64" s="169"/>
      <c r="QSE64" s="169"/>
      <c r="QSF64" s="169"/>
      <c r="QSG64" s="169"/>
      <c r="QSH64" s="169"/>
      <c r="QSI64" s="169"/>
      <c r="QSJ64" s="169"/>
      <c r="QSK64" s="169"/>
      <c r="QSL64" s="169"/>
      <c r="QSM64" s="169"/>
      <c r="QSN64" s="169"/>
      <c r="QSO64" s="169"/>
      <c r="QSP64" s="169"/>
      <c r="QSQ64" s="169"/>
      <c r="QSR64" s="169"/>
      <c r="QSS64" s="169"/>
      <c r="QST64" s="169"/>
      <c r="QSU64" s="169"/>
      <c r="QSV64" s="169"/>
      <c r="QSW64" s="169"/>
      <c r="QSX64" s="169"/>
      <c r="QSY64" s="169"/>
      <c r="QSZ64" s="169"/>
      <c r="QTA64" s="169"/>
      <c r="QTB64" s="169"/>
      <c r="QTC64" s="169"/>
      <c r="QTD64" s="169"/>
      <c r="QTE64" s="169"/>
      <c r="QTF64" s="169"/>
      <c r="QTG64" s="169"/>
      <c r="QTH64" s="169"/>
      <c r="QTI64" s="169"/>
      <c r="QTJ64" s="169"/>
      <c r="QTK64" s="169"/>
      <c r="QTL64" s="169"/>
      <c r="QTM64" s="169"/>
      <c r="QTN64" s="169"/>
      <c r="QTO64" s="169"/>
      <c r="QTP64" s="169"/>
      <c r="QTQ64" s="169"/>
      <c r="QTR64" s="169"/>
      <c r="QTS64" s="169"/>
      <c r="QTT64" s="169"/>
      <c r="QTU64" s="169"/>
      <c r="QTV64" s="169"/>
      <c r="QTW64" s="169"/>
      <c r="QTX64" s="169"/>
      <c r="QTY64" s="169"/>
      <c r="QTZ64" s="169"/>
      <c r="QUA64" s="169"/>
      <c r="QUB64" s="169"/>
      <c r="QUC64" s="169"/>
      <c r="QUD64" s="169"/>
      <c r="QUE64" s="169"/>
      <c r="QUF64" s="169"/>
      <c r="QUG64" s="169"/>
      <c r="QUH64" s="169"/>
      <c r="QUI64" s="169"/>
      <c r="QUJ64" s="169"/>
      <c r="QUK64" s="169"/>
      <c r="QUL64" s="169"/>
      <c r="QUM64" s="169"/>
      <c r="QUN64" s="169"/>
      <c r="QUO64" s="169"/>
      <c r="QUP64" s="169"/>
      <c r="QUQ64" s="169"/>
      <c r="QUR64" s="169"/>
      <c r="QUS64" s="169"/>
      <c r="QUT64" s="169"/>
      <c r="QUU64" s="169"/>
      <c r="QUV64" s="169"/>
      <c r="QUW64" s="169"/>
      <c r="QUX64" s="169"/>
      <c r="QUY64" s="169"/>
      <c r="QUZ64" s="169"/>
      <c r="QVA64" s="169"/>
      <c r="QVB64" s="169"/>
      <c r="QVC64" s="169"/>
      <c r="QVD64" s="169"/>
      <c r="QVE64" s="169"/>
      <c r="QVF64" s="169"/>
      <c r="QVG64" s="169"/>
      <c r="QVH64" s="169"/>
      <c r="QVI64" s="169"/>
      <c r="QVJ64" s="169"/>
      <c r="QVK64" s="169"/>
      <c r="QVL64" s="169"/>
      <c r="QVM64" s="169"/>
      <c r="QVN64" s="169"/>
      <c r="QVO64" s="169"/>
      <c r="QVP64" s="169"/>
      <c r="QVQ64" s="169"/>
      <c r="QVR64" s="169"/>
      <c r="QVS64" s="169"/>
      <c r="QVT64" s="169"/>
      <c r="QVU64" s="169"/>
      <c r="QVV64" s="169"/>
      <c r="QVW64" s="169"/>
      <c r="QVX64" s="169"/>
      <c r="QVY64" s="169"/>
      <c r="QVZ64" s="169"/>
      <c r="QWA64" s="169"/>
      <c r="QWB64" s="169"/>
      <c r="QWC64" s="169"/>
      <c r="QWD64" s="169"/>
      <c r="QWE64" s="169"/>
      <c r="QWF64" s="169"/>
      <c r="QWG64" s="169"/>
      <c r="QWH64" s="169"/>
      <c r="QWI64" s="169"/>
      <c r="QWJ64" s="169"/>
      <c r="QWK64" s="169"/>
      <c r="QWL64" s="169"/>
      <c r="QWM64" s="169"/>
      <c r="QWN64" s="169"/>
      <c r="QWO64" s="169"/>
      <c r="QWP64" s="169"/>
      <c r="QWQ64" s="169"/>
      <c r="QWR64" s="169"/>
      <c r="QWS64" s="169"/>
      <c r="QWT64" s="169"/>
      <c r="QWU64" s="169"/>
      <c r="QWV64" s="169"/>
      <c r="QWW64" s="169"/>
      <c r="QWX64" s="169"/>
      <c r="QWY64" s="169"/>
      <c r="QWZ64" s="169"/>
      <c r="QXA64" s="169"/>
      <c r="QXB64" s="169"/>
      <c r="QXC64" s="169"/>
      <c r="QXD64" s="169"/>
      <c r="QXE64" s="169"/>
      <c r="QXF64" s="169"/>
      <c r="QXG64" s="169"/>
      <c r="QXH64" s="169"/>
      <c r="QXI64" s="169"/>
      <c r="QXJ64" s="169"/>
      <c r="QXK64" s="169"/>
      <c r="QXL64" s="169"/>
      <c r="QXM64" s="169"/>
      <c r="QXN64" s="169"/>
      <c r="QXO64" s="169"/>
      <c r="QXP64" s="169"/>
      <c r="QXQ64" s="169"/>
      <c r="QXR64" s="169"/>
      <c r="QXS64" s="169"/>
      <c r="QXT64" s="169"/>
      <c r="QXU64" s="169"/>
      <c r="QXV64" s="169"/>
      <c r="QXW64" s="169"/>
      <c r="QXX64" s="169"/>
      <c r="QXY64" s="169"/>
      <c r="QXZ64" s="169"/>
      <c r="QYA64" s="169"/>
      <c r="QYB64" s="169"/>
      <c r="QYC64" s="169"/>
      <c r="QYD64" s="169"/>
      <c r="QYE64" s="169"/>
      <c r="QYF64" s="169"/>
      <c r="QYG64" s="169"/>
      <c r="QYH64" s="169"/>
      <c r="QYI64" s="169"/>
      <c r="QYJ64" s="169"/>
      <c r="QYK64" s="169"/>
      <c r="QYL64" s="169"/>
      <c r="QYM64" s="169"/>
      <c r="QYN64" s="169"/>
      <c r="QYO64" s="169"/>
      <c r="QYP64" s="169"/>
      <c r="QYQ64" s="169"/>
      <c r="QYR64" s="169"/>
      <c r="QYS64" s="169"/>
      <c r="QYT64" s="169"/>
      <c r="QYU64" s="169"/>
      <c r="QYV64" s="169"/>
      <c r="QYW64" s="169"/>
      <c r="QYX64" s="169"/>
      <c r="QYY64" s="169"/>
      <c r="QYZ64" s="169"/>
      <c r="QZA64" s="169"/>
      <c r="QZB64" s="169"/>
      <c r="QZC64" s="169"/>
      <c r="QZD64" s="169"/>
      <c r="QZE64" s="169"/>
      <c r="QZF64" s="169"/>
      <c r="QZG64" s="169"/>
      <c r="QZH64" s="169"/>
      <c r="QZI64" s="169"/>
      <c r="QZJ64" s="169"/>
      <c r="QZK64" s="169"/>
      <c r="QZL64" s="169"/>
      <c r="QZM64" s="169"/>
      <c r="QZN64" s="169"/>
      <c r="QZO64" s="169"/>
      <c r="QZP64" s="169"/>
      <c r="QZQ64" s="169"/>
      <c r="QZR64" s="169"/>
      <c r="QZS64" s="169"/>
      <c r="QZT64" s="169"/>
      <c r="QZU64" s="169"/>
      <c r="QZV64" s="169"/>
      <c r="QZW64" s="169"/>
      <c r="QZX64" s="169"/>
      <c r="QZY64" s="169"/>
      <c r="QZZ64" s="169"/>
      <c r="RAA64" s="169"/>
      <c r="RAB64" s="169"/>
      <c r="RAC64" s="169"/>
      <c r="RAD64" s="169"/>
      <c r="RAE64" s="169"/>
      <c r="RAF64" s="169"/>
      <c r="RAG64" s="169"/>
      <c r="RAH64" s="169"/>
      <c r="RAI64" s="169"/>
      <c r="RAJ64" s="169"/>
      <c r="RAK64" s="169"/>
      <c r="RAL64" s="169"/>
      <c r="RAM64" s="169"/>
      <c r="RAN64" s="169"/>
      <c r="RAO64" s="169"/>
      <c r="RAP64" s="169"/>
      <c r="RAQ64" s="169"/>
      <c r="RAR64" s="169"/>
      <c r="RAS64" s="169"/>
      <c r="RAT64" s="169"/>
      <c r="RAU64" s="169"/>
      <c r="RAV64" s="169"/>
      <c r="RAW64" s="169"/>
      <c r="RAX64" s="169"/>
      <c r="RAY64" s="169"/>
      <c r="RAZ64" s="169"/>
      <c r="RBA64" s="169"/>
      <c r="RBB64" s="169"/>
      <c r="RBC64" s="169"/>
      <c r="RBD64" s="169"/>
      <c r="RBE64" s="169"/>
      <c r="RBF64" s="169"/>
      <c r="RBG64" s="169"/>
      <c r="RBH64" s="169"/>
      <c r="RBI64" s="169"/>
      <c r="RBJ64" s="169"/>
      <c r="RBK64" s="169"/>
      <c r="RBL64" s="169"/>
      <c r="RBM64" s="169"/>
      <c r="RBN64" s="169"/>
      <c r="RBO64" s="169"/>
      <c r="RBP64" s="169"/>
      <c r="RBQ64" s="169"/>
      <c r="RBR64" s="169"/>
      <c r="RBS64" s="169"/>
      <c r="RBT64" s="169"/>
      <c r="RBU64" s="169"/>
      <c r="RBV64" s="169"/>
      <c r="RBW64" s="169"/>
      <c r="RBX64" s="169"/>
      <c r="RBY64" s="169"/>
      <c r="RBZ64" s="169"/>
      <c r="RCA64" s="169"/>
      <c r="RCB64" s="169"/>
      <c r="RCC64" s="169"/>
      <c r="RCD64" s="169"/>
      <c r="RCE64" s="169"/>
      <c r="RCF64" s="169"/>
      <c r="RCG64" s="169"/>
      <c r="RCH64" s="169"/>
      <c r="RCI64" s="169"/>
      <c r="RCJ64" s="169"/>
      <c r="RCK64" s="169"/>
      <c r="RCL64" s="169"/>
      <c r="RCM64" s="169"/>
      <c r="RCN64" s="169"/>
      <c r="RCO64" s="169"/>
      <c r="RCP64" s="169"/>
      <c r="RCQ64" s="169"/>
      <c r="RCR64" s="169"/>
      <c r="RCS64" s="169"/>
      <c r="RCT64" s="169"/>
      <c r="RCU64" s="169"/>
      <c r="RCV64" s="169"/>
      <c r="RCW64" s="169"/>
      <c r="RCX64" s="169"/>
      <c r="RCY64" s="169"/>
      <c r="RCZ64" s="169"/>
      <c r="RDA64" s="169"/>
      <c r="RDB64" s="169"/>
      <c r="RDC64" s="169"/>
      <c r="RDD64" s="169"/>
      <c r="RDE64" s="169"/>
      <c r="RDF64" s="169"/>
      <c r="RDG64" s="169"/>
      <c r="RDH64" s="169"/>
      <c r="RDI64" s="169"/>
      <c r="RDJ64" s="169"/>
      <c r="RDK64" s="169"/>
      <c r="RDL64" s="169"/>
      <c r="RDM64" s="169"/>
      <c r="RDN64" s="169"/>
      <c r="RDO64" s="169"/>
      <c r="RDP64" s="169"/>
      <c r="RDQ64" s="169"/>
      <c r="RDR64" s="169"/>
      <c r="RDS64" s="169"/>
      <c r="RDT64" s="169"/>
      <c r="RDU64" s="169"/>
      <c r="RDV64" s="169"/>
      <c r="RDW64" s="169"/>
      <c r="RDX64" s="169"/>
      <c r="RDY64" s="169"/>
      <c r="RDZ64" s="169"/>
      <c r="REA64" s="169"/>
      <c r="REB64" s="169"/>
      <c r="REC64" s="169"/>
      <c r="RED64" s="169"/>
      <c r="REE64" s="169"/>
      <c r="REF64" s="169"/>
      <c r="REG64" s="169"/>
      <c r="REH64" s="169"/>
      <c r="REI64" s="169"/>
      <c r="REJ64" s="169"/>
      <c r="REK64" s="169"/>
      <c r="REL64" s="169"/>
      <c r="REM64" s="169"/>
      <c r="REN64" s="169"/>
      <c r="REO64" s="169"/>
      <c r="REP64" s="169"/>
      <c r="REQ64" s="169"/>
      <c r="RER64" s="169"/>
      <c r="RES64" s="169"/>
      <c r="RET64" s="169"/>
      <c r="REU64" s="169"/>
      <c r="REV64" s="169"/>
      <c r="REW64" s="169"/>
      <c r="REX64" s="169"/>
      <c r="REY64" s="169"/>
      <c r="REZ64" s="169"/>
      <c r="RFA64" s="169"/>
      <c r="RFB64" s="169"/>
      <c r="RFC64" s="169"/>
      <c r="RFD64" s="169"/>
      <c r="RFE64" s="169"/>
      <c r="RFF64" s="169"/>
      <c r="RFG64" s="169"/>
      <c r="RFH64" s="169"/>
      <c r="RFI64" s="169"/>
      <c r="RFJ64" s="169"/>
      <c r="RFK64" s="169"/>
      <c r="RFL64" s="169"/>
      <c r="RFM64" s="169"/>
      <c r="RFN64" s="169"/>
      <c r="RFO64" s="169"/>
      <c r="RFP64" s="169"/>
      <c r="RFQ64" s="169"/>
      <c r="RFR64" s="169"/>
      <c r="RFS64" s="169"/>
      <c r="RFT64" s="169"/>
      <c r="RFU64" s="169"/>
      <c r="RFV64" s="169"/>
      <c r="RFW64" s="169"/>
      <c r="RFX64" s="169"/>
      <c r="RFY64" s="169"/>
      <c r="RFZ64" s="169"/>
      <c r="RGA64" s="169"/>
      <c r="RGB64" s="169"/>
      <c r="RGC64" s="169"/>
      <c r="RGD64" s="169"/>
      <c r="RGE64" s="169"/>
      <c r="RGF64" s="169"/>
      <c r="RGG64" s="169"/>
      <c r="RGH64" s="169"/>
      <c r="RGI64" s="169"/>
      <c r="RGJ64" s="169"/>
      <c r="RGK64" s="169"/>
      <c r="RGL64" s="169"/>
      <c r="RGM64" s="169"/>
      <c r="RGN64" s="169"/>
      <c r="RGO64" s="169"/>
      <c r="RGP64" s="169"/>
      <c r="RGQ64" s="169"/>
      <c r="RGR64" s="169"/>
      <c r="RGS64" s="169"/>
      <c r="RGT64" s="169"/>
      <c r="RGU64" s="169"/>
      <c r="RGV64" s="169"/>
      <c r="RGW64" s="169"/>
      <c r="RGX64" s="169"/>
      <c r="RGY64" s="169"/>
      <c r="RGZ64" s="169"/>
      <c r="RHA64" s="169"/>
      <c r="RHB64" s="169"/>
      <c r="RHC64" s="169"/>
      <c r="RHD64" s="169"/>
      <c r="RHE64" s="169"/>
      <c r="RHF64" s="169"/>
      <c r="RHG64" s="169"/>
      <c r="RHH64" s="169"/>
      <c r="RHI64" s="169"/>
      <c r="RHJ64" s="169"/>
      <c r="RHK64" s="169"/>
      <c r="RHL64" s="169"/>
      <c r="RHM64" s="169"/>
      <c r="RHN64" s="169"/>
      <c r="RHO64" s="169"/>
      <c r="RHP64" s="169"/>
      <c r="RHQ64" s="169"/>
      <c r="RHR64" s="169"/>
      <c r="RHS64" s="169"/>
      <c r="RHT64" s="169"/>
      <c r="RHU64" s="169"/>
      <c r="RHV64" s="169"/>
      <c r="RHW64" s="169"/>
      <c r="RHX64" s="169"/>
      <c r="RHY64" s="169"/>
      <c r="RHZ64" s="169"/>
      <c r="RIA64" s="169"/>
      <c r="RIB64" s="169"/>
      <c r="RIC64" s="169"/>
      <c r="RID64" s="169"/>
      <c r="RIE64" s="169"/>
      <c r="RIF64" s="169"/>
      <c r="RIG64" s="169"/>
      <c r="RIH64" s="169"/>
      <c r="RII64" s="169"/>
      <c r="RIJ64" s="169"/>
      <c r="RIK64" s="169"/>
      <c r="RIL64" s="169"/>
      <c r="RIM64" s="169"/>
      <c r="RIN64" s="169"/>
      <c r="RIO64" s="169"/>
      <c r="RIP64" s="169"/>
      <c r="RIQ64" s="169"/>
      <c r="RIR64" s="169"/>
      <c r="RIS64" s="169"/>
      <c r="RIT64" s="169"/>
      <c r="RIU64" s="169"/>
      <c r="RIV64" s="169"/>
      <c r="RIW64" s="169"/>
      <c r="RIX64" s="169"/>
      <c r="RIY64" s="169"/>
      <c r="RIZ64" s="169"/>
      <c r="RJA64" s="169"/>
      <c r="RJB64" s="169"/>
      <c r="RJC64" s="169"/>
      <c r="RJD64" s="169"/>
      <c r="RJE64" s="169"/>
      <c r="RJF64" s="169"/>
      <c r="RJG64" s="169"/>
      <c r="RJH64" s="169"/>
      <c r="RJI64" s="169"/>
      <c r="RJJ64" s="169"/>
      <c r="RJK64" s="169"/>
      <c r="RJL64" s="169"/>
      <c r="RJM64" s="169"/>
      <c r="RJN64" s="169"/>
      <c r="RJO64" s="169"/>
      <c r="RJP64" s="169"/>
      <c r="RJQ64" s="169"/>
      <c r="RJR64" s="169"/>
      <c r="RJS64" s="169"/>
      <c r="RJT64" s="169"/>
      <c r="RJU64" s="169"/>
      <c r="RJV64" s="169"/>
      <c r="RJW64" s="169"/>
      <c r="RJX64" s="169"/>
      <c r="RJY64" s="169"/>
      <c r="RJZ64" s="169"/>
      <c r="RKA64" s="169"/>
      <c r="RKB64" s="169"/>
      <c r="RKC64" s="169"/>
      <c r="RKD64" s="169"/>
      <c r="RKE64" s="169"/>
      <c r="RKF64" s="169"/>
      <c r="RKG64" s="169"/>
      <c r="RKH64" s="169"/>
      <c r="RKI64" s="169"/>
      <c r="RKJ64" s="169"/>
      <c r="RKK64" s="169"/>
      <c r="RKL64" s="169"/>
      <c r="RKM64" s="169"/>
      <c r="RKN64" s="169"/>
      <c r="RKO64" s="169"/>
      <c r="RKP64" s="169"/>
      <c r="RKQ64" s="169"/>
      <c r="RKR64" s="169"/>
      <c r="RKS64" s="169"/>
      <c r="RKT64" s="169"/>
      <c r="RKU64" s="169"/>
      <c r="RKV64" s="169"/>
      <c r="RKW64" s="169"/>
      <c r="RKX64" s="169"/>
      <c r="RKY64" s="169"/>
      <c r="RKZ64" s="169"/>
      <c r="RLA64" s="169"/>
      <c r="RLB64" s="169"/>
      <c r="RLC64" s="169"/>
      <c r="RLD64" s="169"/>
      <c r="RLE64" s="169"/>
      <c r="RLF64" s="169"/>
      <c r="RLG64" s="169"/>
      <c r="RLH64" s="169"/>
      <c r="RLI64" s="169"/>
      <c r="RLJ64" s="169"/>
      <c r="RLK64" s="169"/>
      <c r="RLL64" s="169"/>
      <c r="RLM64" s="169"/>
      <c r="RLN64" s="169"/>
      <c r="RLO64" s="169"/>
      <c r="RLP64" s="169"/>
      <c r="RLQ64" s="169"/>
      <c r="RLR64" s="169"/>
      <c r="RLS64" s="169"/>
      <c r="RLT64" s="169"/>
      <c r="RLU64" s="169"/>
      <c r="RLV64" s="169"/>
      <c r="RLW64" s="169"/>
      <c r="RLX64" s="169"/>
      <c r="RLY64" s="169"/>
      <c r="RLZ64" s="169"/>
      <c r="RMA64" s="169"/>
      <c r="RMB64" s="169"/>
      <c r="RMC64" s="169"/>
      <c r="RMD64" s="169"/>
      <c r="RME64" s="169"/>
      <c r="RMF64" s="169"/>
      <c r="RMG64" s="169"/>
      <c r="RMH64" s="169"/>
      <c r="RMI64" s="169"/>
      <c r="RMJ64" s="169"/>
      <c r="RMK64" s="169"/>
      <c r="RML64" s="169"/>
      <c r="RMM64" s="169"/>
      <c r="RMN64" s="169"/>
      <c r="RMO64" s="169"/>
      <c r="RMP64" s="169"/>
      <c r="RMQ64" s="169"/>
      <c r="RMR64" s="169"/>
      <c r="RMS64" s="169"/>
      <c r="RMT64" s="169"/>
      <c r="RMU64" s="169"/>
      <c r="RMV64" s="169"/>
      <c r="RMW64" s="169"/>
      <c r="RMX64" s="169"/>
      <c r="RMY64" s="169"/>
      <c r="RMZ64" s="169"/>
      <c r="RNA64" s="169"/>
      <c r="RNB64" s="169"/>
      <c r="RNC64" s="169"/>
      <c r="RND64" s="169"/>
      <c r="RNE64" s="169"/>
      <c r="RNF64" s="169"/>
      <c r="RNG64" s="169"/>
      <c r="RNH64" s="169"/>
      <c r="RNI64" s="169"/>
      <c r="RNJ64" s="169"/>
      <c r="RNK64" s="169"/>
      <c r="RNL64" s="169"/>
      <c r="RNM64" s="169"/>
      <c r="RNN64" s="169"/>
      <c r="RNO64" s="169"/>
      <c r="RNP64" s="169"/>
      <c r="RNQ64" s="169"/>
      <c r="RNR64" s="169"/>
      <c r="RNS64" s="169"/>
      <c r="RNT64" s="169"/>
      <c r="RNU64" s="169"/>
      <c r="RNV64" s="169"/>
      <c r="RNW64" s="169"/>
      <c r="RNX64" s="169"/>
      <c r="RNY64" s="169"/>
      <c r="RNZ64" s="169"/>
      <c r="ROA64" s="169"/>
      <c r="ROB64" s="169"/>
      <c r="ROC64" s="169"/>
      <c r="ROD64" s="169"/>
      <c r="ROE64" s="169"/>
      <c r="ROF64" s="169"/>
      <c r="ROG64" s="169"/>
      <c r="ROH64" s="169"/>
      <c r="ROI64" s="169"/>
      <c r="ROJ64" s="169"/>
      <c r="ROK64" s="169"/>
      <c r="ROL64" s="169"/>
      <c r="ROM64" s="169"/>
      <c r="RON64" s="169"/>
      <c r="ROO64" s="169"/>
      <c r="ROP64" s="169"/>
      <c r="ROQ64" s="169"/>
      <c r="ROR64" s="169"/>
      <c r="ROS64" s="169"/>
      <c r="ROT64" s="169"/>
      <c r="ROU64" s="169"/>
      <c r="ROV64" s="169"/>
      <c r="ROW64" s="169"/>
      <c r="ROX64" s="169"/>
      <c r="ROY64" s="169"/>
      <c r="ROZ64" s="169"/>
      <c r="RPA64" s="169"/>
      <c r="RPB64" s="169"/>
      <c r="RPC64" s="169"/>
      <c r="RPD64" s="169"/>
      <c r="RPE64" s="169"/>
      <c r="RPF64" s="169"/>
      <c r="RPG64" s="169"/>
      <c r="RPH64" s="169"/>
      <c r="RPI64" s="169"/>
      <c r="RPJ64" s="169"/>
      <c r="RPK64" s="169"/>
      <c r="RPL64" s="169"/>
      <c r="RPM64" s="169"/>
      <c r="RPN64" s="169"/>
      <c r="RPO64" s="169"/>
      <c r="RPP64" s="169"/>
      <c r="RPQ64" s="169"/>
      <c r="RPR64" s="169"/>
      <c r="RPS64" s="169"/>
      <c r="RPT64" s="169"/>
      <c r="RPU64" s="169"/>
      <c r="RPV64" s="169"/>
      <c r="RPW64" s="169"/>
      <c r="RPX64" s="169"/>
      <c r="RPY64" s="169"/>
      <c r="RPZ64" s="169"/>
      <c r="RQA64" s="169"/>
      <c r="RQB64" s="169"/>
      <c r="RQC64" s="169"/>
      <c r="RQD64" s="169"/>
      <c r="RQE64" s="169"/>
      <c r="RQF64" s="169"/>
      <c r="RQG64" s="169"/>
      <c r="RQH64" s="169"/>
      <c r="RQI64" s="169"/>
      <c r="RQJ64" s="169"/>
      <c r="RQK64" s="169"/>
      <c r="RQL64" s="169"/>
      <c r="RQM64" s="169"/>
      <c r="RQN64" s="169"/>
      <c r="RQO64" s="169"/>
      <c r="RQP64" s="169"/>
      <c r="RQQ64" s="169"/>
      <c r="RQR64" s="169"/>
      <c r="RQS64" s="169"/>
      <c r="RQT64" s="169"/>
      <c r="RQU64" s="169"/>
      <c r="RQV64" s="169"/>
      <c r="RQW64" s="169"/>
      <c r="RQX64" s="169"/>
      <c r="RQY64" s="169"/>
      <c r="RQZ64" s="169"/>
      <c r="RRA64" s="169"/>
      <c r="RRB64" s="169"/>
      <c r="RRC64" s="169"/>
      <c r="RRD64" s="169"/>
      <c r="RRE64" s="169"/>
      <c r="RRF64" s="169"/>
      <c r="RRG64" s="169"/>
      <c r="RRH64" s="169"/>
      <c r="RRI64" s="169"/>
      <c r="RRJ64" s="169"/>
      <c r="RRK64" s="169"/>
      <c r="RRL64" s="169"/>
      <c r="RRM64" s="169"/>
      <c r="RRN64" s="169"/>
      <c r="RRO64" s="169"/>
      <c r="RRP64" s="169"/>
      <c r="RRQ64" s="169"/>
      <c r="RRR64" s="169"/>
      <c r="RRS64" s="169"/>
      <c r="RRT64" s="169"/>
      <c r="RRU64" s="169"/>
      <c r="RRV64" s="169"/>
      <c r="RRW64" s="169"/>
      <c r="RRX64" s="169"/>
      <c r="RRY64" s="169"/>
      <c r="RRZ64" s="169"/>
      <c r="RSA64" s="169"/>
      <c r="RSB64" s="169"/>
      <c r="RSC64" s="169"/>
      <c r="RSD64" s="169"/>
      <c r="RSE64" s="169"/>
      <c r="RSF64" s="169"/>
      <c r="RSG64" s="169"/>
      <c r="RSH64" s="169"/>
      <c r="RSI64" s="169"/>
      <c r="RSJ64" s="169"/>
      <c r="RSK64" s="169"/>
      <c r="RSL64" s="169"/>
      <c r="RSM64" s="169"/>
      <c r="RSN64" s="169"/>
      <c r="RSO64" s="169"/>
      <c r="RSP64" s="169"/>
      <c r="RSQ64" s="169"/>
      <c r="RSR64" s="169"/>
      <c r="RSS64" s="169"/>
      <c r="RST64" s="169"/>
      <c r="RSU64" s="169"/>
      <c r="RSV64" s="169"/>
      <c r="RSW64" s="169"/>
      <c r="RSX64" s="169"/>
      <c r="RSY64" s="169"/>
      <c r="RSZ64" s="169"/>
      <c r="RTA64" s="169"/>
      <c r="RTB64" s="169"/>
      <c r="RTC64" s="169"/>
      <c r="RTD64" s="169"/>
      <c r="RTE64" s="169"/>
      <c r="RTF64" s="169"/>
      <c r="RTG64" s="169"/>
      <c r="RTH64" s="169"/>
      <c r="RTI64" s="169"/>
      <c r="RTJ64" s="169"/>
      <c r="RTK64" s="169"/>
      <c r="RTL64" s="169"/>
      <c r="RTM64" s="169"/>
      <c r="RTN64" s="169"/>
      <c r="RTO64" s="169"/>
      <c r="RTP64" s="169"/>
      <c r="RTQ64" s="169"/>
      <c r="RTR64" s="169"/>
      <c r="RTS64" s="169"/>
      <c r="RTT64" s="169"/>
      <c r="RTU64" s="169"/>
      <c r="RTV64" s="169"/>
      <c r="RTW64" s="169"/>
      <c r="RTX64" s="169"/>
      <c r="RTY64" s="169"/>
      <c r="RTZ64" s="169"/>
      <c r="RUA64" s="169"/>
      <c r="RUB64" s="169"/>
      <c r="RUC64" s="169"/>
      <c r="RUD64" s="169"/>
      <c r="RUE64" s="169"/>
      <c r="RUF64" s="169"/>
      <c r="RUG64" s="169"/>
      <c r="RUH64" s="169"/>
      <c r="RUI64" s="169"/>
      <c r="RUJ64" s="169"/>
      <c r="RUK64" s="169"/>
      <c r="RUL64" s="169"/>
      <c r="RUM64" s="169"/>
      <c r="RUN64" s="169"/>
      <c r="RUO64" s="169"/>
      <c r="RUP64" s="169"/>
      <c r="RUQ64" s="169"/>
      <c r="RUR64" s="169"/>
      <c r="RUS64" s="169"/>
      <c r="RUT64" s="169"/>
      <c r="RUU64" s="169"/>
      <c r="RUV64" s="169"/>
      <c r="RUW64" s="169"/>
      <c r="RUX64" s="169"/>
      <c r="RUY64" s="169"/>
      <c r="RUZ64" s="169"/>
      <c r="RVA64" s="169"/>
      <c r="RVB64" s="169"/>
      <c r="RVC64" s="169"/>
      <c r="RVD64" s="169"/>
      <c r="RVE64" s="169"/>
      <c r="RVF64" s="169"/>
      <c r="RVG64" s="169"/>
      <c r="RVH64" s="169"/>
      <c r="RVI64" s="169"/>
      <c r="RVJ64" s="169"/>
      <c r="RVK64" s="169"/>
      <c r="RVL64" s="169"/>
      <c r="RVM64" s="169"/>
      <c r="RVN64" s="169"/>
      <c r="RVO64" s="169"/>
      <c r="RVP64" s="169"/>
      <c r="RVQ64" s="169"/>
      <c r="RVR64" s="169"/>
      <c r="RVS64" s="169"/>
      <c r="RVT64" s="169"/>
      <c r="RVU64" s="169"/>
      <c r="RVV64" s="169"/>
      <c r="RVW64" s="169"/>
      <c r="RVX64" s="169"/>
      <c r="RVY64" s="169"/>
      <c r="RVZ64" s="169"/>
      <c r="RWA64" s="169"/>
      <c r="RWB64" s="169"/>
      <c r="RWC64" s="169"/>
      <c r="RWD64" s="169"/>
      <c r="RWE64" s="169"/>
      <c r="RWF64" s="169"/>
      <c r="RWG64" s="169"/>
      <c r="RWH64" s="169"/>
      <c r="RWI64" s="169"/>
      <c r="RWJ64" s="169"/>
      <c r="RWK64" s="169"/>
      <c r="RWL64" s="169"/>
      <c r="RWM64" s="169"/>
      <c r="RWN64" s="169"/>
      <c r="RWO64" s="169"/>
      <c r="RWP64" s="169"/>
      <c r="RWQ64" s="169"/>
      <c r="RWR64" s="169"/>
      <c r="RWS64" s="169"/>
      <c r="RWT64" s="169"/>
      <c r="RWU64" s="169"/>
      <c r="RWV64" s="169"/>
      <c r="RWW64" s="169"/>
      <c r="RWX64" s="169"/>
      <c r="RWY64" s="169"/>
      <c r="RWZ64" s="169"/>
      <c r="RXA64" s="169"/>
      <c r="RXB64" s="169"/>
      <c r="RXC64" s="169"/>
      <c r="RXD64" s="169"/>
      <c r="RXE64" s="169"/>
      <c r="RXF64" s="169"/>
      <c r="RXG64" s="169"/>
      <c r="RXH64" s="169"/>
      <c r="RXI64" s="169"/>
      <c r="RXJ64" s="169"/>
      <c r="RXK64" s="169"/>
      <c r="RXL64" s="169"/>
      <c r="RXM64" s="169"/>
      <c r="RXN64" s="169"/>
      <c r="RXO64" s="169"/>
      <c r="RXP64" s="169"/>
      <c r="RXQ64" s="169"/>
      <c r="RXR64" s="169"/>
      <c r="RXS64" s="169"/>
      <c r="RXT64" s="169"/>
      <c r="RXU64" s="169"/>
      <c r="RXV64" s="169"/>
      <c r="RXW64" s="169"/>
      <c r="RXX64" s="169"/>
      <c r="RXY64" s="169"/>
      <c r="RXZ64" s="169"/>
      <c r="RYA64" s="169"/>
      <c r="RYB64" s="169"/>
      <c r="RYC64" s="169"/>
      <c r="RYD64" s="169"/>
      <c r="RYE64" s="169"/>
      <c r="RYF64" s="169"/>
      <c r="RYG64" s="169"/>
      <c r="RYH64" s="169"/>
      <c r="RYI64" s="169"/>
      <c r="RYJ64" s="169"/>
      <c r="RYK64" s="169"/>
      <c r="RYL64" s="169"/>
      <c r="RYM64" s="169"/>
      <c r="RYN64" s="169"/>
      <c r="RYO64" s="169"/>
      <c r="RYP64" s="169"/>
      <c r="RYQ64" s="169"/>
      <c r="RYR64" s="169"/>
      <c r="RYS64" s="169"/>
      <c r="RYT64" s="169"/>
      <c r="RYU64" s="169"/>
      <c r="RYV64" s="169"/>
      <c r="RYW64" s="169"/>
      <c r="RYX64" s="169"/>
      <c r="RYY64" s="169"/>
      <c r="RYZ64" s="169"/>
      <c r="RZA64" s="169"/>
      <c r="RZB64" s="169"/>
      <c r="RZC64" s="169"/>
      <c r="RZD64" s="169"/>
      <c r="RZE64" s="169"/>
      <c r="RZF64" s="169"/>
      <c r="RZG64" s="169"/>
      <c r="RZH64" s="169"/>
      <c r="RZI64" s="169"/>
      <c r="RZJ64" s="169"/>
      <c r="RZK64" s="169"/>
      <c r="RZL64" s="169"/>
      <c r="RZM64" s="169"/>
      <c r="RZN64" s="169"/>
      <c r="RZO64" s="169"/>
      <c r="RZP64" s="169"/>
      <c r="RZQ64" s="169"/>
      <c r="RZR64" s="169"/>
      <c r="RZS64" s="169"/>
      <c r="RZT64" s="169"/>
      <c r="RZU64" s="169"/>
      <c r="RZV64" s="169"/>
      <c r="RZW64" s="169"/>
      <c r="RZX64" s="169"/>
      <c r="RZY64" s="169"/>
      <c r="RZZ64" s="169"/>
      <c r="SAA64" s="169"/>
      <c r="SAB64" s="169"/>
      <c r="SAC64" s="169"/>
      <c r="SAD64" s="169"/>
      <c r="SAE64" s="169"/>
      <c r="SAF64" s="169"/>
      <c r="SAG64" s="169"/>
      <c r="SAH64" s="169"/>
      <c r="SAI64" s="169"/>
      <c r="SAJ64" s="169"/>
      <c r="SAK64" s="169"/>
      <c r="SAL64" s="169"/>
      <c r="SAM64" s="169"/>
      <c r="SAN64" s="169"/>
      <c r="SAO64" s="169"/>
      <c r="SAP64" s="169"/>
      <c r="SAQ64" s="169"/>
      <c r="SAR64" s="169"/>
      <c r="SAS64" s="169"/>
      <c r="SAT64" s="169"/>
      <c r="SAU64" s="169"/>
      <c r="SAV64" s="169"/>
      <c r="SAW64" s="169"/>
      <c r="SAX64" s="169"/>
      <c r="SAY64" s="169"/>
      <c r="SAZ64" s="169"/>
      <c r="SBA64" s="169"/>
      <c r="SBB64" s="169"/>
      <c r="SBC64" s="169"/>
      <c r="SBD64" s="169"/>
      <c r="SBE64" s="169"/>
      <c r="SBF64" s="169"/>
      <c r="SBG64" s="169"/>
      <c r="SBH64" s="169"/>
      <c r="SBI64" s="169"/>
      <c r="SBJ64" s="169"/>
      <c r="SBK64" s="169"/>
      <c r="SBL64" s="169"/>
      <c r="SBM64" s="169"/>
      <c r="SBN64" s="169"/>
      <c r="SBO64" s="169"/>
      <c r="SBP64" s="169"/>
      <c r="SBQ64" s="169"/>
      <c r="SBR64" s="169"/>
      <c r="SBS64" s="169"/>
      <c r="SBT64" s="169"/>
      <c r="SBU64" s="169"/>
      <c r="SBV64" s="169"/>
      <c r="SBW64" s="169"/>
      <c r="SBX64" s="169"/>
      <c r="SBY64" s="169"/>
      <c r="SBZ64" s="169"/>
      <c r="SCA64" s="169"/>
      <c r="SCB64" s="169"/>
      <c r="SCC64" s="169"/>
      <c r="SCD64" s="169"/>
      <c r="SCE64" s="169"/>
      <c r="SCF64" s="169"/>
      <c r="SCG64" s="169"/>
      <c r="SCH64" s="169"/>
      <c r="SCI64" s="169"/>
      <c r="SCJ64" s="169"/>
      <c r="SCK64" s="169"/>
      <c r="SCL64" s="169"/>
      <c r="SCM64" s="169"/>
      <c r="SCN64" s="169"/>
      <c r="SCO64" s="169"/>
      <c r="SCP64" s="169"/>
      <c r="SCQ64" s="169"/>
      <c r="SCR64" s="169"/>
      <c r="SCS64" s="169"/>
      <c r="SCT64" s="169"/>
      <c r="SCU64" s="169"/>
      <c r="SCV64" s="169"/>
      <c r="SCW64" s="169"/>
      <c r="SCX64" s="169"/>
      <c r="SCY64" s="169"/>
      <c r="SCZ64" s="169"/>
      <c r="SDA64" s="169"/>
      <c r="SDB64" s="169"/>
      <c r="SDC64" s="169"/>
      <c r="SDD64" s="169"/>
      <c r="SDE64" s="169"/>
      <c r="SDF64" s="169"/>
      <c r="SDG64" s="169"/>
      <c r="SDH64" s="169"/>
      <c r="SDI64" s="169"/>
      <c r="SDJ64" s="169"/>
      <c r="SDK64" s="169"/>
      <c r="SDL64" s="169"/>
      <c r="SDM64" s="169"/>
      <c r="SDN64" s="169"/>
      <c r="SDO64" s="169"/>
      <c r="SDP64" s="169"/>
      <c r="SDQ64" s="169"/>
      <c r="SDR64" s="169"/>
      <c r="SDS64" s="169"/>
      <c r="SDT64" s="169"/>
      <c r="SDU64" s="169"/>
      <c r="SDV64" s="169"/>
      <c r="SDW64" s="169"/>
      <c r="SDX64" s="169"/>
      <c r="SDY64" s="169"/>
      <c r="SDZ64" s="169"/>
      <c r="SEA64" s="169"/>
      <c r="SEB64" s="169"/>
      <c r="SEC64" s="169"/>
      <c r="SED64" s="169"/>
      <c r="SEE64" s="169"/>
      <c r="SEF64" s="169"/>
      <c r="SEG64" s="169"/>
      <c r="SEH64" s="169"/>
      <c r="SEI64" s="169"/>
      <c r="SEJ64" s="169"/>
      <c r="SEK64" s="169"/>
      <c r="SEL64" s="169"/>
      <c r="SEM64" s="169"/>
      <c r="SEN64" s="169"/>
      <c r="SEO64" s="169"/>
      <c r="SEP64" s="169"/>
      <c r="SEQ64" s="169"/>
      <c r="SER64" s="169"/>
      <c r="SES64" s="169"/>
      <c r="SET64" s="169"/>
      <c r="SEU64" s="169"/>
      <c r="SEV64" s="169"/>
      <c r="SEW64" s="169"/>
      <c r="SEX64" s="169"/>
      <c r="SEY64" s="169"/>
      <c r="SEZ64" s="169"/>
      <c r="SFA64" s="169"/>
      <c r="SFB64" s="169"/>
      <c r="SFC64" s="169"/>
      <c r="SFD64" s="169"/>
      <c r="SFE64" s="169"/>
      <c r="SFF64" s="169"/>
      <c r="SFG64" s="169"/>
      <c r="SFH64" s="169"/>
      <c r="SFI64" s="169"/>
      <c r="SFJ64" s="169"/>
      <c r="SFK64" s="169"/>
      <c r="SFL64" s="169"/>
      <c r="SFM64" s="169"/>
      <c r="SFN64" s="169"/>
      <c r="SFO64" s="169"/>
      <c r="SFP64" s="169"/>
      <c r="SFQ64" s="169"/>
      <c r="SFR64" s="169"/>
      <c r="SFS64" s="169"/>
      <c r="SFT64" s="169"/>
      <c r="SFU64" s="169"/>
      <c r="SFV64" s="169"/>
      <c r="SFW64" s="169"/>
      <c r="SFX64" s="169"/>
      <c r="SFY64" s="169"/>
      <c r="SFZ64" s="169"/>
      <c r="SGA64" s="169"/>
      <c r="SGB64" s="169"/>
      <c r="SGC64" s="169"/>
      <c r="SGD64" s="169"/>
      <c r="SGE64" s="169"/>
      <c r="SGF64" s="169"/>
      <c r="SGG64" s="169"/>
      <c r="SGH64" s="169"/>
      <c r="SGI64" s="169"/>
      <c r="SGJ64" s="169"/>
      <c r="SGK64" s="169"/>
      <c r="SGL64" s="169"/>
      <c r="SGM64" s="169"/>
      <c r="SGN64" s="169"/>
      <c r="SGO64" s="169"/>
      <c r="SGP64" s="169"/>
      <c r="SGQ64" s="169"/>
      <c r="SGR64" s="169"/>
      <c r="SGS64" s="169"/>
      <c r="SGT64" s="169"/>
      <c r="SGU64" s="169"/>
      <c r="SGV64" s="169"/>
      <c r="SGW64" s="169"/>
      <c r="SGX64" s="169"/>
      <c r="SGY64" s="169"/>
      <c r="SGZ64" s="169"/>
      <c r="SHA64" s="169"/>
      <c r="SHB64" s="169"/>
      <c r="SHC64" s="169"/>
      <c r="SHD64" s="169"/>
      <c r="SHE64" s="169"/>
      <c r="SHF64" s="169"/>
      <c r="SHG64" s="169"/>
      <c r="SHH64" s="169"/>
      <c r="SHI64" s="169"/>
      <c r="SHJ64" s="169"/>
      <c r="SHK64" s="169"/>
      <c r="SHL64" s="169"/>
      <c r="SHM64" s="169"/>
      <c r="SHN64" s="169"/>
      <c r="SHO64" s="169"/>
      <c r="SHP64" s="169"/>
      <c r="SHQ64" s="169"/>
      <c r="SHR64" s="169"/>
      <c r="SHS64" s="169"/>
      <c r="SHT64" s="169"/>
      <c r="SHU64" s="169"/>
      <c r="SHV64" s="169"/>
      <c r="SHW64" s="169"/>
      <c r="SHX64" s="169"/>
      <c r="SHY64" s="169"/>
      <c r="SHZ64" s="169"/>
      <c r="SIA64" s="169"/>
      <c r="SIB64" s="169"/>
      <c r="SIC64" s="169"/>
      <c r="SID64" s="169"/>
      <c r="SIE64" s="169"/>
      <c r="SIF64" s="169"/>
      <c r="SIG64" s="169"/>
      <c r="SIH64" s="169"/>
      <c r="SII64" s="169"/>
      <c r="SIJ64" s="169"/>
      <c r="SIK64" s="169"/>
      <c r="SIL64" s="169"/>
      <c r="SIM64" s="169"/>
      <c r="SIN64" s="169"/>
      <c r="SIO64" s="169"/>
      <c r="SIP64" s="169"/>
      <c r="SIQ64" s="169"/>
      <c r="SIR64" s="169"/>
      <c r="SIS64" s="169"/>
      <c r="SIT64" s="169"/>
      <c r="SIU64" s="169"/>
      <c r="SIV64" s="169"/>
      <c r="SIW64" s="169"/>
      <c r="SIX64" s="169"/>
      <c r="SIY64" s="169"/>
      <c r="SIZ64" s="169"/>
      <c r="SJA64" s="169"/>
      <c r="SJB64" s="169"/>
      <c r="SJC64" s="169"/>
      <c r="SJD64" s="169"/>
      <c r="SJE64" s="169"/>
      <c r="SJF64" s="169"/>
      <c r="SJG64" s="169"/>
      <c r="SJH64" s="169"/>
      <c r="SJI64" s="169"/>
      <c r="SJJ64" s="169"/>
      <c r="SJK64" s="169"/>
      <c r="SJL64" s="169"/>
      <c r="SJM64" s="169"/>
      <c r="SJN64" s="169"/>
      <c r="SJO64" s="169"/>
      <c r="SJP64" s="169"/>
      <c r="SJQ64" s="169"/>
      <c r="SJR64" s="169"/>
      <c r="SJS64" s="169"/>
      <c r="SJT64" s="169"/>
      <c r="SJU64" s="169"/>
      <c r="SJV64" s="169"/>
      <c r="SJW64" s="169"/>
      <c r="SJX64" s="169"/>
      <c r="SJY64" s="169"/>
      <c r="SJZ64" s="169"/>
      <c r="SKA64" s="169"/>
      <c r="SKB64" s="169"/>
      <c r="SKC64" s="169"/>
      <c r="SKD64" s="169"/>
      <c r="SKE64" s="169"/>
      <c r="SKF64" s="169"/>
      <c r="SKG64" s="169"/>
      <c r="SKH64" s="169"/>
      <c r="SKI64" s="169"/>
      <c r="SKJ64" s="169"/>
      <c r="SKK64" s="169"/>
      <c r="SKL64" s="169"/>
      <c r="SKM64" s="169"/>
      <c r="SKN64" s="169"/>
      <c r="SKO64" s="169"/>
      <c r="SKP64" s="169"/>
      <c r="SKQ64" s="169"/>
      <c r="SKR64" s="169"/>
      <c r="SKS64" s="169"/>
      <c r="SKT64" s="169"/>
      <c r="SKU64" s="169"/>
      <c r="SKV64" s="169"/>
      <c r="SKW64" s="169"/>
      <c r="SKX64" s="169"/>
      <c r="SKY64" s="169"/>
      <c r="SKZ64" s="169"/>
      <c r="SLA64" s="169"/>
      <c r="SLB64" s="169"/>
      <c r="SLC64" s="169"/>
      <c r="SLD64" s="169"/>
      <c r="SLE64" s="169"/>
      <c r="SLF64" s="169"/>
      <c r="SLG64" s="169"/>
      <c r="SLH64" s="169"/>
      <c r="SLI64" s="169"/>
      <c r="SLJ64" s="169"/>
      <c r="SLK64" s="169"/>
      <c r="SLL64" s="169"/>
      <c r="SLM64" s="169"/>
      <c r="SLN64" s="169"/>
      <c r="SLO64" s="169"/>
      <c r="SLP64" s="169"/>
      <c r="SLQ64" s="169"/>
      <c r="SLR64" s="169"/>
      <c r="SLS64" s="169"/>
      <c r="SLT64" s="169"/>
      <c r="SLU64" s="169"/>
      <c r="SLV64" s="169"/>
      <c r="SLW64" s="169"/>
      <c r="SLX64" s="169"/>
      <c r="SLY64" s="169"/>
      <c r="SLZ64" s="169"/>
      <c r="SMA64" s="169"/>
      <c r="SMB64" s="169"/>
      <c r="SMC64" s="169"/>
      <c r="SMD64" s="169"/>
      <c r="SME64" s="169"/>
      <c r="SMF64" s="169"/>
      <c r="SMG64" s="169"/>
      <c r="SMH64" s="169"/>
      <c r="SMI64" s="169"/>
      <c r="SMJ64" s="169"/>
      <c r="SMK64" s="169"/>
      <c r="SML64" s="169"/>
      <c r="SMM64" s="169"/>
      <c r="SMN64" s="169"/>
      <c r="SMO64" s="169"/>
      <c r="SMP64" s="169"/>
      <c r="SMQ64" s="169"/>
      <c r="SMR64" s="169"/>
      <c r="SMS64" s="169"/>
      <c r="SMT64" s="169"/>
      <c r="SMU64" s="169"/>
      <c r="SMV64" s="169"/>
      <c r="SMW64" s="169"/>
      <c r="SMX64" s="169"/>
      <c r="SMY64" s="169"/>
      <c r="SMZ64" s="169"/>
      <c r="SNA64" s="169"/>
      <c r="SNB64" s="169"/>
      <c r="SNC64" s="169"/>
      <c r="SND64" s="169"/>
      <c r="SNE64" s="169"/>
      <c r="SNF64" s="169"/>
      <c r="SNG64" s="169"/>
      <c r="SNH64" s="169"/>
      <c r="SNI64" s="169"/>
      <c r="SNJ64" s="169"/>
      <c r="SNK64" s="169"/>
      <c r="SNL64" s="169"/>
      <c r="SNM64" s="169"/>
      <c r="SNN64" s="169"/>
      <c r="SNO64" s="169"/>
      <c r="SNP64" s="169"/>
      <c r="SNQ64" s="169"/>
      <c r="SNR64" s="169"/>
      <c r="SNS64" s="169"/>
      <c r="SNT64" s="169"/>
      <c r="SNU64" s="169"/>
      <c r="SNV64" s="169"/>
      <c r="SNW64" s="169"/>
      <c r="SNX64" s="169"/>
      <c r="SNY64" s="169"/>
      <c r="SNZ64" s="169"/>
      <c r="SOA64" s="169"/>
      <c r="SOB64" s="169"/>
      <c r="SOC64" s="169"/>
      <c r="SOD64" s="169"/>
      <c r="SOE64" s="169"/>
      <c r="SOF64" s="169"/>
      <c r="SOG64" s="169"/>
      <c r="SOH64" s="169"/>
      <c r="SOI64" s="169"/>
      <c r="SOJ64" s="169"/>
      <c r="SOK64" s="169"/>
      <c r="SOL64" s="169"/>
      <c r="SOM64" s="169"/>
      <c r="SON64" s="169"/>
      <c r="SOO64" s="169"/>
      <c r="SOP64" s="169"/>
      <c r="SOQ64" s="169"/>
      <c r="SOR64" s="169"/>
      <c r="SOS64" s="169"/>
      <c r="SOT64" s="169"/>
      <c r="SOU64" s="169"/>
      <c r="SOV64" s="169"/>
      <c r="SOW64" s="169"/>
      <c r="SOX64" s="169"/>
      <c r="SOY64" s="169"/>
      <c r="SOZ64" s="169"/>
      <c r="SPA64" s="169"/>
      <c r="SPB64" s="169"/>
      <c r="SPC64" s="169"/>
      <c r="SPD64" s="169"/>
      <c r="SPE64" s="169"/>
      <c r="SPF64" s="169"/>
      <c r="SPG64" s="169"/>
      <c r="SPH64" s="169"/>
      <c r="SPI64" s="169"/>
      <c r="SPJ64" s="169"/>
      <c r="SPK64" s="169"/>
      <c r="SPL64" s="169"/>
      <c r="SPM64" s="169"/>
      <c r="SPN64" s="169"/>
      <c r="SPO64" s="169"/>
      <c r="SPP64" s="169"/>
      <c r="SPQ64" s="169"/>
      <c r="SPR64" s="169"/>
      <c r="SPS64" s="169"/>
      <c r="SPT64" s="169"/>
      <c r="SPU64" s="169"/>
      <c r="SPV64" s="169"/>
      <c r="SPW64" s="169"/>
      <c r="SPX64" s="169"/>
      <c r="SPY64" s="169"/>
      <c r="SPZ64" s="169"/>
      <c r="SQA64" s="169"/>
      <c r="SQB64" s="169"/>
      <c r="SQC64" s="169"/>
      <c r="SQD64" s="169"/>
      <c r="SQE64" s="169"/>
      <c r="SQF64" s="169"/>
      <c r="SQG64" s="169"/>
      <c r="SQH64" s="169"/>
      <c r="SQI64" s="169"/>
      <c r="SQJ64" s="169"/>
      <c r="SQK64" s="169"/>
      <c r="SQL64" s="169"/>
      <c r="SQM64" s="169"/>
      <c r="SQN64" s="169"/>
      <c r="SQO64" s="169"/>
      <c r="SQP64" s="169"/>
      <c r="SQQ64" s="169"/>
      <c r="SQR64" s="169"/>
      <c r="SQS64" s="169"/>
      <c r="SQT64" s="169"/>
      <c r="SQU64" s="169"/>
      <c r="SQV64" s="169"/>
      <c r="SQW64" s="169"/>
      <c r="SQX64" s="169"/>
      <c r="SQY64" s="169"/>
      <c r="SQZ64" s="169"/>
      <c r="SRA64" s="169"/>
      <c r="SRB64" s="169"/>
      <c r="SRC64" s="169"/>
      <c r="SRD64" s="169"/>
      <c r="SRE64" s="169"/>
      <c r="SRF64" s="169"/>
      <c r="SRG64" s="169"/>
      <c r="SRH64" s="169"/>
      <c r="SRI64" s="169"/>
      <c r="SRJ64" s="169"/>
      <c r="SRK64" s="169"/>
      <c r="SRL64" s="169"/>
      <c r="SRM64" s="169"/>
      <c r="SRN64" s="169"/>
      <c r="SRO64" s="169"/>
      <c r="SRP64" s="169"/>
      <c r="SRQ64" s="169"/>
      <c r="SRR64" s="169"/>
      <c r="SRS64" s="169"/>
      <c r="SRT64" s="169"/>
      <c r="SRU64" s="169"/>
      <c r="SRV64" s="169"/>
      <c r="SRW64" s="169"/>
      <c r="SRX64" s="169"/>
      <c r="SRY64" s="169"/>
      <c r="SRZ64" s="169"/>
      <c r="SSA64" s="169"/>
      <c r="SSB64" s="169"/>
      <c r="SSC64" s="169"/>
      <c r="SSD64" s="169"/>
      <c r="SSE64" s="169"/>
      <c r="SSF64" s="169"/>
      <c r="SSG64" s="169"/>
      <c r="SSH64" s="169"/>
      <c r="SSI64" s="169"/>
      <c r="SSJ64" s="169"/>
      <c r="SSK64" s="169"/>
      <c r="SSL64" s="169"/>
      <c r="SSM64" s="169"/>
      <c r="SSN64" s="169"/>
      <c r="SSO64" s="169"/>
      <c r="SSP64" s="169"/>
      <c r="SSQ64" s="169"/>
      <c r="SSR64" s="169"/>
      <c r="SSS64" s="169"/>
      <c r="SST64" s="169"/>
      <c r="SSU64" s="169"/>
      <c r="SSV64" s="169"/>
      <c r="SSW64" s="169"/>
      <c r="SSX64" s="169"/>
      <c r="SSY64" s="169"/>
      <c r="SSZ64" s="169"/>
      <c r="STA64" s="169"/>
      <c r="STB64" s="169"/>
      <c r="STC64" s="169"/>
      <c r="STD64" s="169"/>
      <c r="STE64" s="169"/>
      <c r="STF64" s="169"/>
      <c r="STG64" s="169"/>
      <c r="STH64" s="169"/>
      <c r="STI64" s="169"/>
      <c r="STJ64" s="169"/>
      <c r="STK64" s="169"/>
      <c r="STL64" s="169"/>
      <c r="STM64" s="169"/>
      <c r="STN64" s="169"/>
      <c r="STO64" s="169"/>
      <c r="STP64" s="169"/>
      <c r="STQ64" s="169"/>
      <c r="STR64" s="169"/>
      <c r="STS64" s="169"/>
      <c r="STT64" s="169"/>
      <c r="STU64" s="169"/>
      <c r="STV64" s="169"/>
      <c r="STW64" s="169"/>
      <c r="STX64" s="169"/>
      <c r="STY64" s="169"/>
      <c r="STZ64" s="169"/>
      <c r="SUA64" s="169"/>
      <c r="SUB64" s="169"/>
      <c r="SUC64" s="169"/>
      <c r="SUD64" s="169"/>
      <c r="SUE64" s="169"/>
      <c r="SUF64" s="169"/>
      <c r="SUG64" s="169"/>
      <c r="SUH64" s="169"/>
      <c r="SUI64" s="169"/>
      <c r="SUJ64" s="169"/>
      <c r="SUK64" s="169"/>
      <c r="SUL64" s="169"/>
      <c r="SUM64" s="169"/>
      <c r="SUN64" s="169"/>
      <c r="SUO64" s="169"/>
      <c r="SUP64" s="169"/>
      <c r="SUQ64" s="169"/>
      <c r="SUR64" s="169"/>
      <c r="SUS64" s="169"/>
      <c r="SUT64" s="169"/>
      <c r="SUU64" s="169"/>
      <c r="SUV64" s="169"/>
      <c r="SUW64" s="169"/>
      <c r="SUX64" s="169"/>
      <c r="SUY64" s="169"/>
      <c r="SUZ64" s="169"/>
      <c r="SVA64" s="169"/>
      <c r="SVB64" s="169"/>
      <c r="SVC64" s="169"/>
      <c r="SVD64" s="169"/>
      <c r="SVE64" s="169"/>
      <c r="SVF64" s="169"/>
      <c r="SVG64" s="169"/>
      <c r="SVH64" s="169"/>
      <c r="SVI64" s="169"/>
      <c r="SVJ64" s="169"/>
      <c r="SVK64" s="169"/>
      <c r="SVL64" s="169"/>
      <c r="SVM64" s="169"/>
      <c r="SVN64" s="169"/>
      <c r="SVO64" s="169"/>
      <c r="SVP64" s="169"/>
      <c r="SVQ64" s="169"/>
      <c r="SVR64" s="169"/>
      <c r="SVS64" s="169"/>
      <c r="SVT64" s="169"/>
      <c r="SVU64" s="169"/>
      <c r="SVV64" s="169"/>
      <c r="SVW64" s="169"/>
      <c r="SVX64" s="169"/>
      <c r="SVY64" s="169"/>
      <c r="SVZ64" s="169"/>
      <c r="SWA64" s="169"/>
      <c r="SWB64" s="169"/>
      <c r="SWC64" s="169"/>
      <c r="SWD64" s="169"/>
      <c r="SWE64" s="169"/>
      <c r="SWF64" s="169"/>
      <c r="SWG64" s="169"/>
      <c r="SWH64" s="169"/>
      <c r="SWI64" s="169"/>
      <c r="SWJ64" s="169"/>
      <c r="SWK64" s="169"/>
      <c r="SWL64" s="169"/>
      <c r="SWM64" s="169"/>
      <c r="SWN64" s="169"/>
      <c r="SWO64" s="169"/>
      <c r="SWP64" s="169"/>
      <c r="SWQ64" s="169"/>
      <c r="SWR64" s="169"/>
      <c r="SWS64" s="169"/>
      <c r="SWT64" s="169"/>
      <c r="SWU64" s="169"/>
      <c r="SWV64" s="169"/>
      <c r="SWW64" s="169"/>
      <c r="SWX64" s="169"/>
      <c r="SWY64" s="169"/>
      <c r="SWZ64" s="169"/>
      <c r="SXA64" s="169"/>
      <c r="SXB64" s="169"/>
      <c r="SXC64" s="169"/>
      <c r="SXD64" s="169"/>
      <c r="SXE64" s="169"/>
      <c r="SXF64" s="169"/>
      <c r="SXG64" s="169"/>
      <c r="SXH64" s="169"/>
      <c r="SXI64" s="169"/>
      <c r="SXJ64" s="169"/>
      <c r="SXK64" s="169"/>
      <c r="SXL64" s="169"/>
      <c r="SXM64" s="169"/>
      <c r="SXN64" s="169"/>
      <c r="SXO64" s="169"/>
      <c r="SXP64" s="169"/>
      <c r="SXQ64" s="169"/>
      <c r="SXR64" s="169"/>
      <c r="SXS64" s="169"/>
      <c r="SXT64" s="169"/>
      <c r="SXU64" s="169"/>
      <c r="SXV64" s="169"/>
      <c r="SXW64" s="169"/>
      <c r="SXX64" s="169"/>
      <c r="SXY64" s="169"/>
      <c r="SXZ64" s="169"/>
      <c r="SYA64" s="169"/>
      <c r="SYB64" s="169"/>
      <c r="SYC64" s="169"/>
      <c r="SYD64" s="169"/>
      <c r="SYE64" s="169"/>
      <c r="SYF64" s="169"/>
      <c r="SYG64" s="169"/>
      <c r="SYH64" s="169"/>
      <c r="SYI64" s="169"/>
      <c r="SYJ64" s="169"/>
      <c r="SYK64" s="169"/>
      <c r="SYL64" s="169"/>
      <c r="SYM64" s="169"/>
      <c r="SYN64" s="169"/>
      <c r="SYO64" s="169"/>
      <c r="SYP64" s="169"/>
      <c r="SYQ64" s="169"/>
      <c r="SYR64" s="169"/>
      <c r="SYS64" s="169"/>
      <c r="SYT64" s="169"/>
      <c r="SYU64" s="169"/>
      <c r="SYV64" s="169"/>
      <c r="SYW64" s="169"/>
      <c r="SYX64" s="169"/>
      <c r="SYY64" s="169"/>
      <c r="SYZ64" s="169"/>
      <c r="SZA64" s="169"/>
      <c r="SZB64" s="169"/>
      <c r="SZC64" s="169"/>
      <c r="SZD64" s="169"/>
      <c r="SZE64" s="169"/>
      <c r="SZF64" s="169"/>
      <c r="SZG64" s="169"/>
      <c r="SZH64" s="169"/>
      <c r="SZI64" s="169"/>
      <c r="SZJ64" s="169"/>
      <c r="SZK64" s="169"/>
      <c r="SZL64" s="169"/>
      <c r="SZM64" s="169"/>
      <c r="SZN64" s="169"/>
      <c r="SZO64" s="169"/>
      <c r="SZP64" s="169"/>
      <c r="SZQ64" s="169"/>
      <c r="SZR64" s="169"/>
      <c r="SZS64" s="169"/>
      <c r="SZT64" s="169"/>
      <c r="SZU64" s="169"/>
      <c r="SZV64" s="169"/>
      <c r="SZW64" s="169"/>
      <c r="SZX64" s="169"/>
      <c r="SZY64" s="169"/>
      <c r="SZZ64" s="169"/>
      <c r="TAA64" s="169"/>
      <c r="TAB64" s="169"/>
      <c r="TAC64" s="169"/>
      <c r="TAD64" s="169"/>
      <c r="TAE64" s="169"/>
      <c r="TAF64" s="169"/>
      <c r="TAG64" s="169"/>
      <c r="TAH64" s="169"/>
      <c r="TAI64" s="169"/>
      <c r="TAJ64" s="169"/>
      <c r="TAK64" s="169"/>
      <c r="TAL64" s="169"/>
      <c r="TAM64" s="169"/>
      <c r="TAN64" s="169"/>
      <c r="TAO64" s="169"/>
      <c r="TAP64" s="169"/>
      <c r="TAQ64" s="169"/>
      <c r="TAR64" s="169"/>
      <c r="TAS64" s="169"/>
      <c r="TAT64" s="169"/>
      <c r="TAU64" s="169"/>
      <c r="TAV64" s="169"/>
      <c r="TAW64" s="169"/>
      <c r="TAX64" s="169"/>
      <c r="TAY64" s="169"/>
      <c r="TAZ64" s="169"/>
      <c r="TBA64" s="169"/>
      <c r="TBB64" s="169"/>
      <c r="TBC64" s="169"/>
      <c r="TBD64" s="169"/>
      <c r="TBE64" s="169"/>
      <c r="TBF64" s="169"/>
      <c r="TBG64" s="169"/>
      <c r="TBH64" s="169"/>
      <c r="TBI64" s="169"/>
      <c r="TBJ64" s="169"/>
      <c r="TBK64" s="169"/>
      <c r="TBL64" s="169"/>
      <c r="TBM64" s="169"/>
      <c r="TBN64" s="169"/>
      <c r="TBO64" s="169"/>
      <c r="TBP64" s="169"/>
      <c r="TBQ64" s="169"/>
      <c r="TBR64" s="169"/>
      <c r="TBS64" s="169"/>
      <c r="TBT64" s="169"/>
      <c r="TBU64" s="169"/>
      <c r="TBV64" s="169"/>
      <c r="TBW64" s="169"/>
      <c r="TBX64" s="169"/>
      <c r="TBY64" s="169"/>
      <c r="TBZ64" s="169"/>
      <c r="TCA64" s="169"/>
      <c r="TCB64" s="169"/>
      <c r="TCC64" s="169"/>
      <c r="TCD64" s="169"/>
      <c r="TCE64" s="169"/>
      <c r="TCF64" s="169"/>
      <c r="TCG64" s="169"/>
      <c r="TCH64" s="169"/>
      <c r="TCI64" s="169"/>
      <c r="TCJ64" s="169"/>
      <c r="TCK64" s="169"/>
      <c r="TCL64" s="169"/>
      <c r="TCM64" s="169"/>
      <c r="TCN64" s="169"/>
      <c r="TCO64" s="169"/>
      <c r="TCP64" s="169"/>
      <c r="TCQ64" s="169"/>
      <c r="TCR64" s="169"/>
      <c r="TCS64" s="169"/>
      <c r="TCT64" s="169"/>
      <c r="TCU64" s="169"/>
      <c r="TCV64" s="169"/>
      <c r="TCW64" s="169"/>
      <c r="TCX64" s="169"/>
      <c r="TCY64" s="169"/>
      <c r="TCZ64" s="169"/>
      <c r="TDA64" s="169"/>
      <c r="TDB64" s="169"/>
      <c r="TDC64" s="169"/>
      <c r="TDD64" s="169"/>
      <c r="TDE64" s="169"/>
      <c r="TDF64" s="169"/>
      <c r="TDG64" s="169"/>
      <c r="TDH64" s="169"/>
      <c r="TDI64" s="169"/>
      <c r="TDJ64" s="169"/>
      <c r="TDK64" s="169"/>
      <c r="TDL64" s="169"/>
      <c r="TDM64" s="169"/>
      <c r="TDN64" s="169"/>
      <c r="TDO64" s="169"/>
      <c r="TDP64" s="169"/>
      <c r="TDQ64" s="169"/>
      <c r="TDR64" s="169"/>
      <c r="TDS64" s="169"/>
      <c r="TDT64" s="169"/>
      <c r="TDU64" s="169"/>
      <c r="TDV64" s="169"/>
      <c r="TDW64" s="169"/>
      <c r="TDX64" s="169"/>
      <c r="TDY64" s="169"/>
      <c r="TDZ64" s="169"/>
      <c r="TEA64" s="169"/>
      <c r="TEB64" s="169"/>
      <c r="TEC64" s="169"/>
      <c r="TED64" s="169"/>
      <c r="TEE64" s="169"/>
      <c r="TEF64" s="169"/>
      <c r="TEG64" s="169"/>
      <c r="TEH64" s="169"/>
      <c r="TEI64" s="169"/>
      <c r="TEJ64" s="169"/>
      <c r="TEK64" s="169"/>
      <c r="TEL64" s="169"/>
      <c r="TEM64" s="169"/>
      <c r="TEN64" s="169"/>
      <c r="TEO64" s="169"/>
      <c r="TEP64" s="169"/>
      <c r="TEQ64" s="169"/>
      <c r="TER64" s="169"/>
      <c r="TES64" s="169"/>
      <c r="TET64" s="169"/>
      <c r="TEU64" s="169"/>
      <c r="TEV64" s="169"/>
      <c r="TEW64" s="169"/>
      <c r="TEX64" s="169"/>
      <c r="TEY64" s="169"/>
      <c r="TEZ64" s="169"/>
      <c r="TFA64" s="169"/>
      <c r="TFB64" s="169"/>
      <c r="TFC64" s="169"/>
      <c r="TFD64" s="169"/>
      <c r="TFE64" s="169"/>
      <c r="TFF64" s="169"/>
      <c r="TFG64" s="169"/>
      <c r="TFH64" s="169"/>
      <c r="TFI64" s="169"/>
      <c r="TFJ64" s="169"/>
      <c r="TFK64" s="169"/>
      <c r="TFL64" s="169"/>
      <c r="TFM64" s="169"/>
      <c r="TFN64" s="169"/>
      <c r="TFO64" s="169"/>
      <c r="TFP64" s="169"/>
      <c r="TFQ64" s="169"/>
      <c r="TFR64" s="169"/>
      <c r="TFS64" s="169"/>
      <c r="TFT64" s="169"/>
      <c r="TFU64" s="169"/>
      <c r="TFV64" s="169"/>
      <c r="TFW64" s="169"/>
      <c r="TFX64" s="169"/>
      <c r="TFY64" s="169"/>
      <c r="TFZ64" s="169"/>
      <c r="TGA64" s="169"/>
      <c r="TGB64" s="169"/>
      <c r="TGC64" s="169"/>
      <c r="TGD64" s="169"/>
      <c r="TGE64" s="169"/>
      <c r="TGF64" s="169"/>
      <c r="TGG64" s="169"/>
      <c r="TGH64" s="169"/>
      <c r="TGI64" s="169"/>
      <c r="TGJ64" s="169"/>
      <c r="TGK64" s="169"/>
      <c r="TGL64" s="169"/>
      <c r="TGM64" s="169"/>
      <c r="TGN64" s="169"/>
      <c r="TGO64" s="169"/>
      <c r="TGP64" s="169"/>
      <c r="TGQ64" s="169"/>
      <c r="TGR64" s="169"/>
      <c r="TGS64" s="169"/>
      <c r="TGT64" s="169"/>
      <c r="TGU64" s="169"/>
      <c r="TGV64" s="169"/>
      <c r="TGW64" s="169"/>
      <c r="TGX64" s="169"/>
      <c r="TGY64" s="169"/>
      <c r="TGZ64" s="169"/>
      <c r="THA64" s="169"/>
      <c r="THB64" s="169"/>
      <c r="THC64" s="169"/>
      <c r="THD64" s="169"/>
      <c r="THE64" s="169"/>
      <c r="THF64" s="169"/>
      <c r="THG64" s="169"/>
      <c r="THH64" s="169"/>
      <c r="THI64" s="169"/>
      <c r="THJ64" s="169"/>
      <c r="THK64" s="169"/>
      <c r="THL64" s="169"/>
      <c r="THM64" s="169"/>
      <c r="THN64" s="169"/>
      <c r="THO64" s="169"/>
      <c r="THP64" s="169"/>
      <c r="THQ64" s="169"/>
      <c r="THR64" s="169"/>
      <c r="THS64" s="169"/>
      <c r="THT64" s="169"/>
      <c r="THU64" s="169"/>
      <c r="THV64" s="169"/>
      <c r="THW64" s="169"/>
      <c r="THX64" s="169"/>
      <c r="THY64" s="169"/>
      <c r="THZ64" s="169"/>
      <c r="TIA64" s="169"/>
      <c r="TIB64" s="169"/>
      <c r="TIC64" s="169"/>
      <c r="TID64" s="169"/>
      <c r="TIE64" s="169"/>
      <c r="TIF64" s="169"/>
      <c r="TIG64" s="169"/>
      <c r="TIH64" s="169"/>
      <c r="TII64" s="169"/>
      <c r="TIJ64" s="169"/>
      <c r="TIK64" s="169"/>
      <c r="TIL64" s="169"/>
      <c r="TIM64" s="169"/>
      <c r="TIN64" s="169"/>
      <c r="TIO64" s="169"/>
      <c r="TIP64" s="169"/>
      <c r="TIQ64" s="169"/>
      <c r="TIR64" s="169"/>
      <c r="TIS64" s="169"/>
      <c r="TIT64" s="169"/>
      <c r="TIU64" s="169"/>
      <c r="TIV64" s="169"/>
      <c r="TIW64" s="169"/>
      <c r="TIX64" s="169"/>
      <c r="TIY64" s="169"/>
      <c r="TIZ64" s="169"/>
      <c r="TJA64" s="169"/>
      <c r="TJB64" s="169"/>
      <c r="TJC64" s="169"/>
      <c r="TJD64" s="169"/>
      <c r="TJE64" s="169"/>
      <c r="TJF64" s="169"/>
      <c r="TJG64" s="169"/>
      <c r="TJH64" s="169"/>
      <c r="TJI64" s="169"/>
      <c r="TJJ64" s="169"/>
      <c r="TJK64" s="169"/>
      <c r="TJL64" s="169"/>
      <c r="TJM64" s="169"/>
      <c r="TJN64" s="169"/>
      <c r="TJO64" s="169"/>
      <c r="TJP64" s="169"/>
      <c r="TJQ64" s="169"/>
      <c r="TJR64" s="169"/>
      <c r="TJS64" s="169"/>
      <c r="TJT64" s="169"/>
      <c r="TJU64" s="169"/>
      <c r="TJV64" s="169"/>
      <c r="TJW64" s="169"/>
      <c r="TJX64" s="169"/>
      <c r="TJY64" s="169"/>
      <c r="TJZ64" s="169"/>
      <c r="TKA64" s="169"/>
      <c r="TKB64" s="169"/>
      <c r="TKC64" s="169"/>
      <c r="TKD64" s="169"/>
      <c r="TKE64" s="169"/>
      <c r="TKF64" s="169"/>
      <c r="TKG64" s="169"/>
      <c r="TKH64" s="169"/>
      <c r="TKI64" s="169"/>
      <c r="TKJ64" s="169"/>
      <c r="TKK64" s="169"/>
      <c r="TKL64" s="169"/>
      <c r="TKM64" s="169"/>
      <c r="TKN64" s="169"/>
      <c r="TKO64" s="169"/>
      <c r="TKP64" s="169"/>
      <c r="TKQ64" s="169"/>
      <c r="TKR64" s="169"/>
      <c r="TKS64" s="169"/>
      <c r="TKT64" s="169"/>
      <c r="TKU64" s="169"/>
      <c r="TKV64" s="169"/>
      <c r="TKW64" s="169"/>
      <c r="TKX64" s="169"/>
      <c r="TKY64" s="169"/>
      <c r="TKZ64" s="169"/>
      <c r="TLA64" s="169"/>
      <c r="TLB64" s="169"/>
      <c r="TLC64" s="169"/>
      <c r="TLD64" s="169"/>
      <c r="TLE64" s="169"/>
      <c r="TLF64" s="169"/>
      <c r="TLG64" s="169"/>
      <c r="TLH64" s="169"/>
      <c r="TLI64" s="169"/>
      <c r="TLJ64" s="169"/>
      <c r="TLK64" s="169"/>
      <c r="TLL64" s="169"/>
      <c r="TLM64" s="169"/>
      <c r="TLN64" s="169"/>
      <c r="TLO64" s="169"/>
      <c r="TLP64" s="169"/>
      <c r="TLQ64" s="169"/>
      <c r="TLR64" s="169"/>
      <c r="TLS64" s="169"/>
      <c r="TLT64" s="169"/>
      <c r="TLU64" s="169"/>
      <c r="TLV64" s="169"/>
      <c r="TLW64" s="169"/>
      <c r="TLX64" s="169"/>
      <c r="TLY64" s="169"/>
      <c r="TLZ64" s="169"/>
      <c r="TMA64" s="169"/>
      <c r="TMB64" s="169"/>
      <c r="TMC64" s="169"/>
      <c r="TMD64" s="169"/>
      <c r="TME64" s="169"/>
      <c r="TMF64" s="169"/>
      <c r="TMG64" s="169"/>
      <c r="TMH64" s="169"/>
      <c r="TMI64" s="169"/>
      <c r="TMJ64" s="169"/>
      <c r="TMK64" s="169"/>
      <c r="TML64" s="169"/>
      <c r="TMM64" s="169"/>
      <c r="TMN64" s="169"/>
      <c r="TMO64" s="169"/>
      <c r="TMP64" s="169"/>
      <c r="TMQ64" s="169"/>
      <c r="TMR64" s="169"/>
      <c r="TMS64" s="169"/>
      <c r="TMT64" s="169"/>
      <c r="TMU64" s="169"/>
      <c r="TMV64" s="169"/>
      <c r="TMW64" s="169"/>
      <c r="TMX64" s="169"/>
      <c r="TMY64" s="169"/>
      <c r="TMZ64" s="169"/>
      <c r="TNA64" s="169"/>
      <c r="TNB64" s="169"/>
      <c r="TNC64" s="169"/>
      <c r="TND64" s="169"/>
      <c r="TNE64" s="169"/>
      <c r="TNF64" s="169"/>
      <c r="TNG64" s="169"/>
      <c r="TNH64" s="169"/>
      <c r="TNI64" s="169"/>
      <c r="TNJ64" s="169"/>
      <c r="TNK64" s="169"/>
      <c r="TNL64" s="169"/>
      <c r="TNM64" s="169"/>
      <c r="TNN64" s="169"/>
      <c r="TNO64" s="169"/>
      <c r="TNP64" s="169"/>
      <c r="TNQ64" s="169"/>
      <c r="TNR64" s="169"/>
      <c r="TNS64" s="169"/>
      <c r="TNT64" s="169"/>
      <c r="TNU64" s="169"/>
      <c r="TNV64" s="169"/>
      <c r="TNW64" s="169"/>
      <c r="TNX64" s="169"/>
      <c r="TNY64" s="169"/>
      <c r="TNZ64" s="169"/>
      <c r="TOA64" s="169"/>
      <c r="TOB64" s="169"/>
      <c r="TOC64" s="169"/>
      <c r="TOD64" s="169"/>
      <c r="TOE64" s="169"/>
      <c r="TOF64" s="169"/>
      <c r="TOG64" s="169"/>
      <c r="TOH64" s="169"/>
      <c r="TOI64" s="169"/>
      <c r="TOJ64" s="169"/>
      <c r="TOK64" s="169"/>
      <c r="TOL64" s="169"/>
      <c r="TOM64" s="169"/>
      <c r="TON64" s="169"/>
      <c r="TOO64" s="169"/>
      <c r="TOP64" s="169"/>
      <c r="TOQ64" s="169"/>
      <c r="TOR64" s="169"/>
      <c r="TOS64" s="169"/>
      <c r="TOT64" s="169"/>
      <c r="TOU64" s="169"/>
      <c r="TOV64" s="169"/>
      <c r="TOW64" s="169"/>
      <c r="TOX64" s="169"/>
      <c r="TOY64" s="169"/>
      <c r="TOZ64" s="169"/>
      <c r="TPA64" s="169"/>
      <c r="TPB64" s="169"/>
      <c r="TPC64" s="169"/>
      <c r="TPD64" s="169"/>
      <c r="TPE64" s="169"/>
      <c r="TPF64" s="169"/>
      <c r="TPG64" s="169"/>
      <c r="TPH64" s="169"/>
      <c r="TPI64" s="169"/>
      <c r="TPJ64" s="169"/>
      <c r="TPK64" s="169"/>
      <c r="TPL64" s="169"/>
      <c r="TPM64" s="169"/>
      <c r="TPN64" s="169"/>
      <c r="TPO64" s="169"/>
      <c r="TPP64" s="169"/>
      <c r="TPQ64" s="169"/>
      <c r="TPR64" s="169"/>
      <c r="TPS64" s="169"/>
      <c r="TPT64" s="169"/>
      <c r="TPU64" s="169"/>
      <c r="TPV64" s="169"/>
      <c r="TPW64" s="169"/>
      <c r="TPX64" s="169"/>
      <c r="TPY64" s="169"/>
      <c r="TPZ64" s="169"/>
      <c r="TQA64" s="169"/>
      <c r="TQB64" s="169"/>
      <c r="TQC64" s="169"/>
      <c r="TQD64" s="169"/>
      <c r="TQE64" s="169"/>
      <c r="TQF64" s="169"/>
      <c r="TQG64" s="169"/>
      <c r="TQH64" s="169"/>
      <c r="TQI64" s="169"/>
      <c r="TQJ64" s="169"/>
      <c r="TQK64" s="169"/>
      <c r="TQL64" s="169"/>
      <c r="TQM64" s="169"/>
      <c r="TQN64" s="169"/>
      <c r="TQO64" s="169"/>
      <c r="TQP64" s="169"/>
      <c r="TQQ64" s="169"/>
      <c r="TQR64" s="169"/>
      <c r="TQS64" s="169"/>
      <c r="TQT64" s="169"/>
      <c r="TQU64" s="169"/>
      <c r="TQV64" s="169"/>
      <c r="TQW64" s="169"/>
      <c r="TQX64" s="169"/>
      <c r="TQY64" s="169"/>
      <c r="TQZ64" s="169"/>
      <c r="TRA64" s="169"/>
      <c r="TRB64" s="169"/>
      <c r="TRC64" s="169"/>
      <c r="TRD64" s="169"/>
      <c r="TRE64" s="169"/>
      <c r="TRF64" s="169"/>
      <c r="TRG64" s="169"/>
      <c r="TRH64" s="169"/>
      <c r="TRI64" s="169"/>
      <c r="TRJ64" s="169"/>
      <c r="TRK64" s="169"/>
      <c r="TRL64" s="169"/>
      <c r="TRM64" s="169"/>
      <c r="TRN64" s="169"/>
      <c r="TRO64" s="169"/>
      <c r="TRP64" s="169"/>
      <c r="TRQ64" s="169"/>
      <c r="TRR64" s="169"/>
      <c r="TRS64" s="169"/>
      <c r="TRT64" s="169"/>
      <c r="TRU64" s="169"/>
      <c r="TRV64" s="169"/>
      <c r="TRW64" s="169"/>
      <c r="TRX64" s="169"/>
      <c r="TRY64" s="169"/>
      <c r="TRZ64" s="169"/>
      <c r="TSA64" s="169"/>
      <c r="TSB64" s="169"/>
      <c r="TSC64" s="169"/>
      <c r="TSD64" s="169"/>
      <c r="TSE64" s="169"/>
      <c r="TSF64" s="169"/>
      <c r="TSG64" s="169"/>
      <c r="TSH64" s="169"/>
      <c r="TSI64" s="169"/>
      <c r="TSJ64" s="169"/>
      <c r="TSK64" s="169"/>
      <c r="TSL64" s="169"/>
      <c r="TSM64" s="169"/>
      <c r="TSN64" s="169"/>
      <c r="TSO64" s="169"/>
      <c r="TSP64" s="169"/>
      <c r="TSQ64" s="169"/>
      <c r="TSR64" s="169"/>
      <c r="TSS64" s="169"/>
      <c r="TST64" s="169"/>
      <c r="TSU64" s="169"/>
      <c r="TSV64" s="169"/>
      <c r="TSW64" s="169"/>
      <c r="TSX64" s="169"/>
      <c r="TSY64" s="169"/>
      <c r="TSZ64" s="169"/>
      <c r="TTA64" s="169"/>
      <c r="TTB64" s="169"/>
      <c r="TTC64" s="169"/>
      <c r="TTD64" s="169"/>
      <c r="TTE64" s="169"/>
      <c r="TTF64" s="169"/>
      <c r="TTG64" s="169"/>
      <c r="TTH64" s="169"/>
      <c r="TTI64" s="169"/>
      <c r="TTJ64" s="169"/>
      <c r="TTK64" s="169"/>
      <c r="TTL64" s="169"/>
      <c r="TTM64" s="169"/>
      <c r="TTN64" s="169"/>
      <c r="TTO64" s="169"/>
      <c r="TTP64" s="169"/>
      <c r="TTQ64" s="169"/>
      <c r="TTR64" s="169"/>
      <c r="TTS64" s="169"/>
      <c r="TTT64" s="169"/>
      <c r="TTU64" s="169"/>
      <c r="TTV64" s="169"/>
      <c r="TTW64" s="169"/>
      <c r="TTX64" s="169"/>
      <c r="TTY64" s="169"/>
      <c r="TTZ64" s="169"/>
      <c r="TUA64" s="169"/>
      <c r="TUB64" s="169"/>
      <c r="TUC64" s="169"/>
      <c r="TUD64" s="169"/>
      <c r="TUE64" s="169"/>
      <c r="TUF64" s="169"/>
      <c r="TUG64" s="169"/>
      <c r="TUH64" s="169"/>
      <c r="TUI64" s="169"/>
      <c r="TUJ64" s="169"/>
      <c r="TUK64" s="169"/>
      <c r="TUL64" s="169"/>
      <c r="TUM64" s="169"/>
      <c r="TUN64" s="169"/>
      <c r="TUO64" s="169"/>
      <c r="TUP64" s="169"/>
      <c r="TUQ64" s="169"/>
      <c r="TUR64" s="169"/>
      <c r="TUS64" s="169"/>
      <c r="TUT64" s="169"/>
      <c r="TUU64" s="169"/>
      <c r="TUV64" s="169"/>
      <c r="TUW64" s="169"/>
      <c r="TUX64" s="169"/>
      <c r="TUY64" s="169"/>
      <c r="TUZ64" s="169"/>
      <c r="TVA64" s="169"/>
      <c r="TVB64" s="169"/>
      <c r="TVC64" s="169"/>
      <c r="TVD64" s="169"/>
      <c r="TVE64" s="169"/>
      <c r="TVF64" s="169"/>
      <c r="TVG64" s="169"/>
      <c r="TVH64" s="169"/>
      <c r="TVI64" s="169"/>
      <c r="TVJ64" s="169"/>
      <c r="TVK64" s="169"/>
      <c r="TVL64" s="169"/>
      <c r="TVM64" s="169"/>
      <c r="TVN64" s="169"/>
      <c r="TVO64" s="169"/>
      <c r="TVP64" s="169"/>
      <c r="TVQ64" s="169"/>
      <c r="TVR64" s="169"/>
      <c r="TVS64" s="169"/>
      <c r="TVT64" s="169"/>
      <c r="TVU64" s="169"/>
      <c r="TVV64" s="169"/>
      <c r="TVW64" s="169"/>
      <c r="TVX64" s="169"/>
      <c r="TVY64" s="169"/>
      <c r="TVZ64" s="169"/>
      <c r="TWA64" s="169"/>
      <c r="TWB64" s="169"/>
      <c r="TWC64" s="169"/>
      <c r="TWD64" s="169"/>
      <c r="TWE64" s="169"/>
      <c r="TWF64" s="169"/>
      <c r="TWG64" s="169"/>
      <c r="TWH64" s="169"/>
      <c r="TWI64" s="169"/>
      <c r="TWJ64" s="169"/>
      <c r="TWK64" s="169"/>
      <c r="TWL64" s="169"/>
      <c r="TWM64" s="169"/>
      <c r="TWN64" s="169"/>
      <c r="TWO64" s="169"/>
      <c r="TWP64" s="169"/>
      <c r="TWQ64" s="169"/>
      <c r="TWR64" s="169"/>
      <c r="TWS64" s="169"/>
      <c r="TWT64" s="169"/>
      <c r="TWU64" s="169"/>
      <c r="TWV64" s="169"/>
      <c r="TWW64" s="169"/>
      <c r="TWX64" s="169"/>
      <c r="TWY64" s="169"/>
      <c r="TWZ64" s="169"/>
      <c r="TXA64" s="169"/>
      <c r="TXB64" s="169"/>
      <c r="TXC64" s="169"/>
      <c r="TXD64" s="169"/>
      <c r="TXE64" s="169"/>
      <c r="TXF64" s="169"/>
      <c r="TXG64" s="169"/>
      <c r="TXH64" s="169"/>
      <c r="TXI64" s="169"/>
      <c r="TXJ64" s="169"/>
      <c r="TXK64" s="169"/>
      <c r="TXL64" s="169"/>
      <c r="TXM64" s="169"/>
      <c r="TXN64" s="169"/>
      <c r="TXO64" s="169"/>
      <c r="TXP64" s="169"/>
      <c r="TXQ64" s="169"/>
      <c r="TXR64" s="169"/>
      <c r="TXS64" s="169"/>
      <c r="TXT64" s="169"/>
      <c r="TXU64" s="169"/>
      <c r="TXV64" s="169"/>
      <c r="TXW64" s="169"/>
      <c r="TXX64" s="169"/>
      <c r="TXY64" s="169"/>
      <c r="TXZ64" s="169"/>
      <c r="TYA64" s="169"/>
      <c r="TYB64" s="169"/>
      <c r="TYC64" s="169"/>
      <c r="TYD64" s="169"/>
      <c r="TYE64" s="169"/>
      <c r="TYF64" s="169"/>
      <c r="TYG64" s="169"/>
      <c r="TYH64" s="169"/>
      <c r="TYI64" s="169"/>
      <c r="TYJ64" s="169"/>
      <c r="TYK64" s="169"/>
      <c r="TYL64" s="169"/>
      <c r="TYM64" s="169"/>
      <c r="TYN64" s="169"/>
      <c r="TYO64" s="169"/>
      <c r="TYP64" s="169"/>
      <c r="TYQ64" s="169"/>
      <c r="TYR64" s="169"/>
      <c r="TYS64" s="169"/>
      <c r="TYT64" s="169"/>
      <c r="TYU64" s="169"/>
      <c r="TYV64" s="169"/>
      <c r="TYW64" s="169"/>
      <c r="TYX64" s="169"/>
      <c r="TYY64" s="169"/>
      <c r="TYZ64" s="169"/>
      <c r="TZA64" s="169"/>
      <c r="TZB64" s="169"/>
      <c r="TZC64" s="169"/>
      <c r="TZD64" s="169"/>
      <c r="TZE64" s="169"/>
      <c r="TZF64" s="169"/>
      <c r="TZG64" s="169"/>
      <c r="TZH64" s="169"/>
      <c r="TZI64" s="169"/>
      <c r="TZJ64" s="169"/>
      <c r="TZK64" s="169"/>
      <c r="TZL64" s="169"/>
      <c r="TZM64" s="169"/>
      <c r="TZN64" s="169"/>
      <c r="TZO64" s="169"/>
      <c r="TZP64" s="169"/>
      <c r="TZQ64" s="169"/>
      <c r="TZR64" s="169"/>
      <c r="TZS64" s="169"/>
      <c r="TZT64" s="169"/>
      <c r="TZU64" s="169"/>
      <c r="TZV64" s="169"/>
      <c r="TZW64" s="169"/>
      <c r="TZX64" s="169"/>
      <c r="TZY64" s="169"/>
      <c r="TZZ64" s="169"/>
      <c r="UAA64" s="169"/>
      <c r="UAB64" s="169"/>
      <c r="UAC64" s="169"/>
      <c r="UAD64" s="169"/>
      <c r="UAE64" s="169"/>
      <c r="UAF64" s="169"/>
      <c r="UAG64" s="169"/>
      <c r="UAH64" s="169"/>
      <c r="UAI64" s="169"/>
      <c r="UAJ64" s="169"/>
      <c r="UAK64" s="169"/>
      <c r="UAL64" s="169"/>
      <c r="UAM64" s="169"/>
      <c r="UAN64" s="169"/>
      <c r="UAO64" s="169"/>
      <c r="UAP64" s="169"/>
      <c r="UAQ64" s="169"/>
      <c r="UAR64" s="169"/>
      <c r="UAS64" s="169"/>
      <c r="UAT64" s="169"/>
      <c r="UAU64" s="169"/>
      <c r="UAV64" s="169"/>
      <c r="UAW64" s="169"/>
      <c r="UAX64" s="169"/>
      <c r="UAY64" s="169"/>
      <c r="UAZ64" s="169"/>
      <c r="UBA64" s="169"/>
      <c r="UBB64" s="169"/>
      <c r="UBC64" s="169"/>
      <c r="UBD64" s="169"/>
      <c r="UBE64" s="169"/>
      <c r="UBF64" s="169"/>
      <c r="UBG64" s="169"/>
      <c r="UBH64" s="169"/>
      <c r="UBI64" s="169"/>
      <c r="UBJ64" s="169"/>
      <c r="UBK64" s="169"/>
      <c r="UBL64" s="169"/>
      <c r="UBM64" s="169"/>
      <c r="UBN64" s="169"/>
      <c r="UBO64" s="169"/>
      <c r="UBP64" s="169"/>
      <c r="UBQ64" s="169"/>
      <c r="UBR64" s="169"/>
      <c r="UBS64" s="169"/>
      <c r="UBT64" s="169"/>
      <c r="UBU64" s="169"/>
      <c r="UBV64" s="169"/>
      <c r="UBW64" s="169"/>
      <c r="UBX64" s="169"/>
      <c r="UBY64" s="169"/>
      <c r="UBZ64" s="169"/>
      <c r="UCA64" s="169"/>
      <c r="UCB64" s="169"/>
      <c r="UCC64" s="169"/>
      <c r="UCD64" s="169"/>
      <c r="UCE64" s="169"/>
      <c r="UCF64" s="169"/>
      <c r="UCG64" s="169"/>
      <c r="UCH64" s="169"/>
      <c r="UCI64" s="169"/>
      <c r="UCJ64" s="169"/>
      <c r="UCK64" s="169"/>
      <c r="UCL64" s="169"/>
      <c r="UCM64" s="169"/>
      <c r="UCN64" s="169"/>
      <c r="UCO64" s="169"/>
      <c r="UCP64" s="169"/>
      <c r="UCQ64" s="169"/>
      <c r="UCR64" s="169"/>
      <c r="UCS64" s="169"/>
      <c r="UCT64" s="169"/>
      <c r="UCU64" s="169"/>
      <c r="UCV64" s="169"/>
      <c r="UCW64" s="169"/>
      <c r="UCX64" s="169"/>
      <c r="UCY64" s="169"/>
      <c r="UCZ64" s="169"/>
      <c r="UDA64" s="169"/>
      <c r="UDB64" s="169"/>
      <c r="UDC64" s="169"/>
      <c r="UDD64" s="169"/>
      <c r="UDE64" s="169"/>
      <c r="UDF64" s="169"/>
      <c r="UDG64" s="169"/>
      <c r="UDH64" s="169"/>
      <c r="UDI64" s="169"/>
      <c r="UDJ64" s="169"/>
      <c r="UDK64" s="169"/>
      <c r="UDL64" s="169"/>
      <c r="UDM64" s="169"/>
      <c r="UDN64" s="169"/>
      <c r="UDO64" s="169"/>
      <c r="UDP64" s="169"/>
      <c r="UDQ64" s="169"/>
      <c r="UDR64" s="169"/>
      <c r="UDS64" s="169"/>
      <c r="UDT64" s="169"/>
      <c r="UDU64" s="169"/>
      <c r="UDV64" s="169"/>
      <c r="UDW64" s="169"/>
      <c r="UDX64" s="169"/>
      <c r="UDY64" s="169"/>
      <c r="UDZ64" s="169"/>
      <c r="UEA64" s="169"/>
      <c r="UEB64" s="169"/>
      <c r="UEC64" s="169"/>
      <c r="UED64" s="169"/>
      <c r="UEE64" s="169"/>
      <c r="UEF64" s="169"/>
      <c r="UEG64" s="169"/>
      <c r="UEH64" s="169"/>
      <c r="UEI64" s="169"/>
      <c r="UEJ64" s="169"/>
      <c r="UEK64" s="169"/>
      <c r="UEL64" s="169"/>
      <c r="UEM64" s="169"/>
      <c r="UEN64" s="169"/>
      <c r="UEO64" s="169"/>
      <c r="UEP64" s="169"/>
      <c r="UEQ64" s="169"/>
      <c r="UER64" s="169"/>
      <c r="UES64" s="169"/>
      <c r="UET64" s="169"/>
      <c r="UEU64" s="169"/>
      <c r="UEV64" s="169"/>
      <c r="UEW64" s="169"/>
      <c r="UEX64" s="169"/>
      <c r="UEY64" s="169"/>
      <c r="UEZ64" s="169"/>
      <c r="UFA64" s="169"/>
      <c r="UFB64" s="169"/>
      <c r="UFC64" s="169"/>
      <c r="UFD64" s="169"/>
      <c r="UFE64" s="169"/>
      <c r="UFF64" s="169"/>
      <c r="UFG64" s="169"/>
      <c r="UFH64" s="169"/>
      <c r="UFI64" s="169"/>
      <c r="UFJ64" s="169"/>
      <c r="UFK64" s="169"/>
      <c r="UFL64" s="169"/>
      <c r="UFM64" s="169"/>
      <c r="UFN64" s="169"/>
      <c r="UFO64" s="169"/>
      <c r="UFP64" s="169"/>
      <c r="UFQ64" s="169"/>
      <c r="UFR64" s="169"/>
      <c r="UFS64" s="169"/>
      <c r="UFT64" s="169"/>
      <c r="UFU64" s="169"/>
      <c r="UFV64" s="169"/>
      <c r="UFW64" s="169"/>
      <c r="UFX64" s="169"/>
      <c r="UFY64" s="169"/>
      <c r="UFZ64" s="169"/>
      <c r="UGA64" s="169"/>
      <c r="UGB64" s="169"/>
      <c r="UGC64" s="169"/>
      <c r="UGD64" s="169"/>
      <c r="UGE64" s="169"/>
      <c r="UGF64" s="169"/>
      <c r="UGG64" s="169"/>
      <c r="UGH64" s="169"/>
      <c r="UGI64" s="169"/>
      <c r="UGJ64" s="169"/>
      <c r="UGK64" s="169"/>
      <c r="UGL64" s="169"/>
      <c r="UGM64" s="169"/>
      <c r="UGN64" s="169"/>
      <c r="UGO64" s="169"/>
      <c r="UGP64" s="169"/>
      <c r="UGQ64" s="169"/>
      <c r="UGR64" s="169"/>
      <c r="UGS64" s="169"/>
      <c r="UGT64" s="169"/>
      <c r="UGU64" s="169"/>
      <c r="UGV64" s="169"/>
      <c r="UGW64" s="169"/>
      <c r="UGX64" s="169"/>
      <c r="UGY64" s="169"/>
      <c r="UGZ64" s="169"/>
      <c r="UHA64" s="169"/>
      <c r="UHB64" s="169"/>
      <c r="UHC64" s="169"/>
      <c r="UHD64" s="169"/>
      <c r="UHE64" s="169"/>
      <c r="UHF64" s="169"/>
      <c r="UHG64" s="169"/>
      <c r="UHH64" s="169"/>
      <c r="UHI64" s="169"/>
      <c r="UHJ64" s="169"/>
      <c r="UHK64" s="169"/>
      <c r="UHL64" s="169"/>
      <c r="UHM64" s="169"/>
      <c r="UHN64" s="169"/>
      <c r="UHO64" s="169"/>
      <c r="UHP64" s="169"/>
      <c r="UHQ64" s="169"/>
      <c r="UHR64" s="169"/>
      <c r="UHS64" s="169"/>
      <c r="UHT64" s="169"/>
      <c r="UHU64" s="169"/>
      <c r="UHV64" s="169"/>
      <c r="UHW64" s="169"/>
      <c r="UHX64" s="169"/>
      <c r="UHY64" s="169"/>
      <c r="UHZ64" s="169"/>
      <c r="UIA64" s="169"/>
      <c r="UIB64" s="169"/>
      <c r="UIC64" s="169"/>
      <c r="UID64" s="169"/>
      <c r="UIE64" s="169"/>
      <c r="UIF64" s="169"/>
      <c r="UIG64" s="169"/>
      <c r="UIH64" s="169"/>
      <c r="UII64" s="169"/>
      <c r="UIJ64" s="169"/>
      <c r="UIK64" s="169"/>
      <c r="UIL64" s="169"/>
      <c r="UIM64" s="169"/>
      <c r="UIN64" s="169"/>
      <c r="UIO64" s="169"/>
      <c r="UIP64" s="169"/>
      <c r="UIQ64" s="169"/>
      <c r="UIR64" s="169"/>
      <c r="UIS64" s="169"/>
      <c r="UIT64" s="169"/>
      <c r="UIU64" s="169"/>
      <c r="UIV64" s="169"/>
      <c r="UIW64" s="169"/>
      <c r="UIX64" s="169"/>
      <c r="UIY64" s="169"/>
      <c r="UIZ64" s="169"/>
      <c r="UJA64" s="169"/>
      <c r="UJB64" s="169"/>
      <c r="UJC64" s="169"/>
      <c r="UJD64" s="169"/>
      <c r="UJE64" s="169"/>
      <c r="UJF64" s="169"/>
      <c r="UJG64" s="169"/>
      <c r="UJH64" s="169"/>
      <c r="UJI64" s="169"/>
      <c r="UJJ64" s="169"/>
      <c r="UJK64" s="169"/>
      <c r="UJL64" s="169"/>
      <c r="UJM64" s="169"/>
      <c r="UJN64" s="169"/>
      <c r="UJO64" s="169"/>
      <c r="UJP64" s="169"/>
      <c r="UJQ64" s="169"/>
      <c r="UJR64" s="169"/>
      <c r="UJS64" s="169"/>
      <c r="UJT64" s="169"/>
      <c r="UJU64" s="169"/>
      <c r="UJV64" s="169"/>
      <c r="UJW64" s="169"/>
      <c r="UJX64" s="169"/>
      <c r="UJY64" s="169"/>
      <c r="UJZ64" s="169"/>
      <c r="UKA64" s="169"/>
      <c r="UKB64" s="169"/>
      <c r="UKC64" s="169"/>
      <c r="UKD64" s="169"/>
      <c r="UKE64" s="169"/>
      <c r="UKF64" s="169"/>
      <c r="UKG64" s="169"/>
      <c r="UKH64" s="169"/>
      <c r="UKI64" s="169"/>
      <c r="UKJ64" s="169"/>
      <c r="UKK64" s="169"/>
      <c r="UKL64" s="169"/>
      <c r="UKM64" s="169"/>
      <c r="UKN64" s="169"/>
      <c r="UKO64" s="169"/>
      <c r="UKP64" s="169"/>
      <c r="UKQ64" s="169"/>
      <c r="UKR64" s="169"/>
      <c r="UKS64" s="169"/>
      <c r="UKT64" s="169"/>
      <c r="UKU64" s="169"/>
      <c r="UKV64" s="169"/>
      <c r="UKW64" s="169"/>
      <c r="UKX64" s="169"/>
      <c r="UKY64" s="169"/>
      <c r="UKZ64" s="169"/>
      <c r="ULA64" s="169"/>
      <c r="ULB64" s="169"/>
      <c r="ULC64" s="169"/>
      <c r="ULD64" s="169"/>
      <c r="ULE64" s="169"/>
      <c r="ULF64" s="169"/>
      <c r="ULG64" s="169"/>
      <c r="ULH64" s="169"/>
      <c r="ULI64" s="169"/>
      <c r="ULJ64" s="169"/>
      <c r="ULK64" s="169"/>
      <c r="ULL64" s="169"/>
      <c r="ULM64" s="169"/>
      <c r="ULN64" s="169"/>
      <c r="ULO64" s="169"/>
      <c r="ULP64" s="169"/>
      <c r="ULQ64" s="169"/>
      <c r="ULR64" s="169"/>
      <c r="ULS64" s="169"/>
      <c r="ULT64" s="169"/>
      <c r="ULU64" s="169"/>
      <c r="ULV64" s="169"/>
      <c r="ULW64" s="169"/>
      <c r="ULX64" s="169"/>
      <c r="ULY64" s="169"/>
      <c r="ULZ64" s="169"/>
      <c r="UMA64" s="169"/>
      <c r="UMB64" s="169"/>
      <c r="UMC64" s="169"/>
      <c r="UMD64" s="169"/>
      <c r="UME64" s="169"/>
      <c r="UMF64" s="169"/>
      <c r="UMG64" s="169"/>
      <c r="UMH64" s="169"/>
      <c r="UMI64" s="169"/>
      <c r="UMJ64" s="169"/>
      <c r="UMK64" s="169"/>
      <c r="UML64" s="169"/>
      <c r="UMM64" s="169"/>
      <c r="UMN64" s="169"/>
      <c r="UMO64" s="169"/>
      <c r="UMP64" s="169"/>
      <c r="UMQ64" s="169"/>
      <c r="UMR64" s="169"/>
      <c r="UMS64" s="169"/>
      <c r="UMT64" s="169"/>
      <c r="UMU64" s="169"/>
      <c r="UMV64" s="169"/>
      <c r="UMW64" s="169"/>
      <c r="UMX64" s="169"/>
      <c r="UMY64" s="169"/>
      <c r="UMZ64" s="169"/>
      <c r="UNA64" s="169"/>
      <c r="UNB64" s="169"/>
      <c r="UNC64" s="169"/>
      <c r="UND64" s="169"/>
      <c r="UNE64" s="169"/>
      <c r="UNF64" s="169"/>
      <c r="UNG64" s="169"/>
      <c r="UNH64" s="169"/>
      <c r="UNI64" s="169"/>
      <c r="UNJ64" s="169"/>
      <c r="UNK64" s="169"/>
      <c r="UNL64" s="169"/>
      <c r="UNM64" s="169"/>
      <c r="UNN64" s="169"/>
      <c r="UNO64" s="169"/>
      <c r="UNP64" s="169"/>
      <c r="UNQ64" s="169"/>
      <c r="UNR64" s="169"/>
      <c r="UNS64" s="169"/>
      <c r="UNT64" s="169"/>
      <c r="UNU64" s="169"/>
      <c r="UNV64" s="169"/>
      <c r="UNW64" s="169"/>
      <c r="UNX64" s="169"/>
      <c r="UNY64" s="169"/>
      <c r="UNZ64" s="169"/>
      <c r="UOA64" s="169"/>
      <c r="UOB64" s="169"/>
      <c r="UOC64" s="169"/>
      <c r="UOD64" s="169"/>
      <c r="UOE64" s="169"/>
      <c r="UOF64" s="169"/>
      <c r="UOG64" s="169"/>
      <c r="UOH64" s="169"/>
      <c r="UOI64" s="169"/>
      <c r="UOJ64" s="169"/>
      <c r="UOK64" s="169"/>
      <c r="UOL64" s="169"/>
      <c r="UOM64" s="169"/>
      <c r="UON64" s="169"/>
      <c r="UOO64" s="169"/>
      <c r="UOP64" s="169"/>
      <c r="UOQ64" s="169"/>
      <c r="UOR64" s="169"/>
      <c r="UOS64" s="169"/>
      <c r="UOT64" s="169"/>
      <c r="UOU64" s="169"/>
      <c r="UOV64" s="169"/>
      <c r="UOW64" s="169"/>
      <c r="UOX64" s="169"/>
      <c r="UOY64" s="169"/>
      <c r="UOZ64" s="169"/>
      <c r="UPA64" s="169"/>
      <c r="UPB64" s="169"/>
      <c r="UPC64" s="169"/>
      <c r="UPD64" s="169"/>
      <c r="UPE64" s="169"/>
      <c r="UPF64" s="169"/>
      <c r="UPG64" s="169"/>
      <c r="UPH64" s="169"/>
      <c r="UPI64" s="169"/>
      <c r="UPJ64" s="169"/>
      <c r="UPK64" s="169"/>
      <c r="UPL64" s="169"/>
      <c r="UPM64" s="169"/>
      <c r="UPN64" s="169"/>
      <c r="UPO64" s="169"/>
      <c r="UPP64" s="169"/>
      <c r="UPQ64" s="169"/>
      <c r="UPR64" s="169"/>
      <c r="UPS64" s="169"/>
      <c r="UPT64" s="169"/>
      <c r="UPU64" s="169"/>
      <c r="UPV64" s="169"/>
      <c r="UPW64" s="169"/>
      <c r="UPX64" s="169"/>
      <c r="UPY64" s="169"/>
      <c r="UPZ64" s="169"/>
      <c r="UQA64" s="169"/>
      <c r="UQB64" s="169"/>
      <c r="UQC64" s="169"/>
      <c r="UQD64" s="169"/>
      <c r="UQE64" s="169"/>
      <c r="UQF64" s="169"/>
      <c r="UQG64" s="169"/>
      <c r="UQH64" s="169"/>
      <c r="UQI64" s="169"/>
      <c r="UQJ64" s="169"/>
      <c r="UQK64" s="169"/>
      <c r="UQL64" s="169"/>
      <c r="UQM64" s="169"/>
      <c r="UQN64" s="169"/>
      <c r="UQO64" s="169"/>
      <c r="UQP64" s="169"/>
      <c r="UQQ64" s="169"/>
      <c r="UQR64" s="169"/>
      <c r="UQS64" s="169"/>
      <c r="UQT64" s="169"/>
      <c r="UQU64" s="169"/>
      <c r="UQV64" s="169"/>
      <c r="UQW64" s="169"/>
      <c r="UQX64" s="169"/>
      <c r="UQY64" s="169"/>
      <c r="UQZ64" s="169"/>
      <c r="URA64" s="169"/>
      <c r="URB64" s="169"/>
      <c r="URC64" s="169"/>
      <c r="URD64" s="169"/>
      <c r="URE64" s="169"/>
      <c r="URF64" s="169"/>
      <c r="URG64" s="169"/>
      <c r="URH64" s="169"/>
      <c r="URI64" s="169"/>
      <c r="URJ64" s="169"/>
      <c r="URK64" s="169"/>
      <c r="URL64" s="169"/>
      <c r="URM64" s="169"/>
      <c r="URN64" s="169"/>
      <c r="URO64" s="169"/>
      <c r="URP64" s="169"/>
      <c r="URQ64" s="169"/>
      <c r="URR64" s="169"/>
      <c r="URS64" s="169"/>
      <c r="URT64" s="169"/>
      <c r="URU64" s="169"/>
      <c r="URV64" s="169"/>
      <c r="URW64" s="169"/>
      <c r="URX64" s="169"/>
      <c r="URY64" s="169"/>
      <c r="URZ64" s="169"/>
      <c r="USA64" s="169"/>
      <c r="USB64" s="169"/>
      <c r="USC64" s="169"/>
      <c r="USD64" s="169"/>
      <c r="USE64" s="169"/>
      <c r="USF64" s="169"/>
      <c r="USG64" s="169"/>
      <c r="USH64" s="169"/>
      <c r="USI64" s="169"/>
      <c r="USJ64" s="169"/>
      <c r="USK64" s="169"/>
      <c r="USL64" s="169"/>
      <c r="USM64" s="169"/>
      <c r="USN64" s="169"/>
      <c r="USO64" s="169"/>
      <c r="USP64" s="169"/>
      <c r="USQ64" s="169"/>
      <c r="USR64" s="169"/>
      <c r="USS64" s="169"/>
      <c r="UST64" s="169"/>
      <c r="USU64" s="169"/>
      <c r="USV64" s="169"/>
      <c r="USW64" s="169"/>
      <c r="USX64" s="169"/>
      <c r="USY64" s="169"/>
      <c r="USZ64" s="169"/>
      <c r="UTA64" s="169"/>
      <c r="UTB64" s="169"/>
      <c r="UTC64" s="169"/>
      <c r="UTD64" s="169"/>
      <c r="UTE64" s="169"/>
      <c r="UTF64" s="169"/>
      <c r="UTG64" s="169"/>
      <c r="UTH64" s="169"/>
      <c r="UTI64" s="169"/>
      <c r="UTJ64" s="169"/>
      <c r="UTK64" s="169"/>
      <c r="UTL64" s="169"/>
      <c r="UTM64" s="169"/>
      <c r="UTN64" s="169"/>
      <c r="UTO64" s="169"/>
      <c r="UTP64" s="169"/>
      <c r="UTQ64" s="169"/>
      <c r="UTR64" s="169"/>
      <c r="UTS64" s="169"/>
      <c r="UTT64" s="169"/>
      <c r="UTU64" s="169"/>
      <c r="UTV64" s="169"/>
      <c r="UTW64" s="169"/>
      <c r="UTX64" s="169"/>
      <c r="UTY64" s="169"/>
      <c r="UTZ64" s="169"/>
      <c r="UUA64" s="169"/>
      <c r="UUB64" s="169"/>
      <c r="UUC64" s="169"/>
      <c r="UUD64" s="169"/>
      <c r="UUE64" s="169"/>
      <c r="UUF64" s="169"/>
      <c r="UUG64" s="169"/>
      <c r="UUH64" s="169"/>
      <c r="UUI64" s="169"/>
      <c r="UUJ64" s="169"/>
      <c r="UUK64" s="169"/>
      <c r="UUL64" s="169"/>
      <c r="UUM64" s="169"/>
      <c r="UUN64" s="169"/>
      <c r="UUO64" s="169"/>
      <c r="UUP64" s="169"/>
      <c r="UUQ64" s="169"/>
      <c r="UUR64" s="169"/>
      <c r="UUS64" s="169"/>
      <c r="UUT64" s="169"/>
      <c r="UUU64" s="169"/>
      <c r="UUV64" s="169"/>
      <c r="UUW64" s="169"/>
      <c r="UUX64" s="169"/>
      <c r="UUY64" s="169"/>
      <c r="UUZ64" s="169"/>
      <c r="UVA64" s="169"/>
      <c r="UVB64" s="169"/>
      <c r="UVC64" s="169"/>
      <c r="UVD64" s="169"/>
      <c r="UVE64" s="169"/>
      <c r="UVF64" s="169"/>
      <c r="UVG64" s="169"/>
      <c r="UVH64" s="169"/>
      <c r="UVI64" s="169"/>
      <c r="UVJ64" s="169"/>
      <c r="UVK64" s="169"/>
      <c r="UVL64" s="169"/>
      <c r="UVM64" s="169"/>
      <c r="UVN64" s="169"/>
      <c r="UVO64" s="169"/>
      <c r="UVP64" s="169"/>
      <c r="UVQ64" s="169"/>
      <c r="UVR64" s="169"/>
      <c r="UVS64" s="169"/>
      <c r="UVT64" s="169"/>
      <c r="UVU64" s="169"/>
      <c r="UVV64" s="169"/>
      <c r="UVW64" s="169"/>
      <c r="UVX64" s="169"/>
      <c r="UVY64" s="169"/>
      <c r="UVZ64" s="169"/>
      <c r="UWA64" s="169"/>
      <c r="UWB64" s="169"/>
      <c r="UWC64" s="169"/>
      <c r="UWD64" s="169"/>
      <c r="UWE64" s="169"/>
      <c r="UWF64" s="169"/>
      <c r="UWG64" s="169"/>
      <c r="UWH64" s="169"/>
      <c r="UWI64" s="169"/>
      <c r="UWJ64" s="169"/>
      <c r="UWK64" s="169"/>
      <c r="UWL64" s="169"/>
      <c r="UWM64" s="169"/>
      <c r="UWN64" s="169"/>
      <c r="UWO64" s="169"/>
      <c r="UWP64" s="169"/>
      <c r="UWQ64" s="169"/>
      <c r="UWR64" s="169"/>
      <c r="UWS64" s="169"/>
      <c r="UWT64" s="169"/>
      <c r="UWU64" s="169"/>
      <c r="UWV64" s="169"/>
      <c r="UWW64" s="169"/>
      <c r="UWX64" s="169"/>
      <c r="UWY64" s="169"/>
      <c r="UWZ64" s="169"/>
      <c r="UXA64" s="169"/>
      <c r="UXB64" s="169"/>
      <c r="UXC64" s="169"/>
      <c r="UXD64" s="169"/>
      <c r="UXE64" s="169"/>
      <c r="UXF64" s="169"/>
      <c r="UXG64" s="169"/>
      <c r="UXH64" s="169"/>
      <c r="UXI64" s="169"/>
      <c r="UXJ64" s="169"/>
      <c r="UXK64" s="169"/>
      <c r="UXL64" s="169"/>
      <c r="UXM64" s="169"/>
      <c r="UXN64" s="169"/>
      <c r="UXO64" s="169"/>
      <c r="UXP64" s="169"/>
      <c r="UXQ64" s="169"/>
      <c r="UXR64" s="169"/>
      <c r="UXS64" s="169"/>
      <c r="UXT64" s="169"/>
      <c r="UXU64" s="169"/>
      <c r="UXV64" s="169"/>
      <c r="UXW64" s="169"/>
      <c r="UXX64" s="169"/>
      <c r="UXY64" s="169"/>
      <c r="UXZ64" s="169"/>
      <c r="UYA64" s="169"/>
      <c r="UYB64" s="169"/>
      <c r="UYC64" s="169"/>
      <c r="UYD64" s="169"/>
      <c r="UYE64" s="169"/>
      <c r="UYF64" s="169"/>
      <c r="UYG64" s="169"/>
      <c r="UYH64" s="169"/>
      <c r="UYI64" s="169"/>
      <c r="UYJ64" s="169"/>
      <c r="UYK64" s="169"/>
      <c r="UYL64" s="169"/>
      <c r="UYM64" s="169"/>
      <c r="UYN64" s="169"/>
      <c r="UYO64" s="169"/>
      <c r="UYP64" s="169"/>
      <c r="UYQ64" s="169"/>
      <c r="UYR64" s="169"/>
      <c r="UYS64" s="169"/>
      <c r="UYT64" s="169"/>
      <c r="UYU64" s="169"/>
      <c r="UYV64" s="169"/>
      <c r="UYW64" s="169"/>
      <c r="UYX64" s="169"/>
      <c r="UYY64" s="169"/>
      <c r="UYZ64" s="169"/>
      <c r="UZA64" s="169"/>
      <c r="UZB64" s="169"/>
      <c r="UZC64" s="169"/>
      <c r="UZD64" s="169"/>
      <c r="UZE64" s="169"/>
      <c r="UZF64" s="169"/>
      <c r="UZG64" s="169"/>
      <c r="UZH64" s="169"/>
      <c r="UZI64" s="169"/>
      <c r="UZJ64" s="169"/>
      <c r="UZK64" s="169"/>
      <c r="UZL64" s="169"/>
      <c r="UZM64" s="169"/>
      <c r="UZN64" s="169"/>
      <c r="UZO64" s="169"/>
      <c r="UZP64" s="169"/>
      <c r="UZQ64" s="169"/>
      <c r="UZR64" s="169"/>
      <c r="UZS64" s="169"/>
      <c r="UZT64" s="169"/>
      <c r="UZU64" s="169"/>
      <c r="UZV64" s="169"/>
      <c r="UZW64" s="169"/>
      <c r="UZX64" s="169"/>
      <c r="UZY64" s="169"/>
      <c r="UZZ64" s="169"/>
      <c r="VAA64" s="169"/>
      <c r="VAB64" s="169"/>
      <c r="VAC64" s="169"/>
      <c r="VAD64" s="169"/>
      <c r="VAE64" s="169"/>
      <c r="VAF64" s="169"/>
      <c r="VAG64" s="169"/>
      <c r="VAH64" s="169"/>
      <c r="VAI64" s="169"/>
      <c r="VAJ64" s="169"/>
      <c r="VAK64" s="169"/>
      <c r="VAL64" s="169"/>
      <c r="VAM64" s="169"/>
      <c r="VAN64" s="169"/>
      <c r="VAO64" s="169"/>
      <c r="VAP64" s="169"/>
      <c r="VAQ64" s="169"/>
      <c r="VAR64" s="169"/>
      <c r="VAS64" s="169"/>
      <c r="VAT64" s="169"/>
      <c r="VAU64" s="169"/>
      <c r="VAV64" s="169"/>
      <c r="VAW64" s="169"/>
      <c r="VAX64" s="169"/>
      <c r="VAY64" s="169"/>
      <c r="VAZ64" s="169"/>
      <c r="VBA64" s="169"/>
      <c r="VBB64" s="169"/>
      <c r="VBC64" s="169"/>
      <c r="VBD64" s="169"/>
      <c r="VBE64" s="169"/>
      <c r="VBF64" s="169"/>
      <c r="VBG64" s="169"/>
      <c r="VBH64" s="169"/>
      <c r="VBI64" s="169"/>
      <c r="VBJ64" s="169"/>
      <c r="VBK64" s="169"/>
      <c r="VBL64" s="169"/>
      <c r="VBM64" s="169"/>
      <c r="VBN64" s="169"/>
      <c r="VBO64" s="169"/>
      <c r="VBP64" s="169"/>
      <c r="VBQ64" s="169"/>
      <c r="VBR64" s="169"/>
      <c r="VBS64" s="169"/>
      <c r="VBT64" s="169"/>
      <c r="VBU64" s="169"/>
      <c r="VBV64" s="169"/>
      <c r="VBW64" s="169"/>
      <c r="VBX64" s="169"/>
      <c r="VBY64" s="169"/>
      <c r="VBZ64" s="169"/>
      <c r="VCA64" s="169"/>
      <c r="VCB64" s="169"/>
      <c r="VCC64" s="169"/>
      <c r="VCD64" s="169"/>
      <c r="VCE64" s="169"/>
      <c r="VCF64" s="169"/>
      <c r="VCG64" s="169"/>
      <c r="VCH64" s="169"/>
      <c r="VCI64" s="169"/>
      <c r="VCJ64" s="169"/>
      <c r="VCK64" s="169"/>
      <c r="VCL64" s="169"/>
      <c r="VCM64" s="169"/>
      <c r="VCN64" s="169"/>
      <c r="VCO64" s="169"/>
      <c r="VCP64" s="169"/>
      <c r="VCQ64" s="169"/>
      <c r="VCR64" s="169"/>
      <c r="VCS64" s="169"/>
      <c r="VCT64" s="169"/>
      <c r="VCU64" s="169"/>
      <c r="VCV64" s="169"/>
      <c r="VCW64" s="169"/>
      <c r="VCX64" s="169"/>
      <c r="VCY64" s="169"/>
      <c r="VCZ64" s="169"/>
      <c r="VDA64" s="169"/>
      <c r="VDB64" s="169"/>
      <c r="VDC64" s="169"/>
      <c r="VDD64" s="169"/>
      <c r="VDE64" s="169"/>
      <c r="VDF64" s="169"/>
      <c r="VDG64" s="169"/>
      <c r="VDH64" s="169"/>
      <c r="VDI64" s="169"/>
      <c r="VDJ64" s="169"/>
      <c r="VDK64" s="169"/>
      <c r="VDL64" s="169"/>
      <c r="VDM64" s="169"/>
      <c r="VDN64" s="169"/>
      <c r="VDO64" s="169"/>
      <c r="VDP64" s="169"/>
      <c r="VDQ64" s="169"/>
      <c r="VDR64" s="169"/>
      <c r="VDS64" s="169"/>
      <c r="VDT64" s="169"/>
      <c r="VDU64" s="169"/>
      <c r="VDV64" s="169"/>
      <c r="VDW64" s="169"/>
      <c r="VDX64" s="169"/>
      <c r="VDY64" s="169"/>
      <c r="VDZ64" s="169"/>
      <c r="VEA64" s="169"/>
      <c r="VEB64" s="169"/>
      <c r="VEC64" s="169"/>
      <c r="VED64" s="169"/>
      <c r="VEE64" s="169"/>
      <c r="VEF64" s="169"/>
      <c r="VEG64" s="169"/>
      <c r="VEH64" s="169"/>
      <c r="VEI64" s="169"/>
      <c r="VEJ64" s="169"/>
      <c r="VEK64" s="169"/>
      <c r="VEL64" s="169"/>
      <c r="VEM64" s="169"/>
      <c r="VEN64" s="169"/>
      <c r="VEO64" s="169"/>
      <c r="VEP64" s="169"/>
      <c r="VEQ64" s="169"/>
      <c r="VER64" s="169"/>
      <c r="VES64" s="169"/>
      <c r="VET64" s="169"/>
      <c r="VEU64" s="169"/>
      <c r="VEV64" s="169"/>
      <c r="VEW64" s="169"/>
      <c r="VEX64" s="169"/>
      <c r="VEY64" s="169"/>
      <c r="VEZ64" s="169"/>
      <c r="VFA64" s="169"/>
      <c r="VFB64" s="169"/>
      <c r="VFC64" s="169"/>
      <c r="VFD64" s="169"/>
      <c r="VFE64" s="169"/>
      <c r="VFF64" s="169"/>
      <c r="VFG64" s="169"/>
      <c r="VFH64" s="169"/>
      <c r="VFI64" s="169"/>
      <c r="VFJ64" s="169"/>
      <c r="VFK64" s="169"/>
      <c r="VFL64" s="169"/>
      <c r="VFM64" s="169"/>
      <c r="VFN64" s="169"/>
      <c r="VFO64" s="169"/>
      <c r="VFP64" s="169"/>
      <c r="VFQ64" s="169"/>
      <c r="VFR64" s="169"/>
      <c r="VFS64" s="169"/>
      <c r="VFT64" s="169"/>
      <c r="VFU64" s="169"/>
      <c r="VFV64" s="169"/>
      <c r="VFW64" s="169"/>
      <c r="VFX64" s="169"/>
      <c r="VFY64" s="169"/>
      <c r="VFZ64" s="169"/>
      <c r="VGA64" s="169"/>
      <c r="VGB64" s="169"/>
      <c r="VGC64" s="169"/>
      <c r="VGD64" s="169"/>
      <c r="VGE64" s="169"/>
      <c r="VGF64" s="169"/>
      <c r="VGG64" s="169"/>
      <c r="VGH64" s="169"/>
      <c r="VGI64" s="169"/>
      <c r="VGJ64" s="169"/>
      <c r="VGK64" s="169"/>
      <c r="VGL64" s="169"/>
      <c r="VGM64" s="169"/>
      <c r="VGN64" s="169"/>
      <c r="VGO64" s="169"/>
      <c r="VGP64" s="169"/>
      <c r="VGQ64" s="169"/>
      <c r="VGR64" s="169"/>
      <c r="VGS64" s="169"/>
      <c r="VGT64" s="169"/>
      <c r="VGU64" s="169"/>
      <c r="VGV64" s="169"/>
      <c r="VGW64" s="169"/>
      <c r="VGX64" s="169"/>
      <c r="VGY64" s="169"/>
      <c r="VGZ64" s="169"/>
      <c r="VHA64" s="169"/>
      <c r="VHB64" s="169"/>
      <c r="VHC64" s="169"/>
      <c r="VHD64" s="169"/>
      <c r="VHE64" s="169"/>
      <c r="VHF64" s="169"/>
      <c r="VHG64" s="169"/>
      <c r="VHH64" s="169"/>
      <c r="VHI64" s="169"/>
      <c r="VHJ64" s="169"/>
      <c r="VHK64" s="169"/>
      <c r="VHL64" s="169"/>
      <c r="VHM64" s="169"/>
      <c r="VHN64" s="169"/>
      <c r="VHO64" s="169"/>
      <c r="VHP64" s="169"/>
      <c r="VHQ64" s="169"/>
      <c r="VHR64" s="169"/>
      <c r="VHS64" s="169"/>
      <c r="VHT64" s="169"/>
      <c r="VHU64" s="169"/>
      <c r="VHV64" s="169"/>
      <c r="VHW64" s="169"/>
      <c r="VHX64" s="169"/>
      <c r="VHY64" s="169"/>
      <c r="VHZ64" s="169"/>
      <c r="VIA64" s="169"/>
      <c r="VIB64" s="169"/>
      <c r="VIC64" s="169"/>
      <c r="VID64" s="169"/>
      <c r="VIE64" s="169"/>
      <c r="VIF64" s="169"/>
      <c r="VIG64" s="169"/>
      <c r="VIH64" s="169"/>
      <c r="VII64" s="169"/>
      <c r="VIJ64" s="169"/>
      <c r="VIK64" s="169"/>
      <c r="VIL64" s="169"/>
      <c r="VIM64" s="169"/>
      <c r="VIN64" s="169"/>
      <c r="VIO64" s="169"/>
      <c r="VIP64" s="169"/>
      <c r="VIQ64" s="169"/>
      <c r="VIR64" s="169"/>
      <c r="VIS64" s="169"/>
      <c r="VIT64" s="169"/>
      <c r="VIU64" s="169"/>
      <c r="VIV64" s="169"/>
      <c r="VIW64" s="169"/>
      <c r="VIX64" s="169"/>
      <c r="VIY64" s="169"/>
      <c r="VIZ64" s="169"/>
      <c r="VJA64" s="169"/>
      <c r="VJB64" s="169"/>
      <c r="VJC64" s="169"/>
      <c r="VJD64" s="169"/>
      <c r="VJE64" s="169"/>
      <c r="VJF64" s="169"/>
      <c r="VJG64" s="169"/>
      <c r="VJH64" s="169"/>
      <c r="VJI64" s="169"/>
      <c r="VJJ64" s="169"/>
      <c r="VJK64" s="169"/>
      <c r="VJL64" s="169"/>
      <c r="VJM64" s="169"/>
      <c r="VJN64" s="169"/>
      <c r="VJO64" s="169"/>
      <c r="VJP64" s="169"/>
      <c r="VJQ64" s="169"/>
      <c r="VJR64" s="169"/>
      <c r="VJS64" s="169"/>
      <c r="VJT64" s="169"/>
      <c r="VJU64" s="169"/>
      <c r="VJV64" s="169"/>
      <c r="VJW64" s="169"/>
      <c r="VJX64" s="169"/>
      <c r="VJY64" s="169"/>
      <c r="VJZ64" s="169"/>
      <c r="VKA64" s="169"/>
      <c r="VKB64" s="169"/>
      <c r="VKC64" s="169"/>
      <c r="VKD64" s="169"/>
      <c r="VKE64" s="169"/>
      <c r="VKF64" s="169"/>
      <c r="VKG64" s="169"/>
      <c r="VKH64" s="169"/>
      <c r="VKI64" s="169"/>
      <c r="VKJ64" s="169"/>
      <c r="VKK64" s="169"/>
      <c r="VKL64" s="169"/>
      <c r="VKM64" s="169"/>
      <c r="VKN64" s="169"/>
      <c r="VKO64" s="169"/>
      <c r="VKP64" s="169"/>
      <c r="VKQ64" s="169"/>
      <c r="VKR64" s="169"/>
      <c r="VKS64" s="169"/>
      <c r="VKT64" s="169"/>
      <c r="VKU64" s="169"/>
      <c r="VKV64" s="169"/>
      <c r="VKW64" s="169"/>
      <c r="VKX64" s="169"/>
      <c r="VKY64" s="169"/>
      <c r="VKZ64" s="169"/>
      <c r="VLA64" s="169"/>
      <c r="VLB64" s="169"/>
      <c r="VLC64" s="169"/>
      <c r="VLD64" s="169"/>
      <c r="VLE64" s="169"/>
      <c r="VLF64" s="169"/>
      <c r="VLG64" s="169"/>
      <c r="VLH64" s="169"/>
      <c r="VLI64" s="169"/>
      <c r="VLJ64" s="169"/>
      <c r="VLK64" s="169"/>
      <c r="VLL64" s="169"/>
      <c r="VLM64" s="169"/>
      <c r="VLN64" s="169"/>
      <c r="VLO64" s="169"/>
      <c r="VLP64" s="169"/>
      <c r="VLQ64" s="169"/>
      <c r="VLR64" s="169"/>
      <c r="VLS64" s="169"/>
      <c r="VLT64" s="169"/>
      <c r="VLU64" s="169"/>
      <c r="VLV64" s="169"/>
      <c r="VLW64" s="169"/>
      <c r="VLX64" s="169"/>
      <c r="VLY64" s="169"/>
      <c r="VLZ64" s="169"/>
      <c r="VMA64" s="169"/>
      <c r="VMB64" s="169"/>
      <c r="VMC64" s="169"/>
      <c r="VMD64" s="169"/>
      <c r="VME64" s="169"/>
      <c r="VMF64" s="169"/>
      <c r="VMG64" s="169"/>
      <c r="VMH64" s="169"/>
      <c r="VMI64" s="169"/>
      <c r="VMJ64" s="169"/>
      <c r="VMK64" s="169"/>
      <c r="VML64" s="169"/>
      <c r="VMM64" s="169"/>
      <c r="VMN64" s="169"/>
      <c r="VMO64" s="169"/>
      <c r="VMP64" s="169"/>
      <c r="VMQ64" s="169"/>
      <c r="VMR64" s="169"/>
      <c r="VMS64" s="169"/>
      <c r="VMT64" s="169"/>
      <c r="VMU64" s="169"/>
      <c r="VMV64" s="169"/>
      <c r="VMW64" s="169"/>
      <c r="VMX64" s="169"/>
      <c r="VMY64" s="169"/>
      <c r="VMZ64" s="169"/>
      <c r="VNA64" s="169"/>
      <c r="VNB64" s="169"/>
      <c r="VNC64" s="169"/>
      <c r="VND64" s="169"/>
      <c r="VNE64" s="169"/>
      <c r="VNF64" s="169"/>
      <c r="VNG64" s="169"/>
      <c r="VNH64" s="169"/>
      <c r="VNI64" s="169"/>
      <c r="VNJ64" s="169"/>
      <c r="VNK64" s="169"/>
      <c r="VNL64" s="169"/>
      <c r="VNM64" s="169"/>
      <c r="VNN64" s="169"/>
      <c r="VNO64" s="169"/>
      <c r="VNP64" s="169"/>
      <c r="VNQ64" s="169"/>
      <c r="VNR64" s="169"/>
      <c r="VNS64" s="169"/>
      <c r="VNT64" s="169"/>
      <c r="VNU64" s="169"/>
      <c r="VNV64" s="169"/>
      <c r="VNW64" s="169"/>
      <c r="VNX64" s="169"/>
      <c r="VNY64" s="169"/>
      <c r="VNZ64" s="169"/>
      <c r="VOA64" s="169"/>
      <c r="VOB64" s="169"/>
      <c r="VOC64" s="169"/>
      <c r="VOD64" s="169"/>
      <c r="VOE64" s="169"/>
      <c r="VOF64" s="169"/>
      <c r="VOG64" s="169"/>
      <c r="VOH64" s="169"/>
      <c r="VOI64" s="169"/>
      <c r="VOJ64" s="169"/>
      <c r="VOK64" s="169"/>
      <c r="VOL64" s="169"/>
      <c r="VOM64" s="169"/>
      <c r="VON64" s="169"/>
      <c r="VOO64" s="169"/>
      <c r="VOP64" s="169"/>
      <c r="VOQ64" s="169"/>
      <c r="VOR64" s="169"/>
      <c r="VOS64" s="169"/>
      <c r="VOT64" s="169"/>
      <c r="VOU64" s="169"/>
      <c r="VOV64" s="169"/>
      <c r="VOW64" s="169"/>
      <c r="VOX64" s="169"/>
      <c r="VOY64" s="169"/>
      <c r="VOZ64" s="169"/>
      <c r="VPA64" s="169"/>
      <c r="VPB64" s="169"/>
      <c r="VPC64" s="169"/>
      <c r="VPD64" s="169"/>
      <c r="VPE64" s="169"/>
      <c r="VPF64" s="169"/>
      <c r="VPG64" s="169"/>
      <c r="VPH64" s="169"/>
      <c r="VPI64" s="169"/>
      <c r="VPJ64" s="169"/>
      <c r="VPK64" s="169"/>
      <c r="VPL64" s="169"/>
      <c r="VPM64" s="169"/>
      <c r="VPN64" s="169"/>
      <c r="VPO64" s="169"/>
      <c r="VPP64" s="169"/>
      <c r="VPQ64" s="169"/>
      <c r="VPR64" s="169"/>
      <c r="VPS64" s="169"/>
      <c r="VPT64" s="169"/>
      <c r="VPU64" s="169"/>
      <c r="VPV64" s="169"/>
      <c r="VPW64" s="169"/>
      <c r="VPX64" s="169"/>
      <c r="VPY64" s="169"/>
      <c r="VPZ64" s="169"/>
      <c r="VQA64" s="169"/>
      <c r="VQB64" s="169"/>
      <c r="VQC64" s="169"/>
      <c r="VQD64" s="169"/>
      <c r="VQE64" s="169"/>
      <c r="VQF64" s="169"/>
      <c r="VQG64" s="169"/>
      <c r="VQH64" s="169"/>
      <c r="VQI64" s="169"/>
      <c r="VQJ64" s="169"/>
      <c r="VQK64" s="169"/>
      <c r="VQL64" s="169"/>
      <c r="VQM64" s="169"/>
      <c r="VQN64" s="169"/>
      <c r="VQO64" s="169"/>
      <c r="VQP64" s="169"/>
      <c r="VQQ64" s="169"/>
      <c r="VQR64" s="169"/>
      <c r="VQS64" s="169"/>
      <c r="VQT64" s="169"/>
      <c r="VQU64" s="169"/>
      <c r="VQV64" s="169"/>
      <c r="VQW64" s="169"/>
      <c r="VQX64" s="169"/>
      <c r="VQY64" s="169"/>
      <c r="VQZ64" s="169"/>
      <c r="VRA64" s="169"/>
      <c r="VRB64" s="169"/>
      <c r="VRC64" s="169"/>
      <c r="VRD64" s="169"/>
      <c r="VRE64" s="169"/>
      <c r="VRF64" s="169"/>
      <c r="VRG64" s="169"/>
      <c r="VRH64" s="169"/>
      <c r="VRI64" s="169"/>
      <c r="VRJ64" s="169"/>
      <c r="VRK64" s="169"/>
      <c r="VRL64" s="169"/>
      <c r="VRM64" s="169"/>
      <c r="VRN64" s="169"/>
      <c r="VRO64" s="169"/>
      <c r="VRP64" s="169"/>
      <c r="VRQ64" s="169"/>
      <c r="VRR64" s="169"/>
      <c r="VRS64" s="169"/>
      <c r="VRT64" s="169"/>
      <c r="VRU64" s="169"/>
      <c r="VRV64" s="169"/>
      <c r="VRW64" s="169"/>
      <c r="VRX64" s="169"/>
      <c r="VRY64" s="169"/>
      <c r="VRZ64" s="169"/>
      <c r="VSA64" s="169"/>
      <c r="VSB64" s="169"/>
      <c r="VSC64" s="169"/>
      <c r="VSD64" s="169"/>
      <c r="VSE64" s="169"/>
      <c r="VSF64" s="169"/>
      <c r="VSG64" s="169"/>
      <c r="VSH64" s="169"/>
      <c r="VSI64" s="169"/>
      <c r="VSJ64" s="169"/>
      <c r="VSK64" s="169"/>
      <c r="VSL64" s="169"/>
      <c r="VSM64" s="169"/>
      <c r="VSN64" s="169"/>
      <c r="VSO64" s="169"/>
      <c r="VSP64" s="169"/>
      <c r="VSQ64" s="169"/>
      <c r="VSR64" s="169"/>
      <c r="VSS64" s="169"/>
      <c r="VST64" s="169"/>
      <c r="VSU64" s="169"/>
      <c r="VSV64" s="169"/>
      <c r="VSW64" s="169"/>
      <c r="VSX64" s="169"/>
      <c r="VSY64" s="169"/>
      <c r="VSZ64" s="169"/>
      <c r="VTA64" s="169"/>
      <c r="VTB64" s="169"/>
      <c r="VTC64" s="169"/>
      <c r="VTD64" s="169"/>
      <c r="VTE64" s="169"/>
      <c r="VTF64" s="169"/>
      <c r="VTG64" s="169"/>
      <c r="VTH64" s="169"/>
      <c r="VTI64" s="169"/>
      <c r="VTJ64" s="169"/>
      <c r="VTK64" s="169"/>
      <c r="VTL64" s="169"/>
      <c r="VTM64" s="169"/>
      <c r="VTN64" s="169"/>
      <c r="VTO64" s="169"/>
      <c r="VTP64" s="169"/>
      <c r="VTQ64" s="169"/>
      <c r="VTR64" s="169"/>
      <c r="VTS64" s="169"/>
      <c r="VTT64" s="169"/>
      <c r="VTU64" s="169"/>
      <c r="VTV64" s="169"/>
      <c r="VTW64" s="169"/>
      <c r="VTX64" s="169"/>
      <c r="VTY64" s="169"/>
      <c r="VTZ64" s="169"/>
      <c r="VUA64" s="169"/>
      <c r="VUB64" s="169"/>
      <c r="VUC64" s="169"/>
      <c r="VUD64" s="169"/>
      <c r="VUE64" s="169"/>
      <c r="VUF64" s="169"/>
      <c r="VUG64" s="169"/>
      <c r="VUH64" s="169"/>
      <c r="VUI64" s="169"/>
      <c r="VUJ64" s="169"/>
      <c r="VUK64" s="169"/>
      <c r="VUL64" s="169"/>
      <c r="VUM64" s="169"/>
      <c r="VUN64" s="169"/>
      <c r="VUO64" s="169"/>
      <c r="VUP64" s="169"/>
      <c r="VUQ64" s="169"/>
      <c r="VUR64" s="169"/>
      <c r="VUS64" s="169"/>
      <c r="VUT64" s="169"/>
      <c r="VUU64" s="169"/>
      <c r="VUV64" s="169"/>
      <c r="VUW64" s="169"/>
      <c r="VUX64" s="169"/>
      <c r="VUY64" s="169"/>
      <c r="VUZ64" s="169"/>
      <c r="VVA64" s="169"/>
      <c r="VVB64" s="169"/>
      <c r="VVC64" s="169"/>
      <c r="VVD64" s="169"/>
      <c r="VVE64" s="169"/>
      <c r="VVF64" s="169"/>
      <c r="VVG64" s="169"/>
      <c r="VVH64" s="169"/>
      <c r="VVI64" s="169"/>
      <c r="VVJ64" s="169"/>
      <c r="VVK64" s="169"/>
      <c r="VVL64" s="169"/>
      <c r="VVM64" s="169"/>
      <c r="VVN64" s="169"/>
      <c r="VVO64" s="169"/>
      <c r="VVP64" s="169"/>
      <c r="VVQ64" s="169"/>
      <c r="VVR64" s="169"/>
      <c r="VVS64" s="169"/>
      <c r="VVT64" s="169"/>
      <c r="VVU64" s="169"/>
      <c r="VVV64" s="169"/>
      <c r="VVW64" s="169"/>
      <c r="VVX64" s="169"/>
      <c r="VVY64" s="169"/>
      <c r="VVZ64" s="169"/>
      <c r="VWA64" s="169"/>
      <c r="VWB64" s="169"/>
      <c r="VWC64" s="169"/>
      <c r="VWD64" s="169"/>
      <c r="VWE64" s="169"/>
      <c r="VWF64" s="169"/>
      <c r="VWG64" s="169"/>
      <c r="VWH64" s="169"/>
      <c r="VWI64" s="169"/>
      <c r="VWJ64" s="169"/>
      <c r="VWK64" s="169"/>
      <c r="VWL64" s="169"/>
      <c r="VWM64" s="169"/>
      <c r="VWN64" s="169"/>
      <c r="VWO64" s="169"/>
      <c r="VWP64" s="169"/>
      <c r="VWQ64" s="169"/>
      <c r="VWR64" s="169"/>
      <c r="VWS64" s="169"/>
      <c r="VWT64" s="169"/>
      <c r="VWU64" s="169"/>
      <c r="VWV64" s="169"/>
      <c r="VWW64" s="169"/>
      <c r="VWX64" s="169"/>
      <c r="VWY64" s="169"/>
      <c r="VWZ64" s="169"/>
      <c r="VXA64" s="169"/>
      <c r="VXB64" s="169"/>
      <c r="VXC64" s="169"/>
      <c r="VXD64" s="169"/>
      <c r="VXE64" s="169"/>
      <c r="VXF64" s="169"/>
      <c r="VXG64" s="169"/>
      <c r="VXH64" s="169"/>
      <c r="VXI64" s="169"/>
      <c r="VXJ64" s="169"/>
      <c r="VXK64" s="169"/>
      <c r="VXL64" s="169"/>
      <c r="VXM64" s="169"/>
      <c r="VXN64" s="169"/>
      <c r="VXO64" s="169"/>
      <c r="VXP64" s="169"/>
      <c r="VXQ64" s="169"/>
      <c r="VXR64" s="169"/>
      <c r="VXS64" s="169"/>
      <c r="VXT64" s="169"/>
      <c r="VXU64" s="169"/>
      <c r="VXV64" s="169"/>
      <c r="VXW64" s="169"/>
      <c r="VXX64" s="169"/>
      <c r="VXY64" s="169"/>
      <c r="VXZ64" s="169"/>
      <c r="VYA64" s="169"/>
      <c r="VYB64" s="169"/>
      <c r="VYC64" s="169"/>
      <c r="VYD64" s="169"/>
      <c r="VYE64" s="169"/>
      <c r="VYF64" s="169"/>
      <c r="VYG64" s="169"/>
      <c r="VYH64" s="169"/>
      <c r="VYI64" s="169"/>
      <c r="VYJ64" s="169"/>
      <c r="VYK64" s="169"/>
      <c r="VYL64" s="169"/>
      <c r="VYM64" s="169"/>
      <c r="VYN64" s="169"/>
      <c r="VYO64" s="169"/>
      <c r="VYP64" s="169"/>
      <c r="VYQ64" s="169"/>
      <c r="VYR64" s="169"/>
      <c r="VYS64" s="169"/>
      <c r="VYT64" s="169"/>
      <c r="VYU64" s="169"/>
      <c r="VYV64" s="169"/>
      <c r="VYW64" s="169"/>
      <c r="VYX64" s="169"/>
      <c r="VYY64" s="169"/>
      <c r="VYZ64" s="169"/>
      <c r="VZA64" s="169"/>
      <c r="VZB64" s="169"/>
      <c r="VZC64" s="169"/>
      <c r="VZD64" s="169"/>
      <c r="VZE64" s="169"/>
      <c r="VZF64" s="169"/>
      <c r="VZG64" s="169"/>
      <c r="VZH64" s="169"/>
      <c r="VZI64" s="169"/>
      <c r="VZJ64" s="169"/>
      <c r="VZK64" s="169"/>
      <c r="VZL64" s="169"/>
      <c r="VZM64" s="169"/>
      <c r="VZN64" s="169"/>
      <c r="VZO64" s="169"/>
      <c r="VZP64" s="169"/>
      <c r="VZQ64" s="169"/>
      <c r="VZR64" s="169"/>
      <c r="VZS64" s="169"/>
      <c r="VZT64" s="169"/>
      <c r="VZU64" s="169"/>
      <c r="VZV64" s="169"/>
      <c r="VZW64" s="169"/>
      <c r="VZX64" s="169"/>
      <c r="VZY64" s="169"/>
      <c r="VZZ64" s="169"/>
      <c r="WAA64" s="169"/>
      <c r="WAB64" s="169"/>
      <c r="WAC64" s="169"/>
      <c r="WAD64" s="169"/>
      <c r="WAE64" s="169"/>
      <c r="WAF64" s="169"/>
      <c r="WAG64" s="169"/>
      <c r="WAH64" s="169"/>
      <c r="WAI64" s="169"/>
      <c r="WAJ64" s="169"/>
      <c r="WAK64" s="169"/>
      <c r="WAL64" s="169"/>
      <c r="WAM64" s="169"/>
      <c r="WAN64" s="169"/>
      <c r="WAO64" s="169"/>
      <c r="WAP64" s="169"/>
      <c r="WAQ64" s="169"/>
      <c r="WAR64" s="169"/>
      <c r="WAS64" s="169"/>
      <c r="WAT64" s="169"/>
      <c r="WAU64" s="169"/>
      <c r="WAV64" s="169"/>
      <c r="WAW64" s="169"/>
      <c r="WAX64" s="169"/>
      <c r="WAY64" s="169"/>
      <c r="WAZ64" s="169"/>
      <c r="WBA64" s="169"/>
      <c r="WBB64" s="169"/>
      <c r="WBC64" s="169"/>
      <c r="WBD64" s="169"/>
      <c r="WBE64" s="169"/>
      <c r="WBF64" s="169"/>
      <c r="WBG64" s="169"/>
      <c r="WBH64" s="169"/>
      <c r="WBI64" s="169"/>
      <c r="WBJ64" s="169"/>
      <c r="WBK64" s="169"/>
      <c r="WBL64" s="169"/>
      <c r="WBM64" s="169"/>
      <c r="WBN64" s="169"/>
      <c r="WBO64" s="169"/>
      <c r="WBP64" s="169"/>
      <c r="WBQ64" s="169"/>
      <c r="WBR64" s="169"/>
      <c r="WBS64" s="169"/>
      <c r="WBT64" s="169"/>
      <c r="WBU64" s="169"/>
      <c r="WBV64" s="169"/>
      <c r="WBW64" s="169"/>
      <c r="WBX64" s="169"/>
      <c r="WBY64" s="169"/>
      <c r="WBZ64" s="169"/>
      <c r="WCA64" s="169"/>
      <c r="WCB64" s="169"/>
      <c r="WCC64" s="169"/>
      <c r="WCD64" s="169"/>
      <c r="WCE64" s="169"/>
      <c r="WCF64" s="169"/>
      <c r="WCG64" s="169"/>
      <c r="WCH64" s="169"/>
      <c r="WCI64" s="169"/>
      <c r="WCJ64" s="169"/>
      <c r="WCK64" s="169"/>
      <c r="WCL64" s="169"/>
      <c r="WCM64" s="169"/>
      <c r="WCN64" s="169"/>
      <c r="WCO64" s="169"/>
      <c r="WCP64" s="169"/>
      <c r="WCQ64" s="169"/>
      <c r="WCR64" s="169"/>
      <c r="WCS64" s="169"/>
      <c r="WCT64" s="169"/>
      <c r="WCU64" s="169"/>
      <c r="WCV64" s="169"/>
      <c r="WCW64" s="169"/>
      <c r="WCX64" s="169"/>
      <c r="WCY64" s="169"/>
      <c r="WCZ64" s="169"/>
      <c r="WDA64" s="169"/>
      <c r="WDB64" s="169"/>
      <c r="WDC64" s="169"/>
      <c r="WDD64" s="169"/>
      <c r="WDE64" s="169"/>
      <c r="WDF64" s="169"/>
      <c r="WDG64" s="169"/>
      <c r="WDH64" s="169"/>
      <c r="WDI64" s="169"/>
      <c r="WDJ64" s="169"/>
      <c r="WDK64" s="169"/>
      <c r="WDL64" s="169"/>
      <c r="WDM64" s="169"/>
      <c r="WDN64" s="169"/>
      <c r="WDO64" s="169"/>
      <c r="WDP64" s="169"/>
      <c r="WDQ64" s="169"/>
      <c r="WDR64" s="169"/>
      <c r="WDS64" s="169"/>
      <c r="WDT64" s="169"/>
      <c r="WDU64" s="169"/>
      <c r="WDV64" s="169"/>
      <c r="WDW64" s="169"/>
      <c r="WDX64" s="169"/>
      <c r="WDY64" s="169"/>
      <c r="WDZ64" s="169"/>
      <c r="WEA64" s="169"/>
      <c r="WEB64" s="169"/>
      <c r="WEC64" s="169"/>
      <c r="WED64" s="169"/>
      <c r="WEE64" s="169"/>
      <c r="WEF64" s="169"/>
      <c r="WEG64" s="169"/>
      <c r="WEH64" s="169"/>
      <c r="WEI64" s="169"/>
      <c r="WEJ64" s="169"/>
      <c r="WEK64" s="169"/>
      <c r="WEL64" s="169"/>
      <c r="WEM64" s="169"/>
      <c r="WEN64" s="169"/>
      <c r="WEO64" s="169"/>
      <c r="WEP64" s="169"/>
      <c r="WEQ64" s="169"/>
      <c r="WER64" s="169"/>
      <c r="WES64" s="169"/>
      <c r="WET64" s="169"/>
      <c r="WEU64" s="169"/>
      <c r="WEV64" s="169"/>
      <c r="WEW64" s="169"/>
      <c r="WEX64" s="169"/>
      <c r="WEY64" s="169"/>
      <c r="WEZ64" s="169"/>
      <c r="WFA64" s="169"/>
      <c r="WFB64" s="169"/>
      <c r="WFC64" s="169"/>
      <c r="WFD64" s="169"/>
      <c r="WFE64" s="169"/>
      <c r="WFF64" s="169"/>
      <c r="WFG64" s="169"/>
      <c r="WFH64" s="169"/>
      <c r="WFI64" s="169"/>
      <c r="WFJ64" s="169"/>
      <c r="WFK64" s="169"/>
      <c r="WFL64" s="169"/>
      <c r="WFM64" s="169"/>
      <c r="WFN64" s="169"/>
      <c r="WFO64" s="169"/>
      <c r="WFP64" s="169"/>
      <c r="WFQ64" s="169"/>
      <c r="WFR64" s="169"/>
      <c r="WFS64" s="169"/>
      <c r="WFT64" s="169"/>
      <c r="WFU64" s="169"/>
      <c r="WFV64" s="169"/>
      <c r="WFW64" s="169"/>
      <c r="WFX64" s="169"/>
      <c r="WFY64" s="169"/>
      <c r="WFZ64" s="169"/>
      <c r="WGA64" s="169"/>
      <c r="WGB64" s="169"/>
      <c r="WGC64" s="169"/>
      <c r="WGD64" s="169"/>
      <c r="WGE64" s="169"/>
      <c r="WGF64" s="169"/>
      <c r="WGG64" s="169"/>
      <c r="WGH64" s="169"/>
      <c r="WGI64" s="169"/>
      <c r="WGJ64" s="169"/>
      <c r="WGK64" s="169"/>
      <c r="WGL64" s="169"/>
      <c r="WGM64" s="169"/>
      <c r="WGN64" s="169"/>
      <c r="WGO64" s="169"/>
      <c r="WGP64" s="169"/>
      <c r="WGQ64" s="169"/>
      <c r="WGR64" s="169"/>
      <c r="WGS64" s="169"/>
      <c r="WGT64" s="169"/>
      <c r="WGU64" s="169"/>
      <c r="WGV64" s="169"/>
      <c r="WGW64" s="169"/>
      <c r="WGX64" s="169"/>
      <c r="WGY64" s="169"/>
      <c r="WGZ64" s="169"/>
      <c r="WHA64" s="169"/>
      <c r="WHB64" s="169"/>
      <c r="WHC64" s="169"/>
      <c r="WHD64" s="169"/>
      <c r="WHE64" s="169"/>
      <c r="WHF64" s="169"/>
      <c r="WHG64" s="169"/>
      <c r="WHH64" s="169"/>
      <c r="WHI64" s="169"/>
      <c r="WHJ64" s="169"/>
      <c r="WHK64" s="169"/>
      <c r="WHL64" s="169"/>
      <c r="WHM64" s="169"/>
      <c r="WHN64" s="169"/>
      <c r="WHO64" s="169"/>
      <c r="WHP64" s="169"/>
      <c r="WHQ64" s="169"/>
      <c r="WHR64" s="169"/>
      <c r="WHS64" s="169"/>
      <c r="WHT64" s="169"/>
      <c r="WHU64" s="169"/>
      <c r="WHV64" s="169"/>
      <c r="WHW64" s="169"/>
      <c r="WHX64" s="169"/>
      <c r="WHY64" s="169"/>
      <c r="WHZ64" s="169"/>
      <c r="WIA64" s="169"/>
      <c r="WIB64" s="169"/>
      <c r="WIC64" s="169"/>
      <c r="WID64" s="169"/>
      <c r="WIE64" s="169"/>
      <c r="WIF64" s="169"/>
      <c r="WIG64" s="169"/>
      <c r="WIH64" s="169"/>
      <c r="WII64" s="169"/>
      <c r="WIJ64" s="169"/>
      <c r="WIK64" s="169"/>
      <c r="WIL64" s="169"/>
      <c r="WIM64" s="169"/>
      <c r="WIN64" s="169"/>
      <c r="WIO64" s="169"/>
      <c r="WIP64" s="169"/>
      <c r="WIQ64" s="169"/>
      <c r="WIR64" s="169"/>
      <c r="WIS64" s="169"/>
      <c r="WIT64" s="169"/>
      <c r="WIU64" s="169"/>
      <c r="WIV64" s="169"/>
      <c r="WIW64" s="169"/>
      <c r="WIX64" s="169"/>
      <c r="WIY64" s="169"/>
      <c r="WIZ64" s="169"/>
      <c r="WJA64" s="169"/>
      <c r="WJB64" s="169"/>
      <c r="WJC64" s="169"/>
      <c r="WJD64" s="169"/>
      <c r="WJE64" s="169"/>
      <c r="WJF64" s="169"/>
      <c r="WJG64" s="169"/>
      <c r="WJH64" s="169"/>
      <c r="WJI64" s="169"/>
      <c r="WJJ64" s="169"/>
      <c r="WJK64" s="169"/>
      <c r="WJL64" s="169"/>
      <c r="WJM64" s="169"/>
      <c r="WJN64" s="169"/>
      <c r="WJO64" s="169"/>
      <c r="WJP64" s="169"/>
      <c r="WJQ64" s="169"/>
      <c r="WJR64" s="169"/>
      <c r="WJS64" s="169"/>
      <c r="WJT64" s="169"/>
      <c r="WJU64" s="169"/>
      <c r="WJV64" s="169"/>
      <c r="WJW64" s="169"/>
      <c r="WJX64" s="169"/>
      <c r="WJY64" s="169"/>
      <c r="WJZ64" s="169"/>
      <c r="WKA64" s="169"/>
      <c r="WKB64" s="169"/>
      <c r="WKC64" s="169"/>
      <c r="WKD64" s="169"/>
      <c r="WKE64" s="169"/>
      <c r="WKF64" s="169"/>
      <c r="WKG64" s="169"/>
      <c r="WKH64" s="169"/>
      <c r="WKI64" s="169"/>
      <c r="WKJ64" s="169"/>
      <c r="WKK64" s="169"/>
      <c r="WKL64" s="169"/>
      <c r="WKM64" s="169"/>
      <c r="WKN64" s="169"/>
      <c r="WKO64" s="169"/>
      <c r="WKP64" s="169"/>
      <c r="WKQ64" s="169"/>
      <c r="WKR64" s="169"/>
      <c r="WKS64" s="169"/>
      <c r="WKT64" s="169"/>
      <c r="WKU64" s="169"/>
      <c r="WKV64" s="169"/>
      <c r="WKW64" s="169"/>
      <c r="WKX64" s="169"/>
      <c r="WKY64" s="169"/>
      <c r="WKZ64" s="169"/>
      <c r="WLA64" s="169"/>
      <c r="WLB64" s="169"/>
      <c r="WLC64" s="169"/>
      <c r="WLD64" s="169"/>
      <c r="WLE64" s="169"/>
      <c r="WLF64" s="169"/>
      <c r="WLG64" s="169"/>
      <c r="WLH64" s="169"/>
      <c r="WLI64" s="169"/>
      <c r="WLJ64" s="169"/>
      <c r="WLK64" s="169"/>
      <c r="WLL64" s="169"/>
      <c r="WLM64" s="169"/>
      <c r="WLN64" s="169"/>
      <c r="WLO64" s="169"/>
      <c r="WLP64" s="169"/>
      <c r="WLQ64" s="169"/>
      <c r="WLR64" s="169"/>
      <c r="WLS64" s="169"/>
      <c r="WLT64" s="169"/>
      <c r="WLU64" s="169"/>
      <c r="WLV64" s="169"/>
      <c r="WLW64" s="169"/>
      <c r="WLX64" s="169"/>
      <c r="WLY64" s="169"/>
      <c r="WLZ64" s="169"/>
      <c r="WMA64" s="169"/>
      <c r="WMB64" s="169"/>
      <c r="WMC64" s="169"/>
      <c r="WMD64" s="169"/>
      <c r="WME64" s="169"/>
      <c r="WMF64" s="169"/>
      <c r="WMG64" s="169"/>
      <c r="WMH64" s="169"/>
      <c r="WMI64" s="169"/>
      <c r="WMJ64" s="169"/>
      <c r="WMK64" s="169"/>
      <c r="WML64" s="169"/>
      <c r="WMM64" s="169"/>
      <c r="WMN64" s="169"/>
      <c r="WMO64" s="169"/>
      <c r="WMP64" s="169"/>
      <c r="WMQ64" s="169"/>
      <c r="WMR64" s="169"/>
      <c r="WMS64" s="169"/>
      <c r="WMT64" s="169"/>
      <c r="WMU64" s="169"/>
      <c r="WMV64" s="169"/>
      <c r="WMW64" s="169"/>
      <c r="WMX64" s="169"/>
      <c r="WMY64" s="169"/>
      <c r="WMZ64" s="169"/>
      <c r="WNA64" s="169"/>
      <c r="WNB64" s="169"/>
      <c r="WNC64" s="169"/>
      <c r="WND64" s="169"/>
      <c r="WNE64" s="169"/>
      <c r="WNF64" s="169"/>
      <c r="WNG64" s="169"/>
      <c r="WNH64" s="169"/>
      <c r="WNI64" s="169"/>
      <c r="WNJ64" s="169"/>
      <c r="WNK64" s="169"/>
      <c r="WNL64" s="169"/>
      <c r="WNM64" s="169"/>
      <c r="WNN64" s="169"/>
      <c r="WNO64" s="169"/>
      <c r="WNP64" s="169"/>
      <c r="WNQ64" s="169"/>
      <c r="WNR64" s="169"/>
      <c r="WNS64" s="169"/>
      <c r="WNT64" s="169"/>
      <c r="WNU64" s="169"/>
      <c r="WNV64" s="169"/>
      <c r="WNW64" s="169"/>
      <c r="WNX64" s="169"/>
      <c r="WNY64" s="169"/>
      <c r="WNZ64" s="169"/>
      <c r="WOA64" s="169"/>
      <c r="WOB64" s="169"/>
      <c r="WOC64" s="169"/>
      <c r="WOD64" s="169"/>
      <c r="WOE64" s="169"/>
      <c r="WOF64" s="169"/>
      <c r="WOG64" s="169"/>
      <c r="WOH64" s="169"/>
      <c r="WOI64" s="169"/>
      <c r="WOJ64" s="169"/>
      <c r="WOK64" s="169"/>
      <c r="WOL64" s="169"/>
      <c r="WOM64" s="169"/>
      <c r="WON64" s="169"/>
      <c r="WOO64" s="169"/>
      <c r="WOP64" s="169"/>
      <c r="WOQ64" s="169"/>
      <c r="WOR64" s="169"/>
      <c r="WOS64" s="169"/>
      <c r="WOT64" s="169"/>
      <c r="WOU64" s="169"/>
      <c r="WOV64" s="169"/>
      <c r="WOW64" s="169"/>
      <c r="WOX64" s="169"/>
      <c r="WOY64" s="169"/>
      <c r="WOZ64" s="169"/>
      <c r="WPA64" s="169"/>
      <c r="WPB64" s="169"/>
      <c r="WPC64" s="169"/>
      <c r="WPD64" s="169"/>
      <c r="WPE64" s="169"/>
      <c r="WPF64" s="169"/>
      <c r="WPG64" s="169"/>
      <c r="WPH64" s="169"/>
      <c r="WPI64" s="169"/>
      <c r="WPJ64" s="169"/>
      <c r="WPK64" s="169"/>
      <c r="WPL64" s="169"/>
      <c r="WPM64" s="169"/>
      <c r="WPN64" s="169"/>
      <c r="WPO64" s="169"/>
      <c r="WPP64" s="169"/>
      <c r="WPQ64" s="169"/>
      <c r="WPR64" s="169"/>
      <c r="WPS64" s="169"/>
      <c r="WPT64" s="169"/>
      <c r="WPU64" s="169"/>
      <c r="WPV64" s="169"/>
      <c r="WPW64" s="169"/>
      <c r="WPX64" s="169"/>
      <c r="WPY64" s="169"/>
      <c r="WPZ64" s="169"/>
      <c r="WQA64" s="169"/>
      <c r="WQB64" s="169"/>
      <c r="WQC64" s="169"/>
      <c r="WQD64" s="169"/>
      <c r="WQE64" s="169"/>
      <c r="WQF64" s="169"/>
      <c r="WQG64" s="169"/>
      <c r="WQH64" s="169"/>
      <c r="WQI64" s="169"/>
      <c r="WQJ64" s="169"/>
      <c r="WQK64" s="169"/>
      <c r="WQL64" s="169"/>
      <c r="WQM64" s="169"/>
      <c r="WQN64" s="169"/>
      <c r="WQO64" s="169"/>
      <c r="WQP64" s="169"/>
      <c r="WQQ64" s="169"/>
      <c r="WQR64" s="169"/>
      <c r="WQS64" s="169"/>
      <c r="WQT64" s="169"/>
      <c r="WQU64" s="169"/>
      <c r="WQV64" s="169"/>
      <c r="WQW64" s="169"/>
      <c r="WQX64" s="169"/>
      <c r="WQY64" s="169"/>
      <c r="WQZ64" s="169"/>
      <c r="WRA64" s="169"/>
      <c r="WRB64" s="169"/>
      <c r="WRC64" s="169"/>
      <c r="WRD64" s="169"/>
      <c r="WRE64" s="169"/>
      <c r="WRF64" s="169"/>
      <c r="WRG64" s="169"/>
      <c r="WRH64" s="169"/>
      <c r="WRI64" s="169"/>
      <c r="WRJ64" s="169"/>
      <c r="WRK64" s="169"/>
      <c r="WRL64" s="169"/>
      <c r="WRM64" s="169"/>
      <c r="WRN64" s="169"/>
      <c r="WRO64" s="169"/>
      <c r="WRP64" s="169"/>
      <c r="WRQ64" s="169"/>
      <c r="WRR64" s="169"/>
      <c r="WRS64" s="169"/>
      <c r="WRT64" s="169"/>
      <c r="WRU64" s="169"/>
      <c r="WRV64" s="169"/>
      <c r="WRW64" s="169"/>
      <c r="WRX64" s="169"/>
      <c r="WRY64" s="169"/>
      <c r="WRZ64" s="169"/>
      <c r="WSA64" s="169"/>
      <c r="WSB64" s="169"/>
      <c r="WSC64" s="169"/>
      <c r="WSD64" s="169"/>
      <c r="WSE64" s="169"/>
      <c r="WSF64" s="169"/>
      <c r="WSG64" s="169"/>
      <c r="WSH64" s="169"/>
      <c r="WSI64" s="169"/>
      <c r="WSJ64" s="169"/>
      <c r="WSK64" s="169"/>
      <c r="WSL64" s="169"/>
      <c r="WSM64" s="169"/>
      <c r="WSN64" s="169"/>
      <c r="WSO64" s="169"/>
      <c r="WSP64" s="169"/>
      <c r="WSQ64" s="169"/>
      <c r="WSR64" s="169"/>
      <c r="WSS64" s="169"/>
      <c r="WST64" s="169"/>
      <c r="WSU64" s="169"/>
      <c r="WSV64" s="169"/>
      <c r="WSW64" s="169"/>
      <c r="WSX64" s="169"/>
      <c r="WSY64" s="169"/>
      <c r="WSZ64" s="169"/>
      <c r="WTA64" s="169"/>
      <c r="WTB64" s="169"/>
      <c r="WTC64" s="169"/>
      <c r="WTD64" s="169"/>
      <c r="WTE64" s="169"/>
      <c r="WTF64" s="169"/>
      <c r="WTG64" s="169"/>
      <c r="WTH64" s="169"/>
      <c r="WTI64" s="169"/>
      <c r="WTJ64" s="169"/>
      <c r="WTK64" s="169"/>
      <c r="WTL64" s="169"/>
      <c r="WTM64" s="169"/>
      <c r="WTN64" s="169"/>
      <c r="WTO64" s="169"/>
      <c r="WTP64" s="169"/>
      <c r="WTQ64" s="169"/>
      <c r="WTR64" s="169"/>
      <c r="WTS64" s="169"/>
      <c r="WTT64" s="169"/>
      <c r="WTU64" s="169"/>
      <c r="WTV64" s="169"/>
      <c r="WTW64" s="169"/>
      <c r="WTX64" s="169"/>
      <c r="WTY64" s="169"/>
      <c r="WTZ64" s="169"/>
      <c r="WUA64" s="169"/>
      <c r="WUB64" s="169"/>
      <c r="WUC64" s="169"/>
      <c r="WUD64" s="169"/>
      <c r="WUE64" s="169"/>
      <c r="WUF64" s="169"/>
      <c r="WUG64" s="169"/>
      <c r="WUH64" s="169"/>
      <c r="WUI64" s="169"/>
      <c r="WUJ64" s="169"/>
      <c r="WUK64" s="169"/>
      <c r="WUL64" s="169"/>
      <c r="WUM64" s="169"/>
      <c r="WUN64" s="169"/>
      <c r="WUO64" s="169"/>
      <c r="WUP64" s="169"/>
      <c r="WUQ64" s="169"/>
      <c r="WUR64" s="169"/>
      <c r="WUS64" s="169"/>
      <c r="WUT64" s="169"/>
      <c r="WUU64" s="169"/>
      <c r="WUV64" s="169"/>
      <c r="WUW64" s="169"/>
      <c r="WUX64" s="169"/>
      <c r="WUY64" s="169"/>
      <c r="WUZ64" s="169"/>
      <c r="WVA64" s="169"/>
      <c r="WVB64" s="169"/>
      <c r="WVC64" s="169"/>
      <c r="WVD64" s="169"/>
      <c r="WVE64" s="169"/>
      <c r="WVF64" s="169"/>
      <c r="WVG64" s="169"/>
      <c r="WVH64" s="169"/>
      <c r="WVI64" s="169"/>
      <c r="WVJ64" s="169"/>
      <c r="WVK64" s="169"/>
      <c r="WVL64" s="169"/>
      <c r="WVM64" s="169"/>
      <c r="WVN64" s="169"/>
      <c r="WVO64" s="169"/>
      <c r="WVP64" s="169"/>
      <c r="WVQ64" s="169"/>
      <c r="WVR64" s="169"/>
      <c r="WVS64" s="169"/>
      <c r="WVT64" s="169"/>
      <c r="WVU64" s="169"/>
      <c r="WVV64" s="169"/>
      <c r="WVW64" s="169"/>
      <c r="WVX64" s="169"/>
      <c r="WVY64" s="169"/>
      <c r="WVZ64" s="169"/>
      <c r="WWA64" s="169"/>
      <c r="WWB64" s="169"/>
      <c r="WWC64" s="169"/>
      <c r="WWD64" s="169"/>
      <c r="WWE64" s="169"/>
      <c r="WWF64" s="169"/>
      <c r="WWG64" s="169"/>
      <c r="WWH64" s="169"/>
      <c r="WWI64" s="169"/>
      <c r="WWJ64" s="169"/>
      <c r="WWK64" s="169"/>
      <c r="WWL64" s="169"/>
      <c r="WWM64" s="169"/>
      <c r="WWN64" s="169"/>
      <c r="WWO64" s="169"/>
      <c r="WWP64" s="169"/>
      <c r="WWQ64" s="169"/>
      <c r="WWR64" s="169"/>
      <c r="WWS64" s="169"/>
      <c r="WWT64" s="169"/>
      <c r="WWU64" s="169"/>
      <c r="WWV64" s="169"/>
      <c r="WWW64" s="169"/>
      <c r="WWX64" s="169"/>
      <c r="WWY64" s="169"/>
      <c r="WWZ64" s="169"/>
      <c r="WXA64" s="169"/>
      <c r="WXB64" s="169"/>
      <c r="WXC64" s="169"/>
      <c r="WXD64" s="169"/>
      <c r="WXE64" s="169"/>
      <c r="WXF64" s="169"/>
      <c r="WXG64" s="169"/>
      <c r="WXH64" s="169"/>
      <c r="WXI64" s="169"/>
      <c r="WXJ64" s="169"/>
      <c r="WXK64" s="169"/>
      <c r="WXL64" s="169"/>
      <c r="WXM64" s="169"/>
      <c r="WXN64" s="169"/>
      <c r="WXO64" s="169"/>
      <c r="WXP64" s="169"/>
      <c r="WXQ64" s="169"/>
      <c r="WXR64" s="169"/>
      <c r="WXS64" s="169"/>
      <c r="WXT64" s="169"/>
      <c r="WXU64" s="169"/>
      <c r="WXV64" s="169"/>
      <c r="WXW64" s="169"/>
      <c r="WXX64" s="169"/>
      <c r="WXY64" s="169"/>
      <c r="WXZ64" s="169"/>
      <c r="WYA64" s="169"/>
      <c r="WYB64" s="169"/>
      <c r="WYC64" s="169"/>
      <c r="WYD64" s="169"/>
      <c r="WYE64" s="169"/>
      <c r="WYF64" s="169"/>
      <c r="WYG64" s="169"/>
      <c r="WYH64" s="169"/>
      <c r="WYI64" s="169"/>
      <c r="WYJ64" s="169"/>
      <c r="WYK64" s="169"/>
      <c r="WYL64" s="169"/>
      <c r="WYM64" s="169"/>
      <c r="WYN64" s="169"/>
      <c r="WYO64" s="169"/>
      <c r="WYP64" s="169"/>
      <c r="WYQ64" s="169"/>
      <c r="WYR64" s="169"/>
      <c r="WYS64" s="169"/>
      <c r="WYT64" s="169"/>
      <c r="WYU64" s="169"/>
      <c r="WYV64" s="169"/>
      <c r="WYW64" s="169"/>
      <c r="WYX64" s="169"/>
      <c r="WYY64" s="169"/>
      <c r="WYZ64" s="169"/>
      <c r="WZA64" s="169"/>
      <c r="WZB64" s="169"/>
      <c r="WZC64" s="169"/>
      <c r="WZD64" s="169"/>
      <c r="WZE64" s="169"/>
      <c r="WZF64" s="169"/>
      <c r="WZG64" s="169"/>
      <c r="WZH64" s="169"/>
      <c r="WZI64" s="169"/>
      <c r="WZJ64" s="169"/>
      <c r="WZK64" s="169"/>
      <c r="WZL64" s="169"/>
      <c r="WZM64" s="169"/>
      <c r="WZN64" s="169"/>
      <c r="WZO64" s="169"/>
      <c r="WZP64" s="169"/>
      <c r="WZQ64" s="169"/>
      <c r="WZR64" s="169"/>
      <c r="WZS64" s="169"/>
      <c r="WZT64" s="169"/>
      <c r="WZU64" s="169"/>
      <c r="WZV64" s="169"/>
      <c r="WZW64" s="169"/>
      <c r="WZX64" s="169"/>
      <c r="WZY64" s="169"/>
      <c r="WZZ64" s="169"/>
      <c r="XAA64" s="169"/>
      <c r="XAB64" s="169"/>
      <c r="XAC64" s="169"/>
      <c r="XAD64" s="169"/>
      <c r="XAE64" s="169"/>
      <c r="XAF64" s="169"/>
      <c r="XAG64" s="169"/>
      <c r="XAH64" s="169"/>
      <c r="XAI64" s="169"/>
      <c r="XAJ64" s="169"/>
      <c r="XAK64" s="169"/>
      <c r="XAL64" s="169"/>
      <c r="XAM64" s="169"/>
      <c r="XAN64" s="169"/>
      <c r="XAO64" s="169"/>
      <c r="XAP64" s="169"/>
      <c r="XAQ64" s="169"/>
      <c r="XAR64" s="169"/>
      <c r="XAS64" s="169"/>
      <c r="XAT64" s="169"/>
      <c r="XAU64" s="169"/>
      <c r="XAV64" s="169"/>
      <c r="XAW64" s="169"/>
      <c r="XAX64" s="169"/>
      <c r="XAY64" s="169"/>
      <c r="XAZ64" s="169"/>
      <c r="XBA64" s="169"/>
      <c r="XBB64" s="169"/>
      <c r="XBC64" s="169"/>
      <c r="XBD64" s="169"/>
      <c r="XBE64" s="169"/>
      <c r="XBF64" s="169"/>
      <c r="XBG64" s="169"/>
      <c r="XBH64" s="169"/>
      <c r="XBI64" s="169"/>
      <c r="XBJ64" s="169"/>
      <c r="XBK64" s="169"/>
      <c r="XBL64" s="169"/>
      <c r="XBM64" s="169"/>
      <c r="XBN64" s="169"/>
      <c r="XBO64" s="169"/>
      <c r="XBP64" s="169"/>
      <c r="XBQ64" s="169"/>
      <c r="XBR64" s="169"/>
      <c r="XBS64" s="169"/>
      <c r="XBT64" s="169"/>
      <c r="XBU64" s="169"/>
      <c r="XBV64" s="169"/>
      <c r="XBW64" s="169"/>
      <c r="XBX64" s="169"/>
      <c r="XBY64" s="169"/>
      <c r="XBZ64" s="169"/>
      <c r="XCA64" s="169"/>
      <c r="XCB64" s="169"/>
      <c r="XCC64" s="169"/>
      <c r="XCD64" s="169"/>
      <c r="XCE64" s="169"/>
      <c r="XCF64" s="169"/>
      <c r="XCG64" s="169"/>
      <c r="XCH64" s="169"/>
      <c r="XCI64" s="169"/>
      <c r="XCJ64" s="169"/>
      <c r="XCK64" s="169"/>
      <c r="XCL64" s="169"/>
      <c r="XCM64" s="169"/>
      <c r="XCN64" s="169"/>
      <c r="XCO64" s="169"/>
      <c r="XCP64" s="169"/>
      <c r="XCQ64" s="169"/>
      <c r="XCR64" s="169"/>
      <c r="XCS64" s="169"/>
      <c r="XCT64" s="169"/>
      <c r="XCU64" s="169"/>
      <c r="XCV64" s="169"/>
      <c r="XCW64" s="169"/>
      <c r="XCX64" s="169"/>
      <c r="XCY64" s="169"/>
      <c r="XCZ64" s="169"/>
      <c r="XDA64" s="169"/>
      <c r="XDB64" s="169"/>
      <c r="XDC64" s="169"/>
      <c r="XDD64" s="169"/>
      <c r="XDE64" s="169"/>
      <c r="XDF64" s="169"/>
      <c r="XDG64" s="169"/>
      <c r="XDH64" s="169"/>
      <c r="XDI64" s="169"/>
      <c r="XDJ64" s="169"/>
      <c r="XDK64" s="169"/>
      <c r="XDL64" s="169"/>
      <c r="XDM64" s="169"/>
      <c r="XDN64" s="169"/>
      <c r="XDO64" s="169"/>
      <c r="XDP64" s="169"/>
      <c r="XDQ64" s="169"/>
      <c r="XDR64" s="169"/>
      <c r="XDS64" s="169"/>
      <c r="XDT64" s="169"/>
      <c r="XDU64" s="169"/>
      <c r="XDV64" s="169"/>
      <c r="XDW64" s="169"/>
      <c r="XDX64" s="169"/>
      <c r="XDY64" s="169"/>
      <c r="XDZ64" s="169"/>
      <c r="XEA64" s="169"/>
      <c r="XEB64" s="169"/>
      <c r="XEC64" s="169"/>
      <c r="XED64" s="169"/>
      <c r="XEE64" s="169"/>
      <c r="XEF64" s="169"/>
      <c r="XEG64" s="169"/>
      <c r="XEH64" s="169"/>
      <c r="XEI64" s="169"/>
      <c r="XEJ64" s="169"/>
      <c r="XEK64" s="169"/>
      <c r="XEL64" s="169"/>
      <c r="XEM64" s="169"/>
      <c r="XEN64" s="169"/>
    </row>
    <row r="65" spans="1:16368" ht="30.75" customHeight="1" x14ac:dyDescent="0.25">
      <c r="A65" s="209" t="s">
        <v>932</v>
      </c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/>
      <c r="BL65" s="210"/>
      <c r="BM65" s="169"/>
      <c r="BN65" s="169"/>
      <c r="BO65" s="207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 s="169"/>
      <c r="FX65" s="169"/>
      <c r="FY65" s="169"/>
      <c r="FZ65" s="169"/>
      <c r="GA65" s="169"/>
      <c r="GB65" s="169"/>
      <c r="GC65" s="169"/>
      <c r="GD65" s="169"/>
      <c r="GE65" s="169"/>
      <c r="GF65" s="169"/>
      <c r="GG65" s="169"/>
      <c r="GH65" s="169"/>
      <c r="GI65" s="169"/>
      <c r="GJ65" s="169"/>
      <c r="GK65" s="169"/>
      <c r="GL65" s="169"/>
      <c r="GM65" s="169"/>
      <c r="GN65" s="169"/>
      <c r="GO65" s="169"/>
      <c r="GP65" s="169"/>
      <c r="GQ65" s="169"/>
      <c r="GR65" s="169"/>
      <c r="GS65" s="169"/>
      <c r="GT65" s="169"/>
      <c r="GU65" s="169"/>
      <c r="GV65" s="169"/>
      <c r="GW65" s="169"/>
      <c r="GX65" s="169"/>
      <c r="GY65" s="169"/>
      <c r="GZ65" s="169"/>
      <c r="HA65" s="169"/>
      <c r="HB65" s="169"/>
      <c r="HC65" s="169"/>
      <c r="HD65" s="169"/>
      <c r="HE65" s="169"/>
      <c r="HF65" s="169"/>
      <c r="HG65" s="169"/>
      <c r="HH65" s="169"/>
      <c r="HI65" s="169"/>
      <c r="HJ65" s="169"/>
      <c r="HK65" s="169"/>
      <c r="HL65" s="169"/>
      <c r="HM65" s="169"/>
      <c r="HN65" s="169"/>
      <c r="HO65" s="169"/>
      <c r="HP65" s="169"/>
      <c r="HQ65" s="169"/>
      <c r="HR65" s="169"/>
      <c r="HS65" s="169"/>
      <c r="HT65" s="169"/>
      <c r="HU65" s="169"/>
      <c r="HV65" s="169"/>
      <c r="HW65" s="169"/>
      <c r="HX65" s="169"/>
      <c r="HY65" s="169"/>
      <c r="HZ65" s="169"/>
      <c r="IA65" s="169"/>
      <c r="IB65" s="169"/>
      <c r="IC65" s="169"/>
      <c r="ID65" s="169"/>
      <c r="IE65" s="169"/>
      <c r="IF65" s="169"/>
      <c r="IG65" s="169"/>
      <c r="IH65" s="169"/>
      <c r="II65" s="169"/>
      <c r="IJ65" s="169"/>
      <c r="IK65" s="169"/>
      <c r="IL65" s="169"/>
      <c r="IM65" s="169"/>
      <c r="IN65" s="169"/>
      <c r="IO65" s="169"/>
      <c r="IP65" s="169"/>
      <c r="IQ65" s="169"/>
      <c r="IR65" s="169"/>
      <c r="IS65" s="169"/>
      <c r="IT65" s="169"/>
      <c r="IU65" s="169"/>
      <c r="IV65" s="169"/>
      <c r="IW65" s="169"/>
      <c r="IX65" s="169"/>
      <c r="IY65" s="169"/>
      <c r="IZ65" s="169"/>
      <c r="JA65" s="169"/>
      <c r="JB65" s="169"/>
      <c r="JC65" s="169"/>
      <c r="JD65" s="169"/>
      <c r="JE65" s="169"/>
      <c r="JF65" s="169"/>
      <c r="JG65" s="169"/>
      <c r="JH65" s="169"/>
      <c r="JI65" s="169"/>
      <c r="JJ65" s="169"/>
      <c r="JK65" s="169"/>
      <c r="JL65" s="169"/>
      <c r="JM65" s="169"/>
      <c r="JN65" s="169"/>
      <c r="JO65" s="169"/>
      <c r="JP65" s="169"/>
      <c r="JQ65" s="169"/>
      <c r="JR65" s="169"/>
      <c r="JS65" s="169"/>
      <c r="JT65" s="169"/>
      <c r="JU65" s="169"/>
      <c r="JV65" s="169"/>
      <c r="JW65" s="169"/>
      <c r="JX65" s="169"/>
      <c r="JY65" s="169"/>
      <c r="JZ65" s="169"/>
      <c r="KA65" s="169"/>
      <c r="KB65" s="169"/>
      <c r="KC65" s="169"/>
      <c r="KD65" s="169"/>
      <c r="KE65" s="169"/>
      <c r="KF65" s="169"/>
      <c r="KG65" s="169"/>
      <c r="KH65" s="169"/>
      <c r="KI65" s="169"/>
      <c r="KJ65" s="169"/>
      <c r="KK65" s="169"/>
      <c r="KL65" s="169"/>
      <c r="KM65" s="169"/>
      <c r="KN65" s="169"/>
      <c r="KO65" s="169"/>
      <c r="KP65" s="169"/>
      <c r="KQ65" s="169"/>
      <c r="KR65" s="169"/>
      <c r="KS65" s="169"/>
      <c r="KT65" s="169"/>
      <c r="KU65" s="169"/>
      <c r="KV65" s="169"/>
      <c r="KW65" s="169"/>
      <c r="KX65" s="169"/>
      <c r="KY65" s="169"/>
      <c r="KZ65" s="169"/>
      <c r="LA65" s="169"/>
      <c r="LB65" s="169"/>
      <c r="LC65" s="169"/>
      <c r="LD65" s="169"/>
      <c r="LE65" s="169"/>
      <c r="LF65" s="169"/>
      <c r="LG65" s="169"/>
      <c r="LH65" s="169"/>
      <c r="LI65" s="169"/>
      <c r="LJ65" s="169"/>
      <c r="LK65" s="169"/>
      <c r="LL65" s="169"/>
      <c r="LM65" s="169"/>
      <c r="LN65" s="169"/>
      <c r="LO65" s="169"/>
      <c r="LP65" s="169"/>
      <c r="LQ65" s="169"/>
      <c r="LR65" s="169"/>
      <c r="LS65" s="169"/>
      <c r="LT65" s="169"/>
      <c r="LU65" s="169"/>
      <c r="LV65" s="169"/>
      <c r="LW65" s="169"/>
      <c r="LX65" s="169"/>
      <c r="LY65" s="169"/>
      <c r="LZ65" s="169"/>
      <c r="MA65" s="169"/>
      <c r="MB65" s="169"/>
      <c r="MC65" s="169"/>
      <c r="MD65" s="169"/>
      <c r="ME65" s="169"/>
      <c r="MF65" s="169"/>
      <c r="MG65" s="169"/>
      <c r="MH65" s="169"/>
      <c r="MI65" s="169"/>
      <c r="MJ65" s="169"/>
      <c r="MK65" s="169"/>
      <c r="ML65" s="169"/>
      <c r="MM65" s="169"/>
      <c r="MN65" s="169"/>
      <c r="MO65" s="169"/>
      <c r="MP65" s="169"/>
      <c r="MQ65" s="169"/>
      <c r="MR65" s="169"/>
      <c r="MS65" s="169"/>
      <c r="MT65" s="169"/>
      <c r="MU65" s="169"/>
      <c r="MV65" s="169"/>
      <c r="MW65" s="169"/>
      <c r="MX65" s="169"/>
      <c r="MY65" s="169"/>
      <c r="MZ65" s="169"/>
      <c r="NA65" s="169"/>
      <c r="NB65" s="169"/>
      <c r="NC65" s="169"/>
      <c r="ND65" s="169"/>
      <c r="NE65" s="169"/>
      <c r="NF65" s="169"/>
      <c r="NG65" s="169"/>
      <c r="NH65" s="169"/>
      <c r="NI65" s="169"/>
      <c r="NJ65" s="169"/>
      <c r="NK65" s="169"/>
      <c r="NL65" s="169"/>
      <c r="NM65" s="169"/>
      <c r="NN65" s="169"/>
      <c r="NO65" s="169"/>
      <c r="NP65" s="169"/>
      <c r="NQ65" s="169"/>
      <c r="NR65" s="169"/>
      <c r="NS65" s="169"/>
      <c r="NT65" s="169"/>
      <c r="NU65" s="169"/>
      <c r="NV65" s="169"/>
      <c r="NW65" s="169"/>
      <c r="NX65" s="169"/>
      <c r="NY65" s="169"/>
      <c r="NZ65" s="169"/>
      <c r="OA65" s="169"/>
      <c r="OB65" s="169"/>
      <c r="OC65" s="169"/>
      <c r="OD65" s="169"/>
      <c r="OE65" s="169"/>
      <c r="OF65" s="169"/>
      <c r="OG65" s="169"/>
      <c r="OH65" s="169"/>
      <c r="OI65" s="169"/>
      <c r="OJ65" s="169"/>
      <c r="OK65" s="169"/>
      <c r="OL65" s="169"/>
      <c r="OM65" s="169"/>
      <c r="ON65" s="169"/>
      <c r="OO65" s="169"/>
      <c r="OP65" s="169"/>
      <c r="OQ65" s="169"/>
      <c r="OR65" s="169"/>
      <c r="OS65" s="169"/>
      <c r="OT65" s="169"/>
      <c r="OU65" s="169"/>
      <c r="OV65" s="169"/>
      <c r="OW65" s="169"/>
      <c r="OX65" s="169"/>
      <c r="OY65" s="169"/>
      <c r="OZ65" s="169"/>
      <c r="PA65" s="169"/>
      <c r="PB65" s="169"/>
      <c r="PC65" s="169"/>
      <c r="PD65" s="169"/>
      <c r="PE65" s="169"/>
      <c r="PF65" s="169"/>
      <c r="PG65" s="169"/>
      <c r="PH65" s="169"/>
      <c r="PI65" s="169"/>
      <c r="PJ65" s="169"/>
      <c r="PK65" s="169"/>
      <c r="PL65" s="169"/>
      <c r="PM65" s="169"/>
      <c r="PN65" s="169"/>
      <c r="PO65" s="169"/>
      <c r="PP65" s="169"/>
      <c r="PQ65" s="169"/>
      <c r="PR65" s="169"/>
      <c r="PS65" s="169"/>
      <c r="PT65" s="169"/>
      <c r="PU65" s="169"/>
      <c r="PV65" s="169"/>
      <c r="PW65" s="169"/>
      <c r="PX65" s="169"/>
      <c r="PY65" s="169"/>
      <c r="PZ65" s="169"/>
      <c r="QA65" s="169"/>
      <c r="QB65" s="169"/>
      <c r="QC65" s="169"/>
      <c r="QD65" s="169"/>
      <c r="QE65" s="169"/>
      <c r="QF65" s="169"/>
      <c r="QG65" s="169"/>
      <c r="QH65" s="169"/>
      <c r="QI65" s="169"/>
      <c r="QJ65" s="169"/>
      <c r="QK65" s="169"/>
      <c r="QL65" s="169"/>
      <c r="QM65" s="169"/>
      <c r="QN65" s="169"/>
      <c r="QO65" s="169"/>
      <c r="QP65" s="169"/>
      <c r="QQ65" s="169"/>
      <c r="QR65" s="169"/>
      <c r="QS65" s="169"/>
      <c r="QT65" s="169"/>
      <c r="QU65" s="169"/>
      <c r="QV65" s="169"/>
      <c r="QW65" s="169"/>
      <c r="QX65" s="169"/>
      <c r="QY65" s="169"/>
      <c r="QZ65" s="169"/>
      <c r="RA65" s="169"/>
      <c r="RB65" s="169"/>
      <c r="RC65" s="169"/>
      <c r="RD65" s="169"/>
      <c r="RE65" s="169"/>
      <c r="RF65" s="169"/>
      <c r="RG65" s="169"/>
      <c r="RH65" s="169"/>
      <c r="RI65" s="169"/>
      <c r="RJ65" s="169"/>
      <c r="RK65" s="169"/>
      <c r="RL65" s="169"/>
      <c r="RM65" s="169"/>
      <c r="RN65" s="169"/>
      <c r="RO65" s="169"/>
      <c r="RP65" s="169"/>
      <c r="RQ65" s="169"/>
      <c r="RR65" s="169"/>
      <c r="RS65" s="169"/>
      <c r="RT65" s="169"/>
      <c r="RU65" s="169"/>
      <c r="RV65" s="169"/>
      <c r="RW65" s="169"/>
      <c r="RX65" s="169"/>
      <c r="RY65" s="169"/>
      <c r="RZ65" s="169"/>
      <c r="SA65" s="169"/>
      <c r="SB65" s="169"/>
      <c r="SC65" s="169"/>
      <c r="SD65" s="169"/>
      <c r="SE65" s="169"/>
      <c r="SF65" s="169"/>
      <c r="SG65" s="169"/>
      <c r="SH65" s="169"/>
      <c r="SI65" s="169"/>
      <c r="SJ65" s="169"/>
      <c r="SK65" s="169"/>
      <c r="SL65" s="169"/>
      <c r="SM65" s="169"/>
      <c r="SN65" s="169"/>
      <c r="SO65" s="169"/>
      <c r="SP65" s="169"/>
      <c r="SQ65" s="169"/>
      <c r="SR65" s="169"/>
      <c r="SS65" s="169"/>
      <c r="ST65" s="169"/>
      <c r="SU65" s="169"/>
      <c r="SV65" s="169"/>
      <c r="SW65" s="169"/>
      <c r="SX65" s="169"/>
      <c r="SY65" s="169"/>
      <c r="SZ65" s="169"/>
      <c r="TA65" s="169"/>
      <c r="TB65" s="169"/>
      <c r="TC65" s="169"/>
      <c r="TD65" s="169"/>
      <c r="TE65" s="169"/>
      <c r="TF65" s="169"/>
      <c r="TG65" s="169"/>
      <c r="TH65" s="169"/>
      <c r="TI65" s="169"/>
      <c r="TJ65" s="169"/>
      <c r="TK65" s="169"/>
      <c r="TL65" s="169"/>
      <c r="TM65" s="169"/>
      <c r="TN65" s="169"/>
      <c r="TO65" s="169"/>
      <c r="TP65" s="169"/>
      <c r="TQ65" s="169"/>
      <c r="TR65" s="169"/>
      <c r="TS65" s="169"/>
      <c r="TT65" s="169"/>
      <c r="TU65" s="169"/>
      <c r="TV65" s="169"/>
      <c r="TW65" s="169"/>
      <c r="TX65" s="169"/>
      <c r="TY65" s="169"/>
      <c r="TZ65" s="169"/>
      <c r="UA65" s="169"/>
      <c r="UB65" s="169"/>
      <c r="UC65" s="169"/>
      <c r="UD65" s="169"/>
      <c r="UE65" s="169"/>
      <c r="UF65" s="169"/>
      <c r="UG65" s="169"/>
      <c r="UH65" s="169"/>
      <c r="UI65" s="169"/>
      <c r="UJ65" s="169"/>
      <c r="UK65" s="169"/>
      <c r="UL65" s="169"/>
      <c r="UM65" s="169"/>
      <c r="UN65" s="169"/>
      <c r="UO65" s="169"/>
      <c r="UP65" s="169"/>
      <c r="UQ65" s="169"/>
      <c r="UR65" s="169"/>
      <c r="US65" s="169"/>
      <c r="UT65" s="169"/>
      <c r="UU65" s="169"/>
      <c r="UV65" s="169"/>
      <c r="UW65" s="169"/>
      <c r="UX65" s="169"/>
      <c r="UY65" s="169"/>
      <c r="UZ65" s="169"/>
      <c r="VA65" s="169"/>
      <c r="VB65" s="169"/>
      <c r="VC65" s="169"/>
      <c r="VD65" s="169"/>
      <c r="VE65" s="169"/>
      <c r="VF65" s="169"/>
      <c r="VG65" s="169"/>
      <c r="VH65" s="169"/>
      <c r="VI65" s="169"/>
      <c r="VJ65" s="169"/>
      <c r="VK65" s="169"/>
      <c r="VL65" s="169"/>
      <c r="VM65" s="169"/>
      <c r="VN65" s="169"/>
      <c r="VO65" s="169"/>
      <c r="VP65" s="169"/>
      <c r="VQ65" s="169"/>
      <c r="VR65" s="169"/>
      <c r="VS65" s="169"/>
      <c r="VT65" s="169"/>
      <c r="VU65" s="169"/>
      <c r="VV65" s="169"/>
      <c r="VW65" s="169"/>
      <c r="VX65" s="169"/>
      <c r="VY65" s="169"/>
      <c r="VZ65" s="169"/>
      <c r="WA65" s="169"/>
      <c r="WB65" s="169"/>
      <c r="WC65" s="169"/>
      <c r="WD65" s="169"/>
      <c r="WE65" s="169"/>
      <c r="WF65" s="169"/>
      <c r="WG65" s="169"/>
      <c r="WH65" s="169"/>
      <c r="WI65" s="169"/>
      <c r="WJ65" s="169"/>
      <c r="WK65" s="169"/>
      <c r="WL65" s="169"/>
      <c r="WM65" s="169"/>
      <c r="WN65" s="169"/>
      <c r="WO65" s="169"/>
      <c r="WP65" s="169"/>
      <c r="WQ65" s="169"/>
      <c r="WR65" s="169"/>
      <c r="WS65" s="169"/>
      <c r="WT65" s="169"/>
      <c r="WU65" s="169"/>
      <c r="WV65" s="169"/>
      <c r="WW65" s="169"/>
      <c r="WX65" s="169"/>
      <c r="WY65" s="169"/>
      <c r="WZ65" s="169"/>
      <c r="XA65" s="169"/>
      <c r="XB65" s="169"/>
      <c r="XC65" s="169"/>
      <c r="XD65" s="169"/>
      <c r="XE65" s="169"/>
      <c r="XF65" s="169"/>
      <c r="XG65" s="169"/>
      <c r="XH65" s="169"/>
      <c r="XI65" s="169"/>
      <c r="XJ65" s="169"/>
      <c r="XK65" s="169"/>
      <c r="XL65" s="169"/>
      <c r="XM65" s="169"/>
      <c r="XN65" s="169"/>
      <c r="XO65" s="169"/>
      <c r="XP65" s="169"/>
      <c r="XQ65" s="169"/>
      <c r="XR65" s="169"/>
      <c r="XS65" s="169"/>
      <c r="XT65" s="169"/>
      <c r="XU65" s="169"/>
      <c r="XV65" s="169"/>
      <c r="XW65" s="169"/>
      <c r="XX65" s="169"/>
      <c r="XY65" s="169"/>
      <c r="XZ65" s="169"/>
      <c r="YA65" s="169"/>
      <c r="YB65" s="169"/>
      <c r="YC65" s="169"/>
      <c r="YD65" s="169"/>
      <c r="YE65" s="169"/>
      <c r="YF65" s="169"/>
      <c r="YG65" s="169"/>
      <c r="YH65" s="169"/>
      <c r="YI65" s="169"/>
      <c r="YJ65" s="169"/>
      <c r="YK65" s="169"/>
      <c r="YL65" s="169"/>
      <c r="YM65" s="169"/>
      <c r="YN65" s="169"/>
      <c r="YO65" s="169"/>
      <c r="YP65" s="169"/>
      <c r="YQ65" s="169"/>
      <c r="YR65" s="169"/>
      <c r="YS65" s="169"/>
      <c r="YT65" s="169"/>
      <c r="YU65" s="169"/>
      <c r="YV65" s="169"/>
      <c r="YW65" s="169"/>
      <c r="YX65" s="169"/>
      <c r="YY65" s="169"/>
      <c r="YZ65" s="169"/>
      <c r="ZA65" s="169"/>
      <c r="ZB65" s="169"/>
      <c r="ZC65" s="169"/>
      <c r="ZD65" s="169"/>
      <c r="ZE65" s="169"/>
      <c r="ZF65" s="169"/>
      <c r="ZG65" s="169"/>
      <c r="ZH65" s="169"/>
      <c r="ZI65" s="169"/>
      <c r="ZJ65" s="169"/>
      <c r="ZK65" s="169"/>
      <c r="ZL65" s="169"/>
      <c r="ZM65" s="169"/>
      <c r="ZN65" s="169"/>
      <c r="ZO65" s="169"/>
      <c r="ZP65" s="169"/>
      <c r="ZQ65" s="169"/>
      <c r="ZR65" s="169"/>
      <c r="ZS65" s="169"/>
      <c r="ZT65" s="169"/>
      <c r="ZU65" s="169"/>
      <c r="ZV65" s="169"/>
      <c r="ZW65" s="169"/>
      <c r="ZX65" s="169"/>
      <c r="ZY65" s="169"/>
      <c r="ZZ65" s="169"/>
      <c r="AAA65" s="169"/>
      <c r="AAB65" s="169"/>
      <c r="AAC65" s="169"/>
      <c r="AAD65" s="169"/>
      <c r="AAE65" s="169"/>
      <c r="AAF65" s="169"/>
      <c r="AAG65" s="169"/>
      <c r="AAH65" s="169"/>
      <c r="AAI65" s="169"/>
      <c r="AAJ65" s="169"/>
      <c r="AAK65" s="169"/>
      <c r="AAL65" s="169"/>
      <c r="AAM65" s="169"/>
      <c r="AAN65" s="169"/>
      <c r="AAO65" s="169"/>
      <c r="AAP65" s="169"/>
      <c r="AAQ65" s="169"/>
      <c r="AAR65" s="169"/>
      <c r="AAS65" s="169"/>
      <c r="AAT65" s="169"/>
      <c r="AAU65" s="169"/>
      <c r="AAV65" s="169"/>
      <c r="AAW65" s="169"/>
      <c r="AAX65" s="169"/>
      <c r="AAY65" s="169"/>
      <c r="AAZ65" s="169"/>
      <c r="ABA65" s="169"/>
      <c r="ABB65" s="169"/>
      <c r="ABC65" s="169"/>
      <c r="ABD65" s="169"/>
      <c r="ABE65" s="169"/>
      <c r="ABF65" s="169"/>
      <c r="ABG65" s="169"/>
      <c r="ABH65" s="169"/>
      <c r="ABI65" s="169"/>
      <c r="ABJ65" s="169"/>
      <c r="ABK65" s="169"/>
      <c r="ABL65" s="169"/>
      <c r="ABM65" s="169"/>
      <c r="ABN65" s="169"/>
      <c r="ABO65" s="169"/>
      <c r="ABP65" s="169"/>
      <c r="ABQ65" s="169"/>
      <c r="ABR65" s="169"/>
      <c r="ABS65" s="169"/>
      <c r="ABT65" s="169"/>
      <c r="ABU65" s="169"/>
      <c r="ABV65" s="169"/>
      <c r="ABW65" s="169"/>
      <c r="ABX65" s="169"/>
      <c r="ABY65" s="169"/>
      <c r="ABZ65" s="169"/>
      <c r="ACA65" s="169"/>
      <c r="ACB65" s="169"/>
      <c r="ACC65" s="169"/>
      <c r="ACD65" s="169"/>
      <c r="ACE65" s="169"/>
      <c r="ACF65" s="169"/>
      <c r="ACG65" s="169"/>
      <c r="ACH65" s="169"/>
      <c r="ACI65" s="169"/>
      <c r="ACJ65" s="169"/>
      <c r="ACK65" s="169"/>
      <c r="ACL65" s="169"/>
      <c r="ACM65" s="169"/>
      <c r="ACN65" s="169"/>
      <c r="ACO65" s="169"/>
      <c r="ACP65" s="169"/>
      <c r="ACQ65" s="169"/>
      <c r="ACR65" s="169"/>
      <c r="ACS65" s="169"/>
      <c r="ACT65" s="169"/>
      <c r="ACU65" s="169"/>
      <c r="ACV65" s="169"/>
      <c r="ACW65" s="169"/>
      <c r="ACX65" s="169"/>
      <c r="ACY65" s="169"/>
      <c r="ACZ65" s="169"/>
      <c r="ADA65" s="169"/>
      <c r="ADB65" s="169"/>
      <c r="ADC65" s="169"/>
      <c r="ADD65" s="169"/>
      <c r="ADE65" s="169"/>
      <c r="ADF65" s="169"/>
      <c r="ADG65" s="169"/>
      <c r="ADH65" s="169"/>
      <c r="ADI65" s="169"/>
      <c r="ADJ65" s="169"/>
      <c r="ADK65" s="169"/>
      <c r="ADL65" s="169"/>
      <c r="ADM65" s="169"/>
      <c r="ADN65" s="169"/>
      <c r="ADO65" s="169"/>
      <c r="ADP65" s="169"/>
      <c r="ADQ65" s="169"/>
      <c r="ADR65" s="169"/>
      <c r="ADS65" s="169"/>
      <c r="ADT65" s="169"/>
      <c r="ADU65" s="169"/>
      <c r="ADV65" s="169"/>
      <c r="ADW65" s="169"/>
      <c r="ADX65" s="169"/>
      <c r="ADY65" s="169"/>
      <c r="ADZ65" s="169"/>
      <c r="AEA65" s="169"/>
      <c r="AEB65" s="169"/>
      <c r="AEC65" s="169"/>
      <c r="AED65" s="169"/>
      <c r="AEE65" s="169"/>
      <c r="AEF65" s="169"/>
      <c r="AEG65" s="169"/>
      <c r="AEH65" s="169"/>
      <c r="AEI65" s="169"/>
      <c r="AEJ65" s="169"/>
      <c r="AEK65" s="169"/>
      <c r="AEL65" s="169"/>
      <c r="AEM65" s="169"/>
      <c r="AEN65" s="169"/>
      <c r="AEO65" s="169"/>
      <c r="AEP65" s="169"/>
      <c r="AEQ65" s="169"/>
      <c r="AER65" s="169"/>
      <c r="AES65" s="169"/>
      <c r="AET65" s="169"/>
      <c r="AEU65" s="169"/>
      <c r="AEV65" s="169"/>
      <c r="AEW65" s="169"/>
      <c r="AEX65" s="169"/>
      <c r="AEY65" s="169"/>
      <c r="AEZ65" s="169"/>
      <c r="AFA65" s="169"/>
      <c r="AFB65" s="169"/>
      <c r="AFC65" s="169"/>
      <c r="AFD65" s="169"/>
      <c r="AFE65" s="169"/>
      <c r="AFF65" s="169"/>
      <c r="AFG65" s="169"/>
      <c r="AFH65" s="169"/>
      <c r="AFI65" s="169"/>
      <c r="AFJ65" s="169"/>
      <c r="AFK65" s="169"/>
      <c r="AFL65" s="169"/>
      <c r="AFM65" s="169"/>
      <c r="AFN65" s="169"/>
      <c r="AFO65" s="169"/>
      <c r="AFP65" s="169"/>
      <c r="AFQ65" s="169"/>
      <c r="AFR65" s="169"/>
      <c r="AFS65" s="169"/>
      <c r="AFT65" s="169"/>
      <c r="AFU65" s="169"/>
      <c r="AFV65" s="169"/>
      <c r="AFW65" s="169"/>
      <c r="AFX65" s="169"/>
      <c r="AFY65" s="169"/>
      <c r="AFZ65" s="169"/>
      <c r="AGA65" s="169"/>
      <c r="AGB65" s="169"/>
      <c r="AGC65" s="169"/>
      <c r="AGD65" s="169"/>
      <c r="AGE65" s="169"/>
      <c r="AGF65" s="169"/>
      <c r="AGG65" s="169"/>
      <c r="AGH65" s="169"/>
      <c r="AGI65" s="169"/>
      <c r="AGJ65" s="169"/>
      <c r="AGK65" s="169"/>
      <c r="AGL65" s="169"/>
      <c r="AGM65" s="169"/>
      <c r="AGN65" s="169"/>
      <c r="AGO65" s="169"/>
      <c r="AGP65" s="169"/>
      <c r="AGQ65" s="169"/>
      <c r="AGR65" s="169"/>
      <c r="AGS65" s="169"/>
      <c r="AGT65" s="169"/>
      <c r="AGU65" s="169"/>
      <c r="AGV65" s="169"/>
      <c r="AGW65" s="169"/>
      <c r="AGX65" s="169"/>
      <c r="AGY65" s="169"/>
      <c r="AGZ65" s="169"/>
      <c r="AHA65" s="169"/>
      <c r="AHB65" s="169"/>
      <c r="AHC65" s="169"/>
      <c r="AHD65" s="169"/>
      <c r="AHE65" s="169"/>
      <c r="AHF65" s="169"/>
      <c r="AHG65" s="169"/>
      <c r="AHH65" s="169"/>
      <c r="AHI65" s="169"/>
      <c r="AHJ65" s="169"/>
      <c r="AHK65" s="169"/>
      <c r="AHL65" s="169"/>
      <c r="AHM65" s="169"/>
      <c r="AHN65" s="169"/>
      <c r="AHO65" s="169"/>
      <c r="AHP65" s="169"/>
      <c r="AHQ65" s="169"/>
      <c r="AHR65" s="169"/>
      <c r="AHS65" s="169"/>
      <c r="AHT65" s="169"/>
      <c r="AHU65" s="169"/>
      <c r="AHV65" s="169"/>
      <c r="AHW65" s="169"/>
      <c r="AHX65" s="169"/>
      <c r="AHY65" s="169"/>
      <c r="AHZ65" s="169"/>
      <c r="AIA65" s="169"/>
      <c r="AIB65" s="169"/>
      <c r="AIC65" s="169"/>
      <c r="AID65" s="169"/>
      <c r="AIE65" s="169"/>
      <c r="AIF65" s="169"/>
      <c r="AIG65" s="169"/>
      <c r="AIH65" s="169"/>
      <c r="AII65" s="169"/>
      <c r="AIJ65" s="169"/>
      <c r="AIK65" s="169"/>
      <c r="AIL65" s="169"/>
      <c r="AIM65" s="169"/>
      <c r="AIN65" s="169"/>
      <c r="AIO65" s="169"/>
      <c r="AIP65" s="169"/>
      <c r="AIQ65" s="169"/>
      <c r="AIR65" s="169"/>
      <c r="AIS65" s="169"/>
      <c r="AIT65" s="169"/>
      <c r="AIU65" s="169"/>
      <c r="AIV65" s="169"/>
      <c r="AIW65" s="169"/>
      <c r="AIX65" s="169"/>
      <c r="AIY65" s="169"/>
      <c r="AIZ65" s="169"/>
      <c r="AJA65" s="169"/>
      <c r="AJB65" s="169"/>
      <c r="AJC65" s="169"/>
      <c r="AJD65" s="169"/>
      <c r="AJE65" s="169"/>
      <c r="AJF65" s="169"/>
      <c r="AJG65" s="169"/>
      <c r="AJH65" s="169"/>
      <c r="AJI65" s="169"/>
      <c r="AJJ65" s="169"/>
      <c r="AJK65" s="169"/>
      <c r="AJL65" s="169"/>
      <c r="AJM65" s="169"/>
      <c r="AJN65" s="169"/>
      <c r="AJO65" s="169"/>
      <c r="AJP65" s="169"/>
      <c r="AJQ65" s="169"/>
      <c r="AJR65" s="169"/>
      <c r="AJS65" s="169"/>
      <c r="AJT65" s="169"/>
      <c r="AJU65" s="169"/>
      <c r="AJV65" s="169"/>
      <c r="AJW65" s="169"/>
      <c r="AJX65" s="169"/>
      <c r="AJY65" s="169"/>
      <c r="AJZ65" s="169"/>
      <c r="AKA65" s="169"/>
      <c r="AKB65" s="169"/>
      <c r="AKC65" s="169"/>
      <c r="AKD65" s="169"/>
      <c r="AKE65" s="169"/>
      <c r="AKF65" s="169"/>
      <c r="AKG65" s="169"/>
      <c r="AKH65" s="169"/>
      <c r="AKI65" s="169"/>
      <c r="AKJ65" s="169"/>
      <c r="AKK65" s="169"/>
      <c r="AKL65" s="169"/>
      <c r="AKM65" s="169"/>
      <c r="AKN65" s="169"/>
      <c r="AKO65" s="169"/>
      <c r="AKP65" s="169"/>
      <c r="AKQ65" s="169"/>
      <c r="AKR65" s="169"/>
      <c r="AKS65" s="169"/>
      <c r="AKT65" s="169"/>
      <c r="AKU65" s="169"/>
      <c r="AKV65" s="169"/>
      <c r="AKW65" s="169"/>
      <c r="AKX65" s="169"/>
      <c r="AKY65" s="169"/>
      <c r="AKZ65" s="169"/>
      <c r="ALA65" s="169"/>
      <c r="ALB65" s="169"/>
      <c r="ALC65" s="169"/>
      <c r="ALD65" s="169"/>
      <c r="ALE65" s="169"/>
      <c r="ALF65" s="169"/>
      <c r="ALG65" s="169"/>
      <c r="ALH65" s="169"/>
      <c r="ALI65" s="169"/>
      <c r="ALJ65" s="169"/>
      <c r="ALK65" s="169"/>
      <c r="ALL65" s="169"/>
      <c r="ALM65" s="169"/>
      <c r="ALN65" s="169"/>
      <c r="ALO65" s="169"/>
      <c r="ALP65" s="169"/>
      <c r="ALQ65" s="169"/>
      <c r="ALR65" s="169"/>
      <c r="ALS65" s="169"/>
      <c r="ALT65" s="169"/>
      <c r="ALU65" s="169"/>
      <c r="ALV65" s="169"/>
      <c r="ALW65" s="169"/>
      <c r="ALX65" s="169"/>
      <c r="ALY65" s="169"/>
      <c r="ALZ65" s="169"/>
      <c r="AMA65" s="169"/>
      <c r="AMB65" s="169"/>
      <c r="AMC65" s="169"/>
      <c r="AMD65" s="169"/>
      <c r="AME65" s="169"/>
      <c r="AMF65" s="169"/>
      <c r="AMG65" s="169"/>
      <c r="AMH65" s="169"/>
      <c r="AMI65" s="169"/>
      <c r="AMJ65" s="169"/>
      <c r="AMK65" s="169"/>
      <c r="AML65" s="169"/>
      <c r="AMM65" s="169"/>
      <c r="AMN65" s="169"/>
      <c r="AMO65" s="169"/>
      <c r="AMP65" s="169"/>
      <c r="AMQ65" s="169"/>
      <c r="AMR65" s="169"/>
      <c r="AMS65" s="169"/>
      <c r="AMT65" s="169"/>
      <c r="AMU65" s="169"/>
      <c r="AMV65" s="169"/>
      <c r="AMW65" s="169"/>
      <c r="AMX65" s="169"/>
      <c r="AMY65" s="169"/>
      <c r="AMZ65" s="169"/>
      <c r="ANA65" s="169"/>
      <c r="ANB65" s="169"/>
      <c r="ANC65" s="169"/>
      <c r="AND65" s="169"/>
      <c r="ANE65" s="169"/>
      <c r="ANF65" s="169"/>
      <c r="ANG65" s="169"/>
      <c r="ANH65" s="169"/>
      <c r="ANI65" s="169"/>
      <c r="ANJ65" s="169"/>
      <c r="ANK65" s="169"/>
      <c r="ANL65" s="169"/>
      <c r="ANM65" s="169"/>
      <c r="ANN65" s="169"/>
      <c r="ANO65" s="169"/>
      <c r="ANP65" s="169"/>
      <c r="ANQ65" s="169"/>
      <c r="ANR65" s="169"/>
      <c r="ANS65" s="169"/>
      <c r="ANT65" s="169"/>
      <c r="ANU65" s="169"/>
      <c r="ANV65" s="169"/>
      <c r="ANW65" s="169"/>
      <c r="ANX65" s="169"/>
      <c r="ANY65" s="169"/>
      <c r="ANZ65" s="169"/>
      <c r="AOA65" s="169"/>
      <c r="AOB65" s="169"/>
      <c r="AOC65" s="169"/>
      <c r="AOD65" s="169"/>
      <c r="AOE65" s="169"/>
      <c r="AOF65" s="169"/>
      <c r="AOG65" s="169"/>
      <c r="AOH65" s="169"/>
      <c r="AOI65" s="169"/>
      <c r="AOJ65" s="169"/>
      <c r="AOK65" s="169"/>
      <c r="AOL65" s="169"/>
      <c r="AOM65" s="169"/>
      <c r="AON65" s="169"/>
      <c r="AOO65" s="169"/>
      <c r="AOP65" s="169"/>
      <c r="AOQ65" s="169"/>
      <c r="AOR65" s="169"/>
      <c r="AOS65" s="169"/>
      <c r="AOT65" s="169"/>
      <c r="AOU65" s="169"/>
      <c r="AOV65" s="169"/>
      <c r="AOW65" s="169"/>
      <c r="AOX65" s="169"/>
      <c r="AOY65" s="169"/>
      <c r="AOZ65" s="169"/>
      <c r="APA65" s="169"/>
      <c r="APB65" s="169"/>
      <c r="APC65" s="169"/>
      <c r="APD65" s="169"/>
      <c r="APE65" s="169"/>
      <c r="APF65" s="169"/>
      <c r="APG65" s="169"/>
      <c r="APH65" s="169"/>
      <c r="API65" s="169"/>
      <c r="APJ65" s="169"/>
      <c r="APK65" s="169"/>
      <c r="APL65" s="169"/>
      <c r="APM65" s="169"/>
      <c r="APN65" s="169"/>
      <c r="APO65" s="169"/>
      <c r="APP65" s="169"/>
      <c r="APQ65" s="169"/>
      <c r="APR65" s="169"/>
      <c r="APS65" s="169"/>
      <c r="APT65" s="169"/>
      <c r="APU65" s="169"/>
      <c r="APV65" s="169"/>
      <c r="APW65" s="169"/>
      <c r="APX65" s="169"/>
      <c r="APY65" s="169"/>
      <c r="APZ65" s="169"/>
      <c r="AQA65" s="169"/>
      <c r="AQB65" s="169"/>
      <c r="AQC65" s="169"/>
      <c r="AQD65" s="169"/>
      <c r="AQE65" s="169"/>
      <c r="AQF65" s="169"/>
      <c r="AQG65" s="169"/>
      <c r="AQH65" s="169"/>
      <c r="AQI65" s="169"/>
      <c r="AQJ65" s="169"/>
      <c r="AQK65" s="169"/>
      <c r="AQL65" s="169"/>
      <c r="AQM65" s="169"/>
      <c r="AQN65" s="169"/>
      <c r="AQO65" s="169"/>
      <c r="AQP65" s="169"/>
      <c r="AQQ65" s="169"/>
      <c r="AQR65" s="169"/>
      <c r="AQS65" s="169"/>
      <c r="AQT65" s="169"/>
      <c r="AQU65" s="169"/>
      <c r="AQV65" s="169"/>
      <c r="AQW65" s="169"/>
      <c r="AQX65" s="169"/>
      <c r="AQY65" s="169"/>
      <c r="AQZ65" s="169"/>
      <c r="ARA65" s="169"/>
      <c r="ARB65" s="169"/>
      <c r="ARC65" s="169"/>
      <c r="ARD65" s="169"/>
      <c r="ARE65" s="169"/>
      <c r="ARF65" s="169"/>
      <c r="ARG65" s="169"/>
      <c r="ARH65" s="169"/>
      <c r="ARI65" s="169"/>
      <c r="ARJ65" s="169"/>
      <c r="ARK65" s="169"/>
      <c r="ARL65" s="169"/>
      <c r="ARM65" s="169"/>
      <c r="ARN65" s="169"/>
      <c r="ARO65" s="169"/>
      <c r="ARP65" s="169"/>
      <c r="ARQ65" s="169"/>
      <c r="ARR65" s="169"/>
      <c r="ARS65" s="169"/>
      <c r="ART65" s="169"/>
      <c r="ARU65" s="169"/>
      <c r="ARV65" s="169"/>
      <c r="ARW65" s="169"/>
      <c r="ARX65" s="169"/>
      <c r="ARY65" s="169"/>
      <c r="ARZ65" s="169"/>
      <c r="ASA65" s="169"/>
      <c r="ASB65" s="169"/>
      <c r="ASC65" s="169"/>
      <c r="ASD65" s="169"/>
      <c r="ASE65" s="169"/>
      <c r="ASF65" s="169"/>
      <c r="ASG65" s="169"/>
      <c r="ASH65" s="169"/>
      <c r="ASI65" s="169"/>
      <c r="ASJ65" s="169"/>
      <c r="ASK65" s="169"/>
      <c r="ASL65" s="169"/>
      <c r="ASM65" s="169"/>
      <c r="ASN65" s="169"/>
      <c r="ASO65" s="169"/>
      <c r="ASP65" s="169"/>
      <c r="ASQ65" s="169"/>
      <c r="ASR65" s="169"/>
      <c r="ASS65" s="169"/>
      <c r="AST65" s="169"/>
      <c r="ASU65" s="169"/>
      <c r="ASV65" s="169"/>
      <c r="ASW65" s="169"/>
      <c r="ASX65" s="169"/>
      <c r="ASY65" s="169"/>
      <c r="ASZ65" s="169"/>
      <c r="ATA65" s="169"/>
      <c r="ATB65" s="169"/>
      <c r="ATC65" s="169"/>
      <c r="ATD65" s="169"/>
      <c r="ATE65" s="169"/>
      <c r="ATF65" s="169"/>
      <c r="ATG65" s="169"/>
      <c r="ATH65" s="169"/>
      <c r="ATI65" s="169"/>
      <c r="ATJ65" s="169"/>
      <c r="ATK65" s="169"/>
      <c r="ATL65" s="169"/>
      <c r="ATM65" s="169"/>
      <c r="ATN65" s="169"/>
      <c r="ATO65" s="169"/>
      <c r="ATP65" s="169"/>
      <c r="ATQ65" s="169"/>
      <c r="ATR65" s="169"/>
      <c r="ATS65" s="169"/>
      <c r="ATT65" s="169"/>
      <c r="ATU65" s="169"/>
      <c r="ATV65" s="169"/>
      <c r="ATW65" s="169"/>
      <c r="ATX65" s="169"/>
      <c r="ATY65" s="169"/>
      <c r="ATZ65" s="169"/>
      <c r="AUA65" s="169"/>
      <c r="AUB65" s="169"/>
      <c r="AUC65" s="169"/>
      <c r="AUD65" s="169"/>
      <c r="AUE65" s="169"/>
      <c r="AUF65" s="169"/>
      <c r="AUG65" s="169"/>
      <c r="AUH65" s="169"/>
      <c r="AUI65" s="169"/>
      <c r="AUJ65" s="169"/>
      <c r="AUK65" s="169"/>
      <c r="AUL65" s="169"/>
      <c r="AUM65" s="169"/>
      <c r="AUN65" s="169"/>
      <c r="AUO65" s="169"/>
      <c r="AUP65" s="169"/>
      <c r="AUQ65" s="169"/>
      <c r="AUR65" s="169"/>
      <c r="AUS65" s="169"/>
      <c r="AUT65" s="169"/>
      <c r="AUU65" s="169"/>
      <c r="AUV65" s="169"/>
      <c r="AUW65" s="169"/>
      <c r="AUX65" s="169"/>
      <c r="AUY65" s="169"/>
      <c r="AUZ65" s="169"/>
      <c r="AVA65" s="169"/>
      <c r="AVB65" s="169"/>
      <c r="AVC65" s="169"/>
      <c r="AVD65" s="169"/>
      <c r="AVE65" s="169"/>
      <c r="AVF65" s="169"/>
      <c r="AVG65" s="169"/>
      <c r="AVH65" s="169"/>
      <c r="AVI65" s="169"/>
      <c r="AVJ65" s="169"/>
      <c r="AVK65" s="169"/>
      <c r="AVL65" s="169"/>
      <c r="AVM65" s="169"/>
      <c r="AVN65" s="169"/>
      <c r="AVO65" s="169"/>
      <c r="AVP65" s="169"/>
      <c r="AVQ65" s="169"/>
      <c r="AVR65" s="169"/>
      <c r="AVS65" s="169"/>
      <c r="AVT65" s="169"/>
      <c r="AVU65" s="169"/>
      <c r="AVV65" s="169"/>
      <c r="AVW65" s="169"/>
      <c r="AVX65" s="169"/>
      <c r="AVY65" s="169"/>
      <c r="AVZ65" s="169"/>
      <c r="AWA65" s="169"/>
      <c r="AWB65" s="169"/>
      <c r="AWC65" s="169"/>
      <c r="AWD65" s="169"/>
      <c r="AWE65" s="169"/>
      <c r="AWF65" s="169"/>
      <c r="AWG65" s="169"/>
      <c r="AWH65" s="169"/>
      <c r="AWI65" s="169"/>
      <c r="AWJ65" s="169"/>
      <c r="AWK65" s="169"/>
      <c r="AWL65" s="169"/>
      <c r="AWM65" s="169"/>
      <c r="AWN65" s="169"/>
      <c r="AWO65" s="169"/>
      <c r="AWP65" s="169"/>
      <c r="AWQ65" s="169"/>
      <c r="AWR65" s="169"/>
      <c r="AWS65" s="169"/>
      <c r="AWT65" s="169"/>
      <c r="AWU65" s="169"/>
      <c r="AWV65" s="169"/>
      <c r="AWW65" s="169"/>
      <c r="AWX65" s="169"/>
      <c r="AWY65" s="169"/>
      <c r="AWZ65" s="169"/>
      <c r="AXA65" s="169"/>
      <c r="AXB65" s="169"/>
      <c r="AXC65" s="169"/>
      <c r="AXD65" s="169"/>
      <c r="AXE65" s="169"/>
      <c r="AXF65" s="169"/>
      <c r="AXG65" s="169"/>
      <c r="AXH65" s="169"/>
      <c r="AXI65" s="169"/>
      <c r="AXJ65" s="169"/>
      <c r="AXK65" s="169"/>
      <c r="AXL65" s="169"/>
      <c r="AXM65" s="169"/>
      <c r="AXN65" s="169"/>
      <c r="AXO65" s="169"/>
      <c r="AXP65" s="169"/>
      <c r="AXQ65" s="169"/>
      <c r="AXR65" s="169"/>
      <c r="AXS65" s="169"/>
      <c r="AXT65" s="169"/>
      <c r="AXU65" s="169"/>
      <c r="AXV65" s="169"/>
      <c r="AXW65" s="169"/>
      <c r="AXX65" s="169"/>
      <c r="AXY65" s="169"/>
      <c r="AXZ65" s="169"/>
      <c r="AYA65" s="169"/>
      <c r="AYB65" s="169"/>
      <c r="AYC65" s="169"/>
      <c r="AYD65" s="169"/>
      <c r="AYE65" s="169"/>
      <c r="AYF65" s="169"/>
      <c r="AYG65" s="169"/>
      <c r="AYH65" s="169"/>
      <c r="AYI65" s="169"/>
      <c r="AYJ65" s="169"/>
      <c r="AYK65" s="169"/>
      <c r="AYL65" s="169"/>
      <c r="AYM65" s="169"/>
      <c r="AYN65" s="169"/>
      <c r="AYO65" s="169"/>
      <c r="AYP65" s="169"/>
      <c r="AYQ65" s="169"/>
      <c r="AYR65" s="169"/>
      <c r="AYS65" s="169"/>
      <c r="AYT65" s="169"/>
      <c r="AYU65" s="169"/>
      <c r="AYV65" s="169"/>
      <c r="AYW65" s="169"/>
      <c r="AYX65" s="169"/>
      <c r="AYY65" s="169"/>
      <c r="AYZ65" s="169"/>
      <c r="AZA65" s="169"/>
      <c r="AZB65" s="169"/>
      <c r="AZC65" s="169"/>
      <c r="AZD65" s="169"/>
      <c r="AZE65" s="169"/>
      <c r="AZF65" s="169"/>
      <c r="AZG65" s="169"/>
      <c r="AZH65" s="169"/>
      <c r="AZI65" s="169"/>
      <c r="AZJ65" s="169"/>
      <c r="AZK65" s="169"/>
      <c r="AZL65" s="169"/>
      <c r="AZM65" s="169"/>
      <c r="AZN65" s="169"/>
      <c r="AZO65" s="169"/>
      <c r="AZP65" s="169"/>
      <c r="AZQ65" s="169"/>
      <c r="AZR65" s="169"/>
      <c r="AZS65" s="169"/>
      <c r="AZT65" s="169"/>
      <c r="AZU65" s="169"/>
      <c r="AZV65" s="169"/>
      <c r="AZW65" s="169"/>
      <c r="AZX65" s="169"/>
      <c r="AZY65" s="169"/>
      <c r="AZZ65" s="169"/>
      <c r="BAA65" s="169"/>
      <c r="BAB65" s="169"/>
      <c r="BAC65" s="169"/>
      <c r="BAD65" s="169"/>
      <c r="BAE65" s="169"/>
      <c r="BAF65" s="169"/>
      <c r="BAG65" s="169"/>
      <c r="BAH65" s="169"/>
      <c r="BAI65" s="169"/>
      <c r="BAJ65" s="169"/>
      <c r="BAK65" s="169"/>
      <c r="BAL65" s="169"/>
      <c r="BAM65" s="169"/>
      <c r="BAN65" s="169"/>
      <c r="BAO65" s="169"/>
      <c r="BAP65" s="169"/>
      <c r="BAQ65" s="169"/>
      <c r="BAR65" s="169"/>
      <c r="BAS65" s="169"/>
      <c r="BAT65" s="169"/>
      <c r="BAU65" s="169"/>
      <c r="BAV65" s="169"/>
      <c r="BAW65" s="169"/>
      <c r="BAX65" s="169"/>
      <c r="BAY65" s="169"/>
      <c r="BAZ65" s="169"/>
      <c r="BBA65" s="169"/>
      <c r="BBB65" s="169"/>
      <c r="BBC65" s="169"/>
      <c r="BBD65" s="169"/>
      <c r="BBE65" s="169"/>
      <c r="BBF65" s="169"/>
      <c r="BBG65" s="169"/>
      <c r="BBH65" s="169"/>
      <c r="BBI65" s="169"/>
      <c r="BBJ65" s="169"/>
      <c r="BBK65" s="169"/>
      <c r="BBL65" s="169"/>
      <c r="BBM65" s="169"/>
      <c r="BBN65" s="169"/>
      <c r="BBO65" s="169"/>
      <c r="BBP65" s="169"/>
      <c r="BBQ65" s="169"/>
      <c r="BBR65" s="169"/>
      <c r="BBS65" s="169"/>
      <c r="BBT65" s="169"/>
      <c r="BBU65" s="169"/>
      <c r="BBV65" s="169"/>
      <c r="BBW65" s="169"/>
      <c r="BBX65" s="169"/>
      <c r="BBY65" s="169"/>
      <c r="BBZ65" s="169"/>
      <c r="BCA65" s="169"/>
      <c r="BCB65" s="169"/>
      <c r="BCC65" s="169"/>
      <c r="BCD65" s="169"/>
      <c r="BCE65" s="169"/>
      <c r="BCF65" s="169"/>
      <c r="BCG65" s="169"/>
      <c r="BCH65" s="169"/>
      <c r="BCI65" s="169"/>
      <c r="BCJ65" s="169"/>
      <c r="BCK65" s="169"/>
      <c r="BCL65" s="169"/>
      <c r="BCM65" s="169"/>
      <c r="BCN65" s="169"/>
      <c r="BCO65" s="169"/>
      <c r="BCP65" s="169"/>
      <c r="BCQ65" s="169"/>
      <c r="BCR65" s="169"/>
      <c r="BCS65" s="169"/>
      <c r="BCT65" s="169"/>
      <c r="BCU65" s="169"/>
      <c r="BCV65" s="169"/>
      <c r="BCW65" s="169"/>
      <c r="BCX65" s="169"/>
      <c r="BCY65" s="169"/>
      <c r="BCZ65" s="169"/>
      <c r="BDA65" s="169"/>
      <c r="BDB65" s="169"/>
      <c r="BDC65" s="169"/>
      <c r="BDD65" s="169"/>
      <c r="BDE65" s="169"/>
      <c r="BDF65" s="169"/>
      <c r="BDG65" s="169"/>
      <c r="BDH65" s="169"/>
      <c r="BDI65" s="169"/>
      <c r="BDJ65" s="169"/>
      <c r="BDK65" s="169"/>
      <c r="BDL65" s="169"/>
      <c r="BDM65" s="169"/>
      <c r="BDN65" s="169"/>
      <c r="BDO65" s="169"/>
      <c r="BDP65" s="169"/>
      <c r="BDQ65" s="169"/>
      <c r="BDR65" s="169"/>
      <c r="BDS65" s="169"/>
      <c r="BDT65" s="169"/>
      <c r="BDU65" s="169"/>
      <c r="BDV65" s="169"/>
      <c r="BDW65" s="169"/>
      <c r="BDX65" s="169"/>
      <c r="BDY65" s="169"/>
      <c r="BDZ65" s="169"/>
      <c r="BEA65" s="169"/>
      <c r="BEB65" s="169"/>
      <c r="BEC65" s="169"/>
      <c r="BED65" s="169"/>
      <c r="BEE65" s="169"/>
      <c r="BEF65" s="169"/>
      <c r="BEG65" s="169"/>
      <c r="BEH65" s="169"/>
      <c r="BEI65" s="169"/>
      <c r="BEJ65" s="169"/>
      <c r="BEK65" s="169"/>
      <c r="BEL65" s="169"/>
      <c r="BEM65" s="169"/>
      <c r="BEN65" s="169"/>
      <c r="BEO65" s="169"/>
      <c r="BEP65" s="169"/>
      <c r="BEQ65" s="169"/>
      <c r="BER65" s="169"/>
      <c r="BES65" s="169"/>
      <c r="BET65" s="169"/>
      <c r="BEU65" s="169"/>
      <c r="BEV65" s="169"/>
      <c r="BEW65" s="169"/>
      <c r="BEX65" s="169"/>
      <c r="BEY65" s="169"/>
      <c r="BEZ65" s="169"/>
      <c r="BFA65" s="169"/>
      <c r="BFB65" s="169"/>
      <c r="BFC65" s="169"/>
      <c r="BFD65" s="169"/>
      <c r="BFE65" s="169"/>
      <c r="BFF65" s="169"/>
      <c r="BFG65" s="169"/>
      <c r="BFH65" s="169"/>
      <c r="BFI65" s="169"/>
      <c r="BFJ65" s="169"/>
      <c r="BFK65" s="169"/>
      <c r="BFL65" s="169"/>
      <c r="BFM65" s="169"/>
      <c r="BFN65" s="169"/>
      <c r="BFO65" s="169"/>
      <c r="BFP65" s="169"/>
      <c r="BFQ65" s="169"/>
      <c r="BFR65" s="169"/>
      <c r="BFS65" s="169"/>
      <c r="BFT65" s="169"/>
      <c r="BFU65" s="169"/>
      <c r="BFV65" s="169"/>
      <c r="BFW65" s="169"/>
      <c r="BFX65" s="169"/>
      <c r="BFY65" s="169"/>
      <c r="BFZ65" s="169"/>
      <c r="BGA65" s="169"/>
      <c r="BGB65" s="169"/>
      <c r="BGC65" s="169"/>
      <c r="BGD65" s="169"/>
      <c r="BGE65" s="169"/>
      <c r="BGF65" s="169"/>
      <c r="BGG65" s="169"/>
      <c r="BGH65" s="169"/>
      <c r="BGI65" s="169"/>
      <c r="BGJ65" s="169"/>
      <c r="BGK65" s="169"/>
      <c r="BGL65" s="169"/>
      <c r="BGM65" s="169"/>
      <c r="BGN65" s="169"/>
      <c r="BGO65" s="169"/>
      <c r="BGP65" s="169"/>
      <c r="BGQ65" s="169"/>
      <c r="BGR65" s="169"/>
      <c r="BGS65" s="169"/>
      <c r="BGT65" s="169"/>
      <c r="BGU65" s="169"/>
      <c r="BGV65" s="169"/>
      <c r="BGW65" s="169"/>
      <c r="BGX65" s="169"/>
      <c r="BGY65" s="169"/>
      <c r="BGZ65" s="169"/>
      <c r="BHA65" s="169"/>
      <c r="BHB65" s="169"/>
      <c r="BHC65" s="169"/>
      <c r="BHD65" s="169"/>
      <c r="BHE65" s="169"/>
      <c r="BHF65" s="169"/>
      <c r="BHG65" s="169"/>
      <c r="BHH65" s="169"/>
      <c r="BHI65" s="169"/>
      <c r="BHJ65" s="169"/>
      <c r="BHK65" s="169"/>
      <c r="BHL65" s="169"/>
      <c r="BHM65" s="169"/>
      <c r="BHN65" s="169"/>
      <c r="BHO65" s="169"/>
      <c r="BHP65" s="169"/>
      <c r="BHQ65" s="169"/>
      <c r="BHR65" s="169"/>
      <c r="BHS65" s="169"/>
      <c r="BHT65" s="169"/>
      <c r="BHU65" s="169"/>
      <c r="BHV65" s="169"/>
      <c r="BHW65" s="169"/>
      <c r="BHX65" s="169"/>
      <c r="BHY65" s="169"/>
      <c r="BHZ65" s="169"/>
      <c r="BIA65" s="169"/>
      <c r="BIB65" s="169"/>
      <c r="BIC65" s="169"/>
      <c r="BID65" s="169"/>
      <c r="BIE65" s="169"/>
      <c r="BIF65" s="169"/>
      <c r="BIG65" s="169"/>
      <c r="BIH65" s="169"/>
      <c r="BII65" s="169"/>
      <c r="BIJ65" s="169"/>
      <c r="BIK65" s="169"/>
      <c r="BIL65" s="169"/>
      <c r="BIM65" s="169"/>
      <c r="BIN65" s="169"/>
      <c r="BIO65" s="169"/>
      <c r="BIP65" s="169"/>
      <c r="BIQ65" s="169"/>
      <c r="BIR65" s="169"/>
      <c r="BIS65" s="169"/>
      <c r="BIT65" s="169"/>
      <c r="BIU65" s="169"/>
      <c r="BIV65" s="169"/>
      <c r="BIW65" s="169"/>
      <c r="BIX65" s="169"/>
      <c r="BIY65" s="169"/>
      <c r="BIZ65" s="169"/>
      <c r="BJA65" s="169"/>
      <c r="BJB65" s="169"/>
      <c r="BJC65" s="169"/>
      <c r="BJD65" s="169"/>
      <c r="BJE65" s="169"/>
      <c r="BJF65" s="169"/>
      <c r="BJG65" s="169"/>
      <c r="BJH65" s="169"/>
      <c r="BJI65" s="169"/>
      <c r="BJJ65" s="169"/>
      <c r="BJK65" s="169"/>
      <c r="BJL65" s="169"/>
      <c r="BJM65" s="169"/>
      <c r="BJN65" s="169"/>
      <c r="BJO65" s="169"/>
      <c r="BJP65" s="169"/>
      <c r="BJQ65" s="169"/>
      <c r="BJR65" s="169"/>
      <c r="BJS65" s="169"/>
      <c r="BJT65" s="169"/>
      <c r="BJU65" s="169"/>
      <c r="BJV65" s="169"/>
      <c r="BJW65" s="169"/>
      <c r="BJX65" s="169"/>
      <c r="BJY65" s="169"/>
      <c r="BJZ65" s="169"/>
      <c r="BKA65" s="169"/>
      <c r="BKB65" s="169"/>
      <c r="BKC65" s="169"/>
      <c r="BKD65" s="169"/>
      <c r="BKE65" s="169"/>
      <c r="BKF65" s="169"/>
      <c r="BKG65" s="169"/>
      <c r="BKH65" s="169"/>
      <c r="BKI65" s="169"/>
      <c r="BKJ65" s="169"/>
      <c r="BKK65" s="169"/>
      <c r="BKL65" s="169"/>
      <c r="BKM65" s="169"/>
      <c r="BKN65" s="169"/>
      <c r="BKO65" s="169"/>
      <c r="BKP65" s="169"/>
      <c r="BKQ65" s="169"/>
      <c r="BKR65" s="169"/>
      <c r="BKS65" s="169"/>
      <c r="BKT65" s="169"/>
      <c r="BKU65" s="169"/>
      <c r="BKV65" s="169"/>
      <c r="BKW65" s="169"/>
      <c r="BKX65" s="169"/>
      <c r="BKY65" s="169"/>
      <c r="BKZ65" s="169"/>
      <c r="BLA65" s="169"/>
      <c r="BLB65" s="169"/>
      <c r="BLC65" s="169"/>
      <c r="BLD65" s="169"/>
      <c r="BLE65" s="169"/>
      <c r="BLF65" s="169"/>
      <c r="BLG65" s="169"/>
      <c r="BLH65" s="169"/>
      <c r="BLI65" s="169"/>
      <c r="BLJ65" s="169"/>
      <c r="BLK65" s="169"/>
      <c r="BLL65" s="169"/>
      <c r="BLM65" s="169"/>
      <c r="BLN65" s="169"/>
      <c r="BLO65" s="169"/>
      <c r="BLP65" s="169"/>
      <c r="BLQ65" s="169"/>
      <c r="BLR65" s="169"/>
      <c r="BLS65" s="169"/>
      <c r="BLT65" s="169"/>
      <c r="BLU65" s="169"/>
      <c r="BLV65" s="169"/>
      <c r="BLW65" s="169"/>
      <c r="BLX65" s="169"/>
      <c r="BLY65" s="169"/>
      <c r="BLZ65" s="169"/>
      <c r="BMA65" s="169"/>
      <c r="BMB65" s="169"/>
      <c r="BMC65" s="169"/>
      <c r="BMD65" s="169"/>
      <c r="BME65" s="169"/>
      <c r="BMF65" s="169"/>
      <c r="BMG65" s="169"/>
      <c r="BMH65" s="169"/>
      <c r="BMI65" s="169"/>
      <c r="BMJ65" s="169"/>
      <c r="BMK65" s="169"/>
      <c r="BML65" s="169"/>
      <c r="BMM65" s="169"/>
      <c r="BMN65" s="169"/>
      <c r="BMO65" s="169"/>
      <c r="BMP65" s="169"/>
      <c r="BMQ65" s="169"/>
      <c r="BMR65" s="169"/>
      <c r="BMS65" s="169"/>
      <c r="BMT65" s="169"/>
      <c r="BMU65" s="169"/>
      <c r="BMV65" s="169"/>
      <c r="BMW65" s="169"/>
      <c r="BMX65" s="169"/>
      <c r="BMY65" s="169"/>
      <c r="BMZ65" s="169"/>
      <c r="BNA65" s="169"/>
      <c r="BNB65" s="169"/>
      <c r="BNC65" s="169"/>
      <c r="BND65" s="169"/>
      <c r="BNE65" s="169"/>
      <c r="BNF65" s="169"/>
      <c r="BNG65" s="169"/>
      <c r="BNH65" s="169"/>
      <c r="BNI65" s="169"/>
      <c r="BNJ65" s="169"/>
      <c r="BNK65" s="169"/>
      <c r="BNL65" s="169"/>
      <c r="BNM65" s="169"/>
      <c r="BNN65" s="169"/>
      <c r="BNO65" s="169"/>
      <c r="BNP65" s="169"/>
      <c r="BNQ65" s="169"/>
      <c r="BNR65" s="169"/>
      <c r="BNS65" s="169"/>
      <c r="BNT65" s="169"/>
      <c r="BNU65" s="169"/>
      <c r="BNV65" s="169"/>
      <c r="BNW65" s="169"/>
      <c r="BNX65" s="169"/>
      <c r="BNY65" s="169"/>
      <c r="BNZ65" s="169"/>
      <c r="BOA65" s="169"/>
      <c r="BOB65" s="169"/>
      <c r="BOC65" s="169"/>
      <c r="BOD65" s="169"/>
      <c r="BOE65" s="169"/>
      <c r="BOF65" s="169"/>
      <c r="BOG65" s="169"/>
      <c r="BOH65" s="169"/>
      <c r="BOI65" s="169"/>
      <c r="BOJ65" s="169"/>
      <c r="BOK65" s="169"/>
      <c r="BOL65" s="169"/>
      <c r="BOM65" s="169"/>
      <c r="BON65" s="169"/>
      <c r="BOO65" s="169"/>
      <c r="BOP65" s="169"/>
      <c r="BOQ65" s="169"/>
      <c r="BOR65" s="169"/>
      <c r="BOS65" s="169"/>
      <c r="BOT65" s="169"/>
      <c r="BOU65" s="169"/>
      <c r="BOV65" s="169"/>
      <c r="BOW65" s="169"/>
      <c r="BOX65" s="169"/>
      <c r="BOY65" s="169"/>
      <c r="BOZ65" s="169"/>
      <c r="BPA65" s="169"/>
      <c r="BPB65" s="169"/>
      <c r="BPC65" s="169"/>
      <c r="BPD65" s="169"/>
      <c r="BPE65" s="169"/>
      <c r="BPF65" s="169"/>
      <c r="BPG65" s="169"/>
      <c r="BPH65" s="169"/>
      <c r="BPI65" s="169"/>
      <c r="BPJ65" s="169"/>
      <c r="BPK65" s="169"/>
      <c r="BPL65" s="169"/>
      <c r="BPM65" s="169"/>
      <c r="BPN65" s="169"/>
      <c r="BPO65" s="169"/>
      <c r="BPP65" s="169"/>
      <c r="BPQ65" s="169"/>
      <c r="BPR65" s="169"/>
      <c r="BPS65" s="169"/>
      <c r="BPT65" s="169"/>
      <c r="BPU65" s="169"/>
      <c r="BPV65" s="169"/>
      <c r="BPW65" s="169"/>
      <c r="BPX65" s="169"/>
      <c r="BPY65" s="169"/>
      <c r="BPZ65" s="169"/>
      <c r="BQA65" s="169"/>
      <c r="BQB65" s="169"/>
      <c r="BQC65" s="169"/>
      <c r="BQD65" s="169"/>
      <c r="BQE65" s="169"/>
      <c r="BQF65" s="169"/>
      <c r="BQG65" s="169"/>
      <c r="BQH65" s="169"/>
      <c r="BQI65" s="169"/>
      <c r="BQJ65" s="169"/>
      <c r="BQK65" s="169"/>
      <c r="BQL65" s="169"/>
      <c r="BQM65" s="169"/>
      <c r="BQN65" s="169"/>
      <c r="BQO65" s="169"/>
      <c r="BQP65" s="169"/>
      <c r="BQQ65" s="169"/>
      <c r="BQR65" s="169"/>
      <c r="BQS65" s="169"/>
      <c r="BQT65" s="169"/>
      <c r="BQU65" s="169"/>
      <c r="BQV65" s="169"/>
      <c r="BQW65" s="169"/>
      <c r="BQX65" s="169"/>
      <c r="BQY65" s="169"/>
      <c r="BQZ65" s="169"/>
      <c r="BRA65" s="169"/>
      <c r="BRB65" s="169"/>
      <c r="BRC65" s="169"/>
      <c r="BRD65" s="169"/>
      <c r="BRE65" s="169"/>
      <c r="BRF65" s="169"/>
      <c r="BRG65" s="169"/>
      <c r="BRH65" s="169"/>
      <c r="BRI65" s="169"/>
      <c r="BRJ65" s="169"/>
      <c r="BRK65" s="169"/>
      <c r="BRL65" s="169"/>
      <c r="BRM65" s="169"/>
      <c r="BRN65" s="169"/>
      <c r="BRO65" s="169"/>
      <c r="BRP65" s="169"/>
      <c r="BRQ65" s="169"/>
      <c r="BRR65" s="169"/>
      <c r="BRS65" s="169"/>
      <c r="BRT65" s="169"/>
      <c r="BRU65" s="169"/>
      <c r="BRV65" s="169"/>
      <c r="BRW65" s="169"/>
      <c r="BRX65" s="169"/>
      <c r="BRY65" s="169"/>
      <c r="BRZ65" s="169"/>
      <c r="BSA65" s="169"/>
      <c r="BSB65" s="169"/>
      <c r="BSC65" s="169"/>
      <c r="BSD65" s="169"/>
      <c r="BSE65" s="169"/>
      <c r="BSF65" s="169"/>
      <c r="BSG65" s="169"/>
      <c r="BSH65" s="169"/>
      <c r="BSI65" s="169"/>
      <c r="BSJ65" s="169"/>
      <c r="BSK65" s="169"/>
      <c r="BSL65" s="169"/>
      <c r="BSM65" s="169"/>
      <c r="BSN65" s="169"/>
      <c r="BSO65" s="169"/>
      <c r="BSP65" s="169"/>
      <c r="BSQ65" s="169"/>
      <c r="BSR65" s="169"/>
      <c r="BSS65" s="169"/>
      <c r="BST65" s="169"/>
      <c r="BSU65" s="169"/>
      <c r="BSV65" s="169"/>
      <c r="BSW65" s="169"/>
      <c r="BSX65" s="169"/>
      <c r="BSY65" s="169"/>
      <c r="BSZ65" s="169"/>
      <c r="BTA65" s="169"/>
      <c r="BTB65" s="169"/>
      <c r="BTC65" s="169"/>
      <c r="BTD65" s="169"/>
      <c r="BTE65" s="169"/>
      <c r="BTF65" s="169"/>
      <c r="BTG65" s="169"/>
      <c r="BTH65" s="169"/>
      <c r="BTI65" s="169"/>
      <c r="BTJ65" s="169"/>
      <c r="BTK65" s="169"/>
      <c r="BTL65" s="169"/>
      <c r="BTM65" s="169"/>
      <c r="BTN65" s="169"/>
      <c r="BTO65" s="169"/>
      <c r="BTP65" s="169"/>
      <c r="BTQ65" s="169"/>
      <c r="BTR65" s="169"/>
      <c r="BTS65" s="169"/>
      <c r="BTT65" s="169"/>
      <c r="BTU65" s="169"/>
      <c r="BTV65" s="169"/>
      <c r="BTW65" s="169"/>
      <c r="BTX65" s="169"/>
      <c r="BTY65" s="169"/>
      <c r="BTZ65" s="169"/>
      <c r="BUA65" s="169"/>
      <c r="BUB65" s="169"/>
      <c r="BUC65" s="169"/>
      <c r="BUD65" s="169"/>
      <c r="BUE65" s="169"/>
      <c r="BUF65" s="169"/>
      <c r="BUG65" s="169"/>
      <c r="BUH65" s="169"/>
      <c r="BUI65" s="169"/>
      <c r="BUJ65" s="169"/>
      <c r="BUK65" s="169"/>
      <c r="BUL65" s="169"/>
      <c r="BUM65" s="169"/>
      <c r="BUN65" s="169"/>
      <c r="BUO65" s="169"/>
      <c r="BUP65" s="169"/>
      <c r="BUQ65" s="169"/>
      <c r="BUR65" s="169"/>
      <c r="BUS65" s="169"/>
      <c r="BUT65" s="169"/>
      <c r="BUU65" s="169"/>
      <c r="BUV65" s="169"/>
      <c r="BUW65" s="169"/>
      <c r="BUX65" s="169"/>
      <c r="BUY65" s="169"/>
      <c r="BUZ65" s="169"/>
      <c r="BVA65" s="169"/>
      <c r="BVB65" s="169"/>
      <c r="BVC65" s="169"/>
      <c r="BVD65" s="169"/>
      <c r="BVE65" s="169"/>
      <c r="BVF65" s="169"/>
      <c r="BVG65" s="169"/>
      <c r="BVH65" s="169"/>
      <c r="BVI65" s="169"/>
      <c r="BVJ65" s="169"/>
      <c r="BVK65" s="169"/>
      <c r="BVL65" s="169"/>
      <c r="BVM65" s="169"/>
      <c r="BVN65" s="169"/>
      <c r="BVO65" s="169"/>
      <c r="BVP65" s="169"/>
      <c r="BVQ65" s="169"/>
      <c r="BVR65" s="169"/>
      <c r="BVS65" s="169"/>
      <c r="BVT65" s="169"/>
      <c r="BVU65" s="169"/>
      <c r="BVV65" s="169"/>
      <c r="BVW65" s="169"/>
      <c r="BVX65" s="169"/>
      <c r="BVY65" s="169"/>
      <c r="BVZ65" s="169"/>
      <c r="BWA65" s="169"/>
      <c r="BWB65" s="169"/>
      <c r="BWC65" s="169"/>
      <c r="BWD65" s="169"/>
      <c r="BWE65" s="169"/>
      <c r="BWF65" s="169"/>
      <c r="BWG65" s="169"/>
      <c r="BWH65" s="169"/>
      <c r="BWI65" s="169"/>
      <c r="BWJ65" s="169"/>
      <c r="BWK65" s="169"/>
      <c r="BWL65" s="169"/>
      <c r="BWM65" s="169"/>
      <c r="BWN65" s="169"/>
      <c r="BWO65" s="169"/>
      <c r="BWP65" s="169"/>
      <c r="BWQ65" s="169"/>
      <c r="BWR65" s="169"/>
      <c r="BWS65" s="169"/>
      <c r="BWT65" s="169"/>
      <c r="BWU65" s="169"/>
      <c r="BWV65" s="169"/>
      <c r="BWW65" s="169"/>
      <c r="BWX65" s="169"/>
      <c r="BWY65" s="169"/>
      <c r="BWZ65" s="169"/>
      <c r="BXA65" s="169"/>
      <c r="BXB65" s="169"/>
      <c r="BXC65" s="169"/>
      <c r="BXD65" s="169"/>
      <c r="BXE65" s="169"/>
      <c r="BXF65" s="169"/>
      <c r="BXG65" s="169"/>
      <c r="BXH65" s="169"/>
      <c r="BXI65" s="169"/>
      <c r="BXJ65" s="169"/>
      <c r="BXK65" s="169"/>
      <c r="BXL65" s="169"/>
      <c r="BXM65" s="169"/>
      <c r="BXN65" s="169"/>
      <c r="BXO65" s="169"/>
      <c r="BXP65" s="169"/>
      <c r="BXQ65" s="169"/>
      <c r="BXR65" s="169"/>
      <c r="BXS65" s="169"/>
      <c r="BXT65" s="169"/>
      <c r="BXU65" s="169"/>
      <c r="BXV65" s="169"/>
      <c r="BXW65" s="169"/>
      <c r="BXX65" s="169"/>
      <c r="BXY65" s="169"/>
      <c r="BXZ65" s="169"/>
      <c r="BYA65" s="169"/>
      <c r="BYB65" s="169"/>
      <c r="BYC65" s="169"/>
      <c r="BYD65" s="169"/>
      <c r="BYE65" s="169"/>
      <c r="BYF65" s="169"/>
      <c r="BYG65" s="169"/>
      <c r="BYH65" s="169"/>
      <c r="BYI65" s="169"/>
      <c r="BYJ65" s="169"/>
      <c r="BYK65" s="169"/>
      <c r="BYL65" s="169"/>
      <c r="BYM65" s="169"/>
      <c r="BYN65" s="169"/>
      <c r="BYO65" s="169"/>
      <c r="BYP65" s="169"/>
      <c r="BYQ65" s="169"/>
      <c r="BYR65" s="169"/>
      <c r="BYS65" s="169"/>
      <c r="BYT65" s="169"/>
      <c r="BYU65" s="169"/>
      <c r="BYV65" s="169"/>
      <c r="BYW65" s="169"/>
      <c r="BYX65" s="169"/>
      <c r="BYY65" s="169"/>
      <c r="BYZ65" s="169"/>
      <c r="BZA65" s="169"/>
      <c r="BZB65" s="169"/>
      <c r="BZC65" s="169"/>
      <c r="BZD65" s="169"/>
      <c r="BZE65" s="169"/>
      <c r="BZF65" s="169"/>
      <c r="BZG65" s="169"/>
      <c r="BZH65" s="169"/>
      <c r="BZI65" s="169"/>
      <c r="BZJ65" s="169"/>
      <c r="BZK65" s="169"/>
      <c r="BZL65" s="169"/>
      <c r="BZM65" s="169"/>
      <c r="BZN65" s="169"/>
      <c r="BZO65" s="169"/>
      <c r="BZP65" s="169"/>
      <c r="BZQ65" s="169"/>
      <c r="BZR65" s="169"/>
      <c r="BZS65" s="169"/>
      <c r="BZT65" s="169"/>
      <c r="BZU65" s="169"/>
      <c r="BZV65" s="169"/>
      <c r="BZW65" s="169"/>
      <c r="BZX65" s="169"/>
      <c r="BZY65" s="169"/>
      <c r="BZZ65" s="169"/>
      <c r="CAA65" s="169"/>
      <c r="CAB65" s="169"/>
      <c r="CAC65" s="169"/>
      <c r="CAD65" s="169"/>
      <c r="CAE65" s="169"/>
      <c r="CAF65" s="169"/>
      <c r="CAG65" s="169"/>
      <c r="CAH65" s="169"/>
      <c r="CAI65" s="169"/>
      <c r="CAJ65" s="169"/>
      <c r="CAK65" s="169"/>
      <c r="CAL65" s="169"/>
      <c r="CAM65" s="169"/>
      <c r="CAN65" s="169"/>
      <c r="CAO65" s="169"/>
      <c r="CAP65" s="169"/>
      <c r="CAQ65" s="169"/>
      <c r="CAR65" s="169"/>
      <c r="CAS65" s="169"/>
      <c r="CAT65" s="169"/>
      <c r="CAU65" s="169"/>
      <c r="CAV65" s="169"/>
      <c r="CAW65" s="169"/>
      <c r="CAX65" s="169"/>
      <c r="CAY65" s="169"/>
      <c r="CAZ65" s="169"/>
      <c r="CBA65" s="169"/>
      <c r="CBB65" s="169"/>
      <c r="CBC65" s="169"/>
      <c r="CBD65" s="169"/>
      <c r="CBE65" s="169"/>
      <c r="CBF65" s="169"/>
      <c r="CBG65" s="169"/>
      <c r="CBH65" s="169"/>
      <c r="CBI65" s="169"/>
      <c r="CBJ65" s="169"/>
      <c r="CBK65" s="169"/>
      <c r="CBL65" s="169"/>
      <c r="CBM65" s="169"/>
      <c r="CBN65" s="169"/>
      <c r="CBO65" s="169"/>
      <c r="CBP65" s="169"/>
      <c r="CBQ65" s="169"/>
      <c r="CBR65" s="169"/>
      <c r="CBS65" s="169"/>
      <c r="CBT65" s="169"/>
      <c r="CBU65" s="169"/>
      <c r="CBV65" s="169"/>
      <c r="CBW65" s="169"/>
      <c r="CBX65" s="169"/>
      <c r="CBY65" s="169"/>
      <c r="CBZ65" s="169"/>
      <c r="CCA65" s="169"/>
      <c r="CCB65" s="169"/>
      <c r="CCC65" s="169"/>
      <c r="CCD65" s="169"/>
      <c r="CCE65" s="169"/>
      <c r="CCF65" s="169"/>
      <c r="CCG65" s="169"/>
      <c r="CCH65" s="169"/>
      <c r="CCI65" s="169"/>
      <c r="CCJ65" s="169"/>
      <c r="CCK65" s="169"/>
      <c r="CCL65" s="169"/>
      <c r="CCM65" s="169"/>
      <c r="CCN65" s="169"/>
      <c r="CCO65" s="169"/>
      <c r="CCP65" s="169"/>
      <c r="CCQ65" s="169"/>
      <c r="CCR65" s="169"/>
      <c r="CCS65" s="169"/>
      <c r="CCT65" s="169"/>
      <c r="CCU65" s="169"/>
      <c r="CCV65" s="169"/>
      <c r="CCW65" s="169"/>
      <c r="CCX65" s="169"/>
      <c r="CCY65" s="169"/>
      <c r="CCZ65" s="169"/>
      <c r="CDA65" s="169"/>
      <c r="CDB65" s="169"/>
      <c r="CDC65" s="169"/>
      <c r="CDD65" s="169"/>
      <c r="CDE65" s="169"/>
      <c r="CDF65" s="169"/>
      <c r="CDG65" s="169"/>
      <c r="CDH65" s="169"/>
      <c r="CDI65" s="169"/>
      <c r="CDJ65" s="169"/>
      <c r="CDK65" s="169"/>
      <c r="CDL65" s="169"/>
      <c r="CDM65" s="169"/>
      <c r="CDN65" s="169"/>
      <c r="CDO65" s="169"/>
      <c r="CDP65" s="169"/>
      <c r="CDQ65" s="169"/>
      <c r="CDR65" s="169"/>
      <c r="CDS65" s="169"/>
      <c r="CDT65" s="169"/>
      <c r="CDU65" s="169"/>
      <c r="CDV65" s="169"/>
      <c r="CDW65" s="169"/>
      <c r="CDX65" s="169"/>
      <c r="CDY65" s="169"/>
      <c r="CDZ65" s="169"/>
      <c r="CEA65" s="169"/>
      <c r="CEB65" s="169"/>
      <c r="CEC65" s="169"/>
      <c r="CED65" s="169"/>
      <c r="CEE65" s="169"/>
      <c r="CEF65" s="169"/>
      <c r="CEG65" s="169"/>
      <c r="CEH65" s="169"/>
      <c r="CEI65" s="169"/>
      <c r="CEJ65" s="169"/>
      <c r="CEK65" s="169"/>
      <c r="CEL65" s="169"/>
      <c r="CEM65" s="169"/>
      <c r="CEN65" s="169"/>
      <c r="CEO65" s="169"/>
      <c r="CEP65" s="169"/>
      <c r="CEQ65" s="169"/>
      <c r="CER65" s="169"/>
      <c r="CES65" s="169"/>
      <c r="CET65" s="169"/>
      <c r="CEU65" s="169"/>
      <c r="CEV65" s="169"/>
      <c r="CEW65" s="169"/>
      <c r="CEX65" s="169"/>
      <c r="CEY65" s="169"/>
      <c r="CEZ65" s="169"/>
      <c r="CFA65" s="169"/>
      <c r="CFB65" s="169"/>
      <c r="CFC65" s="169"/>
      <c r="CFD65" s="169"/>
      <c r="CFE65" s="169"/>
      <c r="CFF65" s="169"/>
      <c r="CFG65" s="169"/>
      <c r="CFH65" s="169"/>
      <c r="CFI65" s="169"/>
      <c r="CFJ65" s="169"/>
      <c r="CFK65" s="169"/>
      <c r="CFL65" s="169"/>
      <c r="CFM65" s="169"/>
      <c r="CFN65" s="169"/>
      <c r="CFO65" s="169"/>
      <c r="CFP65" s="169"/>
      <c r="CFQ65" s="169"/>
      <c r="CFR65" s="169"/>
      <c r="CFS65" s="169"/>
      <c r="CFT65" s="169"/>
      <c r="CFU65" s="169"/>
      <c r="CFV65" s="169"/>
      <c r="CFW65" s="169"/>
      <c r="CFX65" s="169"/>
      <c r="CFY65" s="169"/>
      <c r="CFZ65" s="169"/>
      <c r="CGA65" s="169"/>
      <c r="CGB65" s="169"/>
      <c r="CGC65" s="169"/>
      <c r="CGD65" s="169"/>
      <c r="CGE65" s="169"/>
      <c r="CGF65" s="169"/>
      <c r="CGG65" s="169"/>
      <c r="CGH65" s="169"/>
      <c r="CGI65" s="169"/>
      <c r="CGJ65" s="169"/>
      <c r="CGK65" s="169"/>
      <c r="CGL65" s="169"/>
      <c r="CGM65" s="169"/>
      <c r="CGN65" s="169"/>
      <c r="CGO65" s="169"/>
      <c r="CGP65" s="169"/>
      <c r="CGQ65" s="169"/>
      <c r="CGR65" s="169"/>
      <c r="CGS65" s="169"/>
      <c r="CGT65" s="169"/>
      <c r="CGU65" s="169"/>
      <c r="CGV65" s="169"/>
      <c r="CGW65" s="169"/>
      <c r="CGX65" s="169"/>
      <c r="CGY65" s="169"/>
      <c r="CGZ65" s="169"/>
      <c r="CHA65" s="169"/>
      <c r="CHB65" s="169"/>
      <c r="CHC65" s="169"/>
      <c r="CHD65" s="169"/>
      <c r="CHE65" s="169"/>
      <c r="CHF65" s="169"/>
      <c r="CHG65" s="169"/>
      <c r="CHH65" s="169"/>
      <c r="CHI65" s="169"/>
      <c r="CHJ65" s="169"/>
      <c r="CHK65" s="169"/>
      <c r="CHL65" s="169"/>
      <c r="CHM65" s="169"/>
      <c r="CHN65" s="169"/>
      <c r="CHO65" s="169"/>
      <c r="CHP65" s="169"/>
      <c r="CHQ65" s="169"/>
      <c r="CHR65" s="169"/>
      <c r="CHS65" s="169"/>
      <c r="CHT65" s="169"/>
      <c r="CHU65" s="169"/>
      <c r="CHV65" s="169"/>
      <c r="CHW65" s="169"/>
      <c r="CHX65" s="169"/>
      <c r="CHY65" s="169"/>
      <c r="CHZ65" s="169"/>
      <c r="CIA65" s="169"/>
      <c r="CIB65" s="169"/>
      <c r="CIC65" s="169"/>
      <c r="CID65" s="169"/>
      <c r="CIE65" s="169"/>
      <c r="CIF65" s="169"/>
      <c r="CIG65" s="169"/>
      <c r="CIH65" s="169"/>
      <c r="CII65" s="169"/>
      <c r="CIJ65" s="169"/>
      <c r="CIK65" s="169"/>
      <c r="CIL65" s="169"/>
      <c r="CIM65" s="169"/>
      <c r="CIN65" s="169"/>
      <c r="CIO65" s="169"/>
      <c r="CIP65" s="169"/>
      <c r="CIQ65" s="169"/>
      <c r="CIR65" s="169"/>
      <c r="CIS65" s="169"/>
      <c r="CIT65" s="169"/>
      <c r="CIU65" s="169"/>
      <c r="CIV65" s="169"/>
      <c r="CIW65" s="169"/>
      <c r="CIX65" s="169"/>
      <c r="CIY65" s="169"/>
      <c r="CIZ65" s="169"/>
      <c r="CJA65" s="169"/>
      <c r="CJB65" s="169"/>
      <c r="CJC65" s="169"/>
      <c r="CJD65" s="169"/>
      <c r="CJE65" s="169"/>
      <c r="CJF65" s="169"/>
      <c r="CJG65" s="169"/>
      <c r="CJH65" s="169"/>
      <c r="CJI65" s="169"/>
      <c r="CJJ65" s="169"/>
      <c r="CJK65" s="169"/>
      <c r="CJL65" s="169"/>
      <c r="CJM65" s="169"/>
      <c r="CJN65" s="169"/>
      <c r="CJO65" s="169"/>
      <c r="CJP65" s="169"/>
      <c r="CJQ65" s="169"/>
      <c r="CJR65" s="169"/>
      <c r="CJS65" s="169"/>
      <c r="CJT65" s="169"/>
      <c r="CJU65" s="169"/>
      <c r="CJV65" s="169"/>
      <c r="CJW65" s="169"/>
      <c r="CJX65" s="169"/>
      <c r="CJY65" s="169"/>
      <c r="CJZ65" s="169"/>
      <c r="CKA65" s="169"/>
      <c r="CKB65" s="169"/>
      <c r="CKC65" s="169"/>
      <c r="CKD65" s="169"/>
      <c r="CKE65" s="169"/>
      <c r="CKF65" s="169"/>
      <c r="CKG65" s="169"/>
      <c r="CKH65" s="169"/>
      <c r="CKI65" s="169"/>
      <c r="CKJ65" s="169"/>
      <c r="CKK65" s="169"/>
      <c r="CKL65" s="169"/>
      <c r="CKM65" s="169"/>
      <c r="CKN65" s="169"/>
      <c r="CKO65" s="169"/>
      <c r="CKP65" s="169"/>
      <c r="CKQ65" s="169"/>
      <c r="CKR65" s="169"/>
      <c r="CKS65" s="169"/>
      <c r="CKT65" s="169"/>
      <c r="CKU65" s="169"/>
      <c r="CKV65" s="169"/>
      <c r="CKW65" s="169"/>
      <c r="CKX65" s="169"/>
      <c r="CKY65" s="169"/>
      <c r="CKZ65" s="169"/>
      <c r="CLA65" s="169"/>
      <c r="CLB65" s="169"/>
      <c r="CLC65" s="169"/>
      <c r="CLD65" s="169"/>
      <c r="CLE65" s="169"/>
      <c r="CLF65" s="169"/>
      <c r="CLG65" s="169"/>
      <c r="CLH65" s="169"/>
      <c r="CLI65" s="169"/>
      <c r="CLJ65" s="169"/>
      <c r="CLK65" s="169"/>
      <c r="CLL65" s="169"/>
      <c r="CLM65" s="169"/>
      <c r="CLN65" s="169"/>
      <c r="CLO65" s="169"/>
      <c r="CLP65" s="169"/>
      <c r="CLQ65" s="169"/>
      <c r="CLR65" s="169"/>
      <c r="CLS65" s="169"/>
      <c r="CLT65" s="169"/>
      <c r="CLU65" s="169"/>
      <c r="CLV65" s="169"/>
      <c r="CLW65" s="169"/>
      <c r="CLX65" s="169"/>
      <c r="CLY65" s="169"/>
      <c r="CLZ65" s="169"/>
      <c r="CMA65" s="169"/>
      <c r="CMB65" s="169"/>
      <c r="CMC65" s="169"/>
      <c r="CMD65" s="169"/>
      <c r="CME65" s="169"/>
      <c r="CMF65" s="169"/>
      <c r="CMG65" s="169"/>
      <c r="CMH65" s="169"/>
      <c r="CMI65" s="169"/>
      <c r="CMJ65" s="169"/>
      <c r="CMK65" s="169"/>
      <c r="CML65" s="169"/>
      <c r="CMM65" s="169"/>
      <c r="CMN65" s="169"/>
      <c r="CMO65" s="169"/>
      <c r="CMP65" s="169"/>
      <c r="CMQ65" s="169"/>
      <c r="CMR65" s="169"/>
      <c r="CMS65" s="169"/>
      <c r="CMT65" s="169"/>
      <c r="CMU65" s="169"/>
      <c r="CMV65" s="169"/>
      <c r="CMW65" s="169"/>
      <c r="CMX65" s="169"/>
      <c r="CMY65" s="169"/>
      <c r="CMZ65" s="169"/>
      <c r="CNA65" s="169"/>
      <c r="CNB65" s="169"/>
      <c r="CNC65" s="169"/>
      <c r="CND65" s="169"/>
      <c r="CNE65" s="169"/>
      <c r="CNF65" s="169"/>
      <c r="CNG65" s="169"/>
      <c r="CNH65" s="169"/>
      <c r="CNI65" s="169"/>
      <c r="CNJ65" s="169"/>
      <c r="CNK65" s="169"/>
      <c r="CNL65" s="169"/>
      <c r="CNM65" s="169"/>
      <c r="CNN65" s="169"/>
      <c r="CNO65" s="169"/>
      <c r="CNP65" s="169"/>
      <c r="CNQ65" s="169"/>
      <c r="CNR65" s="169"/>
      <c r="CNS65" s="169"/>
      <c r="CNT65" s="169"/>
      <c r="CNU65" s="169"/>
      <c r="CNV65" s="169"/>
      <c r="CNW65" s="169"/>
      <c r="CNX65" s="169"/>
      <c r="CNY65" s="169"/>
      <c r="CNZ65" s="169"/>
      <c r="COA65" s="169"/>
      <c r="COB65" s="169"/>
      <c r="COC65" s="169"/>
      <c r="COD65" s="169"/>
      <c r="COE65" s="169"/>
      <c r="COF65" s="169"/>
      <c r="COG65" s="169"/>
      <c r="COH65" s="169"/>
      <c r="COI65" s="169"/>
      <c r="COJ65" s="169"/>
      <c r="COK65" s="169"/>
      <c r="COL65" s="169"/>
      <c r="COM65" s="169"/>
      <c r="CON65" s="169"/>
      <c r="COO65" s="169"/>
      <c r="COP65" s="169"/>
      <c r="COQ65" s="169"/>
      <c r="COR65" s="169"/>
      <c r="COS65" s="169"/>
      <c r="COT65" s="169"/>
      <c r="COU65" s="169"/>
      <c r="COV65" s="169"/>
      <c r="COW65" s="169"/>
      <c r="COX65" s="169"/>
      <c r="COY65" s="169"/>
      <c r="COZ65" s="169"/>
      <c r="CPA65" s="169"/>
      <c r="CPB65" s="169"/>
      <c r="CPC65" s="169"/>
      <c r="CPD65" s="169"/>
      <c r="CPE65" s="169"/>
      <c r="CPF65" s="169"/>
      <c r="CPG65" s="169"/>
      <c r="CPH65" s="169"/>
      <c r="CPI65" s="169"/>
      <c r="CPJ65" s="169"/>
      <c r="CPK65" s="169"/>
      <c r="CPL65" s="169"/>
      <c r="CPM65" s="169"/>
      <c r="CPN65" s="169"/>
      <c r="CPO65" s="169"/>
      <c r="CPP65" s="169"/>
      <c r="CPQ65" s="169"/>
      <c r="CPR65" s="169"/>
      <c r="CPS65" s="169"/>
      <c r="CPT65" s="169"/>
      <c r="CPU65" s="169"/>
      <c r="CPV65" s="169"/>
      <c r="CPW65" s="169"/>
      <c r="CPX65" s="169"/>
      <c r="CPY65" s="169"/>
      <c r="CPZ65" s="169"/>
      <c r="CQA65" s="169"/>
      <c r="CQB65" s="169"/>
      <c r="CQC65" s="169"/>
      <c r="CQD65" s="169"/>
      <c r="CQE65" s="169"/>
      <c r="CQF65" s="169"/>
      <c r="CQG65" s="169"/>
      <c r="CQH65" s="169"/>
      <c r="CQI65" s="169"/>
      <c r="CQJ65" s="169"/>
      <c r="CQK65" s="169"/>
      <c r="CQL65" s="169"/>
      <c r="CQM65" s="169"/>
      <c r="CQN65" s="169"/>
      <c r="CQO65" s="169"/>
      <c r="CQP65" s="169"/>
      <c r="CQQ65" s="169"/>
      <c r="CQR65" s="169"/>
      <c r="CQS65" s="169"/>
      <c r="CQT65" s="169"/>
      <c r="CQU65" s="169"/>
      <c r="CQV65" s="169"/>
      <c r="CQW65" s="169"/>
      <c r="CQX65" s="169"/>
      <c r="CQY65" s="169"/>
      <c r="CQZ65" s="169"/>
      <c r="CRA65" s="169"/>
      <c r="CRB65" s="169"/>
      <c r="CRC65" s="169"/>
      <c r="CRD65" s="169"/>
      <c r="CRE65" s="169"/>
      <c r="CRF65" s="169"/>
      <c r="CRG65" s="169"/>
      <c r="CRH65" s="169"/>
      <c r="CRI65" s="169"/>
      <c r="CRJ65" s="169"/>
      <c r="CRK65" s="169"/>
      <c r="CRL65" s="169"/>
      <c r="CRM65" s="169"/>
      <c r="CRN65" s="169"/>
      <c r="CRO65" s="169"/>
      <c r="CRP65" s="169"/>
      <c r="CRQ65" s="169"/>
      <c r="CRR65" s="169"/>
      <c r="CRS65" s="169"/>
      <c r="CRT65" s="169"/>
      <c r="CRU65" s="169"/>
      <c r="CRV65" s="169"/>
      <c r="CRW65" s="169"/>
      <c r="CRX65" s="169"/>
      <c r="CRY65" s="169"/>
      <c r="CRZ65" s="169"/>
      <c r="CSA65" s="169"/>
      <c r="CSB65" s="169"/>
      <c r="CSC65" s="169"/>
      <c r="CSD65" s="169"/>
      <c r="CSE65" s="169"/>
      <c r="CSF65" s="169"/>
      <c r="CSG65" s="169"/>
      <c r="CSH65" s="169"/>
      <c r="CSI65" s="169"/>
      <c r="CSJ65" s="169"/>
      <c r="CSK65" s="169"/>
      <c r="CSL65" s="169"/>
      <c r="CSM65" s="169"/>
      <c r="CSN65" s="169"/>
      <c r="CSO65" s="169"/>
      <c r="CSP65" s="169"/>
      <c r="CSQ65" s="169"/>
      <c r="CSR65" s="169"/>
      <c r="CSS65" s="169"/>
      <c r="CST65" s="169"/>
      <c r="CSU65" s="169"/>
      <c r="CSV65" s="169"/>
      <c r="CSW65" s="169"/>
      <c r="CSX65" s="169"/>
      <c r="CSY65" s="169"/>
      <c r="CSZ65" s="169"/>
      <c r="CTA65" s="169"/>
      <c r="CTB65" s="169"/>
      <c r="CTC65" s="169"/>
      <c r="CTD65" s="169"/>
      <c r="CTE65" s="169"/>
      <c r="CTF65" s="169"/>
      <c r="CTG65" s="169"/>
      <c r="CTH65" s="169"/>
      <c r="CTI65" s="169"/>
      <c r="CTJ65" s="169"/>
      <c r="CTK65" s="169"/>
      <c r="CTL65" s="169"/>
      <c r="CTM65" s="169"/>
      <c r="CTN65" s="169"/>
      <c r="CTO65" s="169"/>
      <c r="CTP65" s="169"/>
      <c r="CTQ65" s="169"/>
      <c r="CTR65" s="169"/>
      <c r="CTS65" s="169"/>
      <c r="CTT65" s="169"/>
      <c r="CTU65" s="169"/>
      <c r="CTV65" s="169"/>
      <c r="CTW65" s="169"/>
      <c r="CTX65" s="169"/>
      <c r="CTY65" s="169"/>
      <c r="CTZ65" s="169"/>
      <c r="CUA65" s="169"/>
      <c r="CUB65" s="169"/>
      <c r="CUC65" s="169"/>
      <c r="CUD65" s="169"/>
      <c r="CUE65" s="169"/>
      <c r="CUF65" s="169"/>
      <c r="CUG65" s="169"/>
      <c r="CUH65" s="169"/>
      <c r="CUI65" s="169"/>
      <c r="CUJ65" s="169"/>
      <c r="CUK65" s="169"/>
      <c r="CUL65" s="169"/>
      <c r="CUM65" s="169"/>
      <c r="CUN65" s="169"/>
      <c r="CUO65" s="169"/>
      <c r="CUP65" s="169"/>
      <c r="CUQ65" s="169"/>
      <c r="CUR65" s="169"/>
      <c r="CUS65" s="169"/>
      <c r="CUT65" s="169"/>
      <c r="CUU65" s="169"/>
      <c r="CUV65" s="169"/>
      <c r="CUW65" s="169"/>
      <c r="CUX65" s="169"/>
      <c r="CUY65" s="169"/>
      <c r="CUZ65" s="169"/>
      <c r="CVA65" s="169"/>
      <c r="CVB65" s="169"/>
      <c r="CVC65" s="169"/>
      <c r="CVD65" s="169"/>
      <c r="CVE65" s="169"/>
      <c r="CVF65" s="169"/>
      <c r="CVG65" s="169"/>
      <c r="CVH65" s="169"/>
      <c r="CVI65" s="169"/>
      <c r="CVJ65" s="169"/>
      <c r="CVK65" s="169"/>
      <c r="CVL65" s="169"/>
      <c r="CVM65" s="169"/>
      <c r="CVN65" s="169"/>
      <c r="CVO65" s="169"/>
      <c r="CVP65" s="169"/>
      <c r="CVQ65" s="169"/>
      <c r="CVR65" s="169"/>
      <c r="CVS65" s="169"/>
      <c r="CVT65" s="169"/>
      <c r="CVU65" s="169"/>
      <c r="CVV65" s="169"/>
      <c r="CVW65" s="169"/>
      <c r="CVX65" s="169"/>
      <c r="CVY65" s="169"/>
      <c r="CVZ65" s="169"/>
      <c r="CWA65" s="169"/>
      <c r="CWB65" s="169"/>
      <c r="CWC65" s="169"/>
      <c r="CWD65" s="169"/>
      <c r="CWE65" s="169"/>
      <c r="CWF65" s="169"/>
      <c r="CWG65" s="169"/>
      <c r="CWH65" s="169"/>
      <c r="CWI65" s="169"/>
      <c r="CWJ65" s="169"/>
      <c r="CWK65" s="169"/>
      <c r="CWL65" s="169"/>
      <c r="CWM65" s="169"/>
      <c r="CWN65" s="169"/>
      <c r="CWO65" s="169"/>
      <c r="CWP65" s="169"/>
      <c r="CWQ65" s="169"/>
      <c r="CWR65" s="169"/>
      <c r="CWS65" s="169"/>
      <c r="CWT65" s="169"/>
      <c r="CWU65" s="169"/>
      <c r="CWV65" s="169"/>
      <c r="CWW65" s="169"/>
      <c r="CWX65" s="169"/>
      <c r="CWY65" s="169"/>
      <c r="CWZ65" s="169"/>
      <c r="CXA65" s="169"/>
      <c r="CXB65" s="169"/>
      <c r="CXC65" s="169"/>
      <c r="CXD65" s="169"/>
      <c r="CXE65" s="169"/>
      <c r="CXF65" s="169"/>
      <c r="CXG65" s="169"/>
      <c r="CXH65" s="169"/>
      <c r="CXI65" s="169"/>
      <c r="CXJ65" s="169"/>
      <c r="CXK65" s="169"/>
      <c r="CXL65" s="169"/>
      <c r="CXM65" s="169"/>
      <c r="CXN65" s="169"/>
      <c r="CXO65" s="169"/>
      <c r="CXP65" s="169"/>
      <c r="CXQ65" s="169"/>
      <c r="CXR65" s="169"/>
      <c r="CXS65" s="169"/>
      <c r="CXT65" s="169"/>
      <c r="CXU65" s="169"/>
      <c r="CXV65" s="169"/>
      <c r="CXW65" s="169"/>
      <c r="CXX65" s="169"/>
      <c r="CXY65" s="169"/>
      <c r="CXZ65" s="169"/>
      <c r="CYA65" s="169"/>
      <c r="CYB65" s="169"/>
      <c r="CYC65" s="169"/>
      <c r="CYD65" s="169"/>
      <c r="CYE65" s="169"/>
      <c r="CYF65" s="169"/>
      <c r="CYG65" s="169"/>
      <c r="CYH65" s="169"/>
      <c r="CYI65" s="169"/>
      <c r="CYJ65" s="169"/>
      <c r="CYK65" s="169"/>
      <c r="CYL65" s="169"/>
      <c r="CYM65" s="169"/>
      <c r="CYN65" s="169"/>
      <c r="CYO65" s="169"/>
      <c r="CYP65" s="169"/>
      <c r="CYQ65" s="169"/>
      <c r="CYR65" s="169"/>
      <c r="CYS65" s="169"/>
      <c r="CYT65" s="169"/>
      <c r="CYU65" s="169"/>
      <c r="CYV65" s="169"/>
      <c r="CYW65" s="169"/>
      <c r="CYX65" s="169"/>
      <c r="CYY65" s="169"/>
      <c r="CYZ65" s="169"/>
      <c r="CZA65" s="169"/>
      <c r="CZB65" s="169"/>
      <c r="CZC65" s="169"/>
      <c r="CZD65" s="169"/>
      <c r="CZE65" s="169"/>
      <c r="CZF65" s="169"/>
      <c r="CZG65" s="169"/>
      <c r="CZH65" s="169"/>
      <c r="CZI65" s="169"/>
      <c r="CZJ65" s="169"/>
      <c r="CZK65" s="169"/>
      <c r="CZL65" s="169"/>
      <c r="CZM65" s="169"/>
      <c r="CZN65" s="169"/>
      <c r="CZO65" s="169"/>
      <c r="CZP65" s="169"/>
      <c r="CZQ65" s="169"/>
      <c r="CZR65" s="169"/>
      <c r="CZS65" s="169"/>
      <c r="CZT65" s="169"/>
      <c r="CZU65" s="169"/>
      <c r="CZV65" s="169"/>
      <c r="CZW65" s="169"/>
      <c r="CZX65" s="169"/>
      <c r="CZY65" s="169"/>
      <c r="CZZ65" s="169"/>
      <c r="DAA65" s="169"/>
      <c r="DAB65" s="169"/>
      <c r="DAC65" s="169"/>
      <c r="DAD65" s="169"/>
      <c r="DAE65" s="169"/>
      <c r="DAF65" s="169"/>
      <c r="DAG65" s="169"/>
      <c r="DAH65" s="169"/>
      <c r="DAI65" s="169"/>
      <c r="DAJ65" s="169"/>
      <c r="DAK65" s="169"/>
      <c r="DAL65" s="169"/>
      <c r="DAM65" s="169"/>
      <c r="DAN65" s="169"/>
      <c r="DAO65" s="169"/>
      <c r="DAP65" s="169"/>
      <c r="DAQ65" s="169"/>
      <c r="DAR65" s="169"/>
      <c r="DAS65" s="169"/>
      <c r="DAT65" s="169"/>
      <c r="DAU65" s="169"/>
      <c r="DAV65" s="169"/>
      <c r="DAW65" s="169"/>
      <c r="DAX65" s="169"/>
      <c r="DAY65" s="169"/>
      <c r="DAZ65" s="169"/>
      <c r="DBA65" s="169"/>
      <c r="DBB65" s="169"/>
      <c r="DBC65" s="169"/>
      <c r="DBD65" s="169"/>
      <c r="DBE65" s="169"/>
      <c r="DBF65" s="169"/>
      <c r="DBG65" s="169"/>
      <c r="DBH65" s="169"/>
      <c r="DBI65" s="169"/>
      <c r="DBJ65" s="169"/>
      <c r="DBK65" s="169"/>
      <c r="DBL65" s="169"/>
      <c r="DBM65" s="169"/>
      <c r="DBN65" s="169"/>
      <c r="DBO65" s="169"/>
      <c r="DBP65" s="169"/>
      <c r="DBQ65" s="169"/>
      <c r="DBR65" s="169"/>
      <c r="DBS65" s="169"/>
      <c r="DBT65" s="169"/>
      <c r="DBU65" s="169"/>
      <c r="DBV65" s="169"/>
      <c r="DBW65" s="169"/>
      <c r="DBX65" s="169"/>
      <c r="DBY65" s="169"/>
      <c r="DBZ65" s="169"/>
      <c r="DCA65" s="169"/>
      <c r="DCB65" s="169"/>
      <c r="DCC65" s="169"/>
      <c r="DCD65" s="169"/>
      <c r="DCE65" s="169"/>
      <c r="DCF65" s="169"/>
      <c r="DCG65" s="169"/>
      <c r="DCH65" s="169"/>
      <c r="DCI65" s="169"/>
      <c r="DCJ65" s="169"/>
      <c r="DCK65" s="169"/>
      <c r="DCL65" s="169"/>
      <c r="DCM65" s="169"/>
      <c r="DCN65" s="169"/>
      <c r="DCO65" s="169"/>
      <c r="DCP65" s="169"/>
      <c r="DCQ65" s="169"/>
      <c r="DCR65" s="169"/>
      <c r="DCS65" s="169"/>
      <c r="DCT65" s="169"/>
      <c r="DCU65" s="169"/>
      <c r="DCV65" s="169"/>
      <c r="DCW65" s="169"/>
      <c r="DCX65" s="169"/>
      <c r="DCY65" s="169"/>
      <c r="DCZ65" s="169"/>
      <c r="DDA65" s="169"/>
      <c r="DDB65" s="169"/>
      <c r="DDC65" s="169"/>
      <c r="DDD65" s="169"/>
      <c r="DDE65" s="169"/>
      <c r="DDF65" s="169"/>
      <c r="DDG65" s="169"/>
      <c r="DDH65" s="169"/>
      <c r="DDI65" s="169"/>
      <c r="DDJ65" s="169"/>
      <c r="DDK65" s="169"/>
      <c r="DDL65" s="169"/>
      <c r="DDM65" s="169"/>
      <c r="DDN65" s="169"/>
      <c r="DDO65" s="169"/>
      <c r="DDP65" s="169"/>
      <c r="DDQ65" s="169"/>
      <c r="DDR65" s="169"/>
      <c r="DDS65" s="169"/>
      <c r="DDT65" s="169"/>
      <c r="DDU65" s="169"/>
      <c r="DDV65" s="169"/>
      <c r="DDW65" s="169"/>
      <c r="DDX65" s="169"/>
      <c r="DDY65" s="169"/>
      <c r="DDZ65" s="169"/>
      <c r="DEA65" s="169"/>
      <c r="DEB65" s="169"/>
      <c r="DEC65" s="169"/>
      <c r="DED65" s="169"/>
      <c r="DEE65" s="169"/>
      <c r="DEF65" s="169"/>
      <c r="DEG65" s="169"/>
      <c r="DEH65" s="169"/>
      <c r="DEI65" s="169"/>
      <c r="DEJ65" s="169"/>
      <c r="DEK65" s="169"/>
      <c r="DEL65" s="169"/>
      <c r="DEM65" s="169"/>
      <c r="DEN65" s="169"/>
      <c r="DEO65" s="169"/>
      <c r="DEP65" s="169"/>
      <c r="DEQ65" s="169"/>
      <c r="DER65" s="169"/>
      <c r="DES65" s="169"/>
      <c r="DET65" s="169"/>
      <c r="DEU65" s="169"/>
      <c r="DEV65" s="169"/>
      <c r="DEW65" s="169"/>
      <c r="DEX65" s="169"/>
      <c r="DEY65" s="169"/>
      <c r="DEZ65" s="169"/>
      <c r="DFA65" s="169"/>
      <c r="DFB65" s="169"/>
      <c r="DFC65" s="169"/>
      <c r="DFD65" s="169"/>
      <c r="DFE65" s="169"/>
      <c r="DFF65" s="169"/>
      <c r="DFG65" s="169"/>
      <c r="DFH65" s="169"/>
      <c r="DFI65" s="169"/>
      <c r="DFJ65" s="169"/>
      <c r="DFK65" s="169"/>
      <c r="DFL65" s="169"/>
      <c r="DFM65" s="169"/>
      <c r="DFN65" s="169"/>
      <c r="DFO65" s="169"/>
      <c r="DFP65" s="169"/>
      <c r="DFQ65" s="169"/>
      <c r="DFR65" s="169"/>
      <c r="DFS65" s="169"/>
      <c r="DFT65" s="169"/>
      <c r="DFU65" s="169"/>
      <c r="DFV65" s="169"/>
      <c r="DFW65" s="169"/>
      <c r="DFX65" s="169"/>
      <c r="DFY65" s="169"/>
      <c r="DFZ65" s="169"/>
      <c r="DGA65" s="169"/>
      <c r="DGB65" s="169"/>
      <c r="DGC65" s="169"/>
      <c r="DGD65" s="169"/>
      <c r="DGE65" s="169"/>
      <c r="DGF65" s="169"/>
      <c r="DGG65" s="169"/>
      <c r="DGH65" s="169"/>
      <c r="DGI65" s="169"/>
      <c r="DGJ65" s="169"/>
      <c r="DGK65" s="169"/>
      <c r="DGL65" s="169"/>
      <c r="DGM65" s="169"/>
      <c r="DGN65" s="169"/>
      <c r="DGO65" s="169"/>
      <c r="DGP65" s="169"/>
      <c r="DGQ65" s="169"/>
      <c r="DGR65" s="169"/>
      <c r="DGS65" s="169"/>
      <c r="DGT65" s="169"/>
      <c r="DGU65" s="169"/>
      <c r="DGV65" s="169"/>
      <c r="DGW65" s="169"/>
      <c r="DGX65" s="169"/>
      <c r="DGY65" s="169"/>
      <c r="DGZ65" s="169"/>
      <c r="DHA65" s="169"/>
      <c r="DHB65" s="169"/>
      <c r="DHC65" s="169"/>
      <c r="DHD65" s="169"/>
      <c r="DHE65" s="169"/>
      <c r="DHF65" s="169"/>
      <c r="DHG65" s="169"/>
      <c r="DHH65" s="169"/>
      <c r="DHI65" s="169"/>
      <c r="DHJ65" s="169"/>
      <c r="DHK65" s="169"/>
      <c r="DHL65" s="169"/>
      <c r="DHM65" s="169"/>
      <c r="DHN65" s="169"/>
      <c r="DHO65" s="169"/>
      <c r="DHP65" s="169"/>
      <c r="DHQ65" s="169"/>
      <c r="DHR65" s="169"/>
      <c r="DHS65" s="169"/>
      <c r="DHT65" s="169"/>
      <c r="DHU65" s="169"/>
      <c r="DHV65" s="169"/>
      <c r="DHW65" s="169"/>
      <c r="DHX65" s="169"/>
      <c r="DHY65" s="169"/>
      <c r="DHZ65" s="169"/>
      <c r="DIA65" s="169"/>
      <c r="DIB65" s="169"/>
      <c r="DIC65" s="169"/>
      <c r="DID65" s="169"/>
      <c r="DIE65" s="169"/>
      <c r="DIF65" s="169"/>
      <c r="DIG65" s="169"/>
      <c r="DIH65" s="169"/>
      <c r="DII65" s="169"/>
      <c r="DIJ65" s="169"/>
      <c r="DIK65" s="169"/>
      <c r="DIL65" s="169"/>
      <c r="DIM65" s="169"/>
      <c r="DIN65" s="169"/>
      <c r="DIO65" s="169"/>
      <c r="DIP65" s="169"/>
      <c r="DIQ65" s="169"/>
      <c r="DIR65" s="169"/>
      <c r="DIS65" s="169"/>
      <c r="DIT65" s="169"/>
      <c r="DIU65" s="169"/>
      <c r="DIV65" s="169"/>
      <c r="DIW65" s="169"/>
      <c r="DIX65" s="169"/>
      <c r="DIY65" s="169"/>
      <c r="DIZ65" s="169"/>
      <c r="DJA65" s="169"/>
      <c r="DJB65" s="169"/>
      <c r="DJC65" s="169"/>
      <c r="DJD65" s="169"/>
      <c r="DJE65" s="169"/>
      <c r="DJF65" s="169"/>
      <c r="DJG65" s="169"/>
      <c r="DJH65" s="169"/>
      <c r="DJI65" s="169"/>
      <c r="DJJ65" s="169"/>
      <c r="DJK65" s="169"/>
      <c r="DJL65" s="169"/>
      <c r="DJM65" s="169"/>
      <c r="DJN65" s="169"/>
      <c r="DJO65" s="169"/>
      <c r="DJP65" s="169"/>
      <c r="DJQ65" s="169"/>
      <c r="DJR65" s="169"/>
      <c r="DJS65" s="169"/>
      <c r="DJT65" s="169"/>
      <c r="DJU65" s="169"/>
      <c r="DJV65" s="169"/>
      <c r="DJW65" s="169"/>
      <c r="DJX65" s="169"/>
      <c r="DJY65" s="169"/>
      <c r="DJZ65" s="169"/>
      <c r="DKA65" s="169"/>
      <c r="DKB65" s="169"/>
      <c r="DKC65" s="169"/>
      <c r="DKD65" s="169"/>
      <c r="DKE65" s="169"/>
      <c r="DKF65" s="169"/>
      <c r="DKG65" s="169"/>
      <c r="DKH65" s="169"/>
      <c r="DKI65" s="169"/>
      <c r="DKJ65" s="169"/>
      <c r="DKK65" s="169"/>
      <c r="DKL65" s="169"/>
      <c r="DKM65" s="169"/>
      <c r="DKN65" s="169"/>
      <c r="DKO65" s="169"/>
      <c r="DKP65" s="169"/>
      <c r="DKQ65" s="169"/>
      <c r="DKR65" s="169"/>
      <c r="DKS65" s="169"/>
      <c r="DKT65" s="169"/>
      <c r="DKU65" s="169"/>
      <c r="DKV65" s="169"/>
      <c r="DKW65" s="169"/>
      <c r="DKX65" s="169"/>
      <c r="DKY65" s="169"/>
      <c r="DKZ65" s="169"/>
      <c r="DLA65" s="169"/>
      <c r="DLB65" s="169"/>
      <c r="DLC65" s="169"/>
      <c r="DLD65" s="169"/>
      <c r="DLE65" s="169"/>
      <c r="DLF65" s="169"/>
      <c r="DLG65" s="169"/>
      <c r="DLH65" s="169"/>
      <c r="DLI65" s="169"/>
      <c r="DLJ65" s="169"/>
      <c r="DLK65" s="169"/>
      <c r="DLL65" s="169"/>
      <c r="DLM65" s="169"/>
      <c r="DLN65" s="169"/>
      <c r="DLO65" s="169"/>
      <c r="DLP65" s="169"/>
      <c r="DLQ65" s="169"/>
      <c r="DLR65" s="169"/>
      <c r="DLS65" s="169"/>
      <c r="DLT65" s="169"/>
      <c r="DLU65" s="169"/>
      <c r="DLV65" s="169"/>
      <c r="DLW65" s="169"/>
      <c r="DLX65" s="169"/>
      <c r="DLY65" s="169"/>
      <c r="DLZ65" s="169"/>
      <c r="DMA65" s="169"/>
      <c r="DMB65" s="169"/>
      <c r="DMC65" s="169"/>
      <c r="DMD65" s="169"/>
      <c r="DME65" s="169"/>
      <c r="DMF65" s="169"/>
      <c r="DMG65" s="169"/>
      <c r="DMH65" s="169"/>
      <c r="DMI65" s="169"/>
      <c r="DMJ65" s="169"/>
      <c r="DMK65" s="169"/>
      <c r="DML65" s="169"/>
      <c r="DMM65" s="169"/>
      <c r="DMN65" s="169"/>
      <c r="DMO65" s="169"/>
      <c r="DMP65" s="169"/>
      <c r="DMQ65" s="169"/>
      <c r="DMR65" s="169"/>
      <c r="DMS65" s="169"/>
      <c r="DMT65" s="169"/>
      <c r="DMU65" s="169"/>
      <c r="DMV65" s="169"/>
      <c r="DMW65" s="169"/>
      <c r="DMX65" s="169"/>
      <c r="DMY65" s="169"/>
      <c r="DMZ65" s="169"/>
      <c r="DNA65" s="169"/>
      <c r="DNB65" s="169"/>
      <c r="DNC65" s="169"/>
      <c r="DND65" s="169"/>
      <c r="DNE65" s="169"/>
      <c r="DNF65" s="169"/>
      <c r="DNG65" s="169"/>
      <c r="DNH65" s="169"/>
      <c r="DNI65" s="169"/>
      <c r="DNJ65" s="169"/>
      <c r="DNK65" s="169"/>
      <c r="DNL65" s="169"/>
      <c r="DNM65" s="169"/>
      <c r="DNN65" s="169"/>
      <c r="DNO65" s="169"/>
      <c r="DNP65" s="169"/>
      <c r="DNQ65" s="169"/>
      <c r="DNR65" s="169"/>
      <c r="DNS65" s="169"/>
      <c r="DNT65" s="169"/>
      <c r="DNU65" s="169"/>
      <c r="DNV65" s="169"/>
      <c r="DNW65" s="169"/>
      <c r="DNX65" s="169"/>
      <c r="DNY65" s="169"/>
      <c r="DNZ65" s="169"/>
      <c r="DOA65" s="169"/>
      <c r="DOB65" s="169"/>
      <c r="DOC65" s="169"/>
      <c r="DOD65" s="169"/>
      <c r="DOE65" s="169"/>
      <c r="DOF65" s="169"/>
      <c r="DOG65" s="169"/>
      <c r="DOH65" s="169"/>
      <c r="DOI65" s="169"/>
      <c r="DOJ65" s="169"/>
      <c r="DOK65" s="169"/>
      <c r="DOL65" s="169"/>
      <c r="DOM65" s="169"/>
      <c r="DON65" s="169"/>
      <c r="DOO65" s="169"/>
      <c r="DOP65" s="169"/>
      <c r="DOQ65" s="169"/>
      <c r="DOR65" s="169"/>
      <c r="DOS65" s="169"/>
      <c r="DOT65" s="169"/>
      <c r="DOU65" s="169"/>
      <c r="DOV65" s="169"/>
      <c r="DOW65" s="169"/>
      <c r="DOX65" s="169"/>
      <c r="DOY65" s="169"/>
      <c r="DOZ65" s="169"/>
      <c r="DPA65" s="169"/>
      <c r="DPB65" s="169"/>
      <c r="DPC65" s="169"/>
      <c r="DPD65" s="169"/>
      <c r="DPE65" s="169"/>
      <c r="DPF65" s="169"/>
      <c r="DPG65" s="169"/>
      <c r="DPH65" s="169"/>
      <c r="DPI65" s="169"/>
      <c r="DPJ65" s="169"/>
      <c r="DPK65" s="169"/>
      <c r="DPL65" s="169"/>
      <c r="DPM65" s="169"/>
      <c r="DPN65" s="169"/>
      <c r="DPO65" s="169"/>
      <c r="DPP65" s="169"/>
      <c r="DPQ65" s="169"/>
      <c r="DPR65" s="169"/>
      <c r="DPS65" s="169"/>
      <c r="DPT65" s="169"/>
      <c r="DPU65" s="169"/>
      <c r="DPV65" s="169"/>
      <c r="DPW65" s="169"/>
      <c r="DPX65" s="169"/>
      <c r="DPY65" s="169"/>
      <c r="DPZ65" s="169"/>
      <c r="DQA65" s="169"/>
      <c r="DQB65" s="169"/>
      <c r="DQC65" s="169"/>
      <c r="DQD65" s="169"/>
      <c r="DQE65" s="169"/>
      <c r="DQF65" s="169"/>
      <c r="DQG65" s="169"/>
      <c r="DQH65" s="169"/>
      <c r="DQI65" s="169"/>
      <c r="DQJ65" s="169"/>
      <c r="DQK65" s="169"/>
      <c r="DQL65" s="169"/>
      <c r="DQM65" s="169"/>
      <c r="DQN65" s="169"/>
      <c r="DQO65" s="169"/>
      <c r="DQP65" s="169"/>
      <c r="DQQ65" s="169"/>
      <c r="DQR65" s="169"/>
      <c r="DQS65" s="169"/>
      <c r="DQT65" s="169"/>
      <c r="DQU65" s="169"/>
      <c r="DQV65" s="169"/>
      <c r="DQW65" s="169"/>
      <c r="DQX65" s="169"/>
      <c r="DQY65" s="169"/>
      <c r="DQZ65" s="169"/>
      <c r="DRA65" s="169"/>
      <c r="DRB65" s="169"/>
      <c r="DRC65" s="169"/>
      <c r="DRD65" s="169"/>
      <c r="DRE65" s="169"/>
      <c r="DRF65" s="169"/>
      <c r="DRG65" s="169"/>
      <c r="DRH65" s="169"/>
      <c r="DRI65" s="169"/>
      <c r="DRJ65" s="169"/>
      <c r="DRK65" s="169"/>
      <c r="DRL65" s="169"/>
      <c r="DRM65" s="169"/>
      <c r="DRN65" s="169"/>
      <c r="DRO65" s="169"/>
      <c r="DRP65" s="169"/>
      <c r="DRQ65" s="169"/>
      <c r="DRR65" s="169"/>
      <c r="DRS65" s="169"/>
      <c r="DRT65" s="169"/>
      <c r="DRU65" s="169"/>
      <c r="DRV65" s="169"/>
      <c r="DRW65" s="169"/>
      <c r="DRX65" s="169"/>
      <c r="DRY65" s="169"/>
      <c r="DRZ65" s="169"/>
      <c r="DSA65" s="169"/>
      <c r="DSB65" s="169"/>
      <c r="DSC65" s="169"/>
      <c r="DSD65" s="169"/>
      <c r="DSE65" s="169"/>
      <c r="DSF65" s="169"/>
      <c r="DSG65" s="169"/>
      <c r="DSH65" s="169"/>
      <c r="DSI65" s="169"/>
      <c r="DSJ65" s="169"/>
      <c r="DSK65" s="169"/>
      <c r="DSL65" s="169"/>
      <c r="DSM65" s="169"/>
      <c r="DSN65" s="169"/>
      <c r="DSO65" s="169"/>
      <c r="DSP65" s="169"/>
      <c r="DSQ65" s="169"/>
      <c r="DSR65" s="169"/>
      <c r="DSS65" s="169"/>
      <c r="DST65" s="169"/>
      <c r="DSU65" s="169"/>
      <c r="DSV65" s="169"/>
      <c r="DSW65" s="169"/>
      <c r="DSX65" s="169"/>
      <c r="DSY65" s="169"/>
      <c r="DSZ65" s="169"/>
      <c r="DTA65" s="169"/>
      <c r="DTB65" s="169"/>
      <c r="DTC65" s="169"/>
      <c r="DTD65" s="169"/>
      <c r="DTE65" s="169"/>
      <c r="DTF65" s="169"/>
      <c r="DTG65" s="169"/>
      <c r="DTH65" s="169"/>
      <c r="DTI65" s="169"/>
      <c r="DTJ65" s="169"/>
      <c r="DTK65" s="169"/>
      <c r="DTL65" s="169"/>
      <c r="DTM65" s="169"/>
      <c r="DTN65" s="169"/>
      <c r="DTO65" s="169"/>
      <c r="DTP65" s="169"/>
      <c r="DTQ65" s="169"/>
      <c r="DTR65" s="169"/>
      <c r="DTS65" s="169"/>
      <c r="DTT65" s="169"/>
      <c r="DTU65" s="169"/>
      <c r="DTV65" s="169"/>
      <c r="DTW65" s="169"/>
      <c r="DTX65" s="169"/>
      <c r="DTY65" s="169"/>
      <c r="DTZ65" s="169"/>
      <c r="DUA65" s="169"/>
      <c r="DUB65" s="169"/>
      <c r="DUC65" s="169"/>
      <c r="DUD65" s="169"/>
      <c r="DUE65" s="169"/>
      <c r="DUF65" s="169"/>
      <c r="DUG65" s="169"/>
      <c r="DUH65" s="169"/>
      <c r="DUI65" s="169"/>
      <c r="DUJ65" s="169"/>
      <c r="DUK65" s="169"/>
      <c r="DUL65" s="169"/>
      <c r="DUM65" s="169"/>
      <c r="DUN65" s="169"/>
      <c r="DUO65" s="169"/>
      <c r="DUP65" s="169"/>
      <c r="DUQ65" s="169"/>
      <c r="DUR65" s="169"/>
      <c r="DUS65" s="169"/>
      <c r="DUT65" s="169"/>
      <c r="DUU65" s="169"/>
      <c r="DUV65" s="169"/>
      <c r="DUW65" s="169"/>
      <c r="DUX65" s="169"/>
      <c r="DUY65" s="169"/>
      <c r="DUZ65" s="169"/>
      <c r="DVA65" s="169"/>
      <c r="DVB65" s="169"/>
      <c r="DVC65" s="169"/>
      <c r="DVD65" s="169"/>
      <c r="DVE65" s="169"/>
      <c r="DVF65" s="169"/>
      <c r="DVG65" s="169"/>
      <c r="DVH65" s="169"/>
      <c r="DVI65" s="169"/>
      <c r="DVJ65" s="169"/>
      <c r="DVK65" s="169"/>
      <c r="DVL65" s="169"/>
      <c r="DVM65" s="169"/>
      <c r="DVN65" s="169"/>
      <c r="DVO65" s="169"/>
      <c r="DVP65" s="169"/>
      <c r="DVQ65" s="169"/>
      <c r="DVR65" s="169"/>
      <c r="DVS65" s="169"/>
      <c r="DVT65" s="169"/>
      <c r="DVU65" s="169"/>
      <c r="DVV65" s="169"/>
      <c r="DVW65" s="169"/>
      <c r="DVX65" s="169"/>
      <c r="DVY65" s="169"/>
      <c r="DVZ65" s="169"/>
      <c r="DWA65" s="169"/>
      <c r="DWB65" s="169"/>
      <c r="DWC65" s="169"/>
      <c r="DWD65" s="169"/>
      <c r="DWE65" s="169"/>
      <c r="DWF65" s="169"/>
      <c r="DWG65" s="169"/>
      <c r="DWH65" s="169"/>
      <c r="DWI65" s="169"/>
      <c r="DWJ65" s="169"/>
      <c r="DWK65" s="169"/>
      <c r="DWL65" s="169"/>
      <c r="DWM65" s="169"/>
      <c r="DWN65" s="169"/>
      <c r="DWO65" s="169"/>
      <c r="DWP65" s="169"/>
      <c r="DWQ65" s="169"/>
      <c r="DWR65" s="169"/>
      <c r="DWS65" s="169"/>
      <c r="DWT65" s="169"/>
      <c r="DWU65" s="169"/>
      <c r="DWV65" s="169"/>
      <c r="DWW65" s="169"/>
      <c r="DWX65" s="169"/>
      <c r="DWY65" s="169"/>
      <c r="DWZ65" s="169"/>
      <c r="DXA65" s="169"/>
      <c r="DXB65" s="169"/>
      <c r="DXC65" s="169"/>
      <c r="DXD65" s="169"/>
      <c r="DXE65" s="169"/>
      <c r="DXF65" s="169"/>
      <c r="DXG65" s="169"/>
      <c r="DXH65" s="169"/>
      <c r="DXI65" s="169"/>
      <c r="DXJ65" s="169"/>
      <c r="DXK65" s="169"/>
      <c r="DXL65" s="169"/>
      <c r="DXM65" s="169"/>
      <c r="DXN65" s="169"/>
      <c r="DXO65" s="169"/>
      <c r="DXP65" s="169"/>
      <c r="DXQ65" s="169"/>
      <c r="DXR65" s="169"/>
      <c r="DXS65" s="169"/>
      <c r="DXT65" s="169"/>
      <c r="DXU65" s="169"/>
      <c r="DXV65" s="169"/>
      <c r="DXW65" s="169"/>
      <c r="DXX65" s="169"/>
      <c r="DXY65" s="169"/>
      <c r="DXZ65" s="169"/>
      <c r="DYA65" s="169"/>
      <c r="DYB65" s="169"/>
      <c r="DYC65" s="169"/>
      <c r="DYD65" s="169"/>
      <c r="DYE65" s="169"/>
      <c r="DYF65" s="169"/>
      <c r="DYG65" s="169"/>
      <c r="DYH65" s="169"/>
      <c r="DYI65" s="169"/>
      <c r="DYJ65" s="169"/>
      <c r="DYK65" s="169"/>
      <c r="DYL65" s="169"/>
      <c r="DYM65" s="169"/>
      <c r="DYN65" s="169"/>
      <c r="DYO65" s="169"/>
      <c r="DYP65" s="169"/>
      <c r="DYQ65" s="169"/>
      <c r="DYR65" s="169"/>
      <c r="DYS65" s="169"/>
      <c r="DYT65" s="169"/>
      <c r="DYU65" s="169"/>
      <c r="DYV65" s="169"/>
      <c r="DYW65" s="169"/>
      <c r="DYX65" s="169"/>
      <c r="DYY65" s="169"/>
      <c r="DYZ65" s="169"/>
      <c r="DZA65" s="169"/>
      <c r="DZB65" s="169"/>
      <c r="DZC65" s="169"/>
      <c r="DZD65" s="169"/>
      <c r="DZE65" s="169"/>
      <c r="DZF65" s="169"/>
      <c r="DZG65" s="169"/>
      <c r="DZH65" s="169"/>
      <c r="DZI65" s="169"/>
      <c r="DZJ65" s="169"/>
      <c r="DZK65" s="169"/>
      <c r="DZL65" s="169"/>
      <c r="DZM65" s="169"/>
      <c r="DZN65" s="169"/>
      <c r="DZO65" s="169"/>
      <c r="DZP65" s="169"/>
      <c r="DZQ65" s="169"/>
      <c r="DZR65" s="169"/>
      <c r="DZS65" s="169"/>
      <c r="DZT65" s="169"/>
      <c r="DZU65" s="169"/>
      <c r="DZV65" s="169"/>
      <c r="DZW65" s="169"/>
      <c r="DZX65" s="169"/>
      <c r="DZY65" s="169"/>
      <c r="DZZ65" s="169"/>
      <c r="EAA65" s="169"/>
      <c r="EAB65" s="169"/>
      <c r="EAC65" s="169"/>
      <c r="EAD65" s="169"/>
      <c r="EAE65" s="169"/>
      <c r="EAF65" s="169"/>
      <c r="EAG65" s="169"/>
      <c r="EAH65" s="169"/>
      <c r="EAI65" s="169"/>
      <c r="EAJ65" s="169"/>
      <c r="EAK65" s="169"/>
      <c r="EAL65" s="169"/>
      <c r="EAM65" s="169"/>
      <c r="EAN65" s="169"/>
      <c r="EAO65" s="169"/>
      <c r="EAP65" s="169"/>
      <c r="EAQ65" s="169"/>
      <c r="EAR65" s="169"/>
      <c r="EAS65" s="169"/>
      <c r="EAT65" s="169"/>
      <c r="EAU65" s="169"/>
      <c r="EAV65" s="169"/>
      <c r="EAW65" s="169"/>
      <c r="EAX65" s="169"/>
      <c r="EAY65" s="169"/>
      <c r="EAZ65" s="169"/>
      <c r="EBA65" s="169"/>
      <c r="EBB65" s="169"/>
      <c r="EBC65" s="169"/>
      <c r="EBD65" s="169"/>
      <c r="EBE65" s="169"/>
      <c r="EBF65" s="169"/>
      <c r="EBG65" s="169"/>
      <c r="EBH65" s="169"/>
      <c r="EBI65" s="169"/>
      <c r="EBJ65" s="169"/>
      <c r="EBK65" s="169"/>
      <c r="EBL65" s="169"/>
      <c r="EBM65" s="169"/>
      <c r="EBN65" s="169"/>
      <c r="EBO65" s="169"/>
      <c r="EBP65" s="169"/>
      <c r="EBQ65" s="169"/>
      <c r="EBR65" s="169"/>
      <c r="EBS65" s="169"/>
      <c r="EBT65" s="169"/>
      <c r="EBU65" s="169"/>
      <c r="EBV65" s="169"/>
      <c r="EBW65" s="169"/>
      <c r="EBX65" s="169"/>
      <c r="EBY65" s="169"/>
      <c r="EBZ65" s="169"/>
      <c r="ECA65" s="169"/>
      <c r="ECB65" s="169"/>
      <c r="ECC65" s="169"/>
      <c r="ECD65" s="169"/>
      <c r="ECE65" s="169"/>
      <c r="ECF65" s="169"/>
      <c r="ECG65" s="169"/>
      <c r="ECH65" s="169"/>
      <c r="ECI65" s="169"/>
      <c r="ECJ65" s="169"/>
      <c r="ECK65" s="169"/>
      <c r="ECL65" s="169"/>
      <c r="ECM65" s="169"/>
      <c r="ECN65" s="169"/>
      <c r="ECO65" s="169"/>
      <c r="ECP65" s="169"/>
      <c r="ECQ65" s="169"/>
      <c r="ECR65" s="169"/>
      <c r="ECS65" s="169"/>
      <c r="ECT65" s="169"/>
      <c r="ECU65" s="169"/>
      <c r="ECV65" s="169"/>
      <c r="ECW65" s="169"/>
      <c r="ECX65" s="169"/>
      <c r="ECY65" s="169"/>
      <c r="ECZ65" s="169"/>
      <c r="EDA65" s="169"/>
      <c r="EDB65" s="169"/>
      <c r="EDC65" s="169"/>
      <c r="EDD65" s="169"/>
      <c r="EDE65" s="169"/>
      <c r="EDF65" s="169"/>
      <c r="EDG65" s="169"/>
      <c r="EDH65" s="169"/>
      <c r="EDI65" s="169"/>
      <c r="EDJ65" s="169"/>
      <c r="EDK65" s="169"/>
      <c r="EDL65" s="169"/>
      <c r="EDM65" s="169"/>
      <c r="EDN65" s="169"/>
      <c r="EDO65" s="169"/>
      <c r="EDP65" s="169"/>
      <c r="EDQ65" s="169"/>
      <c r="EDR65" s="169"/>
      <c r="EDS65" s="169"/>
      <c r="EDT65" s="169"/>
      <c r="EDU65" s="169"/>
      <c r="EDV65" s="169"/>
      <c r="EDW65" s="169"/>
      <c r="EDX65" s="169"/>
      <c r="EDY65" s="169"/>
      <c r="EDZ65" s="169"/>
      <c r="EEA65" s="169"/>
      <c r="EEB65" s="169"/>
      <c r="EEC65" s="169"/>
      <c r="EED65" s="169"/>
      <c r="EEE65" s="169"/>
      <c r="EEF65" s="169"/>
      <c r="EEG65" s="169"/>
      <c r="EEH65" s="169"/>
      <c r="EEI65" s="169"/>
      <c r="EEJ65" s="169"/>
      <c r="EEK65" s="169"/>
      <c r="EEL65" s="169"/>
      <c r="EEM65" s="169"/>
      <c r="EEN65" s="169"/>
      <c r="EEO65" s="169"/>
      <c r="EEP65" s="169"/>
      <c r="EEQ65" s="169"/>
      <c r="EER65" s="169"/>
      <c r="EES65" s="169"/>
      <c r="EET65" s="169"/>
      <c r="EEU65" s="169"/>
      <c r="EEV65" s="169"/>
      <c r="EEW65" s="169"/>
      <c r="EEX65" s="169"/>
      <c r="EEY65" s="169"/>
      <c r="EEZ65" s="169"/>
      <c r="EFA65" s="169"/>
      <c r="EFB65" s="169"/>
      <c r="EFC65" s="169"/>
      <c r="EFD65" s="169"/>
      <c r="EFE65" s="169"/>
      <c r="EFF65" s="169"/>
      <c r="EFG65" s="169"/>
      <c r="EFH65" s="169"/>
      <c r="EFI65" s="169"/>
      <c r="EFJ65" s="169"/>
      <c r="EFK65" s="169"/>
      <c r="EFL65" s="169"/>
      <c r="EFM65" s="169"/>
      <c r="EFN65" s="169"/>
      <c r="EFO65" s="169"/>
      <c r="EFP65" s="169"/>
      <c r="EFQ65" s="169"/>
      <c r="EFR65" s="169"/>
      <c r="EFS65" s="169"/>
      <c r="EFT65" s="169"/>
      <c r="EFU65" s="169"/>
      <c r="EFV65" s="169"/>
      <c r="EFW65" s="169"/>
      <c r="EFX65" s="169"/>
      <c r="EFY65" s="169"/>
      <c r="EFZ65" s="169"/>
      <c r="EGA65" s="169"/>
      <c r="EGB65" s="169"/>
      <c r="EGC65" s="169"/>
      <c r="EGD65" s="169"/>
      <c r="EGE65" s="169"/>
      <c r="EGF65" s="169"/>
      <c r="EGG65" s="169"/>
      <c r="EGH65" s="169"/>
      <c r="EGI65" s="169"/>
      <c r="EGJ65" s="169"/>
      <c r="EGK65" s="169"/>
      <c r="EGL65" s="169"/>
      <c r="EGM65" s="169"/>
      <c r="EGN65" s="169"/>
      <c r="EGO65" s="169"/>
      <c r="EGP65" s="169"/>
      <c r="EGQ65" s="169"/>
      <c r="EGR65" s="169"/>
      <c r="EGS65" s="169"/>
      <c r="EGT65" s="169"/>
      <c r="EGU65" s="169"/>
      <c r="EGV65" s="169"/>
      <c r="EGW65" s="169"/>
      <c r="EGX65" s="169"/>
      <c r="EGY65" s="169"/>
      <c r="EGZ65" s="169"/>
      <c r="EHA65" s="169"/>
      <c r="EHB65" s="169"/>
      <c r="EHC65" s="169"/>
      <c r="EHD65" s="169"/>
      <c r="EHE65" s="169"/>
      <c r="EHF65" s="169"/>
      <c r="EHG65" s="169"/>
      <c r="EHH65" s="169"/>
      <c r="EHI65" s="169"/>
      <c r="EHJ65" s="169"/>
      <c r="EHK65" s="169"/>
      <c r="EHL65" s="169"/>
      <c r="EHM65" s="169"/>
      <c r="EHN65" s="169"/>
      <c r="EHO65" s="169"/>
      <c r="EHP65" s="169"/>
      <c r="EHQ65" s="169"/>
      <c r="EHR65" s="169"/>
      <c r="EHS65" s="169"/>
      <c r="EHT65" s="169"/>
      <c r="EHU65" s="169"/>
      <c r="EHV65" s="169"/>
      <c r="EHW65" s="169"/>
      <c r="EHX65" s="169"/>
      <c r="EHY65" s="169"/>
      <c r="EHZ65" s="169"/>
      <c r="EIA65" s="169"/>
      <c r="EIB65" s="169"/>
      <c r="EIC65" s="169"/>
      <c r="EID65" s="169"/>
      <c r="EIE65" s="169"/>
      <c r="EIF65" s="169"/>
      <c r="EIG65" s="169"/>
      <c r="EIH65" s="169"/>
      <c r="EII65" s="169"/>
      <c r="EIJ65" s="169"/>
      <c r="EIK65" s="169"/>
      <c r="EIL65" s="169"/>
      <c r="EIM65" s="169"/>
      <c r="EIN65" s="169"/>
      <c r="EIO65" s="169"/>
      <c r="EIP65" s="169"/>
      <c r="EIQ65" s="169"/>
      <c r="EIR65" s="169"/>
      <c r="EIS65" s="169"/>
      <c r="EIT65" s="169"/>
      <c r="EIU65" s="169"/>
      <c r="EIV65" s="169"/>
      <c r="EIW65" s="169"/>
      <c r="EIX65" s="169"/>
      <c r="EIY65" s="169"/>
      <c r="EIZ65" s="169"/>
      <c r="EJA65" s="169"/>
      <c r="EJB65" s="169"/>
      <c r="EJC65" s="169"/>
      <c r="EJD65" s="169"/>
      <c r="EJE65" s="169"/>
      <c r="EJF65" s="169"/>
      <c r="EJG65" s="169"/>
      <c r="EJH65" s="169"/>
      <c r="EJI65" s="169"/>
      <c r="EJJ65" s="169"/>
      <c r="EJK65" s="169"/>
      <c r="EJL65" s="169"/>
      <c r="EJM65" s="169"/>
      <c r="EJN65" s="169"/>
      <c r="EJO65" s="169"/>
      <c r="EJP65" s="169"/>
      <c r="EJQ65" s="169"/>
      <c r="EJR65" s="169"/>
      <c r="EJS65" s="169"/>
      <c r="EJT65" s="169"/>
      <c r="EJU65" s="169"/>
      <c r="EJV65" s="169"/>
      <c r="EJW65" s="169"/>
      <c r="EJX65" s="169"/>
      <c r="EJY65" s="169"/>
      <c r="EJZ65" s="169"/>
      <c r="EKA65" s="169"/>
      <c r="EKB65" s="169"/>
      <c r="EKC65" s="169"/>
      <c r="EKD65" s="169"/>
      <c r="EKE65" s="169"/>
      <c r="EKF65" s="169"/>
      <c r="EKG65" s="169"/>
      <c r="EKH65" s="169"/>
      <c r="EKI65" s="169"/>
      <c r="EKJ65" s="169"/>
      <c r="EKK65" s="169"/>
      <c r="EKL65" s="169"/>
      <c r="EKM65" s="169"/>
      <c r="EKN65" s="169"/>
      <c r="EKO65" s="169"/>
      <c r="EKP65" s="169"/>
      <c r="EKQ65" s="169"/>
      <c r="EKR65" s="169"/>
      <c r="EKS65" s="169"/>
      <c r="EKT65" s="169"/>
      <c r="EKU65" s="169"/>
      <c r="EKV65" s="169"/>
      <c r="EKW65" s="169"/>
      <c r="EKX65" s="169"/>
      <c r="EKY65" s="169"/>
      <c r="EKZ65" s="169"/>
      <c r="ELA65" s="169"/>
      <c r="ELB65" s="169"/>
      <c r="ELC65" s="169"/>
      <c r="ELD65" s="169"/>
      <c r="ELE65" s="169"/>
      <c r="ELF65" s="169"/>
      <c r="ELG65" s="169"/>
      <c r="ELH65" s="169"/>
      <c r="ELI65" s="169"/>
      <c r="ELJ65" s="169"/>
      <c r="ELK65" s="169"/>
      <c r="ELL65" s="169"/>
      <c r="ELM65" s="169"/>
      <c r="ELN65" s="169"/>
      <c r="ELO65" s="169"/>
      <c r="ELP65" s="169"/>
      <c r="ELQ65" s="169"/>
      <c r="ELR65" s="169"/>
      <c r="ELS65" s="169"/>
      <c r="ELT65" s="169"/>
      <c r="ELU65" s="169"/>
      <c r="ELV65" s="169"/>
      <c r="ELW65" s="169"/>
      <c r="ELX65" s="169"/>
      <c r="ELY65" s="169"/>
      <c r="ELZ65" s="169"/>
      <c r="EMA65" s="169"/>
      <c r="EMB65" s="169"/>
      <c r="EMC65" s="169"/>
      <c r="EMD65" s="169"/>
      <c r="EME65" s="169"/>
      <c r="EMF65" s="169"/>
      <c r="EMG65" s="169"/>
      <c r="EMH65" s="169"/>
      <c r="EMI65" s="169"/>
      <c r="EMJ65" s="169"/>
      <c r="EMK65" s="169"/>
      <c r="EML65" s="169"/>
      <c r="EMM65" s="169"/>
      <c r="EMN65" s="169"/>
      <c r="EMO65" s="169"/>
      <c r="EMP65" s="169"/>
      <c r="EMQ65" s="169"/>
      <c r="EMR65" s="169"/>
      <c r="EMS65" s="169"/>
      <c r="EMT65" s="169"/>
      <c r="EMU65" s="169"/>
      <c r="EMV65" s="169"/>
      <c r="EMW65" s="169"/>
      <c r="EMX65" s="169"/>
      <c r="EMY65" s="169"/>
      <c r="EMZ65" s="169"/>
      <c r="ENA65" s="169"/>
      <c r="ENB65" s="169"/>
      <c r="ENC65" s="169"/>
      <c r="END65" s="169"/>
      <c r="ENE65" s="169"/>
      <c r="ENF65" s="169"/>
      <c r="ENG65" s="169"/>
      <c r="ENH65" s="169"/>
      <c r="ENI65" s="169"/>
      <c r="ENJ65" s="169"/>
      <c r="ENK65" s="169"/>
      <c r="ENL65" s="169"/>
      <c r="ENM65" s="169"/>
      <c r="ENN65" s="169"/>
      <c r="ENO65" s="169"/>
      <c r="ENP65" s="169"/>
      <c r="ENQ65" s="169"/>
      <c r="ENR65" s="169"/>
      <c r="ENS65" s="169"/>
      <c r="ENT65" s="169"/>
      <c r="ENU65" s="169"/>
      <c r="ENV65" s="169"/>
      <c r="ENW65" s="169"/>
      <c r="ENX65" s="169"/>
      <c r="ENY65" s="169"/>
      <c r="ENZ65" s="169"/>
      <c r="EOA65" s="169"/>
      <c r="EOB65" s="169"/>
      <c r="EOC65" s="169"/>
      <c r="EOD65" s="169"/>
      <c r="EOE65" s="169"/>
      <c r="EOF65" s="169"/>
      <c r="EOG65" s="169"/>
      <c r="EOH65" s="169"/>
      <c r="EOI65" s="169"/>
      <c r="EOJ65" s="169"/>
      <c r="EOK65" s="169"/>
      <c r="EOL65" s="169"/>
      <c r="EOM65" s="169"/>
      <c r="EON65" s="169"/>
      <c r="EOO65" s="169"/>
      <c r="EOP65" s="169"/>
      <c r="EOQ65" s="169"/>
      <c r="EOR65" s="169"/>
      <c r="EOS65" s="169"/>
      <c r="EOT65" s="169"/>
      <c r="EOU65" s="169"/>
      <c r="EOV65" s="169"/>
      <c r="EOW65" s="169"/>
      <c r="EOX65" s="169"/>
      <c r="EOY65" s="169"/>
      <c r="EOZ65" s="169"/>
      <c r="EPA65" s="169"/>
      <c r="EPB65" s="169"/>
      <c r="EPC65" s="169"/>
      <c r="EPD65" s="169"/>
      <c r="EPE65" s="169"/>
      <c r="EPF65" s="169"/>
      <c r="EPG65" s="169"/>
      <c r="EPH65" s="169"/>
      <c r="EPI65" s="169"/>
      <c r="EPJ65" s="169"/>
      <c r="EPK65" s="169"/>
      <c r="EPL65" s="169"/>
      <c r="EPM65" s="169"/>
      <c r="EPN65" s="169"/>
      <c r="EPO65" s="169"/>
      <c r="EPP65" s="169"/>
      <c r="EPQ65" s="169"/>
      <c r="EPR65" s="169"/>
      <c r="EPS65" s="169"/>
      <c r="EPT65" s="169"/>
      <c r="EPU65" s="169"/>
      <c r="EPV65" s="169"/>
      <c r="EPW65" s="169"/>
      <c r="EPX65" s="169"/>
      <c r="EPY65" s="169"/>
      <c r="EPZ65" s="169"/>
      <c r="EQA65" s="169"/>
      <c r="EQB65" s="169"/>
      <c r="EQC65" s="169"/>
      <c r="EQD65" s="169"/>
      <c r="EQE65" s="169"/>
      <c r="EQF65" s="169"/>
      <c r="EQG65" s="169"/>
      <c r="EQH65" s="169"/>
      <c r="EQI65" s="169"/>
      <c r="EQJ65" s="169"/>
      <c r="EQK65" s="169"/>
      <c r="EQL65" s="169"/>
      <c r="EQM65" s="169"/>
      <c r="EQN65" s="169"/>
      <c r="EQO65" s="169"/>
      <c r="EQP65" s="169"/>
      <c r="EQQ65" s="169"/>
      <c r="EQR65" s="169"/>
      <c r="EQS65" s="169"/>
      <c r="EQT65" s="169"/>
      <c r="EQU65" s="169"/>
      <c r="EQV65" s="169"/>
      <c r="EQW65" s="169"/>
      <c r="EQX65" s="169"/>
      <c r="EQY65" s="169"/>
      <c r="EQZ65" s="169"/>
      <c r="ERA65" s="169"/>
      <c r="ERB65" s="169"/>
      <c r="ERC65" s="169"/>
      <c r="ERD65" s="169"/>
      <c r="ERE65" s="169"/>
      <c r="ERF65" s="169"/>
      <c r="ERG65" s="169"/>
      <c r="ERH65" s="169"/>
      <c r="ERI65" s="169"/>
      <c r="ERJ65" s="169"/>
      <c r="ERK65" s="169"/>
      <c r="ERL65" s="169"/>
      <c r="ERM65" s="169"/>
      <c r="ERN65" s="169"/>
      <c r="ERO65" s="169"/>
      <c r="ERP65" s="169"/>
      <c r="ERQ65" s="169"/>
      <c r="ERR65" s="169"/>
      <c r="ERS65" s="169"/>
      <c r="ERT65" s="169"/>
      <c r="ERU65" s="169"/>
      <c r="ERV65" s="169"/>
      <c r="ERW65" s="169"/>
      <c r="ERX65" s="169"/>
      <c r="ERY65" s="169"/>
      <c r="ERZ65" s="169"/>
      <c r="ESA65" s="169"/>
      <c r="ESB65" s="169"/>
      <c r="ESC65" s="169"/>
      <c r="ESD65" s="169"/>
      <c r="ESE65" s="169"/>
      <c r="ESF65" s="169"/>
      <c r="ESG65" s="169"/>
      <c r="ESH65" s="169"/>
      <c r="ESI65" s="169"/>
      <c r="ESJ65" s="169"/>
      <c r="ESK65" s="169"/>
      <c r="ESL65" s="169"/>
      <c r="ESM65" s="169"/>
      <c r="ESN65" s="169"/>
      <c r="ESO65" s="169"/>
      <c r="ESP65" s="169"/>
      <c r="ESQ65" s="169"/>
      <c r="ESR65" s="169"/>
      <c r="ESS65" s="169"/>
      <c r="EST65" s="169"/>
      <c r="ESU65" s="169"/>
      <c r="ESV65" s="169"/>
      <c r="ESW65" s="169"/>
      <c r="ESX65" s="169"/>
      <c r="ESY65" s="169"/>
      <c r="ESZ65" s="169"/>
      <c r="ETA65" s="169"/>
      <c r="ETB65" s="169"/>
      <c r="ETC65" s="169"/>
      <c r="ETD65" s="169"/>
      <c r="ETE65" s="169"/>
      <c r="ETF65" s="169"/>
      <c r="ETG65" s="169"/>
      <c r="ETH65" s="169"/>
      <c r="ETI65" s="169"/>
      <c r="ETJ65" s="169"/>
      <c r="ETK65" s="169"/>
      <c r="ETL65" s="169"/>
      <c r="ETM65" s="169"/>
      <c r="ETN65" s="169"/>
      <c r="ETO65" s="169"/>
      <c r="ETP65" s="169"/>
      <c r="ETQ65" s="169"/>
      <c r="ETR65" s="169"/>
      <c r="ETS65" s="169"/>
      <c r="ETT65" s="169"/>
      <c r="ETU65" s="169"/>
      <c r="ETV65" s="169"/>
      <c r="ETW65" s="169"/>
      <c r="ETX65" s="169"/>
      <c r="ETY65" s="169"/>
      <c r="ETZ65" s="169"/>
      <c r="EUA65" s="169"/>
      <c r="EUB65" s="169"/>
      <c r="EUC65" s="169"/>
      <c r="EUD65" s="169"/>
      <c r="EUE65" s="169"/>
      <c r="EUF65" s="169"/>
      <c r="EUG65" s="169"/>
      <c r="EUH65" s="169"/>
      <c r="EUI65" s="169"/>
      <c r="EUJ65" s="169"/>
      <c r="EUK65" s="169"/>
      <c r="EUL65" s="169"/>
      <c r="EUM65" s="169"/>
      <c r="EUN65" s="169"/>
      <c r="EUO65" s="169"/>
      <c r="EUP65" s="169"/>
      <c r="EUQ65" s="169"/>
      <c r="EUR65" s="169"/>
      <c r="EUS65" s="169"/>
      <c r="EUT65" s="169"/>
      <c r="EUU65" s="169"/>
      <c r="EUV65" s="169"/>
      <c r="EUW65" s="169"/>
      <c r="EUX65" s="169"/>
      <c r="EUY65" s="169"/>
      <c r="EUZ65" s="169"/>
      <c r="EVA65" s="169"/>
      <c r="EVB65" s="169"/>
      <c r="EVC65" s="169"/>
      <c r="EVD65" s="169"/>
      <c r="EVE65" s="169"/>
      <c r="EVF65" s="169"/>
      <c r="EVG65" s="169"/>
      <c r="EVH65" s="169"/>
      <c r="EVI65" s="169"/>
      <c r="EVJ65" s="169"/>
      <c r="EVK65" s="169"/>
      <c r="EVL65" s="169"/>
      <c r="EVM65" s="169"/>
      <c r="EVN65" s="169"/>
      <c r="EVO65" s="169"/>
      <c r="EVP65" s="169"/>
      <c r="EVQ65" s="169"/>
      <c r="EVR65" s="169"/>
      <c r="EVS65" s="169"/>
      <c r="EVT65" s="169"/>
      <c r="EVU65" s="169"/>
      <c r="EVV65" s="169"/>
      <c r="EVW65" s="169"/>
      <c r="EVX65" s="169"/>
      <c r="EVY65" s="169"/>
      <c r="EVZ65" s="169"/>
      <c r="EWA65" s="169"/>
      <c r="EWB65" s="169"/>
      <c r="EWC65" s="169"/>
      <c r="EWD65" s="169"/>
      <c r="EWE65" s="169"/>
      <c r="EWF65" s="169"/>
      <c r="EWG65" s="169"/>
      <c r="EWH65" s="169"/>
      <c r="EWI65" s="169"/>
      <c r="EWJ65" s="169"/>
      <c r="EWK65" s="169"/>
      <c r="EWL65" s="169"/>
      <c r="EWM65" s="169"/>
      <c r="EWN65" s="169"/>
      <c r="EWO65" s="169"/>
      <c r="EWP65" s="169"/>
      <c r="EWQ65" s="169"/>
      <c r="EWR65" s="169"/>
      <c r="EWS65" s="169"/>
      <c r="EWT65" s="169"/>
      <c r="EWU65" s="169"/>
      <c r="EWV65" s="169"/>
      <c r="EWW65" s="169"/>
      <c r="EWX65" s="169"/>
      <c r="EWY65" s="169"/>
      <c r="EWZ65" s="169"/>
      <c r="EXA65" s="169"/>
      <c r="EXB65" s="169"/>
      <c r="EXC65" s="169"/>
      <c r="EXD65" s="169"/>
      <c r="EXE65" s="169"/>
      <c r="EXF65" s="169"/>
      <c r="EXG65" s="169"/>
      <c r="EXH65" s="169"/>
      <c r="EXI65" s="169"/>
      <c r="EXJ65" s="169"/>
      <c r="EXK65" s="169"/>
      <c r="EXL65" s="169"/>
      <c r="EXM65" s="169"/>
      <c r="EXN65" s="169"/>
      <c r="EXO65" s="169"/>
      <c r="EXP65" s="169"/>
      <c r="EXQ65" s="169"/>
      <c r="EXR65" s="169"/>
      <c r="EXS65" s="169"/>
      <c r="EXT65" s="169"/>
      <c r="EXU65" s="169"/>
      <c r="EXV65" s="169"/>
      <c r="EXW65" s="169"/>
      <c r="EXX65" s="169"/>
      <c r="EXY65" s="169"/>
      <c r="EXZ65" s="169"/>
      <c r="EYA65" s="169"/>
      <c r="EYB65" s="169"/>
      <c r="EYC65" s="169"/>
      <c r="EYD65" s="169"/>
      <c r="EYE65" s="169"/>
      <c r="EYF65" s="169"/>
      <c r="EYG65" s="169"/>
      <c r="EYH65" s="169"/>
      <c r="EYI65" s="169"/>
      <c r="EYJ65" s="169"/>
      <c r="EYK65" s="169"/>
      <c r="EYL65" s="169"/>
      <c r="EYM65" s="169"/>
      <c r="EYN65" s="169"/>
      <c r="EYO65" s="169"/>
      <c r="EYP65" s="169"/>
      <c r="EYQ65" s="169"/>
      <c r="EYR65" s="169"/>
      <c r="EYS65" s="169"/>
      <c r="EYT65" s="169"/>
      <c r="EYU65" s="169"/>
      <c r="EYV65" s="169"/>
      <c r="EYW65" s="169"/>
      <c r="EYX65" s="169"/>
      <c r="EYY65" s="169"/>
      <c r="EYZ65" s="169"/>
      <c r="EZA65" s="169"/>
      <c r="EZB65" s="169"/>
      <c r="EZC65" s="169"/>
      <c r="EZD65" s="169"/>
      <c r="EZE65" s="169"/>
      <c r="EZF65" s="169"/>
      <c r="EZG65" s="169"/>
      <c r="EZH65" s="169"/>
      <c r="EZI65" s="169"/>
      <c r="EZJ65" s="169"/>
      <c r="EZK65" s="169"/>
      <c r="EZL65" s="169"/>
      <c r="EZM65" s="169"/>
      <c r="EZN65" s="169"/>
      <c r="EZO65" s="169"/>
      <c r="EZP65" s="169"/>
      <c r="EZQ65" s="169"/>
      <c r="EZR65" s="169"/>
      <c r="EZS65" s="169"/>
      <c r="EZT65" s="169"/>
      <c r="EZU65" s="169"/>
      <c r="EZV65" s="169"/>
      <c r="EZW65" s="169"/>
      <c r="EZX65" s="169"/>
      <c r="EZY65" s="169"/>
      <c r="EZZ65" s="169"/>
      <c r="FAA65" s="169"/>
      <c r="FAB65" s="169"/>
      <c r="FAC65" s="169"/>
      <c r="FAD65" s="169"/>
      <c r="FAE65" s="169"/>
      <c r="FAF65" s="169"/>
      <c r="FAG65" s="169"/>
      <c r="FAH65" s="169"/>
      <c r="FAI65" s="169"/>
      <c r="FAJ65" s="169"/>
      <c r="FAK65" s="169"/>
      <c r="FAL65" s="169"/>
      <c r="FAM65" s="169"/>
      <c r="FAN65" s="169"/>
      <c r="FAO65" s="169"/>
      <c r="FAP65" s="169"/>
      <c r="FAQ65" s="169"/>
      <c r="FAR65" s="169"/>
      <c r="FAS65" s="169"/>
      <c r="FAT65" s="169"/>
      <c r="FAU65" s="169"/>
      <c r="FAV65" s="169"/>
      <c r="FAW65" s="169"/>
      <c r="FAX65" s="169"/>
      <c r="FAY65" s="169"/>
      <c r="FAZ65" s="169"/>
      <c r="FBA65" s="169"/>
      <c r="FBB65" s="169"/>
      <c r="FBC65" s="169"/>
      <c r="FBD65" s="169"/>
      <c r="FBE65" s="169"/>
      <c r="FBF65" s="169"/>
      <c r="FBG65" s="169"/>
      <c r="FBH65" s="169"/>
      <c r="FBI65" s="169"/>
      <c r="FBJ65" s="169"/>
      <c r="FBK65" s="169"/>
      <c r="FBL65" s="169"/>
      <c r="FBM65" s="169"/>
      <c r="FBN65" s="169"/>
      <c r="FBO65" s="169"/>
      <c r="FBP65" s="169"/>
      <c r="FBQ65" s="169"/>
      <c r="FBR65" s="169"/>
      <c r="FBS65" s="169"/>
      <c r="FBT65" s="169"/>
      <c r="FBU65" s="169"/>
      <c r="FBV65" s="169"/>
      <c r="FBW65" s="169"/>
      <c r="FBX65" s="169"/>
      <c r="FBY65" s="169"/>
      <c r="FBZ65" s="169"/>
      <c r="FCA65" s="169"/>
      <c r="FCB65" s="169"/>
      <c r="FCC65" s="169"/>
      <c r="FCD65" s="169"/>
      <c r="FCE65" s="169"/>
      <c r="FCF65" s="169"/>
      <c r="FCG65" s="169"/>
      <c r="FCH65" s="169"/>
      <c r="FCI65" s="169"/>
      <c r="FCJ65" s="169"/>
      <c r="FCK65" s="169"/>
      <c r="FCL65" s="169"/>
      <c r="FCM65" s="169"/>
      <c r="FCN65" s="169"/>
      <c r="FCO65" s="169"/>
      <c r="FCP65" s="169"/>
      <c r="FCQ65" s="169"/>
      <c r="FCR65" s="169"/>
      <c r="FCS65" s="169"/>
      <c r="FCT65" s="169"/>
      <c r="FCU65" s="169"/>
      <c r="FCV65" s="169"/>
      <c r="FCW65" s="169"/>
      <c r="FCX65" s="169"/>
      <c r="FCY65" s="169"/>
      <c r="FCZ65" s="169"/>
      <c r="FDA65" s="169"/>
      <c r="FDB65" s="169"/>
      <c r="FDC65" s="169"/>
      <c r="FDD65" s="169"/>
      <c r="FDE65" s="169"/>
      <c r="FDF65" s="169"/>
      <c r="FDG65" s="169"/>
      <c r="FDH65" s="169"/>
      <c r="FDI65" s="169"/>
      <c r="FDJ65" s="169"/>
      <c r="FDK65" s="169"/>
      <c r="FDL65" s="169"/>
      <c r="FDM65" s="169"/>
      <c r="FDN65" s="169"/>
      <c r="FDO65" s="169"/>
      <c r="FDP65" s="169"/>
      <c r="FDQ65" s="169"/>
      <c r="FDR65" s="169"/>
      <c r="FDS65" s="169"/>
      <c r="FDT65" s="169"/>
      <c r="FDU65" s="169"/>
      <c r="FDV65" s="169"/>
      <c r="FDW65" s="169"/>
      <c r="FDX65" s="169"/>
      <c r="FDY65" s="169"/>
      <c r="FDZ65" s="169"/>
      <c r="FEA65" s="169"/>
      <c r="FEB65" s="169"/>
      <c r="FEC65" s="169"/>
      <c r="FED65" s="169"/>
      <c r="FEE65" s="169"/>
      <c r="FEF65" s="169"/>
      <c r="FEG65" s="169"/>
      <c r="FEH65" s="169"/>
      <c r="FEI65" s="169"/>
      <c r="FEJ65" s="169"/>
      <c r="FEK65" s="169"/>
      <c r="FEL65" s="169"/>
      <c r="FEM65" s="169"/>
      <c r="FEN65" s="169"/>
      <c r="FEO65" s="169"/>
      <c r="FEP65" s="169"/>
      <c r="FEQ65" s="169"/>
      <c r="FER65" s="169"/>
      <c r="FES65" s="169"/>
      <c r="FET65" s="169"/>
      <c r="FEU65" s="169"/>
      <c r="FEV65" s="169"/>
      <c r="FEW65" s="169"/>
      <c r="FEX65" s="169"/>
      <c r="FEY65" s="169"/>
      <c r="FEZ65" s="169"/>
      <c r="FFA65" s="169"/>
      <c r="FFB65" s="169"/>
      <c r="FFC65" s="169"/>
      <c r="FFD65" s="169"/>
      <c r="FFE65" s="169"/>
      <c r="FFF65" s="169"/>
      <c r="FFG65" s="169"/>
      <c r="FFH65" s="169"/>
      <c r="FFI65" s="169"/>
      <c r="FFJ65" s="169"/>
      <c r="FFK65" s="169"/>
      <c r="FFL65" s="169"/>
      <c r="FFM65" s="169"/>
      <c r="FFN65" s="169"/>
      <c r="FFO65" s="169"/>
      <c r="FFP65" s="169"/>
      <c r="FFQ65" s="169"/>
      <c r="FFR65" s="169"/>
      <c r="FFS65" s="169"/>
      <c r="FFT65" s="169"/>
      <c r="FFU65" s="169"/>
      <c r="FFV65" s="169"/>
      <c r="FFW65" s="169"/>
      <c r="FFX65" s="169"/>
      <c r="FFY65" s="169"/>
      <c r="FFZ65" s="169"/>
      <c r="FGA65" s="169"/>
      <c r="FGB65" s="169"/>
      <c r="FGC65" s="169"/>
      <c r="FGD65" s="169"/>
      <c r="FGE65" s="169"/>
      <c r="FGF65" s="169"/>
      <c r="FGG65" s="169"/>
      <c r="FGH65" s="169"/>
      <c r="FGI65" s="169"/>
      <c r="FGJ65" s="169"/>
      <c r="FGK65" s="169"/>
      <c r="FGL65" s="169"/>
      <c r="FGM65" s="169"/>
      <c r="FGN65" s="169"/>
      <c r="FGO65" s="169"/>
      <c r="FGP65" s="169"/>
      <c r="FGQ65" s="169"/>
      <c r="FGR65" s="169"/>
      <c r="FGS65" s="169"/>
      <c r="FGT65" s="169"/>
      <c r="FGU65" s="169"/>
      <c r="FGV65" s="169"/>
      <c r="FGW65" s="169"/>
      <c r="FGX65" s="169"/>
      <c r="FGY65" s="169"/>
      <c r="FGZ65" s="169"/>
      <c r="FHA65" s="169"/>
      <c r="FHB65" s="169"/>
      <c r="FHC65" s="169"/>
      <c r="FHD65" s="169"/>
      <c r="FHE65" s="169"/>
      <c r="FHF65" s="169"/>
      <c r="FHG65" s="169"/>
      <c r="FHH65" s="169"/>
      <c r="FHI65" s="169"/>
      <c r="FHJ65" s="169"/>
      <c r="FHK65" s="169"/>
      <c r="FHL65" s="169"/>
      <c r="FHM65" s="169"/>
      <c r="FHN65" s="169"/>
      <c r="FHO65" s="169"/>
      <c r="FHP65" s="169"/>
      <c r="FHQ65" s="169"/>
      <c r="FHR65" s="169"/>
      <c r="FHS65" s="169"/>
      <c r="FHT65" s="169"/>
      <c r="FHU65" s="169"/>
      <c r="FHV65" s="169"/>
      <c r="FHW65" s="169"/>
      <c r="FHX65" s="169"/>
      <c r="FHY65" s="169"/>
      <c r="FHZ65" s="169"/>
      <c r="FIA65" s="169"/>
      <c r="FIB65" s="169"/>
      <c r="FIC65" s="169"/>
      <c r="FID65" s="169"/>
      <c r="FIE65" s="169"/>
      <c r="FIF65" s="169"/>
      <c r="FIG65" s="169"/>
      <c r="FIH65" s="169"/>
      <c r="FII65" s="169"/>
      <c r="FIJ65" s="169"/>
      <c r="FIK65" s="169"/>
      <c r="FIL65" s="169"/>
      <c r="FIM65" s="169"/>
      <c r="FIN65" s="169"/>
      <c r="FIO65" s="169"/>
      <c r="FIP65" s="169"/>
      <c r="FIQ65" s="169"/>
      <c r="FIR65" s="169"/>
      <c r="FIS65" s="169"/>
      <c r="FIT65" s="169"/>
      <c r="FIU65" s="169"/>
      <c r="FIV65" s="169"/>
      <c r="FIW65" s="169"/>
      <c r="FIX65" s="169"/>
      <c r="FIY65" s="169"/>
      <c r="FIZ65" s="169"/>
      <c r="FJA65" s="169"/>
      <c r="FJB65" s="169"/>
      <c r="FJC65" s="169"/>
      <c r="FJD65" s="169"/>
      <c r="FJE65" s="169"/>
      <c r="FJF65" s="169"/>
      <c r="FJG65" s="169"/>
      <c r="FJH65" s="169"/>
      <c r="FJI65" s="169"/>
      <c r="FJJ65" s="169"/>
      <c r="FJK65" s="169"/>
      <c r="FJL65" s="169"/>
      <c r="FJM65" s="169"/>
      <c r="FJN65" s="169"/>
      <c r="FJO65" s="169"/>
      <c r="FJP65" s="169"/>
      <c r="FJQ65" s="169"/>
      <c r="FJR65" s="169"/>
      <c r="FJS65" s="169"/>
      <c r="FJT65" s="169"/>
      <c r="FJU65" s="169"/>
      <c r="FJV65" s="169"/>
      <c r="FJW65" s="169"/>
      <c r="FJX65" s="169"/>
      <c r="FJY65" s="169"/>
      <c r="FJZ65" s="169"/>
      <c r="FKA65" s="169"/>
      <c r="FKB65" s="169"/>
      <c r="FKC65" s="169"/>
      <c r="FKD65" s="169"/>
      <c r="FKE65" s="169"/>
      <c r="FKF65" s="169"/>
      <c r="FKG65" s="169"/>
      <c r="FKH65" s="169"/>
      <c r="FKI65" s="169"/>
      <c r="FKJ65" s="169"/>
      <c r="FKK65" s="169"/>
      <c r="FKL65" s="169"/>
      <c r="FKM65" s="169"/>
      <c r="FKN65" s="169"/>
      <c r="FKO65" s="169"/>
      <c r="FKP65" s="169"/>
      <c r="FKQ65" s="169"/>
      <c r="FKR65" s="169"/>
      <c r="FKS65" s="169"/>
      <c r="FKT65" s="169"/>
      <c r="FKU65" s="169"/>
      <c r="FKV65" s="169"/>
      <c r="FKW65" s="169"/>
      <c r="FKX65" s="169"/>
      <c r="FKY65" s="169"/>
      <c r="FKZ65" s="169"/>
      <c r="FLA65" s="169"/>
      <c r="FLB65" s="169"/>
      <c r="FLC65" s="169"/>
      <c r="FLD65" s="169"/>
      <c r="FLE65" s="169"/>
      <c r="FLF65" s="169"/>
      <c r="FLG65" s="169"/>
      <c r="FLH65" s="169"/>
      <c r="FLI65" s="169"/>
      <c r="FLJ65" s="169"/>
      <c r="FLK65" s="169"/>
      <c r="FLL65" s="169"/>
      <c r="FLM65" s="169"/>
      <c r="FLN65" s="169"/>
      <c r="FLO65" s="169"/>
      <c r="FLP65" s="169"/>
      <c r="FLQ65" s="169"/>
      <c r="FLR65" s="169"/>
      <c r="FLS65" s="169"/>
      <c r="FLT65" s="169"/>
      <c r="FLU65" s="169"/>
      <c r="FLV65" s="169"/>
      <c r="FLW65" s="169"/>
      <c r="FLX65" s="169"/>
      <c r="FLY65" s="169"/>
      <c r="FLZ65" s="169"/>
      <c r="FMA65" s="169"/>
      <c r="FMB65" s="169"/>
      <c r="FMC65" s="169"/>
      <c r="FMD65" s="169"/>
      <c r="FME65" s="169"/>
      <c r="FMF65" s="169"/>
      <c r="FMG65" s="169"/>
      <c r="FMH65" s="169"/>
      <c r="FMI65" s="169"/>
      <c r="FMJ65" s="169"/>
      <c r="FMK65" s="169"/>
      <c r="FML65" s="169"/>
      <c r="FMM65" s="169"/>
      <c r="FMN65" s="169"/>
      <c r="FMO65" s="169"/>
      <c r="FMP65" s="169"/>
      <c r="FMQ65" s="169"/>
      <c r="FMR65" s="169"/>
      <c r="FMS65" s="169"/>
      <c r="FMT65" s="169"/>
      <c r="FMU65" s="169"/>
      <c r="FMV65" s="169"/>
      <c r="FMW65" s="169"/>
      <c r="FMX65" s="169"/>
      <c r="FMY65" s="169"/>
      <c r="FMZ65" s="169"/>
      <c r="FNA65" s="169"/>
      <c r="FNB65" s="169"/>
      <c r="FNC65" s="169"/>
      <c r="FND65" s="169"/>
      <c r="FNE65" s="169"/>
      <c r="FNF65" s="169"/>
      <c r="FNG65" s="169"/>
      <c r="FNH65" s="169"/>
      <c r="FNI65" s="169"/>
      <c r="FNJ65" s="169"/>
      <c r="FNK65" s="169"/>
      <c r="FNL65" s="169"/>
      <c r="FNM65" s="169"/>
      <c r="FNN65" s="169"/>
      <c r="FNO65" s="169"/>
      <c r="FNP65" s="169"/>
      <c r="FNQ65" s="169"/>
      <c r="FNR65" s="169"/>
      <c r="FNS65" s="169"/>
      <c r="FNT65" s="169"/>
      <c r="FNU65" s="169"/>
      <c r="FNV65" s="169"/>
      <c r="FNW65" s="169"/>
      <c r="FNX65" s="169"/>
      <c r="FNY65" s="169"/>
      <c r="FNZ65" s="169"/>
      <c r="FOA65" s="169"/>
      <c r="FOB65" s="169"/>
      <c r="FOC65" s="169"/>
      <c r="FOD65" s="169"/>
      <c r="FOE65" s="169"/>
      <c r="FOF65" s="169"/>
      <c r="FOG65" s="169"/>
      <c r="FOH65" s="169"/>
      <c r="FOI65" s="169"/>
      <c r="FOJ65" s="169"/>
      <c r="FOK65" s="169"/>
      <c r="FOL65" s="169"/>
      <c r="FOM65" s="169"/>
      <c r="FON65" s="169"/>
      <c r="FOO65" s="169"/>
      <c r="FOP65" s="169"/>
      <c r="FOQ65" s="169"/>
      <c r="FOR65" s="169"/>
      <c r="FOS65" s="169"/>
      <c r="FOT65" s="169"/>
      <c r="FOU65" s="169"/>
      <c r="FOV65" s="169"/>
      <c r="FOW65" s="169"/>
      <c r="FOX65" s="169"/>
      <c r="FOY65" s="169"/>
      <c r="FOZ65" s="169"/>
      <c r="FPA65" s="169"/>
      <c r="FPB65" s="169"/>
      <c r="FPC65" s="169"/>
      <c r="FPD65" s="169"/>
      <c r="FPE65" s="169"/>
      <c r="FPF65" s="169"/>
      <c r="FPG65" s="169"/>
      <c r="FPH65" s="169"/>
      <c r="FPI65" s="169"/>
      <c r="FPJ65" s="169"/>
      <c r="FPK65" s="169"/>
      <c r="FPL65" s="169"/>
      <c r="FPM65" s="169"/>
      <c r="FPN65" s="169"/>
      <c r="FPO65" s="169"/>
      <c r="FPP65" s="169"/>
      <c r="FPQ65" s="169"/>
      <c r="FPR65" s="169"/>
      <c r="FPS65" s="169"/>
      <c r="FPT65" s="169"/>
      <c r="FPU65" s="169"/>
      <c r="FPV65" s="169"/>
      <c r="FPW65" s="169"/>
      <c r="FPX65" s="169"/>
      <c r="FPY65" s="169"/>
      <c r="FPZ65" s="169"/>
      <c r="FQA65" s="169"/>
      <c r="FQB65" s="169"/>
      <c r="FQC65" s="169"/>
      <c r="FQD65" s="169"/>
      <c r="FQE65" s="169"/>
      <c r="FQF65" s="169"/>
      <c r="FQG65" s="169"/>
      <c r="FQH65" s="169"/>
      <c r="FQI65" s="169"/>
      <c r="FQJ65" s="169"/>
      <c r="FQK65" s="169"/>
      <c r="FQL65" s="169"/>
      <c r="FQM65" s="169"/>
      <c r="FQN65" s="169"/>
      <c r="FQO65" s="169"/>
      <c r="FQP65" s="169"/>
      <c r="FQQ65" s="169"/>
      <c r="FQR65" s="169"/>
      <c r="FQS65" s="169"/>
      <c r="FQT65" s="169"/>
      <c r="FQU65" s="169"/>
      <c r="FQV65" s="169"/>
      <c r="FQW65" s="169"/>
      <c r="FQX65" s="169"/>
      <c r="FQY65" s="169"/>
      <c r="FQZ65" s="169"/>
      <c r="FRA65" s="169"/>
      <c r="FRB65" s="169"/>
      <c r="FRC65" s="169"/>
      <c r="FRD65" s="169"/>
      <c r="FRE65" s="169"/>
      <c r="FRF65" s="169"/>
      <c r="FRG65" s="169"/>
      <c r="FRH65" s="169"/>
      <c r="FRI65" s="169"/>
      <c r="FRJ65" s="169"/>
      <c r="FRK65" s="169"/>
      <c r="FRL65" s="169"/>
      <c r="FRM65" s="169"/>
      <c r="FRN65" s="169"/>
      <c r="FRO65" s="169"/>
      <c r="FRP65" s="169"/>
      <c r="FRQ65" s="169"/>
      <c r="FRR65" s="169"/>
      <c r="FRS65" s="169"/>
      <c r="FRT65" s="169"/>
      <c r="FRU65" s="169"/>
      <c r="FRV65" s="169"/>
      <c r="FRW65" s="169"/>
      <c r="FRX65" s="169"/>
      <c r="FRY65" s="169"/>
      <c r="FRZ65" s="169"/>
      <c r="FSA65" s="169"/>
      <c r="FSB65" s="169"/>
      <c r="FSC65" s="169"/>
      <c r="FSD65" s="169"/>
      <c r="FSE65" s="169"/>
      <c r="FSF65" s="169"/>
      <c r="FSG65" s="169"/>
      <c r="FSH65" s="169"/>
      <c r="FSI65" s="169"/>
      <c r="FSJ65" s="169"/>
      <c r="FSK65" s="169"/>
      <c r="FSL65" s="169"/>
      <c r="FSM65" s="169"/>
      <c r="FSN65" s="169"/>
      <c r="FSO65" s="169"/>
      <c r="FSP65" s="169"/>
      <c r="FSQ65" s="169"/>
      <c r="FSR65" s="169"/>
      <c r="FSS65" s="169"/>
      <c r="FST65" s="169"/>
      <c r="FSU65" s="169"/>
      <c r="FSV65" s="169"/>
      <c r="FSW65" s="169"/>
      <c r="FSX65" s="169"/>
      <c r="FSY65" s="169"/>
      <c r="FSZ65" s="169"/>
      <c r="FTA65" s="169"/>
      <c r="FTB65" s="169"/>
      <c r="FTC65" s="169"/>
      <c r="FTD65" s="169"/>
      <c r="FTE65" s="169"/>
      <c r="FTF65" s="169"/>
      <c r="FTG65" s="169"/>
      <c r="FTH65" s="169"/>
      <c r="FTI65" s="169"/>
      <c r="FTJ65" s="169"/>
      <c r="FTK65" s="169"/>
      <c r="FTL65" s="169"/>
      <c r="FTM65" s="169"/>
      <c r="FTN65" s="169"/>
      <c r="FTO65" s="169"/>
      <c r="FTP65" s="169"/>
      <c r="FTQ65" s="169"/>
      <c r="FTR65" s="169"/>
      <c r="FTS65" s="169"/>
      <c r="FTT65" s="169"/>
      <c r="FTU65" s="169"/>
      <c r="FTV65" s="169"/>
      <c r="FTW65" s="169"/>
      <c r="FTX65" s="169"/>
      <c r="FTY65" s="169"/>
      <c r="FTZ65" s="169"/>
      <c r="FUA65" s="169"/>
      <c r="FUB65" s="169"/>
      <c r="FUC65" s="169"/>
      <c r="FUD65" s="169"/>
      <c r="FUE65" s="169"/>
      <c r="FUF65" s="169"/>
      <c r="FUG65" s="169"/>
      <c r="FUH65" s="169"/>
      <c r="FUI65" s="169"/>
      <c r="FUJ65" s="169"/>
      <c r="FUK65" s="169"/>
      <c r="FUL65" s="169"/>
      <c r="FUM65" s="169"/>
      <c r="FUN65" s="169"/>
      <c r="FUO65" s="169"/>
      <c r="FUP65" s="169"/>
      <c r="FUQ65" s="169"/>
      <c r="FUR65" s="169"/>
      <c r="FUS65" s="169"/>
      <c r="FUT65" s="169"/>
      <c r="FUU65" s="169"/>
      <c r="FUV65" s="169"/>
      <c r="FUW65" s="169"/>
      <c r="FUX65" s="169"/>
      <c r="FUY65" s="169"/>
      <c r="FUZ65" s="169"/>
      <c r="FVA65" s="169"/>
      <c r="FVB65" s="169"/>
      <c r="FVC65" s="169"/>
      <c r="FVD65" s="169"/>
      <c r="FVE65" s="169"/>
      <c r="FVF65" s="169"/>
      <c r="FVG65" s="169"/>
      <c r="FVH65" s="169"/>
      <c r="FVI65" s="169"/>
      <c r="FVJ65" s="169"/>
      <c r="FVK65" s="169"/>
      <c r="FVL65" s="169"/>
      <c r="FVM65" s="169"/>
      <c r="FVN65" s="169"/>
      <c r="FVO65" s="169"/>
      <c r="FVP65" s="169"/>
      <c r="FVQ65" s="169"/>
      <c r="FVR65" s="169"/>
      <c r="FVS65" s="169"/>
      <c r="FVT65" s="169"/>
      <c r="FVU65" s="169"/>
      <c r="FVV65" s="169"/>
      <c r="FVW65" s="169"/>
      <c r="FVX65" s="169"/>
      <c r="FVY65" s="169"/>
      <c r="FVZ65" s="169"/>
      <c r="FWA65" s="169"/>
      <c r="FWB65" s="169"/>
      <c r="FWC65" s="169"/>
      <c r="FWD65" s="169"/>
      <c r="FWE65" s="169"/>
      <c r="FWF65" s="169"/>
      <c r="FWG65" s="169"/>
      <c r="FWH65" s="169"/>
      <c r="FWI65" s="169"/>
      <c r="FWJ65" s="169"/>
      <c r="FWK65" s="169"/>
      <c r="FWL65" s="169"/>
      <c r="FWM65" s="169"/>
      <c r="FWN65" s="169"/>
      <c r="FWO65" s="169"/>
      <c r="FWP65" s="169"/>
      <c r="FWQ65" s="169"/>
      <c r="FWR65" s="169"/>
      <c r="FWS65" s="169"/>
      <c r="FWT65" s="169"/>
      <c r="FWU65" s="169"/>
      <c r="FWV65" s="169"/>
      <c r="FWW65" s="169"/>
      <c r="FWX65" s="169"/>
      <c r="FWY65" s="169"/>
      <c r="FWZ65" s="169"/>
      <c r="FXA65" s="169"/>
      <c r="FXB65" s="169"/>
      <c r="FXC65" s="169"/>
      <c r="FXD65" s="169"/>
      <c r="FXE65" s="169"/>
      <c r="FXF65" s="169"/>
      <c r="FXG65" s="169"/>
      <c r="FXH65" s="169"/>
      <c r="FXI65" s="169"/>
      <c r="FXJ65" s="169"/>
      <c r="FXK65" s="169"/>
      <c r="FXL65" s="169"/>
      <c r="FXM65" s="169"/>
      <c r="FXN65" s="169"/>
      <c r="FXO65" s="169"/>
      <c r="FXP65" s="169"/>
      <c r="FXQ65" s="169"/>
      <c r="FXR65" s="169"/>
      <c r="FXS65" s="169"/>
      <c r="FXT65" s="169"/>
      <c r="FXU65" s="169"/>
      <c r="FXV65" s="169"/>
      <c r="FXW65" s="169"/>
      <c r="FXX65" s="169"/>
      <c r="FXY65" s="169"/>
      <c r="FXZ65" s="169"/>
      <c r="FYA65" s="169"/>
      <c r="FYB65" s="169"/>
      <c r="FYC65" s="169"/>
      <c r="FYD65" s="169"/>
      <c r="FYE65" s="169"/>
      <c r="FYF65" s="169"/>
      <c r="FYG65" s="169"/>
      <c r="FYH65" s="169"/>
      <c r="FYI65" s="169"/>
      <c r="FYJ65" s="169"/>
      <c r="FYK65" s="169"/>
      <c r="FYL65" s="169"/>
      <c r="FYM65" s="169"/>
      <c r="FYN65" s="169"/>
      <c r="FYO65" s="169"/>
      <c r="FYP65" s="169"/>
      <c r="FYQ65" s="169"/>
      <c r="FYR65" s="169"/>
      <c r="FYS65" s="169"/>
      <c r="FYT65" s="169"/>
      <c r="FYU65" s="169"/>
      <c r="FYV65" s="169"/>
      <c r="FYW65" s="169"/>
      <c r="FYX65" s="169"/>
      <c r="FYY65" s="169"/>
      <c r="FYZ65" s="169"/>
      <c r="FZA65" s="169"/>
      <c r="FZB65" s="169"/>
      <c r="FZC65" s="169"/>
      <c r="FZD65" s="169"/>
      <c r="FZE65" s="169"/>
      <c r="FZF65" s="169"/>
      <c r="FZG65" s="169"/>
      <c r="FZH65" s="169"/>
      <c r="FZI65" s="169"/>
      <c r="FZJ65" s="169"/>
      <c r="FZK65" s="169"/>
      <c r="FZL65" s="169"/>
      <c r="FZM65" s="169"/>
      <c r="FZN65" s="169"/>
      <c r="FZO65" s="169"/>
      <c r="FZP65" s="169"/>
      <c r="FZQ65" s="169"/>
      <c r="FZR65" s="169"/>
      <c r="FZS65" s="169"/>
      <c r="FZT65" s="169"/>
      <c r="FZU65" s="169"/>
      <c r="FZV65" s="169"/>
      <c r="FZW65" s="169"/>
      <c r="FZX65" s="169"/>
      <c r="FZY65" s="169"/>
      <c r="FZZ65" s="169"/>
      <c r="GAA65" s="169"/>
      <c r="GAB65" s="169"/>
      <c r="GAC65" s="169"/>
      <c r="GAD65" s="169"/>
      <c r="GAE65" s="169"/>
      <c r="GAF65" s="169"/>
      <c r="GAG65" s="169"/>
      <c r="GAH65" s="169"/>
      <c r="GAI65" s="169"/>
      <c r="GAJ65" s="169"/>
      <c r="GAK65" s="169"/>
      <c r="GAL65" s="169"/>
      <c r="GAM65" s="169"/>
      <c r="GAN65" s="169"/>
      <c r="GAO65" s="169"/>
      <c r="GAP65" s="169"/>
      <c r="GAQ65" s="169"/>
      <c r="GAR65" s="169"/>
      <c r="GAS65" s="169"/>
      <c r="GAT65" s="169"/>
      <c r="GAU65" s="169"/>
      <c r="GAV65" s="169"/>
      <c r="GAW65" s="169"/>
      <c r="GAX65" s="169"/>
      <c r="GAY65" s="169"/>
      <c r="GAZ65" s="169"/>
      <c r="GBA65" s="169"/>
      <c r="GBB65" s="169"/>
      <c r="GBC65" s="169"/>
      <c r="GBD65" s="169"/>
      <c r="GBE65" s="169"/>
      <c r="GBF65" s="169"/>
      <c r="GBG65" s="169"/>
      <c r="GBH65" s="169"/>
      <c r="GBI65" s="169"/>
      <c r="GBJ65" s="169"/>
      <c r="GBK65" s="169"/>
      <c r="GBL65" s="169"/>
      <c r="GBM65" s="169"/>
      <c r="GBN65" s="169"/>
      <c r="GBO65" s="169"/>
      <c r="GBP65" s="169"/>
      <c r="GBQ65" s="169"/>
      <c r="GBR65" s="169"/>
      <c r="GBS65" s="169"/>
      <c r="GBT65" s="169"/>
      <c r="GBU65" s="169"/>
      <c r="GBV65" s="169"/>
      <c r="GBW65" s="169"/>
      <c r="GBX65" s="169"/>
      <c r="GBY65" s="169"/>
      <c r="GBZ65" s="169"/>
      <c r="GCA65" s="169"/>
      <c r="GCB65" s="169"/>
      <c r="GCC65" s="169"/>
      <c r="GCD65" s="169"/>
      <c r="GCE65" s="169"/>
      <c r="GCF65" s="169"/>
      <c r="GCG65" s="169"/>
      <c r="GCH65" s="169"/>
      <c r="GCI65" s="169"/>
      <c r="GCJ65" s="169"/>
      <c r="GCK65" s="169"/>
      <c r="GCL65" s="169"/>
      <c r="GCM65" s="169"/>
      <c r="GCN65" s="169"/>
      <c r="GCO65" s="169"/>
      <c r="GCP65" s="169"/>
      <c r="GCQ65" s="169"/>
      <c r="GCR65" s="169"/>
      <c r="GCS65" s="169"/>
      <c r="GCT65" s="169"/>
      <c r="GCU65" s="169"/>
      <c r="GCV65" s="169"/>
      <c r="GCW65" s="169"/>
      <c r="GCX65" s="169"/>
      <c r="GCY65" s="169"/>
      <c r="GCZ65" s="169"/>
      <c r="GDA65" s="169"/>
      <c r="GDB65" s="169"/>
      <c r="GDC65" s="169"/>
      <c r="GDD65" s="169"/>
      <c r="GDE65" s="169"/>
      <c r="GDF65" s="169"/>
      <c r="GDG65" s="169"/>
      <c r="GDH65" s="169"/>
      <c r="GDI65" s="169"/>
      <c r="GDJ65" s="169"/>
      <c r="GDK65" s="169"/>
      <c r="GDL65" s="169"/>
      <c r="GDM65" s="169"/>
      <c r="GDN65" s="169"/>
      <c r="GDO65" s="169"/>
      <c r="GDP65" s="169"/>
      <c r="GDQ65" s="169"/>
      <c r="GDR65" s="169"/>
      <c r="GDS65" s="169"/>
      <c r="GDT65" s="169"/>
      <c r="GDU65" s="169"/>
      <c r="GDV65" s="169"/>
      <c r="GDW65" s="169"/>
      <c r="GDX65" s="169"/>
      <c r="GDY65" s="169"/>
      <c r="GDZ65" s="169"/>
      <c r="GEA65" s="169"/>
      <c r="GEB65" s="169"/>
      <c r="GEC65" s="169"/>
      <c r="GED65" s="169"/>
      <c r="GEE65" s="169"/>
      <c r="GEF65" s="169"/>
      <c r="GEG65" s="169"/>
      <c r="GEH65" s="169"/>
      <c r="GEI65" s="169"/>
      <c r="GEJ65" s="169"/>
      <c r="GEK65" s="169"/>
      <c r="GEL65" s="169"/>
      <c r="GEM65" s="169"/>
      <c r="GEN65" s="169"/>
      <c r="GEO65" s="169"/>
      <c r="GEP65" s="169"/>
      <c r="GEQ65" s="169"/>
      <c r="GER65" s="169"/>
      <c r="GES65" s="169"/>
      <c r="GET65" s="169"/>
      <c r="GEU65" s="169"/>
      <c r="GEV65" s="169"/>
      <c r="GEW65" s="169"/>
      <c r="GEX65" s="169"/>
      <c r="GEY65" s="169"/>
      <c r="GEZ65" s="169"/>
      <c r="GFA65" s="169"/>
      <c r="GFB65" s="169"/>
      <c r="GFC65" s="169"/>
      <c r="GFD65" s="169"/>
      <c r="GFE65" s="169"/>
      <c r="GFF65" s="169"/>
      <c r="GFG65" s="169"/>
      <c r="GFH65" s="169"/>
      <c r="GFI65" s="169"/>
      <c r="GFJ65" s="169"/>
      <c r="GFK65" s="169"/>
      <c r="GFL65" s="169"/>
      <c r="GFM65" s="169"/>
      <c r="GFN65" s="169"/>
      <c r="GFO65" s="169"/>
      <c r="GFP65" s="169"/>
      <c r="GFQ65" s="169"/>
      <c r="GFR65" s="169"/>
      <c r="GFS65" s="169"/>
      <c r="GFT65" s="169"/>
      <c r="GFU65" s="169"/>
      <c r="GFV65" s="169"/>
      <c r="GFW65" s="169"/>
      <c r="GFX65" s="169"/>
      <c r="GFY65" s="169"/>
      <c r="GFZ65" s="169"/>
      <c r="GGA65" s="169"/>
      <c r="GGB65" s="169"/>
      <c r="GGC65" s="169"/>
      <c r="GGD65" s="169"/>
      <c r="GGE65" s="169"/>
      <c r="GGF65" s="169"/>
      <c r="GGG65" s="169"/>
      <c r="GGH65" s="169"/>
      <c r="GGI65" s="169"/>
      <c r="GGJ65" s="169"/>
      <c r="GGK65" s="169"/>
      <c r="GGL65" s="169"/>
      <c r="GGM65" s="169"/>
      <c r="GGN65" s="169"/>
      <c r="GGO65" s="169"/>
      <c r="GGP65" s="169"/>
      <c r="GGQ65" s="169"/>
      <c r="GGR65" s="169"/>
      <c r="GGS65" s="169"/>
      <c r="GGT65" s="169"/>
      <c r="GGU65" s="169"/>
      <c r="GGV65" s="169"/>
      <c r="GGW65" s="169"/>
      <c r="GGX65" s="169"/>
      <c r="GGY65" s="169"/>
      <c r="GGZ65" s="169"/>
      <c r="GHA65" s="169"/>
      <c r="GHB65" s="169"/>
      <c r="GHC65" s="169"/>
      <c r="GHD65" s="169"/>
      <c r="GHE65" s="169"/>
      <c r="GHF65" s="169"/>
      <c r="GHG65" s="169"/>
      <c r="GHH65" s="169"/>
      <c r="GHI65" s="169"/>
      <c r="GHJ65" s="169"/>
      <c r="GHK65" s="169"/>
      <c r="GHL65" s="169"/>
      <c r="GHM65" s="169"/>
      <c r="GHN65" s="169"/>
      <c r="GHO65" s="169"/>
      <c r="GHP65" s="169"/>
      <c r="GHQ65" s="169"/>
      <c r="GHR65" s="169"/>
      <c r="GHS65" s="169"/>
      <c r="GHT65" s="169"/>
      <c r="GHU65" s="169"/>
      <c r="GHV65" s="169"/>
      <c r="GHW65" s="169"/>
      <c r="GHX65" s="169"/>
      <c r="GHY65" s="169"/>
      <c r="GHZ65" s="169"/>
      <c r="GIA65" s="169"/>
      <c r="GIB65" s="169"/>
      <c r="GIC65" s="169"/>
      <c r="GID65" s="169"/>
      <c r="GIE65" s="169"/>
      <c r="GIF65" s="169"/>
      <c r="GIG65" s="169"/>
      <c r="GIH65" s="169"/>
      <c r="GII65" s="169"/>
      <c r="GIJ65" s="169"/>
      <c r="GIK65" s="169"/>
      <c r="GIL65" s="169"/>
      <c r="GIM65" s="169"/>
      <c r="GIN65" s="169"/>
      <c r="GIO65" s="169"/>
      <c r="GIP65" s="169"/>
      <c r="GIQ65" s="169"/>
      <c r="GIR65" s="169"/>
      <c r="GIS65" s="169"/>
      <c r="GIT65" s="169"/>
      <c r="GIU65" s="169"/>
      <c r="GIV65" s="169"/>
      <c r="GIW65" s="169"/>
      <c r="GIX65" s="169"/>
      <c r="GIY65" s="169"/>
      <c r="GIZ65" s="169"/>
      <c r="GJA65" s="169"/>
      <c r="GJB65" s="169"/>
      <c r="GJC65" s="169"/>
      <c r="GJD65" s="169"/>
      <c r="GJE65" s="169"/>
      <c r="GJF65" s="169"/>
      <c r="GJG65" s="169"/>
      <c r="GJH65" s="169"/>
      <c r="GJI65" s="169"/>
      <c r="GJJ65" s="169"/>
      <c r="GJK65" s="169"/>
      <c r="GJL65" s="169"/>
      <c r="GJM65" s="169"/>
      <c r="GJN65" s="169"/>
      <c r="GJO65" s="169"/>
      <c r="GJP65" s="169"/>
      <c r="GJQ65" s="169"/>
      <c r="GJR65" s="169"/>
      <c r="GJS65" s="169"/>
      <c r="GJT65" s="169"/>
      <c r="GJU65" s="169"/>
      <c r="GJV65" s="169"/>
      <c r="GJW65" s="169"/>
      <c r="GJX65" s="169"/>
      <c r="GJY65" s="169"/>
      <c r="GJZ65" s="169"/>
      <c r="GKA65" s="169"/>
      <c r="GKB65" s="169"/>
      <c r="GKC65" s="169"/>
      <c r="GKD65" s="169"/>
      <c r="GKE65" s="169"/>
      <c r="GKF65" s="169"/>
      <c r="GKG65" s="169"/>
      <c r="GKH65" s="169"/>
      <c r="GKI65" s="169"/>
      <c r="GKJ65" s="169"/>
      <c r="GKK65" s="169"/>
      <c r="GKL65" s="169"/>
      <c r="GKM65" s="169"/>
      <c r="GKN65" s="169"/>
      <c r="GKO65" s="169"/>
      <c r="GKP65" s="169"/>
      <c r="GKQ65" s="169"/>
      <c r="GKR65" s="169"/>
      <c r="GKS65" s="169"/>
      <c r="GKT65" s="169"/>
      <c r="GKU65" s="169"/>
      <c r="GKV65" s="169"/>
      <c r="GKW65" s="169"/>
      <c r="GKX65" s="169"/>
      <c r="GKY65" s="169"/>
      <c r="GKZ65" s="169"/>
      <c r="GLA65" s="169"/>
      <c r="GLB65" s="169"/>
      <c r="GLC65" s="169"/>
      <c r="GLD65" s="169"/>
      <c r="GLE65" s="169"/>
      <c r="GLF65" s="169"/>
      <c r="GLG65" s="169"/>
      <c r="GLH65" s="169"/>
      <c r="GLI65" s="169"/>
      <c r="GLJ65" s="169"/>
      <c r="GLK65" s="169"/>
      <c r="GLL65" s="169"/>
      <c r="GLM65" s="169"/>
      <c r="GLN65" s="169"/>
      <c r="GLO65" s="169"/>
      <c r="GLP65" s="169"/>
      <c r="GLQ65" s="169"/>
      <c r="GLR65" s="169"/>
      <c r="GLS65" s="169"/>
      <c r="GLT65" s="169"/>
      <c r="GLU65" s="169"/>
      <c r="GLV65" s="169"/>
      <c r="GLW65" s="169"/>
      <c r="GLX65" s="169"/>
      <c r="GLY65" s="169"/>
      <c r="GLZ65" s="169"/>
      <c r="GMA65" s="169"/>
      <c r="GMB65" s="169"/>
      <c r="GMC65" s="169"/>
      <c r="GMD65" s="169"/>
      <c r="GME65" s="169"/>
      <c r="GMF65" s="169"/>
      <c r="GMG65" s="169"/>
      <c r="GMH65" s="169"/>
      <c r="GMI65" s="169"/>
      <c r="GMJ65" s="169"/>
      <c r="GMK65" s="169"/>
      <c r="GML65" s="169"/>
      <c r="GMM65" s="169"/>
      <c r="GMN65" s="169"/>
      <c r="GMO65" s="169"/>
      <c r="GMP65" s="169"/>
      <c r="GMQ65" s="169"/>
      <c r="GMR65" s="169"/>
      <c r="GMS65" s="169"/>
      <c r="GMT65" s="169"/>
      <c r="GMU65" s="169"/>
      <c r="GMV65" s="169"/>
      <c r="GMW65" s="169"/>
      <c r="GMX65" s="169"/>
      <c r="GMY65" s="169"/>
      <c r="GMZ65" s="169"/>
      <c r="GNA65" s="169"/>
      <c r="GNB65" s="169"/>
      <c r="GNC65" s="169"/>
      <c r="GND65" s="169"/>
      <c r="GNE65" s="169"/>
      <c r="GNF65" s="169"/>
      <c r="GNG65" s="169"/>
      <c r="GNH65" s="169"/>
      <c r="GNI65" s="169"/>
      <c r="GNJ65" s="169"/>
      <c r="GNK65" s="169"/>
      <c r="GNL65" s="169"/>
      <c r="GNM65" s="169"/>
      <c r="GNN65" s="169"/>
      <c r="GNO65" s="169"/>
      <c r="GNP65" s="169"/>
      <c r="GNQ65" s="169"/>
      <c r="GNR65" s="169"/>
      <c r="GNS65" s="169"/>
      <c r="GNT65" s="169"/>
      <c r="GNU65" s="169"/>
      <c r="GNV65" s="169"/>
      <c r="GNW65" s="169"/>
      <c r="GNX65" s="169"/>
      <c r="GNY65" s="169"/>
      <c r="GNZ65" s="169"/>
      <c r="GOA65" s="169"/>
      <c r="GOB65" s="169"/>
      <c r="GOC65" s="169"/>
      <c r="GOD65" s="169"/>
      <c r="GOE65" s="169"/>
      <c r="GOF65" s="169"/>
      <c r="GOG65" s="169"/>
      <c r="GOH65" s="169"/>
      <c r="GOI65" s="169"/>
      <c r="GOJ65" s="169"/>
      <c r="GOK65" s="169"/>
      <c r="GOL65" s="169"/>
      <c r="GOM65" s="169"/>
      <c r="GON65" s="169"/>
      <c r="GOO65" s="169"/>
      <c r="GOP65" s="169"/>
      <c r="GOQ65" s="169"/>
      <c r="GOR65" s="169"/>
      <c r="GOS65" s="169"/>
      <c r="GOT65" s="169"/>
      <c r="GOU65" s="169"/>
      <c r="GOV65" s="169"/>
      <c r="GOW65" s="169"/>
      <c r="GOX65" s="169"/>
      <c r="GOY65" s="169"/>
      <c r="GOZ65" s="169"/>
      <c r="GPA65" s="169"/>
      <c r="GPB65" s="169"/>
      <c r="GPC65" s="169"/>
      <c r="GPD65" s="169"/>
      <c r="GPE65" s="169"/>
      <c r="GPF65" s="169"/>
      <c r="GPG65" s="169"/>
      <c r="GPH65" s="169"/>
      <c r="GPI65" s="169"/>
      <c r="GPJ65" s="169"/>
      <c r="GPK65" s="169"/>
      <c r="GPL65" s="169"/>
      <c r="GPM65" s="169"/>
      <c r="GPN65" s="169"/>
      <c r="GPO65" s="169"/>
      <c r="GPP65" s="169"/>
      <c r="GPQ65" s="169"/>
      <c r="GPR65" s="169"/>
      <c r="GPS65" s="169"/>
      <c r="GPT65" s="169"/>
      <c r="GPU65" s="169"/>
      <c r="GPV65" s="169"/>
      <c r="GPW65" s="169"/>
      <c r="GPX65" s="169"/>
      <c r="GPY65" s="169"/>
      <c r="GPZ65" s="169"/>
      <c r="GQA65" s="169"/>
      <c r="GQB65" s="169"/>
      <c r="GQC65" s="169"/>
      <c r="GQD65" s="169"/>
      <c r="GQE65" s="169"/>
      <c r="GQF65" s="169"/>
      <c r="GQG65" s="169"/>
      <c r="GQH65" s="169"/>
      <c r="GQI65" s="169"/>
      <c r="GQJ65" s="169"/>
      <c r="GQK65" s="169"/>
      <c r="GQL65" s="169"/>
      <c r="GQM65" s="169"/>
      <c r="GQN65" s="169"/>
      <c r="GQO65" s="169"/>
      <c r="GQP65" s="169"/>
      <c r="GQQ65" s="169"/>
      <c r="GQR65" s="169"/>
      <c r="GQS65" s="169"/>
      <c r="GQT65" s="169"/>
      <c r="GQU65" s="169"/>
      <c r="GQV65" s="169"/>
      <c r="GQW65" s="169"/>
      <c r="GQX65" s="169"/>
      <c r="GQY65" s="169"/>
      <c r="GQZ65" s="169"/>
      <c r="GRA65" s="169"/>
      <c r="GRB65" s="169"/>
      <c r="GRC65" s="169"/>
      <c r="GRD65" s="169"/>
      <c r="GRE65" s="169"/>
      <c r="GRF65" s="169"/>
      <c r="GRG65" s="169"/>
      <c r="GRH65" s="169"/>
      <c r="GRI65" s="169"/>
      <c r="GRJ65" s="169"/>
      <c r="GRK65" s="169"/>
      <c r="GRL65" s="169"/>
      <c r="GRM65" s="169"/>
      <c r="GRN65" s="169"/>
      <c r="GRO65" s="169"/>
      <c r="GRP65" s="169"/>
      <c r="GRQ65" s="169"/>
      <c r="GRR65" s="169"/>
      <c r="GRS65" s="169"/>
      <c r="GRT65" s="169"/>
      <c r="GRU65" s="169"/>
      <c r="GRV65" s="169"/>
      <c r="GRW65" s="169"/>
      <c r="GRX65" s="169"/>
      <c r="GRY65" s="169"/>
      <c r="GRZ65" s="169"/>
      <c r="GSA65" s="169"/>
      <c r="GSB65" s="169"/>
      <c r="GSC65" s="169"/>
      <c r="GSD65" s="169"/>
      <c r="GSE65" s="169"/>
      <c r="GSF65" s="169"/>
      <c r="GSG65" s="169"/>
      <c r="GSH65" s="169"/>
      <c r="GSI65" s="169"/>
      <c r="GSJ65" s="169"/>
      <c r="GSK65" s="169"/>
      <c r="GSL65" s="169"/>
      <c r="GSM65" s="169"/>
      <c r="GSN65" s="169"/>
      <c r="GSO65" s="169"/>
      <c r="GSP65" s="169"/>
      <c r="GSQ65" s="169"/>
      <c r="GSR65" s="169"/>
      <c r="GSS65" s="169"/>
      <c r="GST65" s="169"/>
      <c r="GSU65" s="169"/>
      <c r="GSV65" s="169"/>
      <c r="GSW65" s="169"/>
      <c r="GSX65" s="169"/>
      <c r="GSY65" s="169"/>
      <c r="GSZ65" s="169"/>
      <c r="GTA65" s="169"/>
      <c r="GTB65" s="169"/>
      <c r="GTC65" s="169"/>
      <c r="GTD65" s="169"/>
      <c r="GTE65" s="169"/>
      <c r="GTF65" s="169"/>
      <c r="GTG65" s="169"/>
      <c r="GTH65" s="169"/>
      <c r="GTI65" s="169"/>
      <c r="GTJ65" s="169"/>
      <c r="GTK65" s="169"/>
      <c r="GTL65" s="169"/>
      <c r="GTM65" s="169"/>
      <c r="GTN65" s="169"/>
      <c r="GTO65" s="169"/>
      <c r="GTP65" s="169"/>
      <c r="GTQ65" s="169"/>
      <c r="GTR65" s="169"/>
      <c r="GTS65" s="169"/>
      <c r="GTT65" s="169"/>
      <c r="GTU65" s="169"/>
      <c r="GTV65" s="169"/>
      <c r="GTW65" s="169"/>
      <c r="GTX65" s="169"/>
      <c r="GTY65" s="169"/>
      <c r="GTZ65" s="169"/>
      <c r="GUA65" s="169"/>
      <c r="GUB65" s="169"/>
      <c r="GUC65" s="169"/>
      <c r="GUD65" s="169"/>
      <c r="GUE65" s="169"/>
      <c r="GUF65" s="169"/>
      <c r="GUG65" s="169"/>
      <c r="GUH65" s="169"/>
      <c r="GUI65" s="169"/>
      <c r="GUJ65" s="169"/>
      <c r="GUK65" s="169"/>
      <c r="GUL65" s="169"/>
      <c r="GUM65" s="169"/>
      <c r="GUN65" s="169"/>
      <c r="GUO65" s="169"/>
      <c r="GUP65" s="169"/>
      <c r="GUQ65" s="169"/>
      <c r="GUR65" s="169"/>
      <c r="GUS65" s="169"/>
      <c r="GUT65" s="169"/>
      <c r="GUU65" s="169"/>
      <c r="GUV65" s="169"/>
      <c r="GUW65" s="169"/>
      <c r="GUX65" s="169"/>
      <c r="GUY65" s="169"/>
      <c r="GUZ65" s="169"/>
      <c r="GVA65" s="169"/>
      <c r="GVB65" s="169"/>
      <c r="GVC65" s="169"/>
      <c r="GVD65" s="169"/>
      <c r="GVE65" s="169"/>
      <c r="GVF65" s="169"/>
      <c r="GVG65" s="169"/>
      <c r="GVH65" s="169"/>
      <c r="GVI65" s="169"/>
      <c r="GVJ65" s="169"/>
      <c r="GVK65" s="169"/>
      <c r="GVL65" s="169"/>
      <c r="GVM65" s="169"/>
      <c r="GVN65" s="169"/>
      <c r="GVO65" s="169"/>
      <c r="GVP65" s="169"/>
      <c r="GVQ65" s="169"/>
      <c r="GVR65" s="169"/>
      <c r="GVS65" s="169"/>
      <c r="GVT65" s="169"/>
      <c r="GVU65" s="169"/>
      <c r="GVV65" s="169"/>
      <c r="GVW65" s="169"/>
      <c r="GVX65" s="169"/>
      <c r="GVY65" s="169"/>
      <c r="GVZ65" s="169"/>
      <c r="GWA65" s="169"/>
      <c r="GWB65" s="169"/>
      <c r="GWC65" s="169"/>
      <c r="GWD65" s="169"/>
      <c r="GWE65" s="169"/>
      <c r="GWF65" s="169"/>
      <c r="GWG65" s="169"/>
      <c r="GWH65" s="169"/>
      <c r="GWI65" s="169"/>
      <c r="GWJ65" s="169"/>
      <c r="GWK65" s="169"/>
      <c r="GWL65" s="169"/>
      <c r="GWM65" s="169"/>
      <c r="GWN65" s="169"/>
      <c r="GWO65" s="169"/>
      <c r="GWP65" s="169"/>
      <c r="GWQ65" s="169"/>
      <c r="GWR65" s="169"/>
      <c r="GWS65" s="169"/>
      <c r="GWT65" s="169"/>
      <c r="GWU65" s="169"/>
      <c r="GWV65" s="169"/>
      <c r="GWW65" s="169"/>
      <c r="GWX65" s="169"/>
      <c r="GWY65" s="169"/>
      <c r="GWZ65" s="169"/>
      <c r="GXA65" s="169"/>
      <c r="GXB65" s="169"/>
      <c r="GXC65" s="169"/>
      <c r="GXD65" s="169"/>
      <c r="GXE65" s="169"/>
      <c r="GXF65" s="169"/>
      <c r="GXG65" s="169"/>
      <c r="GXH65" s="169"/>
      <c r="GXI65" s="169"/>
      <c r="GXJ65" s="169"/>
      <c r="GXK65" s="169"/>
      <c r="GXL65" s="169"/>
      <c r="GXM65" s="169"/>
      <c r="GXN65" s="169"/>
      <c r="GXO65" s="169"/>
      <c r="GXP65" s="169"/>
      <c r="GXQ65" s="169"/>
      <c r="GXR65" s="169"/>
      <c r="GXS65" s="169"/>
      <c r="GXT65" s="169"/>
      <c r="GXU65" s="169"/>
      <c r="GXV65" s="169"/>
      <c r="GXW65" s="169"/>
      <c r="GXX65" s="169"/>
      <c r="GXY65" s="169"/>
      <c r="GXZ65" s="169"/>
      <c r="GYA65" s="169"/>
      <c r="GYB65" s="169"/>
      <c r="GYC65" s="169"/>
      <c r="GYD65" s="169"/>
      <c r="GYE65" s="169"/>
      <c r="GYF65" s="169"/>
      <c r="GYG65" s="169"/>
      <c r="GYH65" s="169"/>
      <c r="GYI65" s="169"/>
      <c r="GYJ65" s="169"/>
      <c r="GYK65" s="169"/>
      <c r="GYL65" s="169"/>
      <c r="GYM65" s="169"/>
      <c r="GYN65" s="169"/>
      <c r="GYO65" s="169"/>
      <c r="GYP65" s="169"/>
      <c r="GYQ65" s="169"/>
      <c r="GYR65" s="169"/>
      <c r="GYS65" s="169"/>
      <c r="GYT65" s="169"/>
      <c r="GYU65" s="169"/>
      <c r="GYV65" s="169"/>
      <c r="GYW65" s="169"/>
      <c r="GYX65" s="169"/>
      <c r="GYY65" s="169"/>
      <c r="GYZ65" s="169"/>
      <c r="GZA65" s="169"/>
      <c r="GZB65" s="169"/>
      <c r="GZC65" s="169"/>
      <c r="GZD65" s="169"/>
      <c r="GZE65" s="169"/>
      <c r="GZF65" s="169"/>
      <c r="GZG65" s="169"/>
      <c r="GZH65" s="169"/>
      <c r="GZI65" s="169"/>
      <c r="GZJ65" s="169"/>
      <c r="GZK65" s="169"/>
      <c r="GZL65" s="169"/>
      <c r="GZM65" s="169"/>
      <c r="GZN65" s="169"/>
      <c r="GZO65" s="169"/>
      <c r="GZP65" s="169"/>
      <c r="GZQ65" s="169"/>
      <c r="GZR65" s="169"/>
      <c r="GZS65" s="169"/>
      <c r="GZT65" s="169"/>
      <c r="GZU65" s="169"/>
      <c r="GZV65" s="169"/>
      <c r="GZW65" s="169"/>
      <c r="GZX65" s="169"/>
      <c r="GZY65" s="169"/>
      <c r="GZZ65" s="169"/>
      <c r="HAA65" s="169"/>
      <c r="HAB65" s="169"/>
      <c r="HAC65" s="169"/>
      <c r="HAD65" s="169"/>
      <c r="HAE65" s="169"/>
      <c r="HAF65" s="169"/>
      <c r="HAG65" s="169"/>
      <c r="HAH65" s="169"/>
      <c r="HAI65" s="169"/>
      <c r="HAJ65" s="169"/>
      <c r="HAK65" s="169"/>
      <c r="HAL65" s="169"/>
      <c r="HAM65" s="169"/>
      <c r="HAN65" s="169"/>
      <c r="HAO65" s="169"/>
      <c r="HAP65" s="169"/>
      <c r="HAQ65" s="169"/>
      <c r="HAR65" s="169"/>
      <c r="HAS65" s="169"/>
      <c r="HAT65" s="169"/>
      <c r="HAU65" s="169"/>
      <c r="HAV65" s="169"/>
      <c r="HAW65" s="169"/>
      <c r="HAX65" s="169"/>
      <c r="HAY65" s="169"/>
      <c r="HAZ65" s="169"/>
      <c r="HBA65" s="169"/>
      <c r="HBB65" s="169"/>
      <c r="HBC65" s="169"/>
      <c r="HBD65" s="169"/>
      <c r="HBE65" s="169"/>
      <c r="HBF65" s="169"/>
      <c r="HBG65" s="169"/>
      <c r="HBH65" s="169"/>
      <c r="HBI65" s="169"/>
      <c r="HBJ65" s="169"/>
      <c r="HBK65" s="169"/>
      <c r="HBL65" s="169"/>
      <c r="HBM65" s="169"/>
      <c r="HBN65" s="169"/>
      <c r="HBO65" s="169"/>
      <c r="HBP65" s="169"/>
      <c r="HBQ65" s="169"/>
      <c r="HBR65" s="169"/>
      <c r="HBS65" s="169"/>
      <c r="HBT65" s="169"/>
      <c r="HBU65" s="169"/>
      <c r="HBV65" s="169"/>
      <c r="HBW65" s="169"/>
      <c r="HBX65" s="169"/>
      <c r="HBY65" s="169"/>
      <c r="HBZ65" s="169"/>
      <c r="HCA65" s="169"/>
      <c r="HCB65" s="169"/>
      <c r="HCC65" s="169"/>
      <c r="HCD65" s="169"/>
      <c r="HCE65" s="169"/>
      <c r="HCF65" s="169"/>
      <c r="HCG65" s="169"/>
      <c r="HCH65" s="169"/>
      <c r="HCI65" s="169"/>
      <c r="HCJ65" s="169"/>
      <c r="HCK65" s="169"/>
      <c r="HCL65" s="169"/>
      <c r="HCM65" s="169"/>
      <c r="HCN65" s="169"/>
      <c r="HCO65" s="169"/>
      <c r="HCP65" s="169"/>
      <c r="HCQ65" s="169"/>
      <c r="HCR65" s="169"/>
      <c r="HCS65" s="169"/>
      <c r="HCT65" s="169"/>
      <c r="HCU65" s="169"/>
      <c r="HCV65" s="169"/>
      <c r="HCW65" s="169"/>
      <c r="HCX65" s="169"/>
      <c r="HCY65" s="169"/>
      <c r="HCZ65" s="169"/>
      <c r="HDA65" s="169"/>
      <c r="HDB65" s="169"/>
      <c r="HDC65" s="169"/>
      <c r="HDD65" s="169"/>
      <c r="HDE65" s="169"/>
      <c r="HDF65" s="169"/>
      <c r="HDG65" s="169"/>
      <c r="HDH65" s="169"/>
      <c r="HDI65" s="169"/>
      <c r="HDJ65" s="169"/>
      <c r="HDK65" s="169"/>
      <c r="HDL65" s="169"/>
      <c r="HDM65" s="169"/>
      <c r="HDN65" s="169"/>
      <c r="HDO65" s="169"/>
      <c r="HDP65" s="169"/>
      <c r="HDQ65" s="169"/>
      <c r="HDR65" s="169"/>
      <c r="HDS65" s="169"/>
      <c r="HDT65" s="169"/>
      <c r="HDU65" s="169"/>
      <c r="HDV65" s="169"/>
      <c r="HDW65" s="169"/>
      <c r="HDX65" s="169"/>
      <c r="HDY65" s="169"/>
      <c r="HDZ65" s="169"/>
      <c r="HEA65" s="169"/>
      <c r="HEB65" s="169"/>
      <c r="HEC65" s="169"/>
      <c r="HED65" s="169"/>
      <c r="HEE65" s="169"/>
      <c r="HEF65" s="169"/>
      <c r="HEG65" s="169"/>
      <c r="HEH65" s="169"/>
      <c r="HEI65" s="169"/>
      <c r="HEJ65" s="169"/>
      <c r="HEK65" s="169"/>
      <c r="HEL65" s="169"/>
      <c r="HEM65" s="169"/>
      <c r="HEN65" s="169"/>
      <c r="HEO65" s="169"/>
      <c r="HEP65" s="169"/>
      <c r="HEQ65" s="169"/>
      <c r="HER65" s="169"/>
      <c r="HES65" s="169"/>
      <c r="HET65" s="169"/>
      <c r="HEU65" s="169"/>
      <c r="HEV65" s="169"/>
      <c r="HEW65" s="169"/>
      <c r="HEX65" s="169"/>
      <c r="HEY65" s="169"/>
      <c r="HEZ65" s="169"/>
      <c r="HFA65" s="169"/>
      <c r="HFB65" s="169"/>
      <c r="HFC65" s="169"/>
      <c r="HFD65" s="169"/>
      <c r="HFE65" s="169"/>
      <c r="HFF65" s="169"/>
      <c r="HFG65" s="169"/>
      <c r="HFH65" s="169"/>
      <c r="HFI65" s="169"/>
      <c r="HFJ65" s="169"/>
      <c r="HFK65" s="169"/>
      <c r="HFL65" s="169"/>
      <c r="HFM65" s="169"/>
      <c r="HFN65" s="169"/>
      <c r="HFO65" s="169"/>
      <c r="HFP65" s="169"/>
      <c r="HFQ65" s="169"/>
      <c r="HFR65" s="169"/>
      <c r="HFS65" s="169"/>
      <c r="HFT65" s="169"/>
      <c r="HFU65" s="169"/>
      <c r="HFV65" s="169"/>
      <c r="HFW65" s="169"/>
      <c r="HFX65" s="169"/>
      <c r="HFY65" s="169"/>
      <c r="HFZ65" s="169"/>
      <c r="HGA65" s="169"/>
      <c r="HGB65" s="169"/>
      <c r="HGC65" s="169"/>
      <c r="HGD65" s="169"/>
      <c r="HGE65" s="169"/>
      <c r="HGF65" s="169"/>
      <c r="HGG65" s="169"/>
      <c r="HGH65" s="169"/>
      <c r="HGI65" s="169"/>
      <c r="HGJ65" s="169"/>
      <c r="HGK65" s="169"/>
      <c r="HGL65" s="169"/>
      <c r="HGM65" s="169"/>
      <c r="HGN65" s="169"/>
      <c r="HGO65" s="169"/>
      <c r="HGP65" s="169"/>
      <c r="HGQ65" s="169"/>
      <c r="HGR65" s="169"/>
      <c r="HGS65" s="169"/>
      <c r="HGT65" s="169"/>
      <c r="HGU65" s="169"/>
      <c r="HGV65" s="169"/>
      <c r="HGW65" s="169"/>
      <c r="HGX65" s="169"/>
      <c r="HGY65" s="169"/>
      <c r="HGZ65" s="169"/>
      <c r="HHA65" s="169"/>
      <c r="HHB65" s="169"/>
      <c r="HHC65" s="169"/>
      <c r="HHD65" s="169"/>
      <c r="HHE65" s="169"/>
      <c r="HHF65" s="169"/>
      <c r="HHG65" s="169"/>
      <c r="HHH65" s="169"/>
      <c r="HHI65" s="169"/>
      <c r="HHJ65" s="169"/>
      <c r="HHK65" s="169"/>
      <c r="HHL65" s="169"/>
      <c r="HHM65" s="169"/>
      <c r="HHN65" s="169"/>
      <c r="HHO65" s="169"/>
      <c r="HHP65" s="169"/>
      <c r="HHQ65" s="169"/>
      <c r="HHR65" s="169"/>
      <c r="HHS65" s="169"/>
      <c r="HHT65" s="169"/>
      <c r="HHU65" s="169"/>
      <c r="HHV65" s="169"/>
      <c r="HHW65" s="169"/>
      <c r="HHX65" s="169"/>
      <c r="HHY65" s="169"/>
      <c r="HHZ65" s="169"/>
      <c r="HIA65" s="169"/>
      <c r="HIB65" s="169"/>
      <c r="HIC65" s="169"/>
      <c r="HID65" s="169"/>
      <c r="HIE65" s="169"/>
      <c r="HIF65" s="169"/>
      <c r="HIG65" s="169"/>
      <c r="HIH65" s="169"/>
      <c r="HII65" s="169"/>
      <c r="HIJ65" s="169"/>
      <c r="HIK65" s="169"/>
      <c r="HIL65" s="169"/>
      <c r="HIM65" s="169"/>
      <c r="HIN65" s="169"/>
      <c r="HIO65" s="169"/>
      <c r="HIP65" s="169"/>
      <c r="HIQ65" s="169"/>
      <c r="HIR65" s="169"/>
      <c r="HIS65" s="169"/>
      <c r="HIT65" s="169"/>
      <c r="HIU65" s="169"/>
      <c r="HIV65" s="169"/>
      <c r="HIW65" s="169"/>
      <c r="HIX65" s="169"/>
      <c r="HIY65" s="169"/>
      <c r="HIZ65" s="169"/>
      <c r="HJA65" s="169"/>
      <c r="HJB65" s="169"/>
      <c r="HJC65" s="169"/>
      <c r="HJD65" s="169"/>
      <c r="HJE65" s="169"/>
      <c r="HJF65" s="169"/>
      <c r="HJG65" s="169"/>
      <c r="HJH65" s="169"/>
      <c r="HJI65" s="169"/>
      <c r="HJJ65" s="169"/>
      <c r="HJK65" s="169"/>
      <c r="HJL65" s="169"/>
      <c r="HJM65" s="169"/>
      <c r="HJN65" s="169"/>
      <c r="HJO65" s="169"/>
      <c r="HJP65" s="169"/>
      <c r="HJQ65" s="169"/>
      <c r="HJR65" s="169"/>
      <c r="HJS65" s="169"/>
      <c r="HJT65" s="169"/>
      <c r="HJU65" s="169"/>
      <c r="HJV65" s="169"/>
      <c r="HJW65" s="169"/>
      <c r="HJX65" s="169"/>
      <c r="HJY65" s="169"/>
      <c r="HJZ65" s="169"/>
      <c r="HKA65" s="169"/>
      <c r="HKB65" s="169"/>
      <c r="HKC65" s="169"/>
      <c r="HKD65" s="169"/>
      <c r="HKE65" s="169"/>
      <c r="HKF65" s="169"/>
      <c r="HKG65" s="169"/>
      <c r="HKH65" s="169"/>
      <c r="HKI65" s="169"/>
      <c r="HKJ65" s="169"/>
      <c r="HKK65" s="169"/>
      <c r="HKL65" s="169"/>
      <c r="HKM65" s="169"/>
      <c r="HKN65" s="169"/>
      <c r="HKO65" s="169"/>
      <c r="HKP65" s="169"/>
      <c r="HKQ65" s="169"/>
      <c r="HKR65" s="169"/>
      <c r="HKS65" s="169"/>
      <c r="HKT65" s="169"/>
      <c r="HKU65" s="169"/>
      <c r="HKV65" s="169"/>
      <c r="HKW65" s="169"/>
      <c r="HKX65" s="169"/>
      <c r="HKY65" s="169"/>
      <c r="HKZ65" s="169"/>
      <c r="HLA65" s="169"/>
      <c r="HLB65" s="169"/>
      <c r="HLC65" s="169"/>
      <c r="HLD65" s="169"/>
      <c r="HLE65" s="169"/>
      <c r="HLF65" s="169"/>
      <c r="HLG65" s="169"/>
      <c r="HLH65" s="169"/>
      <c r="HLI65" s="169"/>
      <c r="HLJ65" s="169"/>
      <c r="HLK65" s="169"/>
      <c r="HLL65" s="169"/>
      <c r="HLM65" s="169"/>
      <c r="HLN65" s="169"/>
      <c r="HLO65" s="169"/>
      <c r="HLP65" s="169"/>
      <c r="HLQ65" s="169"/>
      <c r="HLR65" s="169"/>
      <c r="HLS65" s="169"/>
      <c r="HLT65" s="169"/>
      <c r="HLU65" s="169"/>
      <c r="HLV65" s="169"/>
      <c r="HLW65" s="169"/>
      <c r="HLX65" s="169"/>
      <c r="HLY65" s="169"/>
      <c r="HLZ65" s="169"/>
      <c r="HMA65" s="169"/>
      <c r="HMB65" s="169"/>
      <c r="HMC65" s="169"/>
      <c r="HMD65" s="169"/>
      <c r="HME65" s="169"/>
      <c r="HMF65" s="169"/>
      <c r="HMG65" s="169"/>
      <c r="HMH65" s="169"/>
      <c r="HMI65" s="169"/>
      <c r="HMJ65" s="169"/>
      <c r="HMK65" s="169"/>
      <c r="HML65" s="169"/>
      <c r="HMM65" s="169"/>
      <c r="HMN65" s="169"/>
      <c r="HMO65" s="169"/>
      <c r="HMP65" s="169"/>
      <c r="HMQ65" s="169"/>
      <c r="HMR65" s="169"/>
      <c r="HMS65" s="169"/>
      <c r="HMT65" s="169"/>
      <c r="HMU65" s="169"/>
      <c r="HMV65" s="169"/>
      <c r="HMW65" s="169"/>
      <c r="HMX65" s="169"/>
      <c r="HMY65" s="169"/>
      <c r="HMZ65" s="169"/>
      <c r="HNA65" s="169"/>
      <c r="HNB65" s="169"/>
      <c r="HNC65" s="169"/>
      <c r="HND65" s="169"/>
      <c r="HNE65" s="169"/>
      <c r="HNF65" s="169"/>
      <c r="HNG65" s="169"/>
      <c r="HNH65" s="169"/>
      <c r="HNI65" s="169"/>
      <c r="HNJ65" s="169"/>
      <c r="HNK65" s="169"/>
      <c r="HNL65" s="169"/>
      <c r="HNM65" s="169"/>
      <c r="HNN65" s="169"/>
      <c r="HNO65" s="169"/>
      <c r="HNP65" s="169"/>
      <c r="HNQ65" s="169"/>
      <c r="HNR65" s="169"/>
      <c r="HNS65" s="169"/>
      <c r="HNT65" s="169"/>
      <c r="HNU65" s="169"/>
      <c r="HNV65" s="169"/>
      <c r="HNW65" s="169"/>
      <c r="HNX65" s="169"/>
      <c r="HNY65" s="169"/>
      <c r="HNZ65" s="169"/>
      <c r="HOA65" s="169"/>
      <c r="HOB65" s="169"/>
      <c r="HOC65" s="169"/>
      <c r="HOD65" s="169"/>
      <c r="HOE65" s="169"/>
      <c r="HOF65" s="169"/>
      <c r="HOG65" s="169"/>
      <c r="HOH65" s="169"/>
      <c r="HOI65" s="169"/>
      <c r="HOJ65" s="169"/>
      <c r="HOK65" s="169"/>
      <c r="HOL65" s="169"/>
      <c r="HOM65" s="169"/>
      <c r="HON65" s="169"/>
      <c r="HOO65" s="169"/>
      <c r="HOP65" s="169"/>
      <c r="HOQ65" s="169"/>
      <c r="HOR65" s="169"/>
      <c r="HOS65" s="169"/>
      <c r="HOT65" s="169"/>
      <c r="HOU65" s="169"/>
      <c r="HOV65" s="169"/>
      <c r="HOW65" s="169"/>
      <c r="HOX65" s="169"/>
      <c r="HOY65" s="169"/>
      <c r="HOZ65" s="169"/>
      <c r="HPA65" s="169"/>
      <c r="HPB65" s="169"/>
      <c r="HPC65" s="169"/>
      <c r="HPD65" s="169"/>
      <c r="HPE65" s="169"/>
      <c r="HPF65" s="169"/>
      <c r="HPG65" s="169"/>
      <c r="HPH65" s="169"/>
      <c r="HPI65" s="169"/>
      <c r="HPJ65" s="169"/>
      <c r="HPK65" s="169"/>
      <c r="HPL65" s="169"/>
      <c r="HPM65" s="169"/>
      <c r="HPN65" s="169"/>
      <c r="HPO65" s="169"/>
      <c r="HPP65" s="169"/>
      <c r="HPQ65" s="169"/>
      <c r="HPR65" s="169"/>
      <c r="HPS65" s="169"/>
      <c r="HPT65" s="169"/>
      <c r="HPU65" s="169"/>
      <c r="HPV65" s="169"/>
      <c r="HPW65" s="169"/>
      <c r="HPX65" s="169"/>
      <c r="HPY65" s="169"/>
      <c r="HPZ65" s="169"/>
      <c r="HQA65" s="169"/>
      <c r="HQB65" s="169"/>
      <c r="HQC65" s="169"/>
      <c r="HQD65" s="169"/>
      <c r="HQE65" s="169"/>
      <c r="HQF65" s="169"/>
      <c r="HQG65" s="169"/>
      <c r="HQH65" s="169"/>
      <c r="HQI65" s="169"/>
      <c r="HQJ65" s="169"/>
      <c r="HQK65" s="169"/>
      <c r="HQL65" s="169"/>
      <c r="HQM65" s="169"/>
      <c r="HQN65" s="169"/>
      <c r="HQO65" s="169"/>
      <c r="HQP65" s="169"/>
      <c r="HQQ65" s="169"/>
      <c r="HQR65" s="169"/>
      <c r="HQS65" s="169"/>
      <c r="HQT65" s="169"/>
      <c r="HQU65" s="169"/>
      <c r="HQV65" s="169"/>
      <c r="HQW65" s="169"/>
      <c r="HQX65" s="169"/>
      <c r="HQY65" s="169"/>
      <c r="HQZ65" s="169"/>
      <c r="HRA65" s="169"/>
      <c r="HRB65" s="169"/>
      <c r="HRC65" s="169"/>
      <c r="HRD65" s="169"/>
      <c r="HRE65" s="169"/>
      <c r="HRF65" s="169"/>
      <c r="HRG65" s="169"/>
      <c r="HRH65" s="169"/>
      <c r="HRI65" s="169"/>
      <c r="HRJ65" s="169"/>
      <c r="HRK65" s="169"/>
      <c r="HRL65" s="169"/>
      <c r="HRM65" s="169"/>
      <c r="HRN65" s="169"/>
      <c r="HRO65" s="169"/>
      <c r="HRP65" s="169"/>
      <c r="HRQ65" s="169"/>
      <c r="HRR65" s="169"/>
      <c r="HRS65" s="169"/>
      <c r="HRT65" s="169"/>
      <c r="HRU65" s="169"/>
      <c r="HRV65" s="169"/>
      <c r="HRW65" s="169"/>
      <c r="HRX65" s="169"/>
      <c r="HRY65" s="169"/>
      <c r="HRZ65" s="169"/>
      <c r="HSA65" s="169"/>
      <c r="HSB65" s="169"/>
      <c r="HSC65" s="169"/>
      <c r="HSD65" s="169"/>
      <c r="HSE65" s="169"/>
      <c r="HSF65" s="169"/>
      <c r="HSG65" s="169"/>
      <c r="HSH65" s="169"/>
      <c r="HSI65" s="169"/>
      <c r="HSJ65" s="169"/>
      <c r="HSK65" s="169"/>
      <c r="HSL65" s="169"/>
      <c r="HSM65" s="169"/>
      <c r="HSN65" s="169"/>
      <c r="HSO65" s="169"/>
      <c r="HSP65" s="169"/>
      <c r="HSQ65" s="169"/>
      <c r="HSR65" s="169"/>
      <c r="HSS65" s="169"/>
      <c r="HST65" s="169"/>
      <c r="HSU65" s="169"/>
      <c r="HSV65" s="169"/>
      <c r="HSW65" s="169"/>
      <c r="HSX65" s="169"/>
      <c r="HSY65" s="169"/>
      <c r="HSZ65" s="169"/>
      <c r="HTA65" s="169"/>
      <c r="HTB65" s="169"/>
      <c r="HTC65" s="169"/>
      <c r="HTD65" s="169"/>
      <c r="HTE65" s="169"/>
      <c r="HTF65" s="169"/>
      <c r="HTG65" s="169"/>
      <c r="HTH65" s="169"/>
      <c r="HTI65" s="169"/>
      <c r="HTJ65" s="169"/>
      <c r="HTK65" s="169"/>
      <c r="HTL65" s="169"/>
      <c r="HTM65" s="169"/>
      <c r="HTN65" s="169"/>
      <c r="HTO65" s="169"/>
      <c r="HTP65" s="169"/>
      <c r="HTQ65" s="169"/>
      <c r="HTR65" s="169"/>
      <c r="HTS65" s="169"/>
      <c r="HTT65" s="169"/>
      <c r="HTU65" s="169"/>
      <c r="HTV65" s="169"/>
      <c r="HTW65" s="169"/>
      <c r="HTX65" s="169"/>
      <c r="HTY65" s="169"/>
      <c r="HTZ65" s="169"/>
      <c r="HUA65" s="169"/>
      <c r="HUB65" s="169"/>
      <c r="HUC65" s="169"/>
      <c r="HUD65" s="169"/>
      <c r="HUE65" s="169"/>
      <c r="HUF65" s="169"/>
      <c r="HUG65" s="169"/>
      <c r="HUH65" s="169"/>
      <c r="HUI65" s="169"/>
      <c r="HUJ65" s="169"/>
      <c r="HUK65" s="169"/>
      <c r="HUL65" s="169"/>
      <c r="HUM65" s="169"/>
      <c r="HUN65" s="169"/>
      <c r="HUO65" s="169"/>
      <c r="HUP65" s="169"/>
      <c r="HUQ65" s="169"/>
      <c r="HUR65" s="169"/>
      <c r="HUS65" s="169"/>
      <c r="HUT65" s="169"/>
      <c r="HUU65" s="169"/>
      <c r="HUV65" s="169"/>
      <c r="HUW65" s="169"/>
      <c r="HUX65" s="169"/>
      <c r="HUY65" s="169"/>
      <c r="HUZ65" s="169"/>
      <c r="HVA65" s="169"/>
      <c r="HVB65" s="169"/>
      <c r="HVC65" s="169"/>
      <c r="HVD65" s="169"/>
      <c r="HVE65" s="169"/>
      <c r="HVF65" s="169"/>
      <c r="HVG65" s="169"/>
      <c r="HVH65" s="169"/>
      <c r="HVI65" s="169"/>
      <c r="HVJ65" s="169"/>
      <c r="HVK65" s="169"/>
      <c r="HVL65" s="169"/>
      <c r="HVM65" s="169"/>
      <c r="HVN65" s="169"/>
      <c r="HVO65" s="169"/>
      <c r="HVP65" s="169"/>
      <c r="HVQ65" s="169"/>
      <c r="HVR65" s="169"/>
      <c r="HVS65" s="169"/>
      <c r="HVT65" s="169"/>
      <c r="HVU65" s="169"/>
      <c r="HVV65" s="169"/>
      <c r="HVW65" s="169"/>
      <c r="HVX65" s="169"/>
      <c r="HVY65" s="169"/>
      <c r="HVZ65" s="169"/>
      <c r="HWA65" s="169"/>
      <c r="HWB65" s="169"/>
      <c r="HWC65" s="169"/>
      <c r="HWD65" s="169"/>
      <c r="HWE65" s="169"/>
      <c r="HWF65" s="169"/>
      <c r="HWG65" s="169"/>
      <c r="HWH65" s="169"/>
      <c r="HWI65" s="169"/>
      <c r="HWJ65" s="169"/>
      <c r="HWK65" s="169"/>
      <c r="HWL65" s="169"/>
      <c r="HWM65" s="169"/>
      <c r="HWN65" s="169"/>
      <c r="HWO65" s="169"/>
      <c r="HWP65" s="169"/>
      <c r="HWQ65" s="169"/>
      <c r="HWR65" s="169"/>
      <c r="HWS65" s="169"/>
      <c r="HWT65" s="169"/>
      <c r="HWU65" s="169"/>
      <c r="HWV65" s="169"/>
      <c r="HWW65" s="169"/>
      <c r="HWX65" s="169"/>
      <c r="HWY65" s="169"/>
      <c r="HWZ65" s="169"/>
      <c r="HXA65" s="169"/>
      <c r="HXB65" s="169"/>
      <c r="HXC65" s="169"/>
      <c r="HXD65" s="169"/>
      <c r="HXE65" s="169"/>
      <c r="HXF65" s="169"/>
      <c r="HXG65" s="169"/>
      <c r="HXH65" s="169"/>
      <c r="HXI65" s="169"/>
      <c r="HXJ65" s="169"/>
      <c r="HXK65" s="169"/>
      <c r="HXL65" s="169"/>
      <c r="HXM65" s="169"/>
      <c r="HXN65" s="169"/>
      <c r="HXO65" s="169"/>
      <c r="HXP65" s="169"/>
      <c r="HXQ65" s="169"/>
      <c r="HXR65" s="169"/>
      <c r="HXS65" s="169"/>
      <c r="HXT65" s="169"/>
      <c r="HXU65" s="169"/>
      <c r="HXV65" s="169"/>
      <c r="HXW65" s="169"/>
      <c r="HXX65" s="169"/>
      <c r="HXY65" s="169"/>
      <c r="HXZ65" s="169"/>
      <c r="HYA65" s="169"/>
      <c r="HYB65" s="169"/>
      <c r="HYC65" s="169"/>
      <c r="HYD65" s="169"/>
      <c r="HYE65" s="169"/>
      <c r="HYF65" s="169"/>
      <c r="HYG65" s="169"/>
      <c r="HYH65" s="169"/>
      <c r="HYI65" s="169"/>
      <c r="HYJ65" s="169"/>
      <c r="HYK65" s="169"/>
      <c r="HYL65" s="169"/>
      <c r="HYM65" s="169"/>
      <c r="HYN65" s="169"/>
      <c r="HYO65" s="169"/>
      <c r="HYP65" s="169"/>
      <c r="HYQ65" s="169"/>
      <c r="HYR65" s="169"/>
      <c r="HYS65" s="169"/>
      <c r="HYT65" s="169"/>
      <c r="HYU65" s="169"/>
      <c r="HYV65" s="169"/>
      <c r="HYW65" s="169"/>
      <c r="HYX65" s="169"/>
      <c r="HYY65" s="169"/>
      <c r="HYZ65" s="169"/>
      <c r="HZA65" s="169"/>
      <c r="HZB65" s="169"/>
      <c r="HZC65" s="169"/>
      <c r="HZD65" s="169"/>
      <c r="HZE65" s="169"/>
      <c r="HZF65" s="169"/>
      <c r="HZG65" s="169"/>
      <c r="HZH65" s="169"/>
      <c r="HZI65" s="169"/>
      <c r="HZJ65" s="169"/>
      <c r="HZK65" s="169"/>
      <c r="HZL65" s="169"/>
      <c r="HZM65" s="169"/>
      <c r="HZN65" s="169"/>
      <c r="HZO65" s="169"/>
      <c r="HZP65" s="169"/>
      <c r="HZQ65" s="169"/>
      <c r="HZR65" s="169"/>
      <c r="HZS65" s="169"/>
      <c r="HZT65" s="169"/>
      <c r="HZU65" s="169"/>
      <c r="HZV65" s="169"/>
      <c r="HZW65" s="169"/>
      <c r="HZX65" s="169"/>
      <c r="HZY65" s="169"/>
      <c r="HZZ65" s="169"/>
      <c r="IAA65" s="169"/>
      <c r="IAB65" s="169"/>
      <c r="IAC65" s="169"/>
      <c r="IAD65" s="169"/>
      <c r="IAE65" s="169"/>
      <c r="IAF65" s="169"/>
      <c r="IAG65" s="169"/>
      <c r="IAH65" s="169"/>
      <c r="IAI65" s="169"/>
      <c r="IAJ65" s="169"/>
      <c r="IAK65" s="169"/>
      <c r="IAL65" s="169"/>
      <c r="IAM65" s="169"/>
      <c r="IAN65" s="169"/>
      <c r="IAO65" s="169"/>
      <c r="IAP65" s="169"/>
      <c r="IAQ65" s="169"/>
      <c r="IAR65" s="169"/>
      <c r="IAS65" s="169"/>
      <c r="IAT65" s="169"/>
      <c r="IAU65" s="169"/>
      <c r="IAV65" s="169"/>
      <c r="IAW65" s="169"/>
      <c r="IAX65" s="169"/>
      <c r="IAY65" s="169"/>
      <c r="IAZ65" s="169"/>
      <c r="IBA65" s="169"/>
      <c r="IBB65" s="169"/>
      <c r="IBC65" s="169"/>
      <c r="IBD65" s="169"/>
      <c r="IBE65" s="169"/>
      <c r="IBF65" s="169"/>
      <c r="IBG65" s="169"/>
      <c r="IBH65" s="169"/>
      <c r="IBI65" s="169"/>
      <c r="IBJ65" s="169"/>
      <c r="IBK65" s="169"/>
      <c r="IBL65" s="169"/>
      <c r="IBM65" s="169"/>
      <c r="IBN65" s="169"/>
      <c r="IBO65" s="169"/>
      <c r="IBP65" s="169"/>
      <c r="IBQ65" s="169"/>
      <c r="IBR65" s="169"/>
      <c r="IBS65" s="169"/>
      <c r="IBT65" s="169"/>
      <c r="IBU65" s="169"/>
      <c r="IBV65" s="169"/>
      <c r="IBW65" s="169"/>
      <c r="IBX65" s="169"/>
      <c r="IBY65" s="169"/>
      <c r="IBZ65" s="169"/>
      <c r="ICA65" s="169"/>
      <c r="ICB65" s="169"/>
      <c r="ICC65" s="169"/>
      <c r="ICD65" s="169"/>
      <c r="ICE65" s="169"/>
      <c r="ICF65" s="169"/>
      <c r="ICG65" s="169"/>
      <c r="ICH65" s="169"/>
      <c r="ICI65" s="169"/>
      <c r="ICJ65" s="169"/>
      <c r="ICK65" s="169"/>
      <c r="ICL65" s="169"/>
      <c r="ICM65" s="169"/>
      <c r="ICN65" s="169"/>
      <c r="ICO65" s="169"/>
      <c r="ICP65" s="169"/>
      <c r="ICQ65" s="169"/>
      <c r="ICR65" s="169"/>
      <c r="ICS65" s="169"/>
      <c r="ICT65" s="169"/>
      <c r="ICU65" s="169"/>
      <c r="ICV65" s="169"/>
      <c r="ICW65" s="169"/>
      <c r="ICX65" s="169"/>
      <c r="ICY65" s="169"/>
      <c r="ICZ65" s="169"/>
      <c r="IDA65" s="169"/>
      <c r="IDB65" s="169"/>
      <c r="IDC65" s="169"/>
      <c r="IDD65" s="169"/>
      <c r="IDE65" s="169"/>
      <c r="IDF65" s="169"/>
      <c r="IDG65" s="169"/>
      <c r="IDH65" s="169"/>
      <c r="IDI65" s="169"/>
      <c r="IDJ65" s="169"/>
      <c r="IDK65" s="169"/>
      <c r="IDL65" s="169"/>
      <c r="IDM65" s="169"/>
      <c r="IDN65" s="169"/>
      <c r="IDO65" s="169"/>
      <c r="IDP65" s="169"/>
      <c r="IDQ65" s="169"/>
      <c r="IDR65" s="169"/>
      <c r="IDS65" s="169"/>
      <c r="IDT65" s="169"/>
      <c r="IDU65" s="169"/>
      <c r="IDV65" s="169"/>
      <c r="IDW65" s="169"/>
      <c r="IDX65" s="169"/>
      <c r="IDY65" s="169"/>
      <c r="IDZ65" s="169"/>
      <c r="IEA65" s="169"/>
      <c r="IEB65" s="169"/>
      <c r="IEC65" s="169"/>
      <c r="IED65" s="169"/>
      <c r="IEE65" s="169"/>
      <c r="IEF65" s="169"/>
      <c r="IEG65" s="169"/>
      <c r="IEH65" s="169"/>
      <c r="IEI65" s="169"/>
      <c r="IEJ65" s="169"/>
      <c r="IEK65" s="169"/>
      <c r="IEL65" s="169"/>
      <c r="IEM65" s="169"/>
      <c r="IEN65" s="169"/>
      <c r="IEO65" s="169"/>
      <c r="IEP65" s="169"/>
      <c r="IEQ65" s="169"/>
      <c r="IER65" s="169"/>
      <c r="IES65" s="169"/>
      <c r="IET65" s="169"/>
      <c r="IEU65" s="169"/>
      <c r="IEV65" s="169"/>
      <c r="IEW65" s="169"/>
      <c r="IEX65" s="169"/>
      <c r="IEY65" s="169"/>
      <c r="IEZ65" s="169"/>
      <c r="IFA65" s="169"/>
      <c r="IFB65" s="169"/>
      <c r="IFC65" s="169"/>
      <c r="IFD65" s="169"/>
      <c r="IFE65" s="169"/>
      <c r="IFF65" s="169"/>
      <c r="IFG65" s="169"/>
      <c r="IFH65" s="169"/>
      <c r="IFI65" s="169"/>
      <c r="IFJ65" s="169"/>
      <c r="IFK65" s="169"/>
      <c r="IFL65" s="169"/>
      <c r="IFM65" s="169"/>
      <c r="IFN65" s="169"/>
      <c r="IFO65" s="169"/>
      <c r="IFP65" s="169"/>
      <c r="IFQ65" s="169"/>
      <c r="IFR65" s="169"/>
      <c r="IFS65" s="169"/>
      <c r="IFT65" s="169"/>
      <c r="IFU65" s="169"/>
      <c r="IFV65" s="169"/>
      <c r="IFW65" s="169"/>
      <c r="IFX65" s="169"/>
      <c r="IFY65" s="169"/>
      <c r="IFZ65" s="169"/>
      <c r="IGA65" s="169"/>
      <c r="IGB65" s="169"/>
      <c r="IGC65" s="169"/>
      <c r="IGD65" s="169"/>
      <c r="IGE65" s="169"/>
      <c r="IGF65" s="169"/>
      <c r="IGG65" s="169"/>
      <c r="IGH65" s="169"/>
      <c r="IGI65" s="169"/>
      <c r="IGJ65" s="169"/>
      <c r="IGK65" s="169"/>
      <c r="IGL65" s="169"/>
      <c r="IGM65" s="169"/>
      <c r="IGN65" s="169"/>
      <c r="IGO65" s="169"/>
      <c r="IGP65" s="169"/>
      <c r="IGQ65" s="169"/>
      <c r="IGR65" s="169"/>
      <c r="IGS65" s="169"/>
      <c r="IGT65" s="169"/>
      <c r="IGU65" s="169"/>
      <c r="IGV65" s="169"/>
      <c r="IGW65" s="169"/>
      <c r="IGX65" s="169"/>
      <c r="IGY65" s="169"/>
      <c r="IGZ65" s="169"/>
      <c r="IHA65" s="169"/>
      <c r="IHB65" s="169"/>
      <c r="IHC65" s="169"/>
      <c r="IHD65" s="169"/>
      <c r="IHE65" s="169"/>
      <c r="IHF65" s="169"/>
      <c r="IHG65" s="169"/>
      <c r="IHH65" s="169"/>
      <c r="IHI65" s="169"/>
      <c r="IHJ65" s="169"/>
      <c r="IHK65" s="169"/>
      <c r="IHL65" s="169"/>
      <c r="IHM65" s="169"/>
      <c r="IHN65" s="169"/>
      <c r="IHO65" s="169"/>
      <c r="IHP65" s="169"/>
      <c r="IHQ65" s="169"/>
      <c r="IHR65" s="169"/>
      <c r="IHS65" s="169"/>
      <c r="IHT65" s="169"/>
      <c r="IHU65" s="169"/>
      <c r="IHV65" s="169"/>
      <c r="IHW65" s="169"/>
      <c r="IHX65" s="169"/>
      <c r="IHY65" s="169"/>
      <c r="IHZ65" s="169"/>
      <c r="IIA65" s="169"/>
      <c r="IIB65" s="169"/>
      <c r="IIC65" s="169"/>
      <c r="IID65" s="169"/>
      <c r="IIE65" s="169"/>
      <c r="IIF65" s="169"/>
      <c r="IIG65" s="169"/>
      <c r="IIH65" s="169"/>
      <c r="III65" s="169"/>
      <c r="IIJ65" s="169"/>
      <c r="IIK65" s="169"/>
      <c r="IIL65" s="169"/>
      <c r="IIM65" s="169"/>
      <c r="IIN65" s="169"/>
      <c r="IIO65" s="169"/>
      <c r="IIP65" s="169"/>
      <c r="IIQ65" s="169"/>
      <c r="IIR65" s="169"/>
      <c r="IIS65" s="169"/>
      <c r="IIT65" s="169"/>
      <c r="IIU65" s="169"/>
      <c r="IIV65" s="169"/>
      <c r="IIW65" s="169"/>
      <c r="IIX65" s="169"/>
      <c r="IIY65" s="169"/>
      <c r="IIZ65" s="169"/>
      <c r="IJA65" s="169"/>
      <c r="IJB65" s="169"/>
      <c r="IJC65" s="169"/>
      <c r="IJD65" s="169"/>
      <c r="IJE65" s="169"/>
      <c r="IJF65" s="169"/>
      <c r="IJG65" s="169"/>
      <c r="IJH65" s="169"/>
      <c r="IJI65" s="169"/>
      <c r="IJJ65" s="169"/>
      <c r="IJK65" s="169"/>
      <c r="IJL65" s="169"/>
      <c r="IJM65" s="169"/>
      <c r="IJN65" s="169"/>
      <c r="IJO65" s="169"/>
      <c r="IJP65" s="169"/>
      <c r="IJQ65" s="169"/>
      <c r="IJR65" s="169"/>
      <c r="IJS65" s="169"/>
      <c r="IJT65" s="169"/>
      <c r="IJU65" s="169"/>
      <c r="IJV65" s="169"/>
      <c r="IJW65" s="169"/>
      <c r="IJX65" s="169"/>
      <c r="IJY65" s="169"/>
      <c r="IJZ65" s="169"/>
      <c r="IKA65" s="169"/>
      <c r="IKB65" s="169"/>
      <c r="IKC65" s="169"/>
      <c r="IKD65" s="169"/>
      <c r="IKE65" s="169"/>
      <c r="IKF65" s="169"/>
      <c r="IKG65" s="169"/>
      <c r="IKH65" s="169"/>
      <c r="IKI65" s="169"/>
      <c r="IKJ65" s="169"/>
      <c r="IKK65" s="169"/>
      <c r="IKL65" s="169"/>
      <c r="IKM65" s="169"/>
      <c r="IKN65" s="169"/>
      <c r="IKO65" s="169"/>
      <c r="IKP65" s="169"/>
      <c r="IKQ65" s="169"/>
      <c r="IKR65" s="169"/>
      <c r="IKS65" s="169"/>
      <c r="IKT65" s="169"/>
      <c r="IKU65" s="169"/>
      <c r="IKV65" s="169"/>
      <c r="IKW65" s="169"/>
      <c r="IKX65" s="169"/>
      <c r="IKY65" s="169"/>
      <c r="IKZ65" s="169"/>
      <c r="ILA65" s="169"/>
      <c r="ILB65" s="169"/>
      <c r="ILC65" s="169"/>
      <c r="ILD65" s="169"/>
      <c r="ILE65" s="169"/>
      <c r="ILF65" s="169"/>
      <c r="ILG65" s="169"/>
      <c r="ILH65" s="169"/>
      <c r="ILI65" s="169"/>
      <c r="ILJ65" s="169"/>
      <c r="ILK65" s="169"/>
      <c r="ILL65" s="169"/>
      <c r="ILM65" s="169"/>
      <c r="ILN65" s="169"/>
      <c r="ILO65" s="169"/>
      <c r="ILP65" s="169"/>
      <c r="ILQ65" s="169"/>
      <c r="ILR65" s="169"/>
      <c r="ILS65" s="169"/>
      <c r="ILT65" s="169"/>
      <c r="ILU65" s="169"/>
      <c r="ILV65" s="169"/>
      <c r="ILW65" s="169"/>
      <c r="ILX65" s="169"/>
      <c r="ILY65" s="169"/>
      <c r="ILZ65" s="169"/>
      <c r="IMA65" s="169"/>
      <c r="IMB65" s="169"/>
      <c r="IMC65" s="169"/>
      <c r="IMD65" s="169"/>
      <c r="IME65" s="169"/>
      <c r="IMF65" s="169"/>
      <c r="IMG65" s="169"/>
      <c r="IMH65" s="169"/>
      <c r="IMI65" s="169"/>
      <c r="IMJ65" s="169"/>
      <c r="IMK65" s="169"/>
      <c r="IML65" s="169"/>
      <c r="IMM65" s="169"/>
      <c r="IMN65" s="169"/>
      <c r="IMO65" s="169"/>
      <c r="IMP65" s="169"/>
      <c r="IMQ65" s="169"/>
      <c r="IMR65" s="169"/>
      <c r="IMS65" s="169"/>
      <c r="IMT65" s="169"/>
      <c r="IMU65" s="169"/>
      <c r="IMV65" s="169"/>
      <c r="IMW65" s="169"/>
      <c r="IMX65" s="169"/>
      <c r="IMY65" s="169"/>
      <c r="IMZ65" s="169"/>
      <c r="INA65" s="169"/>
      <c r="INB65" s="169"/>
      <c r="INC65" s="169"/>
      <c r="IND65" s="169"/>
      <c r="INE65" s="169"/>
      <c r="INF65" s="169"/>
      <c r="ING65" s="169"/>
      <c r="INH65" s="169"/>
      <c r="INI65" s="169"/>
      <c r="INJ65" s="169"/>
      <c r="INK65" s="169"/>
      <c r="INL65" s="169"/>
      <c r="INM65" s="169"/>
      <c r="INN65" s="169"/>
      <c r="INO65" s="169"/>
      <c r="INP65" s="169"/>
      <c r="INQ65" s="169"/>
      <c r="INR65" s="169"/>
      <c r="INS65" s="169"/>
      <c r="INT65" s="169"/>
      <c r="INU65" s="169"/>
      <c r="INV65" s="169"/>
      <c r="INW65" s="169"/>
      <c r="INX65" s="169"/>
      <c r="INY65" s="169"/>
      <c r="INZ65" s="169"/>
      <c r="IOA65" s="169"/>
      <c r="IOB65" s="169"/>
      <c r="IOC65" s="169"/>
      <c r="IOD65" s="169"/>
      <c r="IOE65" s="169"/>
      <c r="IOF65" s="169"/>
      <c r="IOG65" s="169"/>
      <c r="IOH65" s="169"/>
      <c r="IOI65" s="169"/>
      <c r="IOJ65" s="169"/>
      <c r="IOK65" s="169"/>
      <c r="IOL65" s="169"/>
      <c r="IOM65" s="169"/>
      <c r="ION65" s="169"/>
      <c r="IOO65" s="169"/>
      <c r="IOP65" s="169"/>
      <c r="IOQ65" s="169"/>
      <c r="IOR65" s="169"/>
      <c r="IOS65" s="169"/>
      <c r="IOT65" s="169"/>
      <c r="IOU65" s="169"/>
      <c r="IOV65" s="169"/>
      <c r="IOW65" s="169"/>
      <c r="IOX65" s="169"/>
      <c r="IOY65" s="169"/>
      <c r="IOZ65" s="169"/>
      <c r="IPA65" s="169"/>
      <c r="IPB65" s="169"/>
      <c r="IPC65" s="169"/>
      <c r="IPD65" s="169"/>
      <c r="IPE65" s="169"/>
      <c r="IPF65" s="169"/>
      <c r="IPG65" s="169"/>
      <c r="IPH65" s="169"/>
      <c r="IPI65" s="169"/>
      <c r="IPJ65" s="169"/>
      <c r="IPK65" s="169"/>
      <c r="IPL65" s="169"/>
      <c r="IPM65" s="169"/>
      <c r="IPN65" s="169"/>
      <c r="IPO65" s="169"/>
      <c r="IPP65" s="169"/>
      <c r="IPQ65" s="169"/>
      <c r="IPR65" s="169"/>
      <c r="IPS65" s="169"/>
      <c r="IPT65" s="169"/>
      <c r="IPU65" s="169"/>
      <c r="IPV65" s="169"/>
      <c r="IPW65" s="169"/>
      <c r="IPX65" s="169"/>
      <c r="IPY65" s="169"/>
      <c r="IPZ65" s="169"/>
      <c r="IQA65" s="169"/>
      <c r="IQB65" s="169"/>
      <c r="IQC65" s="169"/>
      <c r="IQD65" s="169"/>
      <c r="IQE65" s="169"/>
      <c r="IQF65" s="169"/>
      <c r="IQG65" s="169"/>
      <c r="IQH65" s="169"/>
      <c r="IQI65" s="169"/>
      <c r="IQJ65" s="169"/>
      <c r="IQK65" s="169"/>
      <c r="IQL65" s="169"/>
      <c r="IQM65" s="169"/>
      <c r="IQN65" s="169"/>
      <c r="IQO65" s="169"/>
      <c r="IQP65" s="169"/>
      <c r="IQQ65" s="169"/>
      <c r="IQR65" s="169"/>
      <c r="IQS65" s="169"/>
      <c r="IQT65" s="169"/>
      <c r="IQU65" s="169"/>
      <c r="IQV65" s="169"/>
      <c r="IQW65" s="169"/>
      <c r="IQX65" s="169"/>
      <c r="IQY65" s="169"/>
      <c r="IQZ65" s="169"/>
      <c r="IRA65" s="169"/>
      <c r="IRB65" s="169"/>
      <c r="IRC65" s="169"/>
      <c r="IRD65" s="169"/>
      <c r="IRE65" s="169"/>
      <c r="IRF65" s="169"/>
      <c r="IRG65" s="169"/>
      <c r="IRH65" s="169"/>
      <c r="IRI65" s="169"/>
      <c r="IRJ65" s="169"/>
      <c r="IRK65" s="169"/>
      <c r="IRL65" s="169"/>
      <c r="IRM65" s="169"/>
      <c r="IRN65" s="169"/>
      <c r="IRO65" s="169"/>
      <c r="IRP65" s="169"/>
      <c r="IRQ65" s="169"/>
      <c r="IRR65" s="169"/>
      <c r="IRS65" s="169"/>
      <c r="IRT65" s="169"/>
      <c r="IRU65" s="169"/>
      <c r="IRV65" s="169"/>
      <c r="IRW65" s="169"/>
      <c r="IRX65" s="169"/>
      <c r="IRY65" s="169"/>
      <c r="IRZ65" s="169"/>
      <c r="ISA65" s="169"/>
      <c r="ISB65" s="169"/>
      <c r="ISC65" s="169"/>
      <c r="ISD65" s="169"/>
      <c r="ISE65" s="169"/>
      <c r="ISF65" s="169"/>
      <c r="ISG65" s="169"/>
      <c r="ISH65" s="169"/>
      <c r="ISI65" s="169"/>
      <c r="ISJ65" s="169"/>
      <c r="ISK65" s="169"/>
      <c r="ISL65" s="169"/>
      <c r="ISM65" s="169"/>
      <c r="ISN65" s="169"/>
      <c r="ISO65" s="169"/>
      <c r="ISP65" s="169"/>
      <c r="ISQ65" s="169"/>
      <c r="ISR65" s="169"/>
      <c r="ISS65" s="169"/>
      <c r="IST65" s="169"/>
      <c r="ISU65" s="169"/>
      <c r="ISV65" s="169"/>
      <c r="ISW65" s="169"/>
      <c r="ISX65" s="169"/>
      <c r="ISY65" s="169"/>
      <c r="ISZ65" s="169"/>
      <c r="ITA65" s="169"/>
      <c r="ITB65" s="169"/>
      <c r="ITC65" s="169"/>
      <c r="ITD65" s="169"/>
      <c r="ITE65" s="169"/>
      <c r="ITF65" s="169"/>
      <c r="ITG65" s="169"/>
      <c r="ITH65" s="169"/>
      <c r="ITI65" s="169"/>
      <c r="ITJ65" s="169"/>
      <c r="ITK65" s="169"/>
      <c r="ITL65" s="169"/>
      <c r="ITM65" s="169"/>
      <c r="ITN65" s="169"/>
      <c r="ITO65" s="169"/>
      <c r="ITP65" s="169"/>
      <c r="ITQ65" s="169"/>
      <c r="ITR65" s="169"/>
      <c r="ITS65" s="169"/>
      <c r="ITT65" s="169"/>
      <c r="ITU65" s="169"/>
      <c r="ITV65" s="169"/>
      <c r="ITW65" s="169"/>
      <c r="ITX65" s="169"/>
      <c r="ITY65" s="169"/>
      <c r="ITZ65" s="169"/>
      <c r="IUA65" s="169"/>
      <c r="IUB65" s="169"/>
      <c r="IUC65" s="169"/>
      <c r="IUD65" s="169"/>
      <c r="IUE65" s="169"/>
      <c r="IUF65" s="169"/>
      <c r="IUG65" s="169"/>
      <c r="IUH65" s="169"/>
      <c r="IUI65" s="169"/>
      <c r="IUJ65" s="169"/>
      <c r="IUK65" s="169"/>
      <c r="IUL65" s="169"/>
      <c r="IUM65" s="169"/>
      <c r="IUN65" s="169"/>
      <c r="IUO65" s="169"/>
      <c r="IUP65" s="169"/>
      <c r="IUQ65" s="169"/>
      <c r="IUR65" s="169"/>
      <c r="IUS65" s="169"/>
      <c r="IUT65" s="169"/>
      <c r="IUU65" s="169"/>
      <c r="IUV65" s="169"/>
      <c r="IUW65" s="169"/>
      <c r="IUX65" s="169"/>
      <c r="IUY65" s="169"/>
      <c r="IUZ65" s="169"/>
      <c r="IVA65" s="169"/>
      <c r="IVB65" s="169"/>
      <c r="IVC65" s="169"/>
      <c r="IVD65" s="169"/>
      <c r="IVE65" s="169"/>
      <c r="IVF65" s="169"/>
      <c r="IVG65" s="169"/>
      <c r="IVH65" s="169"/>
      <c r="IVI65" s="169"/>
      <c r="IVJ65" s="169"/>
      <c r="IVK65" s="169"/>
      <c r="IVL65" s="169"/>
      <c r="IVM65" s="169"/>
      <c r="IVN65" s="169"/>
      <c r="IVO65" s="169"/>
      <c r="IVP65" s="169"/>
      <c r="IVQ65" s="169"/>
      <c r="IVR65" s="169"/>
      <c r="IVS65" s="169"/>
      <c r="IVT65" s="169"/>
      <c r="IVU65" s="169"/>
      <c r="IVV65" s="169"/>
      <c r="IVW65" s="169"/>
      <c r="IVX65" s="169"/>
      <c r="IVY65" s="169"/>
      <c r="IVZ65" s="169"/>
      <c r="IWA65" s="169"/>
      <c r="IWB65" s="169"/>
      <c r="IWC65" s="169"/>
      <c r="IWD65" s="169"/>
      <c r="IWE65" s="169"/>
      <c r="IWF65" s="169"/>
      <c r="IWG65" s="169"/>
      <c r="IWH65" s="169"/>
      <c r="IWI65" s="169"/>
      <c r="IWJ65" s="169"/>
      <c r="IWK65" s="169"/>
      <c r="IWL65" s="169"/>
      <c r="IWM65" s="169"/>
      <c r="IWN65" s="169"/>
      <c r="IWO65" s="169"/>
      <c r="IWP65" s="169"/>
      <c r="IWQ65" s="169"/>
      <c r="IWR65" s="169"/>
      <c r="IWS65" s="169"/>
      <c r="IWT65" s="169"/>
      <c r="IWU65" s="169"/>
      <c r="IWV65" s="169"/>
      <c r="IWW65" s="169"/>
      <c r="IWX65" s="169"/>
      <c r="IWY65" s="169"/>
      <c r="IWZ65" s="169"/>
      <c r="IXA65" s="169"/>
      <c r="IXB65" s="169"/>
      <c r="IXC65" s="169"/>
      <c r="IXD65" s="169"/>
      <c r="IXE65" s="169"/>
      <c r="IXF65" s="169"/>
      <c r="IXG65" s="169"/>
      <c r="IXH65" s="169"/>
      <c r="IXI65" s="169"/>
      <c r="IXJ65" s="169"/>
      <c r="IXK65" s="169"/>
      <c r="IXL65" s="169"/>
      <c r="IXM65" s="169"/>
      <c r="IXN65" s="169"/>
      <c r="IXO65" s="169"/>
      <c r="IXP65" s="169"/>
      <c r="IXQ65" s="169"/>
      <c r="IXR65" s="169"/>
      <c r="IXS65" s="169"/>
      <c r="IXT65" s="169"/>
      <c r="IXU65" s="169"/>
      <c r="IXV65" s="169"/>
      <c r="IXW65" s="169"/>
      <c r="IXX65" s="169"/>
      <c r="IXY65" s="169"/>
      <c r="IXZ65" s="169"/>
      <c r="IYA65" s="169"/>
      <c r="IYB65" s="169"/>
      <c r="IYC65" s="169"/>
      <c r="IYD65" s="169"/>
      <c r="IYE65" s="169"/>
      <c r="IYF65" s="169"/>
      <c r="IYG65" s="169"/>
      <c r="IYH65" s="169"/>
      <c r="IYI65" s="169"/>
      <c r="IYJ65" s="169"/>
      <c r="IYK65" s="169"/>
      <c r="IYL65" s="169"/>
      <c r="IYM65" s="169"/>
      <c r="IYN65" s="169"/>
      <c r="IYO65" s="169"/>
      <c r="IYP65" s="169"/>
      <c r="IYQ65" s="169"/>
      <c r="IYR65" s="169"/>
      <c r="IYS65" s="169"/>
      <c r="IYT65" s="169"/>
      <c r="IYU65" s="169"/>
      <c r="IYV65" s="169"/>
      <c r="IYW65" s="169"/>
      <c r="IYX65" s="169"/>
      <c r="IYY65" s="169"/>
      <c r="IYZ65" s="169"/>
      <c r="IZA65" s="169"/>
      <c r="IZB65" s="169"/>
      <c r="IZC65" s="169"/>
      <c r="IZD65" s="169"/>
      <c r="IZE65" s="169"/>
      <c r="IZF65" s="169"/>
      <c r="IZG65" s="169"/>
      <c r="IZH65" s="169"/>
      <c r="IZI65" s="169"/>
      <c r="IZJ65" s="169"/>
      <c r="IZK65" s="169"/>
      <c r="IZL65" s="169"/>
      <c r="IZM65" s="169"/>
      <c r="IZN65" s="169"/>
      <c r="IZO65" s="169"/>
      <c r="IZP65" s="169"/>
      <c r="IZQ65" s="169"/>
      <c r="IZR65" s="169"/>
      <c r="IZS65" s="169"/>
      <c r="IZT65" s="169"/>
      <c r="IZU65" s="169"/>
      <c r="IZV65" s="169"/>
      <c r="IZW65" s="169"/>
      <c r="IZX65" s="169"/>
      <c r="IZY65" s="169"/>
      <c r="IZZ65" s="169"/>
      <c r="JAA65" s="169"/>
      <c r="JAB65" s="169"/>
      <c r="JAC65" s="169"/>
      <c r="JAD65" s="169"/>
      <c r="JAE65" s="169"/>
      <c r="JAF65" s="169"/>
      <c r="JAG65" s="169"/>
      <c r="JAH65" s="169"/>
      <c r="JAI65" s="169"/>
      <c r="JAJ65" s="169"/>
      <c r="JAK65" s="169"/>
      <c r="JAL65" s="169"/>
      <c r="JAM65" s="169"/>
      <c r="JAN65" s="169"/>
      <c r="JAO65" s="169"/>
      <c r="JAP65" s="169"/>
      <c r="JAQ65" s="169"/>
      <c r="JAR65" s="169"/>
      <c r="JAS65" s="169"/>
      <c r="JAT65" s="169"/>
      <c r="JAU65" s="169"/>
      <c r="JAV65" s="169"/>
      <c r="JAW65" s="169"/>
      <c r="JAX65" s="169"/>
      <c r="JAY65" s="169"/>
      <c r="JAZ65" s="169"/>
      <c r="JBA65" s="169"/>
      <c r="JBB65" s="169"/>
      <c r="JBC65" s="169"/>
      <c r="JBD65" s="169"/>
      <c r="JBE65" s="169"/>
      <c r="JBF65" s="169"/>
      <c r="JBG65" s="169"/>
      <c r="JBH65" s="169"/>
      <c r="JBI65" s="169"/>
      <c r="JBJ65" s="169"/>
      <c r="JBK65" s="169"/>
      <c r="JBL65" s="169"/>
      <c r="JBM65" s="169"/>
      <c r="JBN65" s="169"/>
      <c r="JBO65" s="169"/>
      <c r="JBP65" s="169"/>
      <c r="JBQ65" s="169"/>
      <c r="JBR65" s="169"/>
      <c r="JBS65" s="169"/>
      <c r="JBT65" s="169"/>
      <c r="JBU65" s="169"/>
      <c r="JBV65" s="169"/>
      <c r="JBW65" s="169"/>
      <c r="JBX65" s="169"/>
      <c r="JBY65" s="169"/>
      <c r="JBZ65" s="169"/>
      <c r="JCA65" s="169"/>
      <c r="JCB65" s="169"/>
      <c r="JCC65" s="169"/>
      <c r="JCD65" s="169"/>
      <c r="JCE65" s="169"/>
      <c r="JCF65" s="169"/>
      <c r="JCG65" s="169"/>
      <c r="JCH65" s="169"/>
      <c r="JCI65" s="169"/>
      <c r="JCJ65" s="169"/>
      <c r="JCK65" s="169"/>
      <c r="JCL65" s="169"/>
      <c r="JCM65" s="169"/>
      <c r="JCN65" s="169"/>
      <c r="JCO65" s="169"/>
      <c r="JCP65" s="169"/>
      <c r="JCQ65" s="169"/>
      <c r="JCR65" s="169"/>
      <c r="JCS65" s="169"/>
      <c r="JCT65" s="169"/>
      <c r="JCU65" s="169"/>
      <c r="JCV65" s="169"/>
      <c r="JCW65" s="169"/>
      <c r="JCX65" s="169"/>
      <c r="JCY65" s="169"/>
      <c r="JCZ65" s="169"/>
      <c r="JDA65" s="169"/>
      <c r="JDB65" s="169"/>
      <c r="JDC65" s="169"/>
      <c r="JDD65" s="169"/>
      <c r="JDE65" s="169"/>
      <c r="JDF65" s="169"/>
      <c r="JDG65" s="169"/>
      <c r="JDH65" s="169"/>
      <c r="JDI65" s="169"/>
      <c r="JDJ65" s="169"/>
      <c r="JDK65" s="169"/>
      <c r="JDL65" s="169"/>
      <c r="JDM65" s="169"/>
      <c r="JDN65" s="169"/>
      <c r="JDO65" s="169"/>
      <c r="JDP65" s="169"/>
      <c r="JDQ65" s="169"/>
      <c r="JDR65" s="169"/>
      <c r="JDS65" s="169"/>
      <c r="JDT65" s="169"/>
      <c r="JDU65" s="169"/>
      <c r="JDV65" s="169"/>
      <c r="JDW65" s="169"/>
      <c r="JDX65" s="169"/>
      <c r="JDY65" s="169"/>
      <c r="JDZ65" s="169"/>
      <c r="JEA65" s="169"/>
      <c r="JEB65" s="169"/>
      <c r="JEC65" s="169"/>
      <c r="JED65" s="169"/>
      <c r="JEE65" s="169"/>
      <c r="JEF65" s="169"/>
      <c r="JEG65" s="169"/>
      <c r="JEH65" s="169"/>
      <c r="JEI65" s="169"/>
      <c r="JEJ65" s="169"/>
      <c r="JEK65" s="169"/>
      <c r="JEL65" s="169"/>
      <c r="JEM65" s="169"/>
      <c r="JEN65" s="169"/>
      <c r="JEO65" s="169"/>
      <c r="JEP65" s="169"/>
      <c r="JEQ65" s="169"/>
      <c r="JER65" s="169"/>
      <c r="JES65" s="169"/>
      <c r="JET65" s="169"/>
      <c r="JEU65" s="169"/>
      <c r="JEV65" s="169"/>
      <c r="JEW65" s="169"/>
      <c r="JEX65" s="169"/>
      <c r="JEY65" s="169"/>
      <c r="JEZ65" s="169"/>
      <c r="JFA65" s="169"/>
      <c r="JFB65" s="169"/>
      <c r="JFC65" s="169"/>
      <c r="JFD65" s="169"/>
      <c r="JFE65" s="169"/>
      <c r="JFF65" s="169"/>
      <c r="JFG65" s="169"/>
      <c r="JFH65" s="169"/>
      <c r="JFI65" s="169"/>
      <c r="JFJ65" s="169"/>
      <c r="JFK65" s="169"/>
      <c r="JFL65" s="169"/>
      <c r="JFM65" s="169"/>
      <c r="JFN65" s="169"/>
      <c r="JFO65" s="169"/>
      <c r="JFP65" s="169"/>
      <c r="JFQ65" s="169"/>
      <c r="JFR65" s="169"/>
      <c r="JFS65" s="169"/>
      <c r="JFT65" s="169"/>
      <c r="JFU65" s="169"/>
      <c r="JFV65" s="169"/>
      <c r="JFW65" s="169"/>
      <c r="JFX65" s="169"/>
      <c r="JFY65" s="169"/>
      <c r="JFZ65" s="169"/>
      <c r="JGA65" s="169"/>
      <c r="JGB65" s="169"/>
      <c r="JGC65" s="169"/>
      <c r="JGD65" s="169"/>
      <c r="JGE65" s="169"/>
      <c r="JGF65" s="169"/>
      <c r="JGG65" s="169"/>
      <c r="JGH65" s="169"/>
      <c r="JGI65" s="169"/>
      <c r="JGJ65" s="169"/>
      <c r="JGK65" s="169"/>
      <c r="JGL65" s="169"/>
      <c r="JGM65" s="169"/>
      <c r="JGN65" s="169"/>
      <c r="JGO65" s="169"/>
      <c r="JGP65" s="169"/>
      <c r="JGQ65" s="169"/>
      <c r="JGR65" s="169"/>
      <c r="JGS65" s="169"/>
      <c r="JGT65" s="169"/>
      <c r="JGU65" s="169"/>
      <c r="JGV65" s="169"/>
      <c r="JGW65" s="169"/>
      <c r="JGX65" s="169"/>
      <c r="JGY65" s="169"/>
      <c r="JGZ65" s="169"/>
      <c r="JHA65" s="169"/>
      <c r="JHB65" s="169"/>
      <c r="JHC65" s="169"/>
      <c r="JHD65" s="169"/>
      <c r="JHE65" s="169"/>
      <c r="JHF65" s="169"/>
      <c r="JHG65" s="169"/>
      <c r="JHH65" s="169"/>
      <c r="JHI65" s="169"/>
      <c r="JHJ65" s="169"/>
      <c r="JHK65" s="169"/>
      <c r="JHL65" s="169"/>
      <c r="JHM65" s="169"/>
      <c r="JHN65" s="169"/>
      <c r="JHO65" s="169"/>
      <c r="JHP65" s="169"/>
      <c r="JHQ65" s="169"/>
      <c r="JHR65" s="169"/>
      <c r="JHS65" s="169"/>
      <c r="JHT65" s="169"/>
      <c r="JHU65" s="169"/>
      <c r="JHV65" s="169"/>
      <c r="JHW65" s="169"/>
      <c r="JHX65" s="169"/>
      <c r="JHY65" s="169"/>
      <c r="JHZ65" s="169"/>
      <c r="JIA65" s="169"/>
      <c r="JIB65" s="169"/>
      <c r="JIC65" s="169"/>
      <c r="JID65" s="169"/>
      <c r="JIE65" s="169"/>
      <c r="JIF65" s="169"/>
      <c r="JIG65" s="169"/>
      <c r="JIH65" s="169"/>
      <c r="JII65" s="169"/>
      <c r="JIJ65" s="169"/>
      <c r="JIK65" s="169"/>
      <c r="JIL65" s="169"/>
      <c r="JIM65" s="169"/>
      <c r="JIN65" s="169"/>
      <c r="JIO65" s="169"/>
      <c r="JIP65" s="169"/>
      <c r="JIQ65" s="169"/>
      <c r="JIR65" s="169"/>
      <c r="JIS65" s="169"/>
      <c r="JIT65" s="169"/>
      <c r="JIU65" s="169"/>
      <c r="JIV65" s="169"/>
      <c r="JIW65" s="169"/>
      <c r="JIX65" s="169"/>
      <c r="JIY65" s="169"/>
      <c r="JIZ65" s="169"/>
      <c r="JJA65" s="169"/>
      <c r="JJB65" s="169"/>
      <c r="JJC65" s="169"/>
      <c r="JJD65" s="169"/>
      <c r="JJE65" s="169"/>
      <c r="JJF65" s="169"/>
      <c r="JJG65" s="169"/>
      <c r="JJH65" s="169"/>
      <c r="JJI65" s="169"/>
      <c r="JJJ65" s="169"/>
      <c r="JJK65" s="169"/>
      <c r="JJL65" s="169"/>
      <c r="JJM65" s="169"/>
      <c r="JJN65" s="169"/>
      <c r="JJO65" s="169"/>
      <c r="JJP65" s="169"/>
      <c r="JJQ65" s="169"/>
      <c r="JJR65" s="169"/>
      <c r="JJS65" s="169"/>
      <c r="JJT65" s="169"/>
      <c r="JJU65" s="169"/>
      <c r="JJV65" s="169"/>
      <c r="JJW65" s="169"/>
      <c r="JJX65" s="169"/>
      <c r="JJY65" s="169"/>
      <c r="JJZ65" s="169"/>
      <c r="JKA65" s="169"/>
      <c r="JKB65" s="169"/>
      <c r="JKC65" s="169"/>
      <c r="JKD65" s="169"/>
      <c r="JKE65" s="169"/>
      <c r="JKF65" s="169"/>
      <c r="JKG65" s="169"/>
      <c r="JKH65" s="169"/>
      <c r="JKI65" s="169"/>
      <c r="JKJ65" s="169"/>
      <c r="JKK65" s="169"/>
      <c r="JKL65" s="169"/>
      <c r="JKM65" s="169"/>
      <c r="JKN65" s="169"/>
      <c r="JKO65" s="169"/>
      <c r="JKP65" s="169"/>
      <c r="JKQ65" s="169"/>
      <c r="JKR65" s="169"/>
      <c r="JKS65" s="169"/>
      <c r="JKT65" s="169"/>
      <c r="JKU65" s="169"/>
      <c r="JKV65" s="169"/>
      <c r="JKW65" s="169"/>
      <c r="JKX65" s="169"/>
      <c r="JKY65" s="169"/>
      <c r="JKZ65" s="169"/>
      <c r="JLA65" s="169"/>
      <c r="JLB65" s="169"/>
      <c r="JLC65" s="169"/>
      <c r="JLD65" s="169"/>
      <c r="JLE65" s="169"/>
      <c r="JLF65" s="169"/>
      <c r="JLG65" s="169"/>
      <c r="JLH65" s="169"/>
      <c r="JLI65" s="169"/>
      <c r="JLJ65" s="169"/>
      <c r="JLK65" s="169"/>
      <c r="JLL65" s="169"/>
      <c r="JLM65" s="169"/>
      <c r="JLN65" s="169"/>
      <c r="JLO65" s="169"/>
      <c r="JLP65" s="169"/>
      <c r="JLQ65" s="169"/>
      <c r="JLR65" s="169"/>
      <c r="JLS65" s="169"/>
      <c r="JLT65" s="169"/>
      <c r="JLU65" s="169"/>
      <c r="JLV65" s="169"/>
      <c r="JLW65" s="169"/>
      <c r="JLX65" s="169"/>
      <c r="JLY65" s="169"/>
      <c r="JLZ65" s="169"/>
      <c r="JMA65" s="169"/>
      <c r="JMB65" s="169"/>
      <c r="JMC65" s="169"/>
      <c r="JMD65" s="169"/>
      <c r="JME65" s="169"/>
      <c r="JMF65" s="169"/>
      <c r="JMG65" s="169"/>
      <c r="JMH65" s="169"/>
      <c r="JMI65" s="169"/>
      <c r="JMJ65" s="169"/>
      <c r="JMK65" s="169"/>
      <c r="JML65" s="169"/>
      <c r="JMM65" s="169"/>
      <c r="JMN65" s="169"/>
      <c r="JMO65" s="169"/>
      <c r="JMP65" s="169"/>
      <c r="JMQ65" s="169"/>
      <c r="JMR65" s="169"/>
      <c r="JMS65" s="169"/>
      <c r="JMT65" s="169"/>
      <c r="JMU65" s="169"/>
      <c r="JMV65" s="169"/>
      <c r="JMW65" s="169"/>
      <c r="JMX65" s="169"/>
      <c r="JMY65" s="169"/>
      <c r="JMZ65" s="169"/>
      <c r="JNA65" s="169"/>
      <c r="JNB65" s="169"/>
      <c r="JNC65" s="169"/>
      <c r="JND65" s="169"/>
      <c r="JNE65" s="169"/>
      <c r="JNF65" s="169"/>
      <c r="JNG65" s="169"/>
      <c r="JNH65" s="169"/>
      <c r="JNI65" s="169"/>
      <c r="JNJ65" s="169"/>
      <c r="JNK65" s="169"/>
      <c r="JNL65" s="169"/>
      <c r="JNM65" s="169"/>
      <c r="JNN65" s="169"/>
      <c r="JNO65" s="169"/>
      <c r="JNP65" s="169"/>
      <c r="JNQ65" s="169"/>
      <c r="JNR65" s="169"/>
      <c r="JNS65" s="169"/>
      <c r="JNT65" s="169"/>
      <c r="JNU65" s="169"/>
      <c r="JNV65" s="169"/>
      <c r="JNW65" s="169"/>
      <c r="JNX65" s="169"/>
      <c r="JNY65" s="169"/>
      <c r="JNZ65" s="169"/>
      <c r="JOA65" s="169"/>
      <c r="JOB65" s="169"/>
      <c r="JOC65" s="169"/>
      <c r="JOD65" s="169"/>
      <c r="JOE65" s="169"/>
      <c r="JOF65" s="169"/>
      <c r="JOG65" s="169"/>
      <c r="JOH65" s="169"/>
      <c r="JOI65" s="169"/>
      <c r="JOJ65" s="169"/>
      <c r="JOK65" s="169"/>
      <c r="JOL65" s="169"/>
      <c r="JOM65" s="169"/>
      <c r="JON65" s="169"/>
      <c r="JOO65" s="169"/>
      <c r="JOP65" s="169"/>
      <c r="JOQ65" s="169"/>
      <c r="JOR65" s="169"/>
      <c r="JOS65" s="169"/>
      <c r="JOT65" s="169"/>
      <c r="JOU65" s="169"/>
      <c r="JOV65" s="169"/>
      <c r="JOW65" s="169"/>
      <c r="JOX65" s="169"/>
      <c r="JOY65" s="169"/>
      <c r="JOZ65" s="169"/>
      <c r="JPA65" s="169"/>
      <c r="JPB65" s="169"/>
      <c r="JPC65" s="169"/>
      <c r="JPD65" s="169"/>
      <c r="JPE65" s="169"/>
      <c r="JPF65" s="169"/>
      <c r="JPG65" s="169"/>
      <c r="JPH65" s="169"/>
      <c r="JPI65" s="169"/>
      <c r="JPJ65" s="169"/>
      <c r="JPK65" s="169"/>
      <c r="JPL65" s="169"/>
      <c r="JPM65" s="169"/>
      <c r="JPN65" s="169"/>
      <c r="JPO65" s="169"/>
      <c r="JPP65" s="169"/>
      <c r="JPQ65" s="169"/>
      <c r="JPR65" s="169"/>
      <c r="JPS65" s="169"/>
      <c r="JPT65" s="169"/>
      <c r="JPU65" s="169"/>
      <c r="JPV65" s="169"/>
      <c r="JPW65" s="169"/>
      <c r="JPX65" s="169"/>
      <c r="JPY65" s="169"/>
      <c r="JPZ65" s="169"/>
      <c r="JQA65" s="169"/>
      <c r="JQB65" s="169"/>
      <c r="JQC65" s="169"/>
      <c r="JQD65" s="169"/>
      <c r="JQE65" s="169"/>
      <c r="JQF65" s="169"/>
      <c r="JQG65" s="169"/>
      <c r="JQH65" s="169"/>
      <c r="JQI65" s="169"/>
      <c r="JQJ65" s="169"/>
      <c r="JQK65" s="169"/>
      <c r="JQL65" s="169"/>
      <c r="JQM65" s="169"/>
      <c r="JQN65" s="169"/>
      <c r="JQO65" s="169"/>
      <c r="JQP65" s="169"/>
      <c r="JQQ65" s="169"/>
      <c r="JQR65" s="169"/>
      <c r="JQS65" s="169"/>
      <c r="JQT65" s="169"/>
      <c r="JQU65" s="169"/>
      <c r="JQV65" s="169"/>
      <c r="JQW65" s="169"/>
      <c r="JQX65" s="169"/>
      <c r="JQY65" s="169"/>
      <c r="JQZ65" s="169"/>
      <c r="JRA65" s="169"/>
      <c r="JRB65" s="169"/>
      <c r="JRC65" s="169"/>
      <c r="JRD65" s="169"/>
      <c r="JRE65" s="169"/>
      <c r="JRF65" s="169"/>
      <c r="JRG65" s="169"/>
      <c r="JRH65" s="169"/>
      <c r="JRI65" s="169"/>
      <c r="JRJ65" s="169"/>
      <c r="JRK65" s="169"/>
      <c r="JRL65" s="169"/>
      <c r="JRM65" s="169"/>
      <c r="JRN65" s="169"/>
      <c r="JRO65" s="169"/>
      <c r="JRP65" s="169"/>
      <c r="JRQ65" s="169"/>
      <c r="JRR65" s="169"/>
      <c r="JRS65" s="169"/>
      <c r="JRT65" s="169"/>
      <c r="JRU65" s="169"/>
      <c r="JRV65" s="169"/>
      <c r="JRW65" s="169"/>
      <c r="JRX65" s="169"/>
      <c r="JRY65" s="169"/>
      <c r="JRZ65" s="169"/>
      <c r="JSA65" s="169"/>
      <c r="JSB65" s="169"/>
      <c r="JSC65" s="169"/>
      <c r="JSD65" s="169"/>
      <c r="JSE65" s="169"/>
      <c r="JSF65" s="169"/>
      <c r="JSG65" s="169"/>
      <c r="JSH65" s="169"/>
      <c r="JSI65" s="169"/>
      <c r="JSJ65" s="169"/>
      <c r="JSK65" s="169"/>
      <c r="JSL65" s="169"/>
      <c r="JSM65" s="169"/>
      <c r="JSN65" s="169"/>
      <c r="JSO65" s="169"/>
      <c r="JSP65" s="169"/>
      <c r="JSQ65" s="169"/>
      <c r="JSR65" s="169"/>
      <c r="JSS65" s="169"/>
      <c r="JST65" s="169"/>
      <c r="JSU65" s="169"/>
      <c r="JSV65" s="169"/>
      <c r="JSW65" s="169"/>
      <c r="JSX65" s="169"/>
      <c r="JSY65" s="169"/>
      <c r="JSZ65" s="169"/>
      <c r="JTA65" s="169"/>
      <c r="JTB65" s="169"/>
      <c r="JTC65" s="169"/>
      <c r="JTD65" s="169"/>
      <c r="JTE65" s="169"/>
      <c r="JTF65" s="169"/>
      <c r="JTG65" s="169"/>
      <c r="JTH65" s="169"/>
      <c r="JTI65" s="169"/>
      <c r="JTJ65" s="169"/>
      <c r="JTK65" s="169"/>
      <c r="JTL65" s="169"/>
      <c r="JTM65" s="169"/>
      <c r="JTN65" s="169"/>
      <c r="JTO65" s="169"/>
      <c r="JTP65" s="169"/>
      <c r="JTQ65" s="169"/>
      <c r="JTR65" s="169"/>
      <c r="JTS65" s="169"/>
      <c r="JTT65" s="169"/>
      <c r="JTU65" s="169"/>
      <c r="JTV65" s="169"/>
      <c r="JTW65" s="169"/>
      <c r="JTX65" s="169"/>
      <c r="JTY65" s="169"/>
      <c r="JTZ65" s="169"/>
      <c r="JUA65" s="169"/>
      <c r="JUB65" s="169"/>
      <c r="JUC65" s="169"/>
      <c r="JUD65" s="169"/>
      <c r="JUE65" s="169"/>
      <c r="JUF65" s="169"/>
      <c r="JUG65" s="169"/>
      <c r="JUH65" s="169"/>
      <c r="JUI65" s="169"/>
      <c r="JUJ65" s="169"/>
      <c r="JUK65" s="169"/>
      <c r="JUL65" s="169"/>
      <c r="JUM65" s="169"/>
      <c r="JUN65" s="169"/>
      <c r="JUO65" s="169"/>
      <c r="JUP65" s="169"/>
      <c r="JUQ65" s="169"/>
      <c r="JUR65" s="169"/>
      <c r="JUS65" s="169"/>
      <c r="JUT65" s="169"/>
      <c r="JUU65" s="169"/>
      <c r="JUV65" s="169"/>
      <c r="JUW65" s="169"/>
      <c r="JUX65" s="169"/>
      <c r="JUY65" s="169"/>
      <c r="JUZ65" s="169"/>
      <c r="JVA65" s="169"/>
      <c r="JVB65" s="169"/>
      <c r="JVC65" s="169"/>
      <c r="JVD65" s="169"/>
      <c r="JVE65" s="169"/>
      <c r="JVF65" s="169"/>
      <c r="JVG65" s="169"/>
      <c r="JVH65" s="169"/>
      <c r="JVI65" s="169"/>
      <c r="JVJ65" s="169"/>
      <c r="JVK65" s="169"/>
      <c r="JVL65" s="169"/>
      <c r="JVM65" s="169"/>
      <c r="JVN65" s="169"/>
      <c r="JVO65" s="169"/>
      <c r="JVP65" s="169"/>
      <c r="JVQ65" s="169"/>
      <c r="JVR65" s="169"/>
      <c r="JVS65" s="169"/>
      <c r="JVT65" s="169"/>
      <c r="JVU65" s="169"/>
      <c r="JVV65" s="169"/>
      <c r="JVW65" s="169"/>
      <c r="JVX65" s="169"/>
      <c r="JVY65" s="169"/>
      <c r="JVZ65" s="169"/>
      <c r="JWA65" s="169"/>
      <c r="JWB65" s="169"/>
      <c r="JWC65" s="169"/>
      <c r="JWD65" s="169"/>
      <c r="JWE65" s="169"/>
      <c r="JWF65" s="169"/>
      <c r="JWG65" s="169"/>
      <c r="JWH65" s="169"/>
      <c r="JWI65" s="169"/>
      <c r="JWJ65" s="169"/>
      <c r="JWK65" s="169"/>
      <c r="JWL65" s="169"/>
      <c r="JWM65" s="169"/>
      <c r="JWN65" s="169"/>
      <c r="JWO65" s="169"/>
      <c r="JWP65" s="169"/>
      <c r="JWQ65" s="169"/>
      <c r="JWR65" s="169"/>
      <c r="JWS65" s="169"/>
      <c r="JWT65" s="169"/>
      <c r="JWU65" s="169"/>
      <c r="JWV65" s="169"/>
      <c r="JWW65" s="169"/>
      <c r="JWX65" s="169"/>
      <c r="JWY65" s="169"/>
      <c r="JWZ65" s="169"/>
      <c r="JXA65" s="169"/>
      <c r="JXB65" s="169"/>
      <c r="JXC65" s="169"/>
      <c r="JXD65" s="169"/>
      <c r="JXE65" s="169"/>
      <c r="JXF65" s="169"/>
      <c r="JXG65" s="169"/>
      <c r="JXH65" s="169"/>
      <c r="JXI65" s="169"/>
      <c r="JXJ65" s="169"/>
      <c r="JXK65" s="169"/>
      <c r="JXL65" s="169"/>
      <c r="JXM65" s="169"/>
      <c r="JXN65" s="169"/>
      <c r="JXO65" s="169"/>
      <c r="JXP65" s="169"/>
      <c r="JXQ65" s="169"/>
      <c r="JXR65" s="169"/>
      <c r="JXS65" s="169"/>
      <c r="JXT65" s="169"/>
      <c r="JXU65" s="169"/>
      <c r="JXV65" s="169"/>
      <c r="JXW65" s="169"/>
      <c r="JXX65" s="169"/>
      <c r="JXY65" s="169"/>
      <c r="JXZ65" s="169"/>
      <c r="JYA65" s="169"/>
      <c r="JYB65" s="169"/>
      <c r="JYC65" s="169"/>
      <c r="JYD65" s="169"/>
      <c r="JYE65" s="169"/>
      <c r="JYF65" s="169"/>
      <c r="JYG65" s="169"/>
      <c r="JYH65" s="169"/>
      <c r="JYI65" s="169"/>
      <c r="JYJ65" s="169"/>
      <c r="JYK65" s="169"/>
      <c r="JYL65" s="169"/>
      <c r="JYM65" s="169"/>
      <c r="JYN65" s="169"/>
      <c r="JYO65" s="169"/>
      <c r="JYP65" s="169"/>
      <c r="JYQ65" s="169"/>
      <c r="JYR65" s="169"/>
      <c r="JYS65" s="169"/>
      <c r="JYT65" s="169"/>
      <c r="JYU65" s="169"/>
      <c r="JYV65" s="169"/>
      <c r="JYW65" s="169"/>
      <c r="JYX65" s="169"/>
      <c r="JYY65" s="169"/>
      <c r="JYZ65" s="169"/>
      <c r="JZA65" s="169"/>
      <c r="JZB65" s="169"/>
      <c r="JZC65" s="169"/>
      <c r="JZD65" s="169"/>
      <c r="JZE65" s="169"/>
      <c r="JZF65" s="169"/>
      <c r="JZG65" s="169"/>
      <c r="JZH65" s="169"/>
      <c r="JZI65" s="169"/>
      <c r="JZJ65" s="169"/>
      <c r="JZK65" s="169"/>
      <c r="JZL65" s="169"/>
      <c r="JZM65" s="169"/>
      <c r="JZN65" s="169"/>
      <c r="JZO65" s="169"/>
      <c r="JZP65" s="169"/>
      <c r="JZQ65" s="169"/>
      <c r="JZR65" s="169"/>
      <c r="JZS65" s="169"/>
      <c r="JZT65" s="169"/>
      <c r="JZU65" s="169"/>
      <c r="JZV65" s="169"/>
      <c r="JZW65" s="169"/>
      <c r="JZX65" s="169"/>
      <c r="JZY65" s="169"/>
      <c r="JZZ65" s="169"/>
      <c r="KAA65" s="169"/>
      <c r="KAB65" s="169"/>
      <c r="KAC65" s="169"/>
      <c r="KAD65" s="169"/>
      <c r="KAE65" s="169"/>
      <c r="KAF65" s="169"/>
      <c r="KAG65" s="169"/>
      <c r="KAH65" s="169"/>
      <c r="KAI65" s="169"/>
      <c r="KAJ65" s="169"/>
      <c r="KAK65" s="169"/>
      <c r="KAL65" s="169"/>
      <c r="KAM65" s="169"/>
      <c r="KAN65" s="169"/>
      <c r="KAO65" s="169"/>
      <c r="KAP65" s="169"/>
      <c r="KAQ65" s="169"/>
      <c r="KAR65" s="169"/>
      <c r="KAS65" s="169"/>
      <c r="KAT65" s="169"/>
      <c r="KAU65" s="169"/>
      <c r="KAV65" s="169"/>
      <c r="KAW65" s="169"/>
      <c r="KAX65" s="169"/>
      <c r="KAY65" s="169"/>
      <c r="KAZ65" s="169"/>
      <c r="KBA65" s="169"/>
      <c r="KBB65" s="169"/>
      <c r="KBC65" s="169"/>
      <c r="KBD65" s="169"/>
      <c r="KBE65" s="169"/>
      <c r="KBF65" s="169"/>
      <c r="KBG65" s="169"/>
      <c r="KBH65" s="169"/>
      <c r="KBI65" s="169"/>
      <c r="KBJ65" s="169"/>
      <c r="KBK65" s="169"/>
      <c r="KBL65" s="169"/>
      <c r="KBM65" s="169"/>
      <c r="KBN65" s="169"/>
      <c r="KBO65" s="169"/>
      <c r="KBP65" s="169"/>
      <c r="KBQ65" s="169"/>
      <c r="KBR65" s="169"/>
      <c r="KBS65" s="169"/>
      <c r="KBT65" s="169"/>
      <c r="KBU65" s="169"/>
      <c r="KBV65" s="169"/>
      <c r="KBW65" s="169"/>
      <c r="KBX65" s="169"/>
      <c r="KBY65" s="169"/>
      <c r="KBZ65" s="169"/>
      <c r="KCA65" s="169"/>
      <c r="KCB65" s="169"/>
      <c r="KCC65" s="169"/>
      <c r="KCD65" s="169"/>
      <c r="KCE65" s="169"/>
      <c r="KCF65" s="169"/>
      <c r="KCG65" s="169"/>
      <c r="KCH65" s="169"/>
      <c r="KCI65" s="169"/>
      <c r="KCJ65" s="169"/>
      <c r="KCK65" s="169"/>
      <c r="KCL65" s="169"/>
      <c r="KCM65" s="169"/>
      <c r="KCN65" s="169"/>
      <c r="KCO65" s="169"/>
      <c r="KCP65" s="169"/>
      <c r="KCQ65" s="169"/>
      <c r="KCR65" s="169"/>
      <c r="KCS65" s="169"/>
      <c r="KCT65" s="169"/>
      <c r="KCU65" s="169"/>
      <c r="KCV65" s="169"/>
      <c r="KCW65" s="169"/>
      <c r="KCX65" s="169"/>
      <c r="KCY65" s="169"/>
      <c r="KCZ65" s="169"/>
      <c r="KDA65" s="169"/>
      <c r="KDB65" s="169"/>
      <c r="KDC65" s="169"/>
      <c r="KDD65" s="169"/>
      <c r="KDE65" s="169"/>
      <c r="KDF65" s="169"/>
      <c r="KDG65" s="169"/>
      <c r="KDH65" s="169"/>
      <c r="KDI65" s="169"/>
      <c r="KDJ65" s="169"/>
      <c r="KDK65" s="169"/>
      <c r="KDL65" s="169"/>
      <c r="KDM65" s="169"/>
      <c r="KDN65" s="169"/>
      <c r="KDO65" s="169"/>
      <c r="KDP65" s="169"/>
      <c r="KDQ65" s="169"/>
      <c r="KDR65" s="169"/>
      <c r="KDS65" s="169"/>
      <c r="KDT65" s="169"/>
      <c r="KDU65" s="169"/>
      <c r="KDV65" s="169"/>
      <c r="KDW65" s="169"/>
      <c r="KDX65" s="169"/>
      <c r="KDY65" s="169"/>
      <c r="KDZ65" s="169"/>
      <c r="KEA65" s="169"/>
      <c r="KEB65" s="169"/>
      <c r="KEC65" s="169"/>
      <c r="KED65" s="169"/>
      <c r="KEE65" s="169"/>
      <c r="KEF65" s="169"/>
      <c r="KEG65" s="169"/>
      <c r="KEH65" s="169"/>
      <c r="KEI65" s="169"/>
      <c r="KEJ65" s="169"/>
      <c r="KEK65" s="169"/>
      <c r="KEL65" s="169"/>
      <c r="KEM65" s="169"/>
      <c r="KEN65" s="169"/>
      <c r="KEO65" s="169"/>
      <c r="KEP65" s="169"/>
      <c r="KEQ65" s="169"/>
      <c r="KER65" s="169"/>
      <c r="KES65" s="169"/>
      <c r="KET65" s="169"/>
      <c r="KEU65" s="169"/>
      <c r="KEV65" s="169"/>
      <c r="KEW65" s="169"/>
      <c r="KEX65" s="169"/>
      <c r="KEY65" s="169"/>
      <c r="KEZ65" s="169"/>
      <c r="KFA65" s="169"/>
      <c r="KFB65" s="169"/>
      <c r="KFC65" s="169"/>
      <c r="KFD65" s="169"/>
      <c r="KFE65" s="169"/>
      <c r="KFF65" s="169"/>
      <c r="KFG65" s="169"/>
      <c r="KFH65" s="169"/>
      <c r="KFI65" s="169"/>
      <c r="KFJ65" s="169"/>
      <c r="KFK65" s="169"/>
      <c r="KFL65" s="169"/>
      <c r="KFM65" s="169"/>
      <c r="KFN65" s="169"/>
      <c r="KFO65" s="169"/>
      <c r="KFP65" s="169"/>
      <c r="KFQ65" s="169"/>
      <c r="KFR65" s="169"/>
      <c r="KFS65" s="169"/>
      <c r="KFT65" s="169"/>
      <c r="KFU65" s="169"/>
      <c r="KFV65" s="169"/>
      <c r="KFW65" s="169"/>
      <c r="KFX65" s="169"/>
      <c r="KFY65" s="169"/>
      <c r="KFZ65" s="169"/>
      <c r="KGA65" s="169"/>
      <c r="KGB65" s="169"/>
      <c r="KGC65" s="169"/>
      <c r="KGD65" s="169"/>
      <c r="KGE65" s="169"/>
      <c r="KGF65" s="169"/>
      <c r="KGG65" s="169"/>
      <c r="KGH65" s="169"/>
      <c r="KGI65" s="169"/>
      <c r="KGJ65" s="169"/>
      <c r="KGK65" s="169"/>
      <c r="KGL65" s="169"/>
      <c r="KGM65" s="169"/>
      <c r="KGN65" s="169"/>
      <c r="KGO65" s="169"/>
      <c r="KGP65" s="169"/>
      <c r="KGQ65" s="169"/>
      <c r="KGR65" s="169"/>
      <c r="KGS65" s="169"/>
      <c r="KGT65" s="169"/>
      <c r="KGU65" s="169"/>
      <c r="KGV65" s="169"/>
      <c r="KGW65" s="169"/>
      <c r="KGX65" s="169"/>
      <c r="KGY65" s="169"/>
      <c r="KGZ65" s="169"/>
      <c r="KHA65" s="169"/>
      <c r="KHB65" s="169"/>
      <c r="KHC65" s="169"/>
      <c r="KHD65" s="169"/>
      <c r="KHE65" s="169"/>
      <c r="KHF65" s="169"/>
      <c r="KHG65" s="169"/>
      <c r="KHH65" s="169"/>
      <c r="KHI65" s="169"/>
      <c r="KHJ65" s="169"/>
      <c r="KHK65" s="169"/>
      <c r="KHL65" s="169"/>
      <c r="KHM65" s="169"/>
      <c r="KHN65" s="169"/>
      <c r="KHO65" s="169"/>
      <c r="KHP65" s="169"/>
      <c r="KHQ65" s="169"/>
      <c r="KHR65" s="169"/>
      <c r="KHS65" s="169"/>
      <c r="KHT65" s="169"/>
      <c r="KHU65" s="169"/>
      <c r="KHV65" s="169"/>
      <c r="KHW65" s="169"/>
      <c r="KHX65" s="169"/>
      <c r="KHY65" s="169"/>
      <c r="KHZ65" s="169"/>
      <c r="KIA65" s="169"/>
      <c r="KIB65" s="169"/>
      <c r="KIC65" s="169"/>
      <c r="KID65" s="169"/>
      <c r="KIE65" s="169"/>
      <c r="KIF65" s="169"/>
      <c r="KIG65" s="169"/>
      <c r="KIH65" s="169"/>
      <c r="KII65" s="169"/>
      <c r="KIJ65" s="169"/>
      <c r="KIK65" s="169"/>
      <c r="KIL65" s="169"/>
      <c r="KIM65" s="169"/>
      <c r="KIN65" s="169"/>
      <c r="KIO65" s="169"/>
      <c r="KIP65" s="169"/>
      <c r="KIQ65" s="169"/>
      <c r="KIR65" s="169"/>
      <c r="KIS65" s="169"/>
      <c r="KIT65" s="169"/>
      <c r="KIU65" s="169"/>
      <c r="KIV65" s="169"/>
      <c r="KIW65" s="169"/>
      <c r="KIX65" s="169"/>
      <c r="KIY65" s="169"/>
      <c r="KIZ65" s="169"/>
      <c r="KJA65" s="169"/>
      <c r="KJB65" s="169"/>
      <c r="KJC65" s="169"/>
      <c r="KJD65" s="169"/>
      <c r="KJE65" s="169"/>
      <c r="KJF65" s="169"/>
      <c r="KJG65" s="169"/>
      <c r="KJH65" s="169"/>
      <c r="KJI65" s="169"/>
      <c r="KJJ65" s="169"/>
      <c r="KJK65" s="169"/>
      <c r="KJL65" s="169"/>
      <c r="KJM65" s="169"/>
      <c r="KJN65" s="169"/>
      <c r="KJO65" s="169"/>
      <c r="KJP65" s="169"/>
      <c r="KJQ65" s="169"/>
      <c r="KJR65" s="169"/>
      <c r="KJS65" s="169"/>
      <c r="KJT65" s="169"/>
      <c r="KJU65" s="169"/>
      <c r="KJV65" s="169"/>
      <c r="KJW65" s="169"/>
      <c r="KJX65" s="169"/>
      <c r="KJY65" s="169"/>
      <c r="KJZ65" s="169"/>
      <c r="KKA65" s="169"/>
      <c r="KKB65" s="169"/>
      <c r="KKC65" s="169"/>
      <c r="KKD65" s="169"/>
      <c r="KKE65" s="169"/>
      <c r="KKF65" s="169"/>
      <c r="KKG65" s="169"/>
      <c r="KKH65" s="169"/>
      <c r="KKI65" s="169"/>
      <c r="KKJ65" s="169"/>
      <c r="KKK65" s="169"/>
      <c r="KKL65" s="169"/>
      <c r="KKM65" s="169"/>
      <c r="KKN65" s="169"/>
      <c r="KKO65" s="169"/>
      <c r="KKP65" s="169"/>
      <c r="KKQ65" s="169"/>
      <c r="KKR65" s="169"/>
      <c r="KKS65" s="169"/>
      <c r="KKT65" s="169"/>
      <c r="KKU65" s="169"/>
      <c r="KKV65" s="169"/>
      <c r="KKW65" s="169"/>
      <c r="KKX65" s="169"/>
      <c r="KKY65" s="169"/>
      <c r="KKZ65" s="169"/>
      <c r="KLA65" s="169"/>
      <c r="KLB65" s="169"/>
      <c r="KLC65" s="169"/>
      <c r="KLD65" s="169"/>
      <c r="KLE65" s="169"/>
      <c r="KLF65" s="169"/>
      <c r="KLG65" s="169"/>
      <c r="KLH65" s="169"/>
      <c r="KLI65" s="169"/>
      <c r="KLJ65" s="169"/>
      <c r="KLK65" s="169"/>
      <c r="KLL65" s="169"/>
      <c r="KLM65" s="169"/>
      <c r="KLN65" s="169"/>
      <c r="KLO65" s="169"/>
      <c r="KLP65" s="169"/>
      <c r="KLQ65" s="169"/>
      <c r="KLR65" s="169"/>
      <c r="KLS65" s="169"/>
      <c r="KLT65" s="169"/>
      <c r="KLU65" s="169"/>
      <c r="KLV65" s="169"/>
      <c r="KLW65" s="169"/>
      <c r="KLX65" s="169"/>
      <c r="KLY65" s="169"/>
      <c r="KLZ65" s="169"/>
      <c r="KMA65" s="169"/>
      <c r="KMB65" s="169"/>
      <c r="KMC65" s="169"/>
      <c r="KMD65" s="169"/>
      <c r="KME65" s="169"/>
      <c r="KMF65" s="169"/>
      <c r="KMG65" s="169"/>
      <c r="KMH65" s="169"/>
      <c r="KMI65" s="169"/>
      <c r="KMJ65" s="169"/>
      <c r="KMK65" s="169"/>
      <c r="KML65" s="169"/>
      <c r="KMM65" s="169"/>
      <c r="KMN65" s="169"/>
      <c r="KMO65" s="169"/>
      <c r="KMP65" s="169"/>
      <c r="KMQ65" s="169"/>
      <c r="KMR65" s="169"/>
      <c r="KMS65" s="169"/>
      <c r="KMT65" s="169"/>
      <c r="KMU65" s="169"/>
      <c r="KMV65" s="169"/>
      <c r="KMW65" s="169"/>
      <c r="KMX65" s="169"/>
      <c r="KMY65" s="169"/>
      <c r="KMZ65" s="169"/>
      <c r="KNA65" s="169"/>
      <c r="KNB65" s="169"/>
      <c r="KNC65" s="169"/>
      <c r="KND65" s="169"/>
      <c r="KNE65" s="169"/>
      <c r="KNF65" s="169"/>
      <c r="KNG65" s="169"/>
      <c r="KNH65" s="169"/>
      <c r="KNI65" s="169"/>
      <c r="KNJ65" s="169"/>
      <c r="KNK65" s="169"/>
      <c r="KNL65" s="169"/>
      <c r="KNM65" s="169"/>
      <c r="KNN65" s="169"/>
      <c r="KNO65" s="169"/>
      <c r="KNP65" s="169"/>
      <c r="KNQ65" s="169"/>
      <c r="KNR65" s="169"/>
      <c r="KNS65" s="169"/>
      <c r="KNT65" s="169"/>
      <c r="KNU65" s="169"/>
      <c r="KNV65" s="169"/>
      <c r="KNW65" s="169"/>
      <c r="KNX65" s="169"/>
      <c r="KNY65" s="169"/>
      <c r="KNZ65" s="169"/>
      <c r="KOA65" s="169"/>
      <c r="KOB65" s="169"/>
      <c r="KOC65" s="169"/>
      <c r="KOD65" s="169"/>
      <c r="KOE65" s="169"/>
      <c r="KOF65" s="169"/>
      <c r="KOG65" s="169"/>
      <c r="KOH65" s="169"/>
      <c r="KOI65" s="169"/>
      <c r="KOJ65" s="169"/>
      <c r="KOK65" s="169"/>
      <c r="KOL65" s="169"/>
      <c r="KOM65" s="169"/>
      <c r="KON65" s="169"/>
      <c r="KOO65" s="169"/>
      <c r="KOP65" s="169"/>
      <c r="KOQ65" s="169"/>
      <c r="KOR65" s="169"/>
      <c r="KOS65" s="169"/>
      <c r="KOT65" s="169"/>
      <c r="KOU65" s="169"/>
      <c r="KOV65" s="169"/>
      <c r="KOW65" s="169"/>
      <c r="KOX65" s="169"/>
      <c r="KOY65" s="169"/>
      <c r="KOZ65" s="169"/>
      <c r="KPA65" s="169"/>
      <c r="KPB65" s="169"/>
      <c r="KPC65" s="169"/>
      <c r="KPD65" s="169"/>
      <c r="KPE65" s="169"/>
      <c r="KPF65" s="169"/>
      <c r="KPG65" s="169"/>
      <c r="KPH65" s="169"/>
      <c r="KPI65" s="169"/>
      <c r="KPJ65" s="169"/>
      <c r="KPK65" s="169"/>
      <c r="KPL65" s="169"/>
      <c r="KPM65" s="169"/>
      <c r="KPN65" s="169"/>
      <c r="KPO65" s="169"/>
      <c r="KPP65" s="169"/>
      <c r="KPQ65" s="169"/>
      <c r="KPR65" s="169"/>
      <c r="KPS65" s="169"/>
      <c r="KPT65" s="169"/>
      <c r="KPU65" s="169"/>
      <c r="KPV65" s="169"/>
      <c r="KPW65" s="169"/>
      <c r="KPX65" s="169"/>
      <c r="KPY65" s="169"/>
      <c r="KPZ65" s="169"/>
      <c r="KQA65" s="169"/>
      <c r="KQB65" s="169"/>
      <c r="KQC65" s="169"/>
      <c r="KQD65" s="169"/>
      <c r="KQE65" s="169"/>
      <c r="KQF65" s="169"/>
      <c r="KQG65" s="169"/>
      <c r="KQH65" s="169"/>
      <c r="KQI65" s="169"/>
      <c r="KQJ65" s="169"/>
      <c r="KQK65" s="169"/>
      <c r="KQL65" s="169"/>
      <c r="KQM65" s="169"/>
      <c r="KQN65" s="169"/>
      <c r="KQO65" s="169"/>
      <c r="KQP65" s="169"/>
      <c r="KQQ65" s="169"/>
      <c r="KQR65" s="169"/>
      <c r="KQS65" s="169"/>
      <c r="KQT65" s="169"/>
      <c r="KQU65" s="169"/>
      <c r="KQV65" s="169"/>
      <c r="KQW65" s="169"/>
      <c r="KQX65" s="169"/>
      <c r="KQY65" s="169"/>
      <c r="KQZ65" s="169"/>
      <c r="KRA65" s="169"/>
      <c r="KRB65" s="169"/>
      <c r="KRC65" s="169"/>
      <c r="KRD65" s="169"/>
      <c r="KRE65" s="169"/>
      <c r="KRF65" s="169"/>
      <c r="KRG65" s="169"/>
      <c r="KRH65" s="169"/>
      <c r="KRI65" s="169"/>
      <c r="KRJ65" s="169"/>
      <c r="KRK65" s="169"/>
      <c r="KRL65" s="169"/>
      <c r="KRM65" s="169"/>
      <c r="KRN65" s="169"/>
      <c r="KRO65" s="169"/>
      <c r="KRP65" s="169"/>
      <c r="KRQ65" s="169"/>
      <c r="KRR65" s="169"/>
      <c r="KRS65" s="169"/>
      <c r="KRT65" s="169"/>
      <c r="KRU65" s="169"/>
      <c r="KRV65" s="169"/>
      <c r="KRW65" s="169"/>
      <c r="KRX65" s="169"/>
      <c r="KRY65" s="169"/>
      <c r="KRZ65" s="169"/>
      <c r="KSA65" s="169"/>
      <c r="KSB65" s="169"/>
      <c r="KSC65" s="169"/>
      <c r="KSD65" s="169"/>
      <c r="KSE65" s="169"/>
      <c r="KSF65" s="169"/>
      <c r="KSG65" s="169"/>
      <c r="KSH65" s="169"/>
      <c r="KSI65" s="169"/>
      <c r="KSJ65" s="169"/>
      <c r="KSK65" s="169"/>
      <c r="KSL65" s="169"/>
      <c r="KSM65" s="169"/>
      <c r="KSN65" s="169"/>
      <c r="KSO65" s="169"/>
      <c r="KSP65" s="169"/>
      <c r="KSQ65" s="169"/>
      <c r="KSR65" s="169"/>
      <c r="KSS65" s="169"/>
      <c r="KST65" s="169"/>
      <c r="KSU65" s="169"/>
      <c r="KSV65" s="169"/>
      <c r="KSW65" s="169"/>
      <c r="KSX65" s="169"/>
      <c r="KSY65" s="169"/>
      <c r="KSZ65" s="169"/>
      <c r="KTA65" s="169"/>
      <c r="KTB65" s="169"/>
      <c r="KTC65" s="169"/>
      <c r="KTD65" s="169"/>
      <c r="KTE65" s="169"/>
      <c r="KTF65" s="169"/>
      <c r="KTG65" s="169"/>
      <c r="KTH65" s="169"/>
      <c r="KTI65" s="169"/>
      <c r="KTJ65" s="169"/>
      <c r="KTK65" s="169"/>
      <c r="KTL65" s="169"/>
      <c r="KTM65" s="169"/>
      <c r="KTN65" s="169"/>
      <c r="KTO65" s="169"/>
      <c r="KTP65" s="169"/>
      <c r="KTQ65" s="169"/>
      <c r="KTR65" s="169"/>
      <c r="KTS65" s="169"/>
      <c r="KTT65" s="169"/>
      <c r="KTU65" s="169"/>
      <c r="KTV65" s="169"/>
      <c r="KTW65" s="169"/>
      <c r="KTX65" s="169"/>
      <c r="KTY65" s="169"/>
      <c r="KTZ65" s="169"/>
      <c r="KUA65" s="169"/>
      <c r="KUB65" s="169"/>
      <c r="KUC65" s="169"/>
      <c r="KUD65" s="169"/>
      <c r="KUE65" s="169"/>
      <c r="KUF65" s="169"/>
      <c r="KUG65" s="169"/>
      <c r="KUH65" s="169"/>
      <c r="KUI65" s="169"/>
      <c r="KUJ65" s="169"/>
      <c r="KUK65" s="169"/>
      <c r="KUL65" s="169"/>
      <c r="KUM65" s="169"/>
      <c r="KUN65" s="169"/>
      <c r="KUO65" s="169"/>
      <c r="KUP65" s="169"/>
      <c r="KUQ65" s="169"/>
      <c r="KUR65" s="169"/>
      <c r="KUS65" s="169"/>
      <c r="KUT65" s="169"/>
      <c r="KUU65" s="169"/>
      <c r="KUV65" s="169"/>
      <c r="KUW65" s="169"/>
      <c r="KUX65" s="169"/>
      <c r="KUY65" s="169"/>
      <c r="KUZ65" s="169"/>
      <c r="KVA65" s="169"/>
      <c r="KVB65" s="169"/>
      <c r="KVC65" s="169"/>
      <c r="KVD65" s="169"/>
      <c r="KVE65" s="169"/>
      <c r="KVF65" s="169"/>
      <c r="KVG65" s="169"/>
      <c r="KVH65" s="169"/>
      <c r="KVI65" s="169"/>
      <c r="KVJ65" s="169"/>
      <c r="KVK65" s="169"/>
      <c r="KVL65" s="169"/>
      <c r="KVM65" s="169"/>
      <c r="KVN65" s="169"/>
      <c r="KVO65" s="169"/>
      <c r="KVP65" s="169"/>
      <c r="KVQ65" s="169"/>
      <c r="KVR65" s="169"/>
      <c r="KVS65" s="169"/>
      <c r="KVT65" s="169"/>
      <c r="KVU65" s="169"/>
      <c r="KVV65" s="169"/>
      <c r="KVW65" s="169"/>
      <c r="KVX65" s="169"/>
      <c r="KVY65" s="169"/>
      <c r="KVZ65" s="169"/>
      <c r="KWA65" s="169"/>
      <c r="KWB65" s="169"/>
      <c r="KWC65" s="169"/>
      <c r="KWD65" s="169"/>
      <c r="KWE65" s="169"/>
      <c r="KWF65" s="169"/>
      <c r="KWG65" s="169"/>
      <c r="KWH65" s="169"/>
      <c r="KWI65" s="169"/>
      <c r="KWJ65" s="169"/>
      <c r="KWK65" s="169"/>
      <c r="KWL65" s="169"/>
      <c r="KWM65" s="169"/>
      <c r="KWN65" s="169"/>
      <c r="KWO65" s="169"/>
      <c r="KWP65" s="169"/>
      <c r="KWQ65" s="169"/>
      <c r="KWR65" s="169"/>
      <c r="KWS65" s="169"/>
      <c r="KWT65" s="169"/>
      <c r="KWU65" s="169"/>
      <c r="KWV65" s="169"/>
      <c r="KWW65" s="169"/>
      <c r="KWX65" s="169"/>
      <c r="KWY65" s="169"/>
      <c r="KWZ65" s="169"/>
      <c r="KXA65" s="169"/>
      <c r="KXB65" s="169"/>
      <c r="KXC65" s="169"/>
      <c r="KXD65" s="169"/>
      <c r="KXE65" s="169"/>
      <c r="KXF65" s="169"/>
      <c r="KXG65" s="169"/>
      <c r="KXH65" s="169"/>
      <c r="KXI65" s="169"/>
      <c r="KXJ65" s="169"/>
      <c r="KXK65" s="169"/>
      <c r="KXL65" s="169"/>
      <c r="KXM65" s="169"/>
      <c r="KXN65" s="169"/>
      <c r="KXO65" s="169"/>
      <c r="KXP65" s="169"/>
      <c r="KXQ65" s="169"/>
      <c r="KXR65" s="169"/>
      <c r="KXS65" s="169"/>
      <c r="KXT65" s="169"/>
      <c r="KXU65" s="169"/>
      <c r="KXV65" s="169"/>
      <c r="KXW65" s="169"/>
      <c r="KXX65" s="169"/>
      <c r="KXY65" s="169"/>
      <c r="KXZ65" s="169"/>
      <c r="KYA65" s="169"/>
      <c r="KYB65" s="169"/>
      <c r="KYC65" s="169"/>
      <c r="KYD65" s="169"/>
      <c r="KYE65" s="169"/>
      <c r="KYF65" s="169"/>
      <c r="KYG65" s="169"/>
      <c r="KYH65" s="169"/>
      <c r="KYI65" s="169"/>
      <c r="KYJ65" s="169"/>
      <c r="KYK65" s="169"/>
      <c r="KYL65" s="169"/>
      <c r="KYM65" s="169"/>
      <c r="KYN65" s="169"/>
      <c r="KYO65" s="169"/>
      <c r="KYP65" s="169"/>
      <c r="KYQ65" s="169"/>
      <c r="KYR65" s="169"/>
      <c r="KYS65" s="169"/>
      <c r="KYT65" s="169"/>
      <c r="KYU65" s="169"/>
      <c r="KYV65" s="169"/>
      <c r="KYW65" s="169"/>
      <c r="KYX65" s="169"/>
      <c r="KYY65" s="169"/>
      <c r="KYZ65" s="169"/>
      <c r="KZA65" s="169"/>
      <c r="KZB65" s="169"/>
      <c r="KZC65" s="169"/>
      <c r="KZD65" s="169"/>
      <c r="KZE65" s="169"/>
      <c r="KZF65" s="169"/>
      <c r="KZG65" s="169"/>
      <c r="KZH65" s="169"/>
      <c r="KZI65" s="169"/>
      <c r="KZJ65" s="169"/>
      <c r="KZK65" s="169"/>
      <c r="KZL65" s="169"/>
      <c r="KZM65" s="169"/>
      <c r="KZN65" s="169"/>
      <c r="KZO65" s="169"/>
      <c r="KZP65" s="169"/>
      <c r="KZQ65" s="169"/>
      <c r="KZR65" s="169"/>
      <c r="KZS65" s="169"/>
      <c r="KZT65" s="169"/>
      <c r="KZU65" s="169"/>
      <c r="KZV65" s="169"/>
      <c r="KZW65" s="169"/>
      <c r="KZX65" s="169"/>
      <c r="KZY65" s="169"/>
      <c r="KZZ65" s="169"/>
      <c r="LAA65" s="169"/>
      <c r="LAB65" s="169"/>
      <c r="LAC65" s="169"/>
      <c r="LAD65" s="169"/>
      <c r="LAE65" s="169"/>
      <c r="LAF65" s="169"/>
      <c r="LAG65" s="169"/>
      <c r="LAH65" s="169"/>
      <c r="LAI65" s="169"/>
      <c r="LAJ65" s="169"/>
      <c r="LAK65" s="169"/>
      <c r="LAL65" s="169"/>
      <c r="LAM65" s="169"/>
      <c r="LAN65" s="169"/>
      <c r="LAO65" s="169"/>
      <c r="LAP65" s="169"/>
      <c r="LAQ65" s="169"/>
      <c r="LAR65" s="169"/>
      <c r="LAS65" s="169"/>
      <c r="LAT65" s="169"/>
      <c r="LAU65" s="169"/>
      <c r="LAV65" s="169"/>
      <c r="LAW65" s="169"/>
      <c r="LAX65" s="169"/>
      <c r="LAY65" s="169"/>
      <c r="LAZ65" s="169"/>
      <c r="LBA65" s="169"/>
      <c r="LBB65" s="169"/>
      <c r="LBC65" s="169"/>
      <c r="LBD65" s="169"/>
      <c r="LBE65" s="169"/>
      <c r="LBF65" s="169"/>
      <c r="LBG65" s="169"/>
      <c r="LBH65" s="169"/>
      <c r="LBI65" s="169"/>
      <c r="LBJ65" s="169"/>
      <c r="LBK65" s="169"/>
      <c r="LBL65" s="169"/>
      <c r="LBM65" s="169"/>
      <c r="LBN65" s="169"/>
      <c r="LBO65" s="169"/>
      <c r="LBP65" s="169"/>
      <c r="LBQ65" s="169"/>
      <c r="LBR65" s="169"/>
      <c r="LBS65" s="169"/>
      <c r="LBT65" s="169"/>
      <c r="LBU65" s="169"/>
      <c r="LBV65" s="169"/>
      <c r="LBW65" s="169"/>
      <c r="LBX65" s="169"/>
      <c r="LBY65" s="169"/>
      <c r="LBZ65" s="169"/>
      <c r="LCA65" s="169"/>
      <c r="LCB65" s="169"/>
      <c r="LCC65" s="169"/>
      <c r="LCD65" s="169"/>
      <c r="LCE65" s="169"/>
      <c r="LCF65" s="169"/>
      <c r="LCG65" s="169"/>
      <c r="LCH65" s="169"/>
      <c r="LCI65" s="169"/>
      <c r="LCJ65" s="169"/>
      <c r="LCK65" s="169"/>
      <c r="LCL65" s="169"/>
      <c r="LCM65" s="169"/>
      <c r="LCN65" s="169"/>
      <c r="LCO65" s="169"/>
      <c r="LCP65" s="169"/>
      <c r="LCQ65" s="169"/>
      <c r="LCR65" s="169"/>
      <c r="LCS65" s="169"/>
      <c r="LCT65" s="169"/>
      <c r="LCU65" s="169"/>
      <c r="LCV65" s="169"/>
      <c r="LCW65" s="169"/>
      <c r="LCX65" s="169"/>
      <c r="LCY65" s="169"/>
      <c r="LCZ65" s="169"/>
      <c r="LDA65" s="169"/>
      <c r="LDB65" s="169"/>
      <c r="LDC65" s="169"/>
      <c r="LDD65" s="169"/>
      <c r="LDE65" s="169"/>
      <c r="LDF65" s="169"/>
      <c r="LDG65" s="169"/>
      <c r="LDH65" s="169"/>
      <c r="LDI65" s="169"/>
      <c r="LDJ65" s="169"/>
      <c r="LDK65" s="169"/>
      <c r="LDL65" s="169"/>
      <c r="LDM65" s="169"/>
      <c r="LDN65" s="169"/>
      <c r="LDO65" s="169"/>
      <c r="LDP65" s="169"/>
      <c r="LDQ65" s="169"/>
      <c r="LDR65" s="169"/>
      <c r="LDS65" s="169"/>
      <c r="LDT65" s="169"/>
      <c r="LDU65" s="169"/>
      <c r="LDV65" s="169"/>
      <c r="LDW65" s="169"/>
      <c r="LDX65" s="169"/>
      <c r="LDY65" s="169"/>
      <c r="LDZ65" s="169"/>
      <c r="LEA65" s="169"/>
      <c r="LEB65" s="169"/>
      <c r="LEC65" s="169"/>
      <c r="LED65" s="169"/>
      <c r="LEE65" s="169"/>
      <c r="LEF65" s="169"/>
      <c r="LEG65" s="169"/>
      <c r="LEH65" s="169"/>
      <c r="LEI65" s="169"/>
      <c r="LEJ65" s="169"/>
      <c r="LEK65" s="169"/>
      <c r="LEL65" s="169"/>
      <c r="LEM65" s="169"/>
      <c r="LEN65" s="169"/>
      <c r="LEO65" s="169"/>
      <c r="LEP65" s="169"/>
      <c r="LEQ65" s="169"/>
      <c r="LER65" s="169"/>
      <c r="LES65" s="169"/>
      <c r="LET65" s="169"/>
      <c r="LEU65" s="169"/>
      <c r="LEV65" s="169"/>
      <c r="LEW65" s="169"/>
      <c r="LEX65" s="169"/>
      <c r="LEY65" s="169"/>
      <c r="LEZ65" s="169"/>
      <c r="LFA65" s="169"/>
      <c r="LFB65" s="169"/>
      <c r="LFC65" s="169"/>
      <c r="LFD65" s="169"/>
      <c r="LFE65" s="169"/>
      <c r="LFF65" s="169"/>
      <c r="LFG65" s="169"/>
      <c r="LFH65" s="169"/>
      <c r="LFI65" s="169"/>
      <c r="LFJ65" s="169"/>
      <c r="LFK65" s="169"/>
      <c r="LFL65" s="169"/>
      <c r="LFM65" s="169"/>
      <c r="LFN65" s="169"/>
      <c r="LFO65" s="169"/>
      <c r="LFP65" s="169"/>
      <c r="LFQ65" s="169"/>
      <c r="LFR65" s="169"/>
      <c r="LFS65" s="169"/>
      <c r="LFT65" s="169"/>
      <c r="LFU65" s="169"/>
      <c r="LFV65" s="169"/>
      <c r="LFW65" s="169"/>
      <c r="LFX65" s="169"/>
      <c r="LFY65" s="169"/>
      <c r="LFZ65" s="169"/>
      <c r="LGA65" s="169"/>
      <c r="LGB65" s="169"/>
      <c r="LGC65" s="169"/>
      <c r="LGD65" s="169"/>
      <c r="LGE65" s="169"/>
      <c r="LGF65" s="169"/>
      <c r="LGG65" s="169"/>
      <c r="LGH65" s="169"/>
      <c r="LGI65" s="169"/>
      <c r="LGJ65" s="169"/>
      <c r="LGK65" s="169"/>
      <c r="LGL65" s="169"/>
      <c r="LGM65" s="169"/>
      <c r="LGN65" s="169"/>
      <c r="LGO65" s="169"/>
      <c r="LGP65" s="169"/>
      <c r="LGQ65" s="169"/>
      <c r="LGR65" s="169"/>
      <c r="LGS65" s="169"/>
      <c r="LGT65" s="169"/>
      <c r="LGU65" s="169"/>
      <c r="LGV65" s="169"/>
      <c r="LGW65" s="169"/>
      <c r="LGX65" s="169"/>
      <c r="LGY65" s="169"/>
      <c r="LGZ65" s="169"/>
      <c r="LHA65" s="169"/>
      <c r="LHB65" s="169"/>
      <c r="LHC65" s="169"/>
      <c r="LHD65" s="169"/>
      <c r="LHE65" s="169"/>
      <c r="LHF65" s="169"/>
      <c r="LHG65" s="169"/>
      <c r="LHH65" s="169"/>
      <c r="LHI65" s="169"/>
      <c r="LHJ65" s="169"/>
      <c r="LHK65" s="169"/>
      <c r="LHL65" s="169"/>
      <c r="LHM65" s="169"/>
      <c r="LHN65" s="169"/>
      <c r="LHO65" s="169"/>
      <c r="LHP65" s="169"/>
      <c r="LHQ65" s="169"/>
      <c r="LHR65" s="169"/>
      <c r="LHS65" s="169"/>
      <c r="LHT65" s="169"/>
      <c r="LHU65" s="169"/>
      <c r="LHV65" s="169"/>
      <c r="LHW65" s="169"/>
      <c r="LHX65" s="169"/>
      <c r="LHY65" s="169"/>
      <c r="LHZ65" s="169"/>
      <c r="LIA65" s="169"/>
      <c r="LIB65" s="169"/>
      <c r="LIC65" s="169"/>
      <c r="LID65" s="169"/>
      <c r="LIE65" s="169"/>
      <c r="LIF65" s="169"/>
      <c r="LIG65" s="169"/>
      <c r="LIH65" s="169"/>
      <c r="LII65" s="169"/>
      <c r="LIJ65" s="169"/>
      <c r="LIK65" s="169"/>
      <c r="LIL65" s="169"/>
      <c r="LIM65" s="169"/>
      <c r="LIN65" s="169"/>
      <c r="LIO65" s="169"/>
      <c r="LIP65" s="169"/>
      <c r="LIQ65" s="169"/>
      <c r="LIR65" s="169"/>
      <c r="LIS65" s="169"/>
      <c r="LIT65" s="169"/>
      <c r="LIU65" s="169"/>
      <c r="LIV65" s="169"/>
      <c r="LIW65" s="169"/>
      <c r="LIX65" s="169"/>
      <c r="LIY65" s="169"/>
      <c r="LIZ65" s="169"/>
      <c r="LJA65" s="169"/>
      <c r="LJB65" s="169"/>
      <c r="LJC65" s="169"/>
      <c r="LJD65" s="169"/>
      <c r="LJE65" s="169"/>
      <c r="LJF65" s="169"/>
      <c r="LJG65" s="169"/>
      <c r="LJH65" s="169"/>
      <c r="LJI65" s="169"/>
      <c r="LJJ65" s="169"/>
      <c r="LJK65" s="169"/>
      <c r="LJL65" s="169"/>
      <c r="LJM65" s="169"/>
      <c r="LJN65" s="169"/>
      <c r="LJO65" s="169"/>
      <c r="LJP65" s="169"/>
      <c r="LJQ65" s="169"/>
      <c r="LJR65" s="169"/>
      <c r="LJS65" s="169"/>
      <c r="LJT65" s="169"/>
      <c r="LJU65" s="169"/>
      <c r="LJV65" s="169"/>
      <c r="LJW65" s="169"/>
      <c r="LJX65" s="169"/>
      <c r="LJY65" s="169"/>
      <c r="LJZ65" s="169"/>
      <c r="LKA65" s="169"/>
      <c r="LKB65" s="169"/>
      <c r="LKC65" s="169"/>
      <c r="LKD65" s="169"/>
      <c r="LKE65" s="169"/>
      <c r="LKF65" s="169"/>
      <c r="LKG65" s="169"/>
      <c r="LKH65" s="169"/>
      <c r="LKI65" s="169"/>
      <c r="LKJ65" s="169"/>
      <c r="LKK65" s="169"/>
      <c r="LKL65" s="169"/>
      <c r="LKM65" s="169"/>
      <c r="LKN65" s="169"/>
      <c r="LKO65" s="169"/>
      <c r="LKP65" s="169"/>
      <c r="LKQ65" s="169"/>
      <c r="LKR65" s="169"/>
      <c r="LKS65" s="169"/>
      <c r="LKT65" s="169"/>
      <c r="LKU65" s="169"/>
      <c r="LKV65" s="169"/>
      <c r="LKW65" s="169"/>
      <c r="LKX65" s="169"/>
      <c r="LKY65" s="169"/>
      <c r="LKZ65" s="169"/>
      <c r="LLA65" s="169"/>
      <c r="LLB65" s="169"/>
      <c r="LLC65" s="169"/>
      <c r="LLD65" s="169"/>
      <c r="LLE65" s="169"/>
      <c r="LLF65" s="169"/>
      <c r="LLG65" s="169"/>
      <c r="LLH65" s="169"/>
      <c r="LLI65" s="169"/>
      <c r="LLJ65" s="169"/>
      <c r="LLK65" s="169"/>
      <c r="LLL65" s="169"/>
      <c r="LLM65" s="169"/>
      <c r="LLN65" s="169"/>
      <c r="LLO65" s="169"/>
      <c r="LLP65" s="169"/>
      <c r="LLQ65" s="169"/>
      <c r="LLR65" s="169"/>
      <c r="LLS65" s="169"/>
      <c r="LLT65" s="169"/>
      <c r="LLU65" s="169"/>
      <c r="LLV65" s="169"/>
      <c r="LLW65" s="169"/>
      <c r="LLX65" s="169"/>
      <c r="LLY65" s="169"/>
      <c r="LLZ65" s="169"/>
      <c r="LMA65" s="169"/>
      <c r="LMB65" s="169"/>
      <c r="LMC65" s="169"/>
      <c r="LMD65" s="169"/>
      <c r="LME65" s="169"/>
      <c r="LMF65" s="169"/>
      <c r="LMG65" s="169"/>
      <c r="LMH65" s="169"/>
      <c r="LMI65" s="169"/>
      <c r="LMJ65" s="169"/>
      <c r="LMK65" s="169"/>
      <c r="LML65" s="169"/>
      <c r="LMM65" s="169"/>
      <c r="LMN65" s="169"/>
      <c r="LMO65" s="169"/>
      <c r="LMP65" s="169"/>
      <c r="LMQ65" s="169"/>
      <c r="LMR65" s="169"/>
      <c r="LMS65" s="169"/>
      <c r="LMT65" s="169"/>
      <c r="LMU65" s="169"/>
      <c r="LMV65" s="169"/>
      <c r="LMW65" s="169"/>
      <c r="LMX65" s="169"/>
      <c r="LMY65" s="169"/>
      <c r="LMZ65" s="169"/>
      <c r="LNA65" s="169"/>
      <c r="LNB65" s="169"/>
      <c r="LNC65" s="169"/>
      <c r="LND65" s="169"/>
      <c r="LNE65" s="169"/>
      <c r="LNF65" s="169"/>
      <c r="LNG65" s="169"/>
      <c r="LNH65" s="169"/>
      <c r="LNI65" s="169"/>
      <c r="LNJ65" s="169"/>
      <c r="LNK65" s="169"/>
      <c r="LNL65" s="169"/>
      <c r="LNM65" s="169"/>
      <c r="LNN65" s="169"/>
      <c r="LNO65" s="169"/>
      <c r="LNP65" s="169"/>
      <c r="LNQ65" s="169"/>
      <c r="LNR65" s="169"/>
      <c r="LNS65" s="169"/>
      <c r="LNT65" s="169"/>
      <c r="LNU65" s="169"/>
      <c r="LNV65" s="169"/>
      <c r="LNW65" s="169"/>
      <c r="LNX65" s="169"/>
      <c r="LNY65" s="169"/>
      <c r="LNZ65" s="169"/>
      <c r="LOA65" s="169"/>
      <c r="LOB65" s="169"/>
      <c r="LOC65" s="169"/>
      <c r="LOD65" s="169"/>
      <c r="LOE65" s="169"/>
      <c r="LOF65" s="169"/>
      <c r="LOG65" s="169"/>
      <c r="LOH65" s="169"/>
      <c r="LOI65" s="169"/>
      <c r="LOJ65" s="169"/>
      <c r="LOK65" s="169"/>
      <c r="LOL65" s="169"/>
      <c r="LOM65" s="169"/>
      <c r="LON65" s="169"/>
      <c r="LOO65" s="169"/>
      <c r="LOP65" s="169"/>
      <c r="LOQ65" s="169"/>
      <c r="LOR65" s="169"/>
      <c r="LOS65" s="169"/>
      <c r="LOT65" s="169"/>
      <c r="LOU65" s="169"/>
      <c r="LOV65" s="169"/>
      <c r="LOW65" s="169"/>
      <c r="LOX65" s="169"/>
      <c r="LOY65" s="169"/>
      <c r="LOZ65" s="169"/>
      <c r="LPA65" s="169"/>
      <c r="LPB65" s="169"/>
      <c r="LPC65" s="169"/>
      <c r="LPD65" s="169"/>
      <c r="LPE65" s="169"/>
      <c r="LPF65" s="169"/>
      <c r="LPG65" s="169"/>
      <c r="LPH65" s="169"/>
      <c r="LPI65" s="169"/>
      <c r="LPJ65" s="169"/>
      <c r="LPK65" s="169"/>
      <c r="LPL65" s="169"/>
      <c r="LPM65" s="169"/>
      <c r="LPN65" s="169"/>
      <c r="LPO65" s="169"/>
      <c r="LPP65" s="169"/>
      <c r="LPQ65" s="169"/>
      <c r="LPR65" s="169"/>
      <c r="LPS65" s="169"/>
      <c r="LPT65" s="169"/>
      <c r="LPU65" s="169"/>
      <c r="LPV65" s="169"/>
      <c r="LPW65" s="169"/>
      <c r="LPX65" s="169"/>
      <c r="LPY65" s="169"/>
      <c r="LPZ65" s="169"/>
      <c r="LQA65" s="169"/>
      <c r="LQB65" s="169"/>
      <c r="LQC65" s="169"/>
      <c r="LQD65" s="169"/>
      <c r="LQE65" s="169"/>
      <c r="LQF65" s="169"/>
      <c r="LQG65" s="169"/>
      <c r="LQH65" s="169"/>
      <c r="LQI65" s="169"/>
      <c r="LQJ65" s="169"/>
      <c r="LQK65" s="169"/>
      <c r="LQL65" s="169"/>
      <c r="LQM65" s="169"/>
      <c r="LQN65" s="169"/>
      <c r="LQO65" s="169"/>
      <c r="LQP65" s="169"/>
      <c r="LQQ65" s="169"/>
      <c r="LQR65" s="169"/>
      <c r="LQS65" s="169"/>
      <c r="LQT65" s="169"/>
      <c r="LQU65" s="169"/>
      <c r="LQV65" s="169"/>
      <c r="LQW65" s="169"/>
      <c r="LQX65" s="169"/>
      <c r="LQY65" s="169"/>
      <c r="LQZ65" s="169"/>
      <c r="LRA65" s="169"/>
      <c r="LRB65" s="169"/>
      <c r="LRC65" s="169"/>
      <c r="LRD65" s="169"/>
      <c r="LRE65" s="169"/>
      <c r="LRF65" s="169"/>
      <c r="LRG65" s="169"/>
      <c r="LRH65" s="169"/>
      <c r="LRI65" s="169"/>
      <c r="LRJ65" s="169"/>
      <c r="LRK65" s="169"/>
      <c r="LRL65" s="169"/>
      <c r="LRM65" s="169"/>
      <c r="LRN65" s="169"/>
      <c r="LRO65" s="169"/>
      <c r="LRP65" s="169"/>
      <c r="LRQ65" s="169"/>
      <c r="LRR65" s="169"/>
      <c r="LRS65" s="169"/>
      <c r="LRT65" s="169"/>
      <c r="LRU65" s="169"/>
      <c r="LRV65" s="169"/>
      <c r="LRW65" s="169"/>
      <c r="LRX65" s="169"/>
      <c r="LRY65" s="169"/>
      <c r="LRZ65" s="169"/>
      <c r="LSA65" s="169"/>
      <c r="LSB65" s="169"/>
      <c r="LSC65" s="169"/>
      <c r="LSD65" s="169"/>
      <c r="LSE65" s="169"/>
      <c r="LSF65" s="169"/>
      <c r="LSG65" s="169"/>
      <c r="LSH65" s="169"/>
      <c r="LSI65" s="169"/>
      <c r="LSJ65" s="169"/>
      <c r="LSK65" s="169"/>
      <c r="LSL65" s="169"/>
      <c r="LSM65" s="169"/>
      <c r="LSN65" s="169"/>
      <c r="LSO65" s="169"/>
      <c r="LSP65" s="169"/>
      <c r="LSQ65" s="169"/>
      <c r="LSR65" s="169"/>
      <c r="LSS65" s="169"/>
      <c r="LST65" s="169"/>
      <c r="LSU65" s="169"/>
      <c r="LSV65" s="169"/>
      <c r="LSW65" s="169"/>
      <c r="LSX65" s="169"/>
      <c r="LSY65" s="169"/>
      <c r="LSZ65" s="169"/>
      <c r="LTA65" s="169"/>
      <c r="LTB65" s="169"/>
      <c r="LTC65" s="169"/>
      <c r="LTD65" s="169"/>
      <c r="LTE65" s="169"/>
      <c r="LTF65" s="169"/>
      <c r="LTG65" s="169"/>
      <c r="LTH65" s="169"/>
      <c r="LTI65" s="169"/>
      <c r="LTJ65" s="169"/>
      <c r="LTK65" s="169"/>
      <c r="LTL65" s="169"/>
      <c r="LTM65" s="169"/>
      <c r="LTN65" s="169"/>
      <c r="LTO65" s="169"/>
      <c r="LTP65" s="169"/>
      <c r="LTQ65" s="169"/>
      <c r="LTR65" s="169"/>
      <c r="LTS65" s="169"/>
      <c r="LTT65" s="169"/>
      <c r="LTU65" s="169"/>
      <c r="LTV65" s="169"/>
      <c r="LTW65" s="169"/>
      <c r="LTX65" s="169"/>
      <c r="LTY65" s="169"/>
      <c r="LTZ65" s="169"/>
      <c r="LUA65" s="169"/>
      <c r="LUB65" s="169"/>
      <c r="LUC65" s="169"/>
      <c r="LUD65" s="169"/>
      <c r="LUE65" s="169"/>
      <c r="LUF65" s="169"/>
      <c r="LUG65" s="169"/>
      <c r="LUH65" s="169"/>
      <c r="LUI65" s="169"/>
      <c r="LUJ65" s="169"/>
      <c r="LUK65" s="169"/>
      <c r="LUL65" s="169"/>
      <c r="LUM65" s="169"/>
      <c r="LUN65" s="169"/>
      <c r="LUO65" s="169"/>
      <c r="LUP65" s="169"/>
      <c r="LUQ65" s="169"/>
      <c r="LUR65" s="169"/>
      <c r="LUS65" s="169"/>
      <c r="LUT65" s="169"/>
      <c r="LUU65" s="169"/>
      <c r="LUV65" s="169"/>
      <c r="LUW65" s="169"/>
      <c r="LUX65" s="169"/>
      <c r="LUY65" s="169"/>
      <c r="LUZ65" s="169"/>
      <c r="LVA65" s="169"/>
      <c r="LVB65" s="169"/>
      <c r="LVC65" s="169"/>
      <c r="LVD65" s="169"/>
      <c r="LVE65" s="169"/>
      <c r="LVF65" s="169"/>
      <c r="LVG65" s="169"/>
      <c r="LVH65" s="169"/>
      <c r="LVI65" s="169"/>
      <c r="LVJ65" s="169"/>
      <c r="LVK65" s="169"/>
      <c r="LVL65" s="169"/>
      <c r="LVM65" s="169"/>
      <c r="LVN65" s="169"/>
      <c r="LVO65" s="169"/>
      <c r="LVP65" s="169"/>
      <c r="LVQ65" s="169"/>
      <c r="LVR65" s="169"/>
      <c r="LVS65" s="169"/>
      <c r="LVT65" s="169"/>
      <c r="LVU65" s="169"/>
      <c r="LVV65" s="169"/>
      <c r="LVW65" s="169"/>
      <c r="LVX65" s="169"/>
      <c r="LVY65" s="169"/>
      <c r="LVZ65" s="169"/>
      <c r="LWA65" s="169"/>
      <c r="LWB65" s="169"/>
      <c r="LWC65" s="169"/>
      <c r="LWD65" s="169"/>
      <c r="LWE65" s="169"/>
      <c r="LWF65" s="169"/>
      <c r="LWG65" s="169"/>
      <c r="LWH65" s="169"/>
      <c r="LWI65" s="169"/>
      <c r="LWJ65" s="169"/>
      <c r="LWK65" s="169"/>
      <c r="LWL65" s="169"/>
      <c r="LWM65" s="169"/>
      <c r="LWN65" s="169"/>
      <c r="LWO65" s="169"/>
      <c r="LWP65" s="169"/>
      <c r="LWQ65" s="169"/>
      <c r="LWR65" s="169"/>
      <c r="LWS65" s="169"/>
      <c r="LWT65" s="169"/>
      <c r="LWU65" s="169"/>
      <c r="LWV65" s="169"/>
      <c r="LWW65" s="169"/>
      <c r="LWX65" s="169"/>
      <c r="LWY65" s="169"/>
      <c r="LWZ65" s="169"/>
      <c r="LXA65" s="169"/>
      <c r="LXB65" s="169"/>
      <c r="LXC65" s="169"/>
      <c r="LXD65" s="169"/>
      <c r="LXE65" s="169"/>
      <c r="LXF65" s="169"/>
      <c r="LXG65" s="169"/>
      <c r="LXH65" s="169"/>
      <c r="LXI65" s="169"/>
      <c r="LXJ65" s="169"/>
      <c r="LXK65" s="169"/>
      <c r="LXL65" s="169"/>
      <c r="LXM65" s="169"/>
      <c r="LXN65" s="169"/>
      <c r="LXO65" s="169"/>
      <c r="LXP65" s="169"/>
      <c r="LXQ65" s="169"/>
      <c r="LXR65" s="169"/>
      <c r="LXS65" s="169"/>
      <c r="LXT65" s="169"/>
      <c r="LXU65" s="169"/>
      <c r="LXV65" s="169"/>
      <c r="LXW65" s="169"/>
      <c r="LXX65" s="169"/>
      <c r="LXY65" s="169"/>
      <c r="LXZ65" s="169"/>
      <c r="LYA65" s="169"/>
      <c r="LYB65" s="169"/>
      <c r="LYC65" s="169"/>
      <c r="LYD65" s="169"/>
      <c r="LYE65" s="169"/>
      <c r="LYF65" s="169"/>
      <c r="LYG65" s="169"/>
      <c r="LYH65" s="169"/>
      <c r="LYI65" s="169"/>
      <c r="LYJ65" s="169"/>
      <c r="LYK65" s="169"/>
      <c r="LYL65" s="169"/>
      <c r="LYM65" s="169"/>
      <c r="LYN65" s="169"/>
      <c r="LYO65" s="169"/>
      <c r="LYP65" s="169"/>
      <c r="LYQ65" s="169"/>
      <c r="LYR65" s="169"/>
      <c r="LYS65" s="169"/>
      <c r="LYT65" s="169"/>
      <c r="LYU65" s="169"/>
      <c r="LYV65" s="169"/>
      <c r="LYW65" s="169"/>
      <c r="LYX65" s="169"/>
      <c r="LYY65" s="169"/>
      <c r="LYZ65" s="169"/>
      <c r="LZA65" s="169"/>
      <c r="LZB65" s="169"/>
      <c r="LZC65" s="169"/>
      <c r="LZD65" s="169"/>
      <c r="LZE65" s="169"/>
      <c r="LZF65" s="169"/>
      <c r="LZG65" s="169"/>
      <c r="LZH65" s="169"/>
      <c r="LZI65" s="169"/>
      <c r="LZJ65" s="169"/>
      <c r="LZK65" s="169"/>
      <c r="LZL65" s="169"/>
      <c r="LZM65" s="169"/>
      <c r="LZN65" s="169"/>
      <c r="LZO65" s="169"/>
      <c r="LZP65" s="169"/>
      <c r="LZQ65" s="169"/>
      <c r="LZR65" s="169"/>
      <c r="LZS65" s="169"/>
      <c r="LZT65" s="169"/>
      <c r="LZU65" s="169"/>
      <c r="LZV65" s="169"/>
      <c r="LZW65" s="169"/>
      <c r="LZX65" s="169"/>
      <c r="LZY65" s="169"/>
      <c r="LZZ65" s="169"/>
      <c r="MAA65" s="169"/>
      <c r="MAB65" s="169"/>
      <c r="MAC65" s="169"/>
      <c r="MAD65" s="169"/>
      <c r="MAE65" s="169"/>
      <c r="MAF65" s="169"/>
      <c r="MAG65" s="169"/>
      <c r="MAH65" s="169"/>
      <c r="MAI65" s="169"/>
      <c r="MAJ65" s="169"/>
      <c r="MAK65" s="169"/>
      <c r="MAL65" s="169"/>
      <c r="MAM65" s="169"/>
      <c r="MAN65" s="169"/>
      <c r="MAO65" s="169"/>
      <c r="MAP65" s="169"/>
      <c r="MAQ65" s="169"/>
      <c r="MAR65" s="169"/>
      <c r="MAS65" s="169"/>
      <c r="MAT65" s="169"/>
      <c r="MAU65" s="169"/>
      <c r="MAV65" s="169"/>
      <c r="MAW65" s="169"/>
      <c r="MAX65" s="169"/>
      <c r="MAY65" s="169"/>
      <c r="MAZ65" s="169"/>
      <c r="MBA65" s="169"/>
      <c r="MBB65" s="169"/>
      <c r="MBC65" s="169"/>
      <c r="MBD65" s="169"/>
      <c r="MBE65" s="169"/>
      <c r="MBF65" s="169"/>
      <c r="MBG65" s="169"/>
      <c r="MBH65" s="169"/>
      <c r="MBI65" s="169"/>
      <c r="MBJ65" s="169"/>
      <c r="MBK65" s="169"/>
      <c r="MBL65" s="169"/>
      <c r="MBM65" s="169"/>
      <c r="MBN65" s="169"/>
      <c r="MBO65" s="169"/>
      <c r="MBP65" s="169"/>
      <c r="MBQ65" s="169"/>
      <c r="MBR65" s="169"/>
      <c r="MBS65" s="169"/>
      <c r="MBT65" s="169"/>
      <c r="MBU65" s="169"/>
      <c r="MBV65" s="169"/>
      <c r="MBW65" s="169"/>
      <c r="MBX65" s="169"/>
      <c r="MBY65" s="169"/>
      <c r="MBZ65" s="169"/>
      <c r="MCA65" s="169"/>
      <c r="MCB65" s="169"/>
      <c r="MCC65" s="169"/>
      <c r="MCD65" s="169"/>
      <c r="MCE65" s="169"/>
      <c r="MCF65" s="169"/>
      <c r="MCG65" s="169"/>
      <c r="MCH65" s="169"/>
      <c r="MCI65" s="169"/>
      <c r="MCJ65" s="169"/>
      <c r="MCK65" s="169"/>
      <c r="MCL65" s="169"/>
      <c r="MCM65" s="169"/>
      <c r="MCN65" s="169"/>
      <c r="MCO65" s="169"/>
      <c r="MCP65" s="169"/>
      <c r="MCQ65" s="169"/>
      <c r="MCR65" s="169"/>
      <c r="MCS65" s="169"/>
      <c r="MCT65" s="169"/>
      <c r="MCU65" s="169"/>
      <c r="MCV65" s="169"/>
      <c r="MCW65" s="169"/>
      <c r="MCX65" s="169"/>
      <c r="MCY65" s="169"/>
      <c r="MCZ65" s="169"/>
      <c r="MDA65" s="169"/>
      <c r="MDB65" s="169"/>
      <c r="MDC65" s="169"/>
      <c r="MDD65" s="169"/>
      <c r="MDE65" s="169"/>
      <c r="MDF65" s="169"/>
      <c r="MDG65" s="169"/>
      <c r="MDH65" s="169"/>
      <c r="MDI65" s="169"/>
      <c r="MDJ65" s="169"/>
      <c r="MDK65" s="169"/>
      <c r="MDL65" s="169"/>
      <c r="MDM65" s="169"/>
      <c r="MDN65" s="169"/>
      <c r="MDO65" s="169"/>
      <c r="MDP65" s="169"/>
      <c r="MDQ65" s="169"/>
      <c r="MDR65" s="169"/>
      <c r="MDS65" s="169"/>
      <c r="MDT65" s="169"/>
      <c r="MDU65" s="169"/>
      <c r="MDV65" s="169"/>
      <c r="MDW65" s="169"/>
      <c r="MDX65" s="169"/>
      <c r="MDY65" s="169"/>
      <c r="MDZ65" s="169"/>
      <c r="MEA65" s="169"/>
      <c r="MEB65" s="169"/>
      <c r="MEC65" s="169"/>
      <c r="MED65" s="169"/>
      <c r="MEE65" s="169"/>
      <c r="MEF65" s="169"/>
      <c r="MEG65" s="169"/>
      <c r="MEH65" s="169"/>
      <c r="MEI65" s="169"/>
      <c r="MEJ65" s="169"/>
      <c r="MEK65" s="169"/>
      <c r="MEL65" s="169"/>
      <c r="MEM65" s="169"/>
      <c r="MEN65" s="169"/>
      <c r="MEO65" s="169"/>
      <c r="MEP65" s="169"/>
      <c r="MEQ65" s="169"/>
      <c r="MER65" s="169"/>
      <c r="MES65" s="169"/>
      <c r="MET65" s="169"/>
      <c r="MEU65" s="169"/>
      <c r="MEV65" s="169"/>
      <c r="MEW65" s="169"/>
      <c r="MEX65" s="169"/>
      <c r="MEY65" s="169"/>
      <c r="MEZ65" s="169"/>
      <c r="MFA65" s="169"/>
      <c r="MFB65" s="169"/>
      <c r="MFC65" s="169"/>
      <c r="MFD65" s="169"/>
      <c r="MFE65" s="169"/>
      <c r="MFF65" s="169"/>
      <c r="MFG65" s="169"/>
      <c r="MFH65" s="169"/>
      <c r="MFI65" s="169"/>
      <c r="MFJ65" s="169"/>
      <c r="MFK65" s="169"/>
      <c r="MFL65" s="169"/>
      <c r="MFM65" s="169"/>
      <c r="MFN65" s="169"/>
      <c r="MFO65" s="169"/>
      <c r="MFP65" s="169"/>
      <c r="MFQ65" s="169"/>
      <c r="MFR65" s="169"/>
      <c r="MFS65" s="169"/>
      <c r="MFT65" s="169"/>
      <c r="MFU65" s="169"/>
      <c r="MFV65" s="169"/>
      <c r="MFW65" s="169"/>
      <c r="MFX65" s="169"/>
      <c r="MFY65" s="169"/>
      <c r="MFZ65" s="169"/>
      <c r="MGA65" s="169"/>
      <c r="MGB65" s="169"/>
      <c r="MGC65" s="169"/>
      <c r="MGD65" s="169"/>
      <c r="MGE65" s="169"/>
      <c r="MGF65" s="169"/>
      <c r="MGG65" s="169"/>
      <c r="MGH65" s="169"/>
      <c r="MGI65" s="169"/>
      <c r="MGJ65" s="169"/>
      <c r="MGK65" s="169"/>
      <c r="MGL65" s="169"/>
      <c r="MGM65" s="169"/>
      <c r="MGN65" s="169"/>
      <c r="MGO65" s="169"/>
      <c r="MGP65" s="169"/>
      <c r="MGQ65" s="169"/>
      <c r="MGR65" s="169"/>
      <c r="MGS65" s="169"/>
      <c r="MGT65" s="169"/>
      <c r="MGU65" s="169"/>
      <c r="MGV65" s="169"/>
      <c r="MGW65" s="169"/>
      <c r="MGX65" s="169"/>
      <c r="MGY65" s="169"/>
      <c r="MGZ65" s="169"/>
      <c r="MHA65" s="169"/>
      <c r="MHB65" s="169"/>
      <c r="MHC65" s="169"/>
      <c r="MHD65" s="169"/>
      <c r="MHE65" s="169"/>
      <c r="MHF65" s="169"/>
      <c r="MHG65" s="169"/>
      <c r="MHH65" s="169"/>
      <c r="MHI65" s="169"/>
      <c r="MHJ65" s="169"/>
      <c r="MHK65" s="169"/>
      <c r="MHL65" s="169"/>
      <c r="MHM65" s="169"/>
      <c r="MHN65" s="169"/>
      <c r="MHO65" s="169"/>
      <c r="MHP65" s="169"/>
      <c r="MHQ65" s="169"/>
      <c r="MHR65" s="169"/>
      <c r="MHS65" s="169"/>
      <c r="MHT65" s="169"/>
      <c r="MHU65" s="169"/>
      <c r="MHV65" s="169"/>
      <c r="MHW65" s="169"/>
      <c r="MHX65" s="169"/>
      <c r="MHY65" s="169"/>
      <c r="MHZ65" s="169"/>
      <c r="MIA65" s="169"/>
      <c r="MIB65" s="169"/>
      <c r="MIC65" s="169"/>
      <c r="MID65" s="169"/>
      <c r="MIE65" s="169"/>
      <c r="MIF65" s="169"/>
      <c r="MIG65" s="169"/>
      <c r="MIH65" s="169"/>
      <c r="MII65" s="169"/>
      <c r="MIJ65" s="169"/>
      <c r="MIK65" s="169"/>
      <c r="MIL65" s="169"/>
      <c r="MIM65" s="169"/>
      <c r="MIN65" s="169"/>
      <c r="MIO65" s="169"/>
      <c r="MIP65" s="169"/>
      <c r="MIQ65" s="169"/>
      <c r="MIR65" s="169"/>
      <c r="MIS65" s="169"/>
      <c r="MIT65" s="169"/>
      <c r="MIU65" s="169"/>
      <c r="MIV65" s="169"/>
      <c r="MIW65" s="169"/>
      <c r="MIX65" s="169"/>
      <c r="MIY65" s="169"/>
      <c r="MIZ65" s="169"/>
      <c r="MJA65" s="169"/>
      <c r="MJB65" s="169"/>
      <c r="MJC65" s="169"/>
      <c r="MJD65" s="169"/>
      <c r="MJE65" s="169"/>
      <c r="MJF65" s="169"/>
      <c r="MJG65" s="169"/>
      <c r="MJH65" s="169"/>
      <c r="MJI65" s="169"/>
      <c r="MJJ65" s="169"/>
      <c r="MJK65" s="169"/>
      <c r="MJL65" s="169"/>
      <c r="MJM65" s="169"/>
      <c r="MJN65" s="169"/>
      <c r="MJO65" s="169"/>
      <c r="MJP65" s="169"/>
      <c r="MJQ65" s="169"/>
      <c r="MJR65" s="169"/>
      <c r="MJS65" s="169"/>
      <c r="MJT65" s="169"/>
      <c r="MJU65" s="169"/>
      <c r="MJV65" s="169"/>
      <c r="MJW65" s="169"/>
      <c r="MJX65" s="169"/>
      <c r="MJY65" s="169"/>
      <c r="MJZ65" s="169"/>
      <c r="MKA65" s="169"/>
      <c r="MKB65" s="169"/>
      <c r="MKC65" s="169"/>
      <c r="MKD65" s="169"/>
      <c r="MKE65" s="169"/>
      <c r="MKF65" s="169"/>
      <c r="MKG65" s="169"/>
      <c r="MKH65" s="169"/>
      <c r="MKI65" s="169"/>
      <c r="MKJ65" s="169"/>
      <c r="MKK65" s="169"/>
      <c r="MKL65" s="169"/>
      <c r="MKM65" s="169"/>
      <c r="MKN65" s="169"/>
      <c r="MKO65" s="169"/>
      <c r="MKP65" s="169"/>
      <c r="MKQ65" s="169"/>
      <c r="MKR65" s="169"/>
      <c r="MKS65" s="169"/>
      <c r="MKT65" s="169"/>
      <c r="MKU65" s="169"/>
      <c r="MKV65" s="169"/>
      <c r="MKW65" s="169"/>
      <c r="MKX65" s="169"/>
      <c r="MKY65" s="169"/>
      <c r="MKZ65" s="169"/>
      <c r="MLA65" s="169"/>
      <c r="MLB65" s="169"/>
      <c r="MLC65" s="169"/>
      <c r="MLD65" s="169"/>
      <c r="MLE65" s="169"/>
      <c r="MLF65" s="169"/>
      <c r="MLG65" s="169"/>
      <c r="MLH65" s="169"/>
      <c r="MLI65" s="169"/>
      <c r="MLJ65" s="169"/>
      <c r="MLK65" s="169"/>
      <c r="MLL65" s="169"/>
      <c r="MLM65" s="169"/>
      <c r="MLN65" s="169"/>
      <c r="MLO65" s="169"/>
      <c r="MLP65" s="169"/>
      <c r="MLQ65" s="169"/>
      <c r="MLR65" s="169"/>
      <c r="MLS65" s="169"/>
      <c r="MLT65" s="169"/>
      <c r="MLU65" s="169"/>
      <c r="MLV65" s="169"/>
      <c r="MLW65" s="169"/>
      <c r="MLX65" s="169"/>
      <c r="MLY65" s="169"/>
      <c r="MLZ65" s="169"/>
      <c r="MMA65" s="169"/>
      <c r="MMB65" s="169"/>
      <c r="MMC65" s="169"/>
      <c r="MMD65" s="169"/>
      <c r="MME65" s="169"/>
      <c r="MMF65" s="169"/>
      <c r="MMG65" s="169"/>
      <c r="MMH65" s="169"/>
      <c r="MMI65" s="169"/>
      <c r="MMJ65" s="169"/>
      <c r="MMK65" s="169"/>
      <c r="MML65" s="169"/>
      <c r="MMM65" s="169"/>
      <c r="MMN65" s="169"/>
      <c r="MMO65" s="169"/>
      <c r="MMP65" s="169"/>
      <c r="MMQ65" s="169"/>
      <c r="MMR65" s="169"/>
      <c r="MMS65" s="169"/>
      <c r="MMT65" s="169"/>
      <c r="MMU65" s="169"/>
      <c r="MMV65" s="169"/>
      <c r="MMW65" s="169"/>
      <c r="MMX65" s="169"/>
      <c r="MMY65" s="169"/>
      <c r="MMZ65" s="169"/>
      <c r="MNA65" s="169"/>
      <c r="MNB65" s="169"/>
      <c r="MNC65" s="169"/>
      <c r="MND65" s="169"/>
      <c r="MNE65" s="169"/>
      <c r="MNF65" s="169"/>
      <c r="MNG65" s="169"/>
      <c r="MNH65" s="169"/>
      <c r="MNI65" s="169"/>
      <c r="MNJ65" s="169"/>
      <c r="MNK65" s="169"/>
      <c r="MNL65" s="169"/>
      <c r="MNM65" s="169"/>
      <c r="MNN65" s="169"/>
      <c r="MNO65" s="169"/>
      <c r="MNP65" s="169"/>
      <c r="MNQ65" s="169"/>
      <c r="MNR65" s="169"/>
      <c r="MNS65" s="169"/>
      <c r="MNT65" s="169"/>
      <c r="MNU65" s="169"/>
      <c r="MNV65" s="169"/>
      <c r="MNW65" s="169"/>
      <c r="MNX65" s="169"/>
      <c r="MNY65" s="169"/>
      <c r="MNZ65" s="169"/>
      <c r="MOA65" s="169"/>
      <c r="MOB65" s="169"/>
      <c r="MOC65" s="169"/>
      <c r="MOD65" s="169"/>
      <c r="MOE65" s="169"/>
      <c r="MOF65" s="169"/>
      <c r="MOG65" s="169"/>
      <c r="MOH65" s="169"/>
      <c r="MOI65" s="169"/>
      <c r="MOJ65" s="169"/>
      <c r="MOK65" s="169"/>
      <c r="MOL65" s="169"/>
      <c r="MOM65" s="169"/>
      <c r="MON65" s="169"/>
      <c r="MOO65" s="169"/>
      <c r="MOP65" s="169"/>
      <c r="MOQ65" s="169"/>
      <c r="MOR65" s="169"/>
      <c r="MOS65" s="169"/>
      <c r="MOT65" s="169"/>
      <c r="MOU65" s="169"/>
      <c r="MOV65" s="169"/>
      <c r="MOW65" s="169"/>
      <c r="MOX65" s="169"/>
      <c r="MOY65" s="169"/>
      <c r="MOZ65" s="169"/>
      <c r="MPA65" s="169"/>
      <c r="MPB65" s="169"/>
      <c r="MPC65" s="169"/>
      <c r="MPD65" s="169"/>
      <c r="MPE65" s="169"/>
      <c r="MPF65" s="169"/>
      <c r="MPG65" s="169"/>
      <c r="MPH65" s="169"/>
      <c r="MPI65" s="169"/>
      <c r="MPJ65" s="169"/>
      <c r="MPK65" s="169"/>
      <c r="MPL65" s="169"/>
      <c r="MPM65" s="169"/>
      <c r="MPN65" s="169"/>
      <c r="MPO65" s="169"/>
      <c r="MPP65" s="169"/>
      <c r="MPQ65" s="169"/>
      <c r="MPR65" s="169"/>
      <c r="MPS65" s="169"/>
      <c r="MPT65" s="169"/>
      <c r="MPU65" s="169"/>
      <c r="MPV65" s="169"/>
      <c r="MPW65" s="169"/>
      <c r="MPX65" s="169"/>
      <c r="MPY65" s="169"/>
      <c r="MPZ65" s="169"/>
      <c r="MQA65" s="169"/>
      <c r="MQB65" s="169"/>
      <c r="MQC65" s="169"/>
      <c r="MQD65" s="169"/>
      <c r="MQE65" s="169"/>
      <c r="MQF65" s="169"/>
      <c r="MQG65" s="169"/>
      <c r="MQH65" s="169"/>
      <c r="MQI65" s="169"/>
      <c r="MQJ65" s="169"/>
      <c r="MQK65" s="169"/>
      <c r="MQL65" s="169"/>
      <c r="MQM65" s="169"/>
      <c r="MQN65" s="169"/>
      <c r="MQO65" s="169"/>
      <c r="MQP65" s="169"/>
      <c r="MQQ65" s="169"/>
      <c r="MQR65" s="169"/>
      <c r="MQS65" s="169"/>
      <c r="MQT65" s="169"/>
      <c r="MQU65" s="169"/>
      <c r="MQV65" s="169"/>
      <c r="MQW65" s="169"/>
      <c r="MQX65" s="169"/>
      <c r="MQY65" s="169"/>
      <c r="MQZ65" s="169"/>
      <c r="MRA65" s="169"/>
      <c r="MRB65" s="169"/>
      <c r="MRC65" s="169"/>
      <c r="MRD65" s="169"/>
      <c r="MRE65" s="169"/>
      <c r="MRF65" s="169"/>
      <c r="MRG65" s="169"/>
      <c r="MRH65" s="169"/>
      <c r="MRI65" s="169"/>
      <c r="MRJ65" s="169"/>
      <c r="MRK65" s="169"/>
      <c r="MRL65" s="169"/>
      <c r="MRM65" s="169"/>
      <c r="MRN65" s="169"/>
      <c r="MRO65" s="169"/>
      <c r="MRP65" s="169"/>
      <c r="MRQ65" s="169"/>
      <c r="MRR65" s="169"/>
      <c r="MRS65" s="169"/>
      <c r="MRT65" s="169"/>
      <c r="MRU65" s="169"/>
      <c r="MRV65" s="169"/>
      <c r="MRW65" s="169"/>
      <c r="MRX65" s="169"/>
      <c r="MRY65" s="169"/>
      <c r="MRZ65" s="169"/>
      <c r="MSA65" s="169"/>
      <c r="MSB65" s="169"/>
      <c r="MSC65" s="169"/>
      <c r="MSD65" s="169"/>
      <c r="MSE65" s="169"/>
      <c r="MSF65" s="169"/>
      <c r="MSG65" s="169"/>
      <c r="MSH65" s="169"/>
      <c r="MSI65" s="169"/>
      <c r="MSJ65" s="169"/>
      <c r="MSK65" s="169"/>
      <c r="MSL65" s="169"/>
      <c r="MSM65" s="169"/>
      <c r="MSN65" s="169"/>
      <c r="MSO65" s="169"/>
      <c r="MSP65" s="169"/>
      <c r="MSQ65" s="169"/>
      <c r="MSR65" s="169"/>
      <c r="MSS65" s="169"/>
      <c r="MST65" s="169"/>
      <c r="MSU65" s="169"/>
      <c r="MSV65" s="169"/>
      <c r="MSW65" s="169"/>
      <c r="MSX65" s="169"/>
      <c r="MSY65" s="169"/>
      <c r="MSZ65" s="169"/>
      <c r="MTA65" s="169"/>
      <c r="MTB65" s="169"/>
      <c r="MTC65" s="169"/>
      <c r="MTD65" s="169"/>
      <c r="MTE65" s="169"/>
      <c r="MTF65" s="169"/>
      <c r="MTG65" s="169"/>
      <c r="MTH65" s="169"/>
      <c r="MTI65" s="169"/>
      <c r="MTJ65" s="169"/>
      <c r="MTK65" s="169"/>
      <c r="MTL65" s="169"/>
      <c r="MTM65" s="169"/>
      <c r="MTN65" s="169"/>
      <c r="MTO65" s="169"/>
      <c r="MTP65" s="169"/>
      <c r="MTQ65" s="169"/>
      <c r="MTR65" s="169"/>
      <c r="MTS65" s="169"/>
      <c r="MTT65" s="169"/>
      <c r="MTU65" s="169"/>
      <c r="MTV65" s="169"/>
      <c r="MTW65" s="169"/>
      <c r="MTX65" s="169"/>
      <c r="MTY65" s="169"/>
      <c r="MTZ65" s="169"/>
      <c r="MUA65" s="169"/>
      <c r="MUB65" s="169"/>
      <c r="MUC65" s="169"/>
      <c r="MUD65" s="169"/>
      <c r="MUE65" s="169"/>
      <c r="MUF65" s="169"/>
      <c r="MUG65" s="169"/>
      <c r="MUH65" s="169"/>
      <c r="MUI65" s="169"/>
      <c r="MUJ65" s="169"/>
      <c r="MUK65" s="169"/>
      <c r="MUL65" s="169"/>
      <c r="MUM65" s="169"/>
      <c r="MUN65" s="169"/>
      <c r="MUO65" s="169"/>
      <c r="MUP65" s="169"/>
      <c r="MUQ65" s="169"/>
      <c r="MUR65" s="169"/>
      <c r="MUS65" s="169"/>
      <c r="MUT65" s="169"/>
      <c r="MUU65" s="169"/>
      <c r="MUV65" s="169"/>
      <c r="MUW65" s="169"/>
      <c r="MUX65" s="169"/>
      <c r="MUY65" s="169"/>
      <c r="MUZ65" s="169"/>
      <c r="MVA65" s="169"/>
      <c r="MVB65" s="169"/>
      <c r="MVC65" s="169"/>
      <c r="MVD65" s="169"/>
      <c r="MVE65" s="169"/>
      <c r="MVF65" s="169"/>
      <c r="MVG65" s="169"/>
      <c r="MVH65" s="169"/>
      <c r="MVI65" s="169"/>
      <c r="MVJ65" s="169"/>
      <c r="MVK65" s="169"/>
      <c r="MVL65" s="169"/>
      <c r="MVM65" s="169"/>
      <c r="MVN65" s="169"/>
      <c r="MVO65" s="169"/>
      <c r="MVP65" s="169"/>
      <c r="MVQ65" s="169"/>
      <c r="MVR65" s="169"/>
      <c r="MVS65" s="169"/>
      <c r="MVT65" s="169"/>
      <c r="MVU65" s="169"/>
      <c r="MVV65" s="169"/>
      <c r="MVW65" s="169"/>
      <c r="MVX65" s="169"/>
      <c r="MVY65" s="169"/>
      <c r="MVZ65" s="169"/>
      <c r="MWA65" s="169"/>
      <c r="MWB65" s="169"/>
      <c r="MWC65" s="169"/>
      <c r="MWD65" s="169"/>
      <c r="MWE65" s="169"/>
      <c r="MWF65" s="169"/>
      <c r="MWG65" s="169"/>
      <c r="MWH65" s="169"/>
      <c r="MWI65" s="169"/>
      <c r="MWJ65" s="169"/>
      <c r="MWK65" s="169"/>
      <c r="MWL65" s="169"/>
      <c r="MWM65" s="169"/>
      <c r="MWN65" s="169"/>
      <c r="MWO65" s="169"/>
      <c r="MWP65" s="169"/>
      <c r="MWQ65" s="169"/>
      <c r="MWR65" s="169"/>
      <c r="MWS65" s="169"/>
      <c r="MWT65" s="169"/>
      <c r="MWU65" s="169"/>
      <c r="MWV65" s="169"/>
      <c r="MWW65" s="169"/>
      <c r="MWX65" s="169"/>
      <c r="MWY65" s="169"/>
      <c r="MWZ65" s="169"/>
      <c r="MXA65" s="169"/>
      <c r="MXB65" s="169"/>
      <c r="MXC65" s="169"/>
      <c r="MXD65" s="169"/>
      <c r="MXE65" s="169"/>
      <c r="MXF65" s="169"/>
      <c r="MXG65" s="169"/>
      <c r="MXH65" s="169"/>
      <c r="MXI65" s="169"/>
      <c r="MXJ65" s="169"/>
      <c r="MXK65" s="169"/>
      <c r="MXL65" s="169"/>
      <c r="MXM65" s="169"/>
      <c r="MXN65" s="169"/>
      <c r="MXO65" s="169"/>
      <c r="MXP65" s="169"/>
      <c r="MXQ65" s="169"/>
      <c r="MXR65" s="169"/>
      <c r="MXS65" s="169"/>
      <c r="MXT65" s="169"/>
      <c r="MXU65" s="169"/>
      <c r="MXV65" s="169"/>
      <c r="MXW65" s="169"/>
      <c r="MXX65" s="169"/>
      <c r="MXY65" s="169"/>
      <c r="MXZ65" s="169"/>
      <c r="MYA65" s="169"/>
      <c r="MYB65" s="169"/>
      <c r="MYC65" s="169"/>
      <c r="MYD65" s="169"/>
      <c r="MYE65" s="169"/>
      <c r="MYF65" s="169"/>
      <c r="MYG65" s="169"/>
      <c r="MYH65" s="169"/>
      <c r="MYI65" s="169"/>
      <c r="MYJ65" s="169"/>
      <c r="MYK65" s="169"/>
      <c r="MYL65" s="169"/>
      <c r="MYM65" s="169"/>
      <c r="MYN65" s="169"/>
      <c r="MYO65" s="169"/>
      <c r="MYP65" s="169"/>
      <c r="MYQ65" s="169"/>
      <c r="MYR65" s="169"/>
      <c r="MYS65" s="169"/>
      <c r="MYT65" s="169"/>
      <c r="MYU65" s="169"/>
      <c r="MYV65" s="169"/>
      <c r="MYW65" s="169"/>
      <c r="MYX65" s="169"/>
      <c r="MYY65" s="169"/>
      <c r="MYZ65" s="169"/>
      <c r="MZA65" s="169"/>
      <c r="MZB65" s="169"/>
      <c r="MZC65" s="169"/>
      <c r="MZD65" s="169"/>
      <c r="MZE65" s="169"/>
      <c r="MZF65" s="169"/>
      <c r="MZG65" s="169"/>
      <c r="MZH65" s="169"/>
      <c r="MZI65" s="169"/>
      <c r="MZJ65" s="169"/>
      <c r="MZK65" s="169"/>
      <c r="MZL65" s="169"/>
      <c r="MZM65" s="169"/>
      <c r="MZN65" s="169"/>
      <c r="MZO65" s="169"/>
      <c r="MZP65" s="169"/>
      <c r="MZQ65" s="169"/>
      <c r="MZR65" s="169"/>
      <c r="MZS65" s="169"/>
      <c r="MZT65" s="169"/>
      <c r="MZU65" s="169"/>
      <c r="MZV65" s="169"/>
      <c r="MZW65" s="169"/>
      <c r="MZX65" s="169"/>
      <c r="MZY65" s="169"/>
      <c r="MZZ65" s="169"/>
      <c r="NAA65" s="169"/>
      <c r="NAB65" s="169"/>
      <c r="NAC65" s="169"/>
      <c r="NAD65" s="169"/>
      <c r="NAE65" s="169"/>
      <c r="NAF65" s="169"/>
      <c r="NAG65" s="169"/>
      <c r="NAH65" s="169"/>
      <c r="NAI65" s="169"/>
      <c r="NAJ65" s="169"/>
      <c r="NAK65" s="169"/>
      <c r="NAL65" s="169"/>
      <c r="NAM65" s="169"/>
      <c r="NAN65" s="169"/>
      <c r="NAO65" s="169"/>
      <c r="NAP65" s="169"/>
      <c r="NAQ65" s="169"/>
      <c r="NAR65" s="169"/>
      <c r="NAS65" s="169"/>
      <c r="NAT65" s="169"/>
      <c r="NAU65" s="169"/>
      <c r="NAV65" s="169"/>
      <c r="NAW65" s="169"/>
      <c r="NAX65" s="169"/>
      <c r="NAY65" s="169"/>
      <c r="NAZ65" s="169"/>
      <c r="NBA65" s="169"/>
      <c r="NBB65" s="169"/>
      <c r="NBC65" s="169"/>
      <c r="NBD65" s="169"/>
      <c r="NBE65" s="169"/>
      <c r="NBF65" s="169"/>
      <c r="NBG65" s="169"/>
      <c r="NBH65" s="169"/>
      <c r="NBI65" s="169"/>
      <c r="NBJ65" s="169"/>
      <c r="NBK65" s="169"/>
      <c r="NBL65" s="169"/>
      <c r="NBM65" s="169"/>
      <c r="NBN65" s="169"/>
      <c r="NBO65" s="169"/>
      <c r="NBP65" s="169"/>
      <c r="NBQ65" s="169"/>
      <c r="NBR65" s="169"/>
      <c r="NBS65" s="169"/>
      <c r="NBT65" s="169"/>
      <c r="NBU65" s="169"/>
      <c r="NBV65" s="169"/>
      <c r="NBW65" s="169"/>
      <c r="NBX65" s="169"/>
      <c r="NBY65" s="169"/>
      <c r="NBZ65" s="169"/>
      <c r="NCA65" s="169"/>
      <c r="NCB65" s="169"/>
      <c r="NCC65" s="169"/>
      <c r="NCD65" s="169"/>
      <c r="NCE65" s="169"/>
      <c r="NCF65" s="169"/>
      <c r="NCG65" s="169"/>
      <c r="NCH65" s="169"/>
      <c r="NCI65" s="169"/>
      <c r="NCJ65" s="169"/>
      <c r="NCK65" s="169"/>
      <c r="NCL65" s="169"/>
      <c r="NCM65" s="169"/>
      <c r="NCN65" s="169"/>
      <c r="NCO65" s="169"/>
      <c r="NCP65" s="169"/>
      <c r="NCQ65" s="169"/>
      <c r="NCR65" s="169"/>
      <c r="NCS65" s="169"/>
      <c r="NCT65" s="169"/>
      <c r="NCU65" s="169"/>
      <c r="NCV65" s="169"/>
      <c r="NCW65" s="169"/>
      <c r="NCX65" s="169"/>
      <c r="NCY65" s="169"/>
      <c r="NCZ65" s="169"/>
      <c r="NDA65" s="169"/>
      <c r="NDB65" s="169"/>
      <c r="NDC65" s="169"/>
      <c r="NDD65" s="169"/>
      <c r="NDE65" s="169"/>
      <c r="NDF65" s="169"/>
      <c r="NDG65" s="169"/>
      <c r="NDH65" s="169"/>
      <c r="NDI65" s="169"/>
      <c r="NDJ65" s="169"/>
      <c r="NDK65" s="169"/>
      <c r="NDL65" s="169"/>
      <c r="NDM65" s="169"/>
      <c r="NDN65" s="169"/>
      <c r="NDO65" s="169"/>
      <c r="NDP65" s="169"/>
      <c r="NDQ65" s="169"/>
      <c r="NDR65" s="169"/>
      <c r="NDS65" s="169"/>
      <c r="NDT65" s="169"/>
      <c r="NDU65" s="169"/>
      <c r="NDV65" s="169"/>
      <c r="NDW65" s="169"/>
      <c r="NDX65" s="169"/>
      <c r="NDY65" s="169"/>
      <c r="NDZ65" s="169"/>
      <c r="NEA65" s="169"/>
      <c r="NEB65" s="169"/>
      <c r="NEC65" s="169"/>
      <c r="NED65" s="169"/>
      <c r="NEE65" s="169"/>
      <c r="NEF65" s="169"/>
      <c r="NEG65" s="169"/>
      <c r="NEH65" s="169"/>
      <c r="NEI65" s="169"/>
      <c r="NEJ65" s="169"/>
      <c r="NEK65" s="169"/>
      <c r="NEL65" s="169"/>
      <c r="NEM65" s="169"/>
      <c r="NEN65" s="169"/>
      <c r="NEO65" s="169"/>
      <c r="NEP65" s="169"/>
      <c r="NEQ65" s="169"/>
      <c r="NER65" s="169"/>
      <c r="NES65" s="169"/>
      <c r="NET65" s="169"/>
      <c r="NEU65" s="169"/>
      <c r="NEV65" s="169"/>
      <c r="NEW65" s="169"/>
      <c r="NEX65" s="169"/>
      <c r="NEY65" s="169"/>
      <c r="NEZ65" s="169"/>
      <c r="NFA65" s="169"/>
      <c r="NFB65" s="169"/>
      <c r="NFC65" s="169"/>
      <c r="NFD65" s="169"/>
      <c r="NFE65" s="169"/>
      <c r="NFF65" s="169"/>
      <c r="NFG65" s="169"/>
      <c r="NFH65" s="169"/>
      <c r="NFI65" s="169"/>
      <c r="NFJ65" s="169"/>
      <c r="NFK65" s="169"/>
      <c r="NFL65" s="169"/>
      <c r="NFM65" s="169"/>
      <c r="NFN65" s="169"/>
      <c r="NFO65" s="169"/>
      <c r="NFP65" s="169"/>
      <c r="NFQ65" s="169"/>
      <c r="NFR65" s="169"/>
      <c r="NFS65" s="169"/>
      <c r="NFT65" s="169"/>
      <c r="NFU65" s="169"/>
      <c r="NFV65" s="169"/>
      <c r="NFW65" s="169"/>
      <c r="NFX65" s="169"/>
      <c r="NFY65" s="169"/>
      <c r="NFZ65" s="169"/>
      <c r="NGA65" s="169"/>
      <c r="NGB65" s="169"/>
      <c r="NGC65" s="169"/>
      <c r="NGD65" s="169"/>
      <c r="NGE65" s="169"/>
      <c r="NGF65" s="169"/>
      <c r="NGG65" s="169"/>
      <c r="NGH65" s="169"/>
      <c r="NGI65" s="169"/>
      <c r="NGJ65" s="169"/>
      <c r="NGK65" s="169"/>
      <c r="NGL65" s="169"/>
      <c r="NGM65" s="169"/>
      <c r="NGN65" s="169"/>
      <c r="NGO65" s="169"/>
      <c r="NGP65" s="169"/>
      <c r="NGQ65" s="169"/>
      <c r="NGR65" s="169"/>
      <c r="NGS65" s="169"/>
      <c r="NGT65" s="169"/>
      <c r="NGU65" s="169"/>
      <c r="NGV65" s="169"/>
      <c r="NGW65" s="169"/>
      <c r="NGX65" s="169"/>
      <c r="NGY65" s="169"/>
      <c r="NGZ65" s="169"/>
      <c r="NHA65" s="169"/>
      <c r="NHB65" s="169"/>
      <c r="NHC65" s="169"/>
      <c r="NHD65" s="169"/>
      <c r="NHE65" s="169"/>
      <c r="NHF65" s="169"/>
      <c r="NHG65" s="169"/>
      <c r="NHH65" s="169"/>
      <c r="NHI65" s="169"/>
      <c r="NHJ65" s="169"/>
      <c r="NHK65" s="169"/>
      <c r="NHL65" s="169"/>
      <c r="NHM65" s="169"/>
      <c r="NHN65" s="169"/>
      <c r="NHO65" s="169"/>
      <c r="NHP65" s="169"/>
      <c r="NHQ65" s="169"/>
      <c r="NHR65" s="169"/>
      <c r="NHS65" s="169"/>
      <c r="NHT65" s="169"/>
      <c r="NHU65" s="169"/>
      <c r="NHV65" s="169"/>
      <c r="NHW65" s="169"/>
      <c r="NHX65" s="169"/>
      <c r="NHY65" s="169"/>
      <c r="NHZ65" s="169"/>
      <c r="NIA65" s="169"/>
      <c r="NIB65" s="169"/>
      <c r="NIC65" s="169"/>
      <c r="NID65" s="169"/>
      <c r="NIE65" s="169"/>
      <c r="NIF65" s="169"/>
      <c r="NIG65" s="169"/>
      <c r="NIH65" s="169"/>
      <c r="NII65" s="169"/>
      <c r="NIJ65" s="169"/>
      <c r="NIK65" s="169"/>
      <c r="NIL65" s="169"/>
      <c r="NIM65" s="169"/>
      <c r="NIN65" s="169"/>
      <c r="NIO65" s="169"/>
      <c r="NIP65" s="169"/>
      <c r="NIQ65" s="169"/>
      <c r="NIR65" s="169"/>
      <c r="NIS65" s="169"/>
      <c r="NIT65" s="169"/>
      <c r="NIU65" s="169"/>
      <c r="NIV65" s="169"/>
      <c r="NIW65" s="169"/>
      <c r="NIX65" s="169"/>
      <c r="NIY65" s="169"/>
      <c r="NIZ65" s="169"/>
      <c r="NJA65" s="169"/>
      <c r="NJB65" s="169"/>
      <c r="NJC65" s="169"/>
      <c r="NJD65" s="169"/>
      <c r="NJE65" s="169"/>
      <c r="NJF65" s="169"/>
      <c r="NJG65" s="169"/>
      <c r="NJH65" s="169"/>
      <c r="NJI65" s="169"/>
      <c r="NJJ65" s="169"/>
      <c r="NJK65" s="169"/>
      <c r="NJL65" s="169"/>
      <c r="NJM65" s="169"/>
      <c r="NJN65" s="169"/>
      <c r="NJO65" s="169"/>
      <c r="NJP65" s="169"/>
      <c r="NJQ65" s="169"/>
      <c r="NJR65" s="169"/>
      <c r="NJS65" s="169"/>
      <c r="NJT65" s="169"/>
      <c r="NJU65" s="169"/>
      <c r="NJV65" s="169"/>
      <c r="NJW65" s="169"/>
      <c r="NJX65" s="169"/>
      <c r="NJY65" s="169"/>
      <c r="NJZ65" s="169"/>
      <c r="NKA65" s="169"/>
      <c r="NKB65" s="169"/>
      <c r="NKC65" s="169"/>
      <c r="NKD65" s="169"/>
      <c r="NKE65" s="169"/>
      <c r="NKF65" s="169"/>
      <c r="NKG65" s="169"/>
      <c r="NKH65" s="169"/>
      <c r="NKI65" s="169"/>
      <c r="NKJ65" s="169"/>
      <c r="NKK65" s="169"/>
      <c r="NKL65" s="169"/>
      <c r="NKM65" s="169"/>
      <c r="NKN65" s="169"/>
      <c r="NKO65" s="169"/>
      <c r="NKP65" s="169"/>
      <c r="NKQ65" s="169"/>
      <c r="NKR65" s="169"/>
      <c r="NKS65" s="169"/>
      <c r="NKT65" s="169"/>
      <c r="NKU65" s="169"/>
      <c r="NKV65" s="169"/>
      <c r="NKW65" s="169"/>
      <c r="NKX65" s="169"/>
      <c r="NKY65" s="169"/>
      <c r="NKZ65" s="169"/>
      <c r="NLA65" s="169"/>
      <c r="NLB65" s="169"/>
      <c r="NLC65" s="169"/>
      <c r="NLD65" s="169"/>
      <c r="NLE65" s="169"/>
      <c r="NLF65" s="169"/>
      <c r="NLG65" s="169"/>
      <c r="NLH65" s="169"/>
      <c r="NLI65" s="169"/>
      <c r="NLJ65" s="169"/>
      <c r="NLK65" s="169"/>
      <c r="NLL65" s="169"/>
      <c r="NLM65" s="169"/>
      <c r="NLN65" s="169"/>
      <c r="NLO65" s="169"/>
      <c r="NLP65" s="169"/>
      <c r="NLQ65" s="169"/>
      <c r="NLR65" s="169"/>
      <c r="NLS65" s="169"/>
      <c r="NLT65" s="169"/>
      <c r="NLU65" s="169"/>
      <c r="NLV65" s="169"/>
      <c r="NLW65" s="169"/>
      <c r="NLX65" s="169"/>
      <c r="NLY65" s="169"/>
      <c r="NLZ65" s="169"/>
      <c r="NMA65" s="169"/>
      <c r="NMB65" s="169"/>
      <c r="NMC65" s="169"/>
      <c r="NMD65" s="169"/>
      <c r="NME65" s="169"/>
      <c r="NMF65" s="169"/>
      <c r="NMG65" s="169"/>
      <c r="NMH65" s="169"/>
      <c r="NMI65" s="169"/>
      <c r="NMJ65" s="169"/>
      <c r="NMK65" s="169"/>
      <c r="NML65" s="169"/>
      <c r="NMM65" s="169"/>
      <c r="NMN65" s="169"/>
      <c r="NMO65" s="169"/>
      <c r="NMP65" s="169"/>
      <c r="NMQ65" s="169"/>
      <c r="NMR65" s="169"/>
      <c r="NMS65" s="169"/>
      <c r="NMT65" s="169"/>
      <c r="NMU65" s="169"/>
      <c r="NMV65" s="169"/>
      <c r="NMW65" s="169"/>
      <c r="NMX65" s="169"/>
      <c r="NMY65" s="169"/>
      <c r="NMZ65" s="169"/>
      <c r="NNA65" s="169"/>
      <c r="NNB65" s="169"/>
      <c r="NNC65" s="169"/>
      <c r="NND65" s="169"/>
      <c r="NNE65" s="169"/>
      <c r="NNF65" s="169"/>
      <c r="NNG65" s="169"/>
      <c r="NNH65" s="169"/>
      <c r="NNI65" s="169"/>
      <c r="NNJ65" s="169"/>
      <c r="NNK65" s="169"/>
      <c r="NNL65" s="169"/>
      <c r="NNM65" s="169"/>
      <c r="NNN65" s="169"/>
      <c r="NNO65" s="169"/>
      <c r="NNP65" s="169"/>
      <c r="NNQ65" s="169"/>
      <c r="NNR65" s="169"/>
      <c r="NNS65" s="169"/>
      <c r="NNT65" s="169"/>
      <c r="NNU65" s="169"/>
      <c r="NNV65" s="169"/>
      <c r="NNW65" s="169"/>
      <c r="NNX65" s="169"/>
      <c r="NNY65" s="169"/>
      <c r="NNZ65" s="169"/>
      <c r="NOA65" s="169"/>
      <c r="NOB65" s="169"/>
      <c r="NOC65" s="169"/>
      <c r="NOD65" s="169"/>
      <c r="NOE65" s="169"/>
      <c r="NOF65" s="169"/>
      <c r="NOG65" s="169"/>
      <c r="NOH65" s="169"/>
      <c r="NOI65" s="169"/>
      <c r="NOJ65" s="169"/>
      <c r="NOK65" s="169"/>
      <c r="NOL65" s="169"/>
      <c r="NOM65" s="169"/>
      <c r="NON65" s="169"/>
      <c r="NOO65" s="169"/>
      <c r="NOP65" s="169"/>
      <c r="NOQ65" s="169"/>
      <c r="NOR65" s="169"/>
      <c r="NOS65" s="169"/>
      <c r="NOT65" s="169"/>
      <c r="NOU65" s="169"/>
      <c r="NOV65" s="169"/>
      <c r="NOW65" s="169"/>
      <c r="NOX65" s="169"/>
      <c r="NOY65" s="169"/>
      <c r="NOZ65" s="169"/>
      <c r="NPA65" s="169"/>
      <c r="NPB65" s="169"/>
      <c r="NPC65" s="169"/>
      <c r="NPD65" s="169"/>
      <c r="NPE65" s="169"/>
      <c r="NPF65" s="169"/>
      <c r="NPG65" s="169"/>
      <c r="NPH65" s="169"/>
      <c r="NPI65" s="169"/>
      <c r="NPJ65" s="169"/>
      <c r="NPK65" s="169"/>
      <c r="NPL65" s="169"/>
      <c r="NPM65" s="169"/>
      <c r="NPN65" s="169"/>
      <c r="NPO65" s="169"/>
      <c r="NPP65" s="169"/>
      <c r="NPQ65" s="169"/>
      <c r="NPR65" s="169"/>
      <c r="NPS65" s="169"/>
      <c r="NPT65" s="169"/>
      <c r="NPU65" s="169"/>
      <c r="NPV65" s="169"/>
      <c r="NPW65" s="169"/>
      <c r="NPX65" s="169"/>
      <c r="NPY65" s="169"/>
      <c r="NPZ65" s="169"/>
      <c r="NQA65" s="169"/>
      <c r="NQB65" s="169"/>
      <c r="NQC65" s="169"/>
      <c r="NQD65" s="169"/>
      <c r="NQE65" s="169"/>
      <c r="NQF65" s="169"/>
      <c r="NQG65" s="169"/>
      <c r="NQH65" s="169"/>
      <c r="NQI65" s="169"/>
      <c r="NQJ65" s="169"/>
      <c r="NQK65" s="169"/>
      <c r="NQL65" s="169"/>
      <c r="NQM65" s="169"/>
      <c r="NQN65" s="169"/>
      <c r="NQO65" s="169"/>
      <c r="NQP65" s="169"/>
      <c r="NQQ65" s="169"/>
      <c r="NQR65" s="169"/>
      <c r="NQS65" s="169"/>
      <c r="NQT65" s="169"/>
      <c r="NQU65" s="169"/>
      <c r="NQV65" s="169"/>
      <c r="NQW65" s="169"/>
      <c r="NQX65" s="169"/>
      <c r="NQY65" s="169"/>
      <c r="NQZ65" s="169"/>
      <c r="NRA65" s="169"/>
      <c r="NRB65" s="169"/>
      <c r="NRC65" s="169"/>
      <c r="NRD65" s="169"/>
      <c r="NRE65" s="169"/>
      <c r="NRF65" s="169"/>
      <c r="NRG65" s="169"/>
      <c r="NRH65" s="169"/>
      <c r="NRI65" s="169"/>
      <c r="NRJ65" s="169"/>
      <c r="NRK65" s="169"/>
      <c r="NRL65" s="169"/>
      <c r="NRM65" s="169"/>
      <c r="NRN65" s="169"/>
      <c r="NRO65" s="169"/>
      <c r="NRP65" s="169"/>
      <c r="NRQ65" s="169"/>
      <c r="NRR65" s="169"/>
      <c r="NRS65" s="169"/>
      <c r="NRT65" s="169"/>
      <c r="NRU65" s="169"/>
      <c r="NRV65" s="169"/>
      <c r="NRW65" s="169"/>
      <c r="NRX65" s="169"/>
      <c r="NRY65" s="169"/>
      <c r="NRZ65" s="169"/>
      <c r="NSA65" s="169"/>
      <c r="NSB65" s="169"/>
      <c r="NSC65" s="169"/>
      <c r="NSD65" s="169"/>
      <c r="NSE65" s="169"/>
      <c r="NSF65" s="169"/>
      <c r="NSG65" s="169"/>
      <c r="NSH65" s="169"/>
      <c r="NSI65" s="169"/>
      <c r="NSJ65" s="169"/>
      <c r="NSK65" s="169"/>
      <c r="NSL65" s="169"/>
      <c r="NSM65" s="169"/>
      <c r="NSN65" s="169"/>
      <c r="NSO65" s="169"/>
      <c r="NSP65" s="169"/>
      <c r="NSQ65" s="169"/>
      <c r="NSR65" s="169"/>
      <c r="NSS65" s="169"/>
      <c r="NST65" s="169"/>
      <c r="NSU65" s="169"/>
      <c r="NSV65" s="169"/>
      <c r="NSW65" s="169"/>
      <c r="NSX65" s="169"/>
      <c r="NSY65" s="169"/>
      <c r="NSZ65" s="169"/>
      <c r="NTA65" s="169"/>
      <c r="NTB65" s="169"/>
      <c r="NTC65" s="169"/>
      <c r="NTD65" s="169"/>
      <c r="NTE65" s="169"/>
      <c r="NTF65" s="169"/>
      <c r="NTG65" s="169"/>
      <c r="NTH65" s="169"/>
      <c r="NTI65" s="169"/>
      <c r="NTJ65" s="169"/>
      <c r="NTK65" s="169"/>
      <c r="NTL65" s="169"/>
      <c r="NTM65" s="169"/>
      <c r="NTN65" s="169"/>
      <c r="NTO65" s="169"/>
      <c r="NTP65" s="169"/>
      <c r="NTQ65" s="169"/>
      <c r="NTR65" s="169"/>
      <c r="NTS65" s="169"/>
      <c r="NTT65" s="169"/>
      <c r="NTU65" s="169"/>
      <c r="NTV65" s="169"/>
      <c r="NTW65" s="169"/>
      <c r="NTX65" s="169"/>
      <c r="NTY65" s="169"/>
      <c r="NTZ65" s="169"/>
      <c r="NUA65" s="169"/>
      <c r="NUB65" s="169"/>
      <c r="NUC65" s="169"/>
      <c r="NUD65" s="169"/>
      <c r="NUE65" s="169"/>
      <c r="NUF65" s="169"/>
      <c r="NUG65" s="169"/>
      <c r="NUH65" s="169"/>
      <c r="NUI65" s="169"/>
      <c r="NUJ65" s="169"/>
      <c r="NUK65" s="169"/>
      <c r="NUL65" s="169"/>
      <c r="NUM65" s="169"/>
      <c r="NUN65" s="169"/>
      <c r="NUO65" s="169"/>
      <c r="NUP65" s="169"/>
      <c r="NUQ65" s="169"/>
      <c r="NUR65" s="169"/>
      <c r="NUS65" s="169"/>
      <c r="NUT65" s="169"/>
      <c r="NUU65" s="169"/>
      <c r="NUV65" s="169"/>
      <c r="NUW65" s="169"/>
      <c r="NUX65" s="169"/>
      <c r="NUY65" s="169"/>
      <c r="NUZ65" s="169"/>
      <c r="NVA65" s="169"/>
      <c r="NVB65" s="169"/>
      <c r="NVC65" s="169"/>
      <c r="NVD65" s="169"/>
      <c r="NVE65" s="169"/>
      <c r="NVF65" s="169"/>
      <c r="NVG65" s="169"/>
      <c r="NVH65" s="169"/>
      <c r="NVI65" s="169"/>
      <c r="NVJ65" s="169"/>
      <c r="NVK65" s="169"/>
      <c r="NVL65" s="169"/>
      <c r="NVM65" s="169"/>
      <c r="NVN65" s="169"/>
      <c r="NVO65" s="169"/>
      <c r="NVP65" s="169"/>
      <c r="NVQ65" s="169"/>
      <c r="NVR65" s="169"/>
      <c r="NVS65" s="169"/>
      <c r="NVT65" s="169"/>
      <c r="NVU65" s="169"/>
      <c r="NVV65" s="169"/>
      <c r="NVW65" s="169"/>
      <c r="NVX65" s="169"/>
      <c r="NVY65" s="169"/>
      <c r="NVZ65" s="169"/>
      <c r="NWA65" s="169"/>
      <c r="NWB65" s="169"/>
      <c r="NWC65" s="169"/>
      <c r="NWD65" s="169"/>
      <c r="NWE65" s="169"/>
      <c r="NWF65" s="169"/>
      <c r="NWG65" s="169"/>
      <c r="NWH65" s="169"/>
      <c r="NWI65" s="169"/>
      <c r="NWJ65" s="169"/>
      <c r="NWK65" s="169"/>
      <c r="NWL65" s="169"/>
      <c r="NWM65" s="169"/>
      <c r="NWN65" s="169"/>
      <c r="NWO65" s="169"/>
      <c r="NWP65" s="169"/>
      <c r="NWQ65" s="169"/>
      <c r="NWR65" s="169"/>
      <c r="NWS65" s="169"/>
      <c r="NWT65" s="169"/>
      <c r="NWU65" s="169"/>
      <c r="NWV65" s="169"/>
      <c r="NWW65" s="169"/>
      <c r="NWX65" s="169"/>
      <c r="NWY65" s="169"/>
      <c r="NWZ65" s="169"/>
      <c r="NXA65" s="169"/>
      <c r="NXB65" s="169"/>
      <c r="NXC65" s="169"/>
      <c r="NXD65" s="169"/>
      <c r="NXE65" s="169"/>
      <c r="NXF65" s="169"/>
      <c r="NXG65" s="169"/>
      <c r="NXH65" s="169"/>
      <c r="NXI65" s="169"/>
      <c r="NXJ65" s="169"/>
      <c r="NXK65" s="169"/>
      <c r="NXL65" s="169"/>
      <c r="NXM65" s="169"/>
      <c r="NXN65" s="169"/>
      <c r="NXO65" s="169"/>
      <c r="NXP65" s="169"/>
      <c r="NXQ65" s="169"/>
      <c r="NXR65" s="169"/>
      <c r="NXS65" s="169"/>
      <c r="NXT65" s="169"/>
      <c r="NXU65" s="169"/>
      <c r="NXV65" s="169"/>
      <c r="NXW65" s="169"/>
      <c r="NXX65" s="169"/>
      <c r="NXY65" s="169"/>
      <c r="NXZ65" s="169"/>
      <c r="NYA65" s="169"/>
      <c r="NYB65" s="169"/>
      <c r="NYC65" s="169"/>
      <c r="NYD65" s="169"/>
      <c r="NYE65" s="169"/>
      <c r="NYF65" s="169"/>
      <c r="NYG65" s="169"/>
      <c r="NYH65" s="169"/>
      <c r="NYI65" s="169"/>
      <c r="NYJ65" s="169"/>
      <c r="NYK65" s="169"/>
      <c r="NYL65" s="169"/>
      <c r="NYM65" s="169"/>
      <c r="NYN65" s="169"/>
      <c r="NYO65" s="169"/>
      <c r="NYP65" s="169"/>
      <c r="NYQ65" s="169"/>
      <c r="NYR65" s="169"/>
      <c r="NYS65" s="169"/>
      <c r="NYT65" s="169"/>
      <c r="NYU65" s="169"/>
      <c r="NYV65" s="169"/>
      <c r="NYW65" s="169"/>
      <c r="NYX65" s="169"/>
      <c r="NYY65" s="169"/>
      <c r="NYZ65" s="169"/>
      <c r="NZA65" s="169"/>
      <c r="NZB65" s="169"/>
      <c r="NZC65" s="169"/>
      <c r="NZD65" s="169"/>
      <c r="NZE65" s="169"/>
      <c r="NZF65" s="169"/>
      <c r="NZG65" s="169"/>
      <c r="NZH65" s="169"/>
      <c r="NZI65" s="169"/>
      <c r="NZJ65" s="169"/>
      <c r="NZK65" s="169"/>
      <c r="NZL65" s="169"/>
      <c r="NZM65" s="169"/>
      <c r="NZN65" s="169"/>
      <c r="NZO65" s="169"/>
      <c r="NZP65" s="169"/>
      <c r="NZQ65" s="169"/>
      <c r="NZR65" s="169"/>
      <c r="NZS65" s="169"/>
      <c r="NZT65" s="169"/>
      <c r="NZU65" s="169"/>
      <c r="NZV65" s="169"/>
      <c r="NZW65" s="169"/>
      <c r="NZX65" s="169"/>
      <c r="NZY65" s="169"/>
      <c r="NZZ65" s="169"/>
      <c r="OAA65" s="169"/>
      <c r="OAB65" s="169"/>
      <c r="OAC65" s="169"/>
      <c r="OAD65" s="169"/>
      <c r="OAE65" s="169"/>
      <c r="OAF65" s="169"/>
      <c r="OAG65" s="169"/>
      <c r="OAH65" s="169"/>
      <c r="OAI65" s="169"/>
      <c r="OAJ65" s="169"/>
      <c r="OAK65" s="169"/>
      <c r="OAL65" s="169"/>
      <c r="OAM65" s="169"/>
      <c r="OAN65" s="169"/>
      <c r="OAO65" s="169"/>
      <c r="OAP65" s="169"/>
      <c r="OAQ65" s="169"/>
      <c r="OAR65" s="169"/>
      <c r="OAS65" s="169"/>
      <c r="OAT65" s="169"/>
      <c r="OAU65" s="169"/>
      <c r="OAV65" s="169"/>
      <c r="OAW65" s="169"/>
      <c r="OAX65" s="169"/>
      <c r="OAY65" s="169"/>
      <c r="OAZ65" s="169"/>
      <c r="OBA65" s="169"/>
      <c r="OBB65" s="169"/>
      <c r="OBC65" s="169"/>
      <c r="OBD65" s="169"/>
      <c r="OBE65" s="169"/>
      <c r="OBF65" s="169"/>
      <c r="OBG65" s="169"/>
      <c r="OBH65" s="169"/>
      <c r="OBI65" s="169"/>
      <c r="OBJ65" s="169"/>
      <c r="OBK65" s="169"/>
      <c r="OBL65" s="169"/>
      <c r="OBM65" s="169"/>
      <c r="OBN65" s="169"/>
      <c r="OBO65" s="169"/>
      <c r="OBP65" s="169"/>
      <c r="OBQ65" s="169"/>
      <c r="OBR65" s="169"/>
      <c r="OBS65" s="169"/>
      <c r="OBT65" s="169"/>
      <c r="OBU65" s="169"/>
      <c r="OBV65" s="169"/>
      <c r="OBW65" s="169"/>
      <c r="OBX65" s="169"/>
      <c r="OBY65" s="169"/>
      <c r="OBZ65" s="169"/>
      <c r="OCA65" s="169"/>
      <c r="OCB65" s="169"/>
      <c r="OCC65" s="169"/>
      <c r="OCD65" s="169"/>
      <c r="OCE65" s="169"/>
      <c r="OCF65" s="169"/>
      <c r="OCG65" s="169"/>
      <c r="OCH65" s="169"/>
      <c r="OCI65" s="169"/>
      <c r="OCJ65" s="169"/>
      <c r="OCK65" s="169"/>
      <c r="OCL65" s="169"/>
      <c r="OCM65" s="169"/>
      <c r="OCN65" s="169"/>
      <c r="OCO65" s="169"/>
      <c r="OCP65" s="169"/>
      <c r="OCQ65" s="169"/>
      <c r="OCR65" s="169"/>
      <c r="OCS65" s="169"/>
      <c r="OCT65" s="169"/>
      <c r="OCU65" s="169"/>
      <c r="OCV65" s="169"/>
      <c r="OCW65" s="169"/>
      <c r="OCX65" s="169"/>
      <c r="OCY65" s="169"/>
      <c r="OCZ65" s="169"/>
      <c r="ODA65" s="169"/>
      <c r="ODB65" s="169"/>
      <c r="ODC65" s="169"/>
      <c r="ODD65" s="169"/>
      <c r="ODE65" s="169"/>
      <c r="ODF65" s="169"/>
      <c r="ODG65" s="169"/>
      <c r="ODH65" s="169"/>
      <c r="ODI65" s="169"/>
      <c r="ODJ65" s="169"/>
      <c r="ODK65" s="169"/>
      <c r="ODL65" s="169"/>
      <c r="ODM65" s="169"/>
      <c r="ODN65" s="169"/>
      <c r="ODO65" s="169"/>
      <c r="ODP65" s="169"/>
      <c r="ODQ65" s="169"/>
      <c r="ODR65" s="169"/>
      <c r="ODS65" s="169"/>
      <c r="ODT65" s="169"/>
      <c r="ODU65" s="169"/>
      <c r="ODV65" s="169"/>
      <c r="ODW65" s="169"/>
      <c r="ODX65" s="169"/>
      <c r="ODY65" s="169"/>
      <c r="ODZ65" s="169"/>
      <c r="OEA65" s="169"/>
      <c r="OEB65" s="169"/>
      <c r="OEC65" s="169"/>
      <c r="OED65" s="169"/>
      <c r="OEE65" s="169"/>
      <c r="OEF65" s="169"/>
      <c r="OEG65" s="169"/>
      <c r="OEH65" s="169"/>
      <c r="OEI65" s="169"/>
      <c r="OEJ65" s="169"/>
      <c r="OEK65" s="169"/>
      <c r="OEL65" s="169"/>
      <c r="OEM65" s="169"/>
      <c r="OEN65" s="169"/>
      <c r="OEO65" s="169"/>
      <c r="OEP65" s="169"/>
      <c r="OEQ65" s="169"/>
      <c r="OER65" s="169"/>
      <c r="OES65" s="169"/>
      <c r="OET65" s="169"/>
      <c r="OEU65" s="169"/>
      <c r="OEV65" s="169"/>
      <c r="OEW65" s="169"/>
      <c r="OEX65" s="169"/>
      <c r="OEY65" s="169"/>
      <c r="OEZ65" s="169"/>
      <c r="OFA65" s="169"/>
      <c r="OFB65" s="169"/>
      <c r="OFC65" s="169"/>
      <c r="OFD65" s="169"/>
      <c r="OFE65" s="169"/>
      <c r="OFF65" s="169"/>
      <c r="OFG65" s="169"/>
      <c r="OFH65" s="169"/>
      <c r="OFI65" s="169"/>
      <c r="OFJ65" s="169"/>
      <c r="OFK65" s="169"/>
      <c r="OFL65" s="169"/>
      <c r="OFM65" s="169"/>
      <c r="OFN65" s="169"/>
      <c r="OFO65" s="169"/>
      <c r="OFP65" s="169"/>
      <c r="OFQ65" s="169"/>
      <c r="OFR65" s="169"/>
      <c r="OFS65" s="169"/>
      <c r="OFT65" s="169"/>
      <c r="OFU65" s="169"/>
      <c r="OFV65" s="169"/>
      <c r="OFW65" s="169"/>
      <c r="OFX65" s="169"/>
      <c r="OFY65" s="169"/>
      <c r="OFZ65" s="169"/>
      <c r="OGA65" s="169"/>
      <c r="OGB65" s="169"/>
      <c r="OGC65" s="169"/>
      <c r="OGD65" s="169"/>
      <c r="OGE65" s="169"/>
      <c r="OGF65" s="169"/>
      <c r="OGG65" s="169"/>
      <c r="OGH65" s="169"/>
      <c r="OGI65" s="169"/>
      <c r="OGJ65" s="169"/>
      <c r="OGK65" s="169"/>
      <c r="OGL65" s="169"/>
      <c r="OGM65" s="169"/>
      <c r="OGN65" s="169"/>
      <c r="OGO65" s="169"/>
      <c r="OGP65" s="169"/>
      <c r="OGQ65" s="169"/>
      <c r="OGR65" s="169"/>
      <c r="OGS65" s="169"/>
      <c r="OGT65" s="169"/>
      <c r="OGU65" s="169"/>
      <c r="OGV65" s="169"/>
      <c r="OGW65" s="169"/>
      <c r="OGX65" s="169"/>
      <c r="OGY65" s="169"/>
      <c r="OGZ65" s="169"/>
      <c r="OHA65" s="169"/>
      <c r="OHB65" s="169"/>
      <c r="OHC65" s="169"/>
      <c r="OHD65" s="169"/>
      <c r="OHE65" s="169"/>
      <c r="OHF65" s="169"/>
      <c r="OHG65" s="169"/>
      <c r="OHH65" s="169"/>
      <c r="OHI65" s="169"/>
      <c r="OHJ65" s="169"/>
      <c r="OHK65" s="169"/>
      <c r="OHL65" s="169"/>
      <c r="OHM65" s="169"/>
      <c r="OHN65" s="169"/>
      <c r="OHO65" s="169"/>
      <c r="OHP65" s="169"/>
      <c r="OHQ65" s="169"/>
      <c r="OHR65" s="169"/>
      <c r="OHS65" s="169"/>
      <c r="OHT65" s="169"/>
      <c r="OHU65" s="169"/>
      <c r="OHV65" s="169"/>
      <c r="OHW65" s="169"/>
      <c r="OHX65" s="169"/>
      <c r="OHY65" s="169"/>
      <c r="OHZ65" s="169"/>
      <c r="OIA65" s="169"/>
      <c r="OIB65" s="169"/>
      <c r="OIC65" s="169"/>
      <c r="OID65" s="169"/>
      <c r="OIE65" s="169"/>
      <c r="OIF65" s="169"/>
      <c r="OIG65" s="169"/>
      <c r="OIH65" s="169"/>
      <c r="OII65" s="169"/>
      <c r="OIJ65" s="169"/>
      <c r="OIK65" s="169"/>
      <c r="OIL65" s="169"/>
      <c r="OIM65" s="169"/>
      <c r="OIN65" s="169"/>
      <c r="OIO65" s="169"/>
      <c r="OIP65" s="169"/>
      <c r="OIQ65" s="169"/>
      <c r="OIR65" s="169"/>
      <c r="OIS65" s="169"/>
      <c r="OIT65" s="169"/>
      <c r="OIU65" s="169"/>
      <c r="OIV65" s="169"/>
      <c r="OIW65" s="169"/>
      <c r="OIX65" s="169"/>
      <c r="OIY65" s="169"/>
      <c r="OIZ65" s="169"/>
      <c r="OJA65" s="169"/>
      <c r="OJB65" s="169"/>
      <c r="OJC65" s="169"/>
      <c r="OJD65" s="169"/>
      <c r="OJE65" s="169"/>
      <c r="OJF65" s="169"/>
      <c r="OJG65" s="169"/>
      <c r="OJH65" s="169"/>
      <c r="OJI65" s="169"/>
      <c r="OJJ65" s="169"/>
      <c r="OJK65" s="169"/>
      <c r="OJL65" s="169"/>
      <c r="OJM65" s="169"/>
      <c r="OJN65" s="169"/>
      <c r="OJO65" s="169"/>
      <c r="OJP65" s="169"/>
      <c r="OJQ65" s="169"/>
      <c r="OJR65" s="169"/>
      <c r="OJS65" s="169"/>
      <c r="OJT65" s="169"/>
      <c r="OJU65" s="169"/>
      <c r="OJV65" s="169"/>
      <c r="OJW65" s="169"/>
      <c r="OJX65" s="169"/>
      <c r="OJY65" s="169"/>
      <c r="OJZ65" s="169"/>
      <c r="OKA65" s="169"/>
      <c r="OKB65" s="169"/>
      <c r="OKC65" s="169"/>
      <c r="OKD65" s="169"/>
      <c r="OKE65" s="169"/>
      <c r="OKF65" s="169"/>
      <c r="OKG65" s="169"/>
      <c r="OKH65" s="169"/>
      <c r="OKI65" s="169"/>
      <c r="OKJ65" s="169"/>
      <c r="OKK65" s="169"/>
      <c r="OKL65" s="169"/>
      <c r="OKM65" s="169"/>
      <c r="OKN65" s="169"/>
      <c r="OKO65" s="169"/>
      <c r="OKP65" s="169"/>
      <c r="OKQ65" s="169"/>
      <c r="OKR65" s="169"/>
      <c r="OKS65" s="169"/>
      <c r="OKT65" s="169"/>
      <c r="OKU65" s="169"/>
      <c r="OKV65" s="169"/>
      <c r="OKW65" s="169"/>
      <c r="OKX65" s="169"/>
      <c r="OKY65" s="169"/>
      <c r="OKZ65" s="169"/>
      <c r="OLA65" s="169"/>
      <c r="OLB65" s="169"/>
      <c r="OLC65" s="169"/>
      <c r="OLD65" s="169"/>
      <c r="OLE65" s="169"/>
      <c r="OLF65" s="169"/>
      <c r="OLG65" s="169"/>
      <c r="OLH65" s="169"/>
      <c r="OLI65" s="169"/>
      <c r="OLJ65" s="169"/>
      <c r="OLK65" s="169"/>
      <c r="OLL65" s="169"/>
      <c r="OLM65" s="169"/>
      <c r="OLN65" s="169"/>
      <c r="OLO65" s="169"/>
      <c r="OLP65" s="169"/>
      <c r="OLQ65" s="169"/>
      <c r="OLR65" s="169"/>
      <c r="OLS65" s="169"/>
      <c r="OLT65" s="169"/>
      <c r="OLU65" s="169"/>
      <c r="OLV65" s="169"/>
      <c r="OLW65" s="169"/>
      <c r="OLX65" s="169"/>
      <c r="OLY65" s="169"/>
      <c r="OLZ65" s="169"/>
      <c r="OMA65" s="169"/>
      <c r="OMB65" s="169"/>
      <c r="OMC65" s="169"/>
      <c r="OMD65" s="169"/>
      <c r="OME65" s="169"/>
      <c r="OMF65" s="169"/>
      <c r="OMG65" s="169"/>
      <c r="OMH65" s="169"/>
      <c r="OMI65" s="169"/>
      <c r="OMJ65" s="169"/>
      <c r="OMK65" s="169"/>
      <c r="OML65" s="169"/>
      <c r="OMM65" s="169"/>
      <c r="OMN65" s="169"/>
      <c r="OMO65" s="169"/>
      <c r="OMP65" s="169"/>
      <c r="OMQ65" s="169"/>
      <c r="OMR65" s="169"/>
      <c r="OMS65" s="169"/>
      <c r="OMT65" s="169"/>
      <c r="OMU65" s="169"/>
      <c r="OMV65" s="169"/>
      <c r="OMW65" s="169"/>
      <c r="OMX65" s="169"/>
      <c r="OMY65" s="169"/>
      <c r="OMZ65" s="169"/>
      <c r="ONA65" s="169"/>
      <c r="ONB65" s="169"/>
      <c r="ONC65" s="169"/>
      <c r="OND65" s="169"/>
      <c r="ONE65" s="169"/>
      <c r="ONF65" s="169"/>
      <c r="ONG65" s="169"/>
      <c r="ONH65" s="169"/>
      <c r="ONI65" s="169"/>
      <c r="ONJ65" s="169"/>
      <c r="ONK65" s="169"/>
      <c r="ONL65" s="169"/>
      <c r="ONM65" s="169"/>
      <c r="ONN65" s="169"/>
      <c r="ONO65" s="169"/>
      <c r="ONP65" s="169"/>
      <c r="ONQ65" s="169"/>
      <c r="ONR65" s="169"/>
      <c r="ONS65" s="169"/>
      <c r="ONT65" s="169"/>
      <c r="ONU65" s="169"/>
      <c r="ONV65" s="169"/>
      <c r="ONW65" s="169"/>
      <c r="ONX65" s="169"/>
      <c r="ONY65" s="169"/>
      <c r="ONZ65" s="169"/>
      <c r="OOA65" s="169"/>
      <c r="OOB65" s="169"/>
      <c r="OOC65" s="169"/>
      <c r="OOD65" s="169"/>
      <c r="OOE65" s="169"/>
      <c r="OOF65" s="169"/>
      <c r="OOG65" s="169"/>
      <c r="OOH65" s="169"/>
      <c r="OOI65" s="169"/>
      <c r="OOJ65" s="169"/>
      <c r="OOK65" s="169"/>
      <c r="OOL65" s="169"/>
      <c r="OOM65" s="169"/>
      <c r="OON65" s="169"/>
      <c r="OOO65" s="169"/>
      <c r="OOP65" s="169"/>
      <c r="OOQ65" s="169"/>
      <c r="OOR65" s="169"/>
      <c r="OOS65" s="169"/>
      <c r="OOT65" s="169"/>
      <c r="OOU65" s="169"/>
      <c r="OOV65" s="169"/>
      <c r="OOW65" s="169"/>
      <c r="OOX65" s="169"/>
      <c r="OOY65" s="169"/>
      <c r="OOZ65" s="169"/>
      <c r="OPA65" s="169"/>
      <c r="OPB65" s="169"/>
      <c r="OPC65" s="169"/>
      <c r="OPD65" s="169"/>
      <c r="OPE65" s="169"/>
      <c r="OPF65" s="169"/>
      <c r="OPG65" s="169"/>
      <c r="OPH65" s="169"/>
      <c r="OPI65" s="169"/>
      <c r="OPJ65" s="169"/>
      <c r="OPK65" s="169"/>
      <c r="OPL65" s="169"/>
      <c r="OPM65" s="169"/>
      <c r="OPN65" s="169"/>
      <c r="OPO65" s="169"/>
      <c r="OPP65" s="169"/>
      <c r="OPQ65" s="169"/>
      <c r="OPR65" s="169"/>
      <c r="OPS65" s="169"/>
      <c r="OPT65" s="169"/>
      <c r="OPU65" s="169"/>
      <c r="OPV65" s="169"/>
      <c r="OPW65" s="169"/>
      <c r="OPX65" s="169"/>
      <c r="OPY65" s="169"/>
      <c r="OPZ65" s="169"/>
      <c r="OQA65" s="169"/>
      <c r="OQB65" s="169"/>
      <c r="OQC65" s="169"/>
      <c r="OQD65" s="169"/>
      <c r="OQE65" s="169"/>
      <c r="OQF65" s="169"/>
      <c r="OQG65" s="169"/>
      <c r="OQH65" s="169"/>
      <c r="OQI65" s="169"/>
      <c r="OQJ65" s="169"/>
      <c r="OQK65" s="169"/>
      <c r="OQL65" s="169"/>
      <c r="OQM65" s="169"/>
      <c r="OQN65" s="169"/>
      <c r="OQO65" s="169"/>
      <c r="OQP65" s="169"/>
      <c r="OQQ65" s="169"/>
      <c r="OQR65" s="169"/>
      <c r="OQS65" s="169"/>
      <c r="OQT65" s="169"/>
      <c r="OQU65" s="169"/>
      <c r="OQV65" s="169"/>
      <c r="OQW65" s="169"/>
      <c r="OQX65" s="169"/>
      <c r="OQY65" s="169"/>
      <c r="OQZ65" s="169"/>
      <c r="ORA65" s="169"/>
      <c r="ORB65" s="169"/>
      <c r="ORC65" s="169"/>
      <c r="ORD65" s="169"/>
      <c r="ORE65" s="169"/>
      <c r="ORF65" s="169"/>
      <c r="ORG65" s="169"/>
      <c r="ORH65" s="169"/>
      <c r="ORI65" s="169"/>
      <c r="ORJ65" s="169"/>
      <c r="ORK65" s="169"/>
      <c r="ORL65" s="169"/>
      <c r="ORM65" s="169"/>
      <c r="ORN65" s="169"/>
      <c r="ORO65" s="169"/>
      <c r="ORP65" s="169"/>
      <c r="ORQ65" s="169"/>
      <c r="ORR65" s="169"/>
      <c r="ORS65" s="169"/>
      <c r="ORT65" s="169"/>
      <c r="ORU65" s="169"/>
      <c r="ORV65" s="169"/>
      <c r="ORW65" s="169"/>
      <c r="ORX65" s="169"/>
      <c r="ORY65" s="169"/>
      <c r="ORZ65" s="169"/>
      <c r="OSA65" s="169"/>
      <c r="OSB65" s="169"/>
      <c r="OSC65" s="169"/>
      <c r="OSD65" s="169"/>
      <c r="OSE65" s="169"/>
      <c r="OSF65" s="169"/>
      <c r="OSG65" s="169"/>
      <c r="OSH65" s="169"/>
      <c r="OSI65" s="169"/>
      <c r="OSJ65" s="169"/>
      <c r="OSK65" s="169"/>
      <c r="OSL65" s="169"/>
      <c r="OSM65" s="169"/>
      <c r="OSN65" s="169"/>
      <c r="OSO65" s="169"/>
      <c r="OSP65" s="169"/>
      <c r="OSQ65" s="169"/>
      <c r="OSR65" s="169"/>
      <c r="OSS65" s="169"/>
      <c r="OST65" s="169"/>
      <c r="OSU65" s="169"/>
      <c r="OSV65" s="169"/>
      <c r="OSW65" s="169"/>
      <c r="OSX65" s="169"/>
      <c r="OSY65" s="169"/>
      <c r="OSZ65" s="169"/>
      <c r="OTA65" s="169"/>
      <c r="OTB65" s="169"/>
      <c r="OTC65" s="169"/>
      <c r="OTD65" s="169"/>
      <c r="OTE65" s="169"/>
      <c r="OTF65" s="169"/>
      <c r="OTG65" s="169"/>
      <c r="OTH65" s="169"/>
      <c r="OTI65" s="169"/>
      <c r="OTJ65" s="169"/>
      <c r="OTK65" s="169"/>
      <c r="OTL65" s="169"/>
      <c r="OTM65" s="169"/>
      <c r="OTN65" s="169"/>
      <c r="OTO65" s="169"/>
      <c r="OTP65" s="169"/>
      <c r="OTQ65" s="169"/>
      <c r="OTR65" s="169"/>
      <c r="OTS65" s="169"/>
      <c r="OTT65" s="169"/>
      <c r="OTU65" s="169"/>
      <c r="OTV65" s="169"/>
      <c r="OTW65" s="169"/>
      <c r="OTX65" s="169"/>
      <c r="OTY65" s="169"/>
      <c r="OTZ65" s="169"/>
      <c r="OUA65" s="169"/>
      <c r="OUB65" s="169"/>
      <c r="OUC65" s="169"/>
      <c r="OUD65" s="169"/>
      <c r="OUE65" s="169"/>
      <c r="OUF65" s="169"/>
      <c r="OUG65" s="169"/>
      <c r="OUH65" s="169"/>
      <c r="OUI65" s="169"/>
      <c r="OUJ65" s="169"/>
      <c r="OUK65" s="169"/>
      <c r="OUL65" s="169"/>
      <c r="OUM65" s="169"/>
      <c r="OUN65" s="169"/>
      <c r="OUO65" s="169"/>
      <c r="OUP65" s="169"/>
      <c r="OUQ65" s="169"/>
      <c r="OUR65" s="169"/>
      <c r="OUS65" s="169"/>
      <c r="OUT65" s="169"/>
      <c r="OUU65" s="169"/>
      <c r="OUV65" s="169"/>
      <c r="OUW65" s="169"/>
      <c r="OUX65" s="169"/>
      <c r="OUY65" s="169"/>
      <c r="OUZ65" s="169"/>
      <c r="OVA65" s="169"/>
      <c r="OVB65" s="169"/>
      <c r="OVC65" s="169"/>
      <c r="OVD65" s="169"/>
      <c r="OVE65" s="169"/>
      <c r="OVF65" s="169"/>
      <c r="OVG65" s="169"/>
      <c r="OVH65" s="169"/>
      <c r="OVI65" s="169"/>
      <c r="OVJ65" s="169"/>
      <c r="OVK65" s="169"/>
      <c r="OVL65" s="169"/>
      <c r="OVM65" s="169"/>
      <c r="OVN65" s="169"/>
      <c r="OVO65" s="169"/>
      <c r="OVP65" s="169"/>
      <c r="OVQ65" s="169"/>
      <c r="OVR65" s="169"/>
      <c r="OVS65" s="169"/>
      <c r="OVT65" s="169"/>
      <c r="OVU65" s="169"/>
      <c r="OVV65" s="169"/>
      <c r="OVW65" s="169"/>
      <c r="OVX65" s="169"/>
      <c r="OVY65" s="169"/>
      <c r="OVZ65" s="169"/>
      <c r="OWA65" s="169"/>
      <c r="OWB65" s="169"/>
      <c r="OWC65" s="169"/>
      <c r="OWD65" s="169"/>
      <c r="OWE65" s="169"/>
      <c r="OWF65" s="169"/>
      <c r="OWG65" s="169"/>
      <c r="OWH65" s="169"/>
      <c r="OWI65" s="169"/>
      <c r="OWJ65" s="169"/>
      <c r="OWK65" s="169"/>
      <c r="OWL65" s="169"/>
      <c r="OWM65" s="169"/>
      <c r="OWN65" s="169"/>
      <c r="OWO65" s="169"/>
      <c r="OWP65" s="169"/>
      <c r="OWQ65" s="169"/>
      <c r="OWR65" s="169"/>
      <c r="OWS65" s="169"/>
      <c r="OWT65" s="169"/>
      <c r="OWU65" s="169"/>
      <c r="OWV65" s="169"/>
      <c r="OWW65" s="169"/>
      <c r="OWX65" s="169"/>
      <c r="OWY65" s="169"/>
      <c r="OWZ65" s="169"/>
      <c r="OXA65" s="169"/>
      <c r="OXB65" s="169"/>
      <c r="OXC65" s="169"/>
      <c r="OXD65" s="169"/>
      <c r="OXE65" s="169"/>
      <c r="OXF65" s="169"/>
      <c r="OXG65" s="169"/>
      <c r="OXH65" s="169"/>
      <c r="OXI65" s="169"/>
      <c r="OXJ65" s="169"/>
      <c r="OXK65" s="169"/>
      <c r="OXL65" s="169"/>
      <c r="OXM65" s="169"/>
      <c r="OXN65" s="169"/>
      <c r="OXO65" s="169"/>
      <c r="OXP65" s="169"/>
      <c r="OXQ65" s="169"/>
      <c r="OXR65" s="169"/>
      <c r="OXS65" s="169"/>
      <c r="OXT65" s="169"/>
      <c r="OXU65" s="169"/>
      <c r="OXV65" s="169"/>
      <c r="OXW65" s="169"/>
      <c r="OXX65" s="169"/>
      <c r="OXY65" s="169"/>
      <c r="OXZ65" s="169"/>
      <c r="OYA65" s="169"/>
      <c r="OYB65" s="169"/>
      <c r="OYC65" s="169"/>
      <c r="OYD65" s="169"/>
      <c r="OYE65" s="169"/>
      <c r="OYF65" s="169"/>
      <c r="OYG65" s="169"/>
      <c r="OYH65" s="169"/>
      <c r="OYI65" s="169"/>
      <c r="OYJ65" s="169"/>
      <c r="OYK65" s="169"/>
      <c r="OYL65" s="169"/>
      <c r="OYM65" s="169"/>
      <c r="OYN65" s="169"/>
      <c r="OYO65" s="169"/>
      <c r="OYP65" s="169"/>
      <c r="OYQ65" s="169"/>
      <c r="OYR65" s="169"/>
      <c r="OYS65" s="169"/>
      <c r="OYT65" s="169"/>
      <c r="OYU65" s="169"/>
      <c r="OYV65" s="169"/>
      <c r="OYW65" s="169"/>
      <c r="OYX65" s="169"/>
      <c r="OYY65" s="169"/>
      <c r="OYZ65" s="169"/>
      <c r="OZA65" s="169"/>
      <c r="OZB65" s="169"/>
      <c r="OZC65" s="169"/>
      <c r="OZD65" s="169"/>
      <c r="OZE65" s="169"/>
      <c r="OZF65" s="169"/>
      <c r="OZG65" s="169"/>
      <c r="OZH65" s="169"/>
      <c r="OZI65" s="169"/>
      <c r="OZJ65" s="169"/>
      <c r="OZK65" s="169"/>
      <c r="OZL65" s="169"/>
      <c r="OZM65" s="169"/>
      <c r="OZN65" s="169"/>
      <c r="OZO65" s="169"/>
      <c r="OZP65" s="169"/>
      <c r="OZQ65" s="169"/>
      <c r="OZR65" s="169"/>
      <c r="OZS65" s="169"/>
      <c r="OZT65" s="169"/>
      <c r="OZU65" s="169"/>
      <c r="OZV65" s="169"/>
      <c r="OZW65" s="169"/>
      <c r="OZX65" s="169"/>
      <c r="OZY65" s="169"/>
      <c r="OZZ65" s="169"/>
      <c r="PAA65" s="169"/>
      <c r="PAB65" s="169"/>
      <c r="PAC65" s="169"/>
      <c r="PAD65" s="169"/>
      <c r="PAE65" s="169"/>
      <c r="PAF65" s="169"/>
      <c r="PAG65" s="169"/>
      <c r="PAH65" s="169"/>
      <c r="PAI65" s="169"/>
      <c r="PAJ65" s="169"/>
      <c r="PAK65" s="169"/>
      <c r="PAL65" s="169"/>
      <c r="PAM65" s="169"/>
      <c r="PAN65" s="169"/>
      <c r="PAO65" s="169"/>
      <c r="PAP65" s="169"/>
      <c r="PAQ65" s="169"/>
      <c r="PAR65" s="169"/>
      <c r="PAS65" s="169"/>
      <c r="PAT65" s="169"/>
      <c r="PAU65" s="169"/>
      <c r="PAV65" s="169"/>
      <c r="PAW65" s="169"/>
      <c r="PAX65" s="169"/>
      <c r="PAY65" s="169"/>
      <c r="PAZ65" s="169"/>
      <c r="PBA65" s="169"/>
      <c r="PBB65" s="169"/>
      <c r="PBC65" s="169"/>
      <c r="PBD65" s="169"/>
      <c r="PBE65" s="169"/>
      <c r="PBF65" s="169"/>
      <c r="PBG65" s="169"/>
      <c r="PBH65" s="169"/>
      <c r="PBI65" s="169"/>
      <c r="PBJ65" s="169"/>
      <c r="PBK65" s="169"/>
      <c r="PBL65" s="169"/>
      <c r="PBM65" s="169"/>
      <c r="PBN65" s="169"/>
      <c r="PBO65" s="169"/>
      <c r="PBP65" s="169"/>
      <c r="PBQ65" s="169"/>
      <c r="PBR65" s="169"/>
      <c r="PBS65" s="169"/>
      <c r="PBT65" s="169"/>
      <c r="PBU65" s="169"/>
      <c r="PBV65" s="169"/>
      <c r="PBW65" s="169"/>
      <c r="PBX65" s="169"/>
      <c r="PBY65" s="169"/>
      <c r="PBZ65" s="169"/>
      <c r="PCA65" s="169"/>
      <c r="PCB65" s="169"/>
      <c r="PCC65" s="169"/>
      <c r="PCD65" s="169"/>
      <c r="PCE65" s="169"/>
      <c r="PCF65" s="169"/>
      <c r="PCG65" s="169"/>
      <c r="PCH65" s="169"/>
      <c r="PCI65" s="169"/>
      <c r="PCJ65" s="169"/>
      <c r="PCK65" s="169"/>
      <c r="PCL65" s="169"/>
      <c r="PCM65" s="169"/>
      <c r="PCN65" s="169"/>
      <c r="PCO65" s="169"/>
      <c r="PCP65" s="169"/>
      <c r="PCQ65" s="169"/>
      <c r="PCR65" s="169"/>
      <c r="PCS65" s="169"/>
      <c r="PCT65" s="169"/>
      <c r="PCU65" s="169"/>
      <c r="PCV65" s="169"/>
      <c r="PCW65" s="169"/>
      <c r="PCX65" s="169"/>
      <c r="PCY65" s="169"/>
      <c r="PCZ65" s="169"/>
      <c r="PDA65" s="169"/>
      <c r="PDB65" s="169"/>
      <c r="PDC65" s="169"/>
      <c r="PDD65" s="169"/>
      <c r="PDE65" s="169"/>
      <c r="PDF65" s="169"/>
      <c r="PDG65" s="169"/>
      <c r="PDH65" s="169"/>
      <c r="PDI65" s="169"/>
      <c r="PDJ65" s="169"/>
      <c r="PDK65" s="169"/>
      <c r="PDL65" s="169"/>
      <c r="PDM65" s="169"/>
      <c r="PDN65" s="169"/>
      <c r="PDO65" s="169"/>
      <c r="PDP65" s="169"/>
      <c r="PDQ65" s="169"/>
      <c r="PDR65" s="169"/>
      <c r="PDS65" s="169"/>
      <c r="PDT65" s="169"/>
      <c r="PDU65" s="169"/>
      <c r="PDV65" s="169"/>
      <c r="PDW65" s="169"/>
      <c r="PDX65" s="169"/>
      <c r="PDY65" s="169"/>
      <c r="PDZ65" s="169"/>
      <c r="PEA65" s="169"/>
      <c r="PEB65" s="169"/>
      <c r="PEC65" s="169"/>
      <c r="PED65" s="169"/>
      <c r="PEE65" s="169"/>
      <c r="PEF65" s="169"/>
      <c r="PEG65" s="169"/>
      <c r="PEH65" s="169"/>
      <c r="PEI65" s="169"/>
      <c r="PEJ65" s="169"/>
      <c r="PEK65" s="169"/>
      <c r="PEL65" s="169"/>
      <c r="PEM65" s="169"/>
      <c r="PEN65" s="169"/>
      <c r="PEO65" s="169"/>
      <c r="PEP65" s="169"/>
      <c r="PEQ65" s="169"/>
      <c r="PER65" s="169"/>
      <c r="PES65" s="169"/>
      <c r="PET65" s="169"/>
      <c r="PEU65" s="169"/>
      <c r="PEV65" s="169"/>
      <c r="PEW65" s="169"/>
      <c r="PEX65" s="169"/>
      <c r="PEY65" s="169"/>
      <c r="PEZ65" s="169"/>
      <c r="PFA65" s="169"/>
      <c r="PFB65" s="169"/>
      <c r="PFC65" s="169"/>
      <c r="PFD65" s="169"/>
      <c r="PFE65" s="169"/>
      <c r="PFF65" s="169"/>
      <c r="PFG65" s="169"/>
      <c r="PFH65" s="169"/>
      <c r="PFI65" s="169"/>
      <c r="PFJ65" s="169"/>
      <c r="PFK65" s="169"/>
      <c r="PFL65" s="169"/>
      <c r="PFM65" s="169"/>
      <c r="PFN65" s="169"/>
      <c r="PFO65" s="169"/>
      <c r="PFP65" s="169"/>
      <c r="PFQ65" s="169"/>
      <c r="PFR65" s="169"/>
      <c r="PFS65" s="169"/>
      <c r="PFT65" s="169"/>
      <c r="PFU65" s="169"/>
      <c r="PFV65" s="169"/>
      <c r="PFW65" s="169"/>
      <c r="PFX65" s="169"/>
      <c r="PFY65" s="169"/>
      <c r="PFZ65" s="169"/>
      <c r="PGA65" s="169"/>
      <c r="PGB65" s="169"/>
      <c r="PGC65" s="169"/>
      <c r="PGD65" s="169"/>
      <c r="PGE65" s="169"/>
      <c r="PGF65" s="169"/>
      <c r="PGG65" s="169"/>
      <c r="PGH65" s="169"/>
      <c r="PGI65" s="169"/>
      <c r="PGJ65" s="169"/>
      <c r="PGK65" s="169"/>
      <c r="PGL65" s="169"/>
      <c r="PGM65" s="169"/>
      <c r="PGN65" s="169"/>
      <c r="PGO65" s="169"/>
      <c r="PGP65" s="169"/>
      <c r="PGQ65" s="169"/>
      <c r="PGR65" s="169"/>
      <c r="PGS65" s="169"/>
      <c r="PGT65" s="169"/>
      <c r="PGU65" s="169"/>
      <c r="PGV65" s="169"/>
      <c r="PGW65" s="169"/>
      <c r="PGX65" s="169"/>
      <c r="PGY65" s="169"/>
      <c r="PGZ65" s="169"/>
      <c r="PHA65" s="169"/>
      <c r="PHB65" s="169"/>
      <c r="PHC65" s="169"/>
      <c r="PHD65" s="169"/>
      <c r="PHE65" s="169"/>
      <c r="PHF65" s="169"/>
      <c r="PHG65" s="169"/>
      <c r="PHH65" s="169"/>
      <c r="PHI65" s="169"/>
      <c r="PHJ65" s="169"/>
      <c r="PHK65" s="169"/>
      <c r="PHL65" s="169"/>
      <c r="PHM65" s="169"/>
      <c r="PHN65" s="169"/>
      <c r="PHO65" s="169"/>
      <c r="PHP65" s="169"/>
      <c r="PHQ65" s="169"/>
      <c r="PHR65" s="169"/>
      <c r="PHS65" s="169"/>
      <c r="PHT65" s="169"/>
      <c r="PHU65" s="169"/>
      <c r="PHV65" s="169"/>
      <c r="PHW65" s="169"/>
      <c r="PHX65" s="169"/>
      <c r="PHY65" s="169"/>
      <c r="PHZ65" s="169"/>
      <c r="PIA65" s="169"/>
      <c r="PIB65" s="169"/>
      <c r="PIC65" s="169"/>
      <c r="PID65" s="169"/>
      <c r="PIE65" s="169"/>
      <c r="PIF65" s="169"/>
      <c r="PIG65" s="169"/>
      <c r="PIH65" s="169"/>
      <c r="PII65" s="169"/>
      <c r="PIJ65" s="169"/>
      <c r="PIK65" s="169"/>
      <c r="PIL65" s="169"/>
      <c r="PIM65" s="169"/>
      <c r="PIN65" s="169"/>
      <c r="PIO65" s="169"/>
      <c r="PIP65" s="169"/>
      <c r="PIQ65" s="169"/>
      <c r="PIR65" s="169"/>
      <c r="PIS65" s="169"/>
      <c r="PIT65" s="169"/>
      <c r="PIU65" s="169"/>
      <c r="PIV65" s="169"/>
      <c r="PIW65" s="169"/>
      <c r="PIX65" s="169"/>
      <c r="PIY65" s="169"/>
      <c r="PIZ65" s="169"/>
      <c r="PJA65" s="169"/>
      <c r="PJB65" s="169"/>
      <c r="PJC65" s="169"/>
      <c r="PJD65" s="169"/>
      <c r="PJE65" s="169"/>
      <c r="PJF65" s="169"/>
      <c r="PJG65" s="169"/>
      <c r="PJH65" s="169"/>
      <c r="PJI65" s="169"/>
      <c r="PJJ65" s="169"/>
      <c r="PJK65" s="169"/>
      <c r="PJL65" s="169"/>
      <c r="PJM65" s="169"/>
      <c r="PJN65" s="169"/>
      <c r="PJO65" s="169"/>
      <c r="PJP65" s="169"/>
      <c r="PJQ65" s="169"/>
      <c r="PJR65" s="169"/>
      <c r="PJS65" s="169"/>
      <c r="PJT65" s="169"/>
      <c r="PJU65" s="169"/>
      <c r="PJV65" s="169"/>
      <c r="PJW65" s="169"/>
      <c r="PJX65" s="169"/>
      <c r="PJY65" s="169"/>
      <c r="PJZ65" s="169"/>
      <c r="PKA65" s="169"/>
      <c r="PKB65" s="169"/>
      <c r="PKC65" s="169"/>
      <c r="PKD65" s="169"/>
      <c r="PKE65" s="169"/>
      <c r="PKF65" s="169"/>
      <c r="PKG65" s="169"/>
      <c r="PKH65" s="169"/>
      <c r="PKI65" s="169"/>
      <c r="PKJ65" s="169"/>
      <c r="PKK65" s="169"/>
      <c r="PKL65" s="169"/>
      <c r="PKM65" s="169"/>
      <c r="PKN65" s="169"/>
      <c r="PKO65" s="169"/>
      <c r="PKP65" s="169"/>
      <c r="PKQ65" s="169"/>
      <c r="PKR65" s="169"/>
      <c r="PKS65" s="169"/>
      <c r="PKT65" s="169"/>
      <c r="PKU65" s="169"/>
      <c r="PKV65" s="169"/>
      <c r="PKW65" s="169"/>
      <c r="PKX65" s="169"/>
      <c r="PKY65" s="169"/>
      <c r="PKZ65" s="169"/>
      <c r="PLA65" s="169"/>
      <c r="PLB65" s="169"/>
      <c r="PLC65" s="169"/>
      <c r="PLD65" s="169"/>
      <c r="PLE65" s="169"/>
      <c r="PLF65" s="169"/>
      <c r="PLG65" s="169"/>
      <c r="PLH65" s="169"/>
      <c r="PLI65" s="169"/>
      <c r="PLJ65" s="169"/>
      <c r="PLK65" s="169"/>
      <c r="PLL65" s="169"/>
      <c r="PLM65" s="169"/>
      <c r="PLN65" s="169"/>
      <c r="PLO65" s="169"/>
      <c r="PLP65" s="169"/>
      <c r="PLQ65" s="169"/>
      <c r="PLR65" s="169"/>
      <c r="PLS65" s="169"/>
      <c r="PLT65" s="169"/>
      <c r="PLU65" s="169"/>
      <c r="PLV65" s="169"/>
      <c r="PLW65" s="169"/>
      <c r="PLX65" s="169"/>
      <c r="PLY65" s="169"/>
      <c r="PLZ65" s="169"/>
      <c r="PMA65" s="169"/>
      <c r="PMB65" s="169"/>
      <c r="PMC65" s="169"/>
      <c r="PMD65" s="169"/>
      <c r="PME65" s="169"/>
      <c r="PMF65" s="169"/>
      <c r="PMG65" s="169"/>
      <c r="PMH65" s="169"/>
      <c r="PMI65" s="169"/>
      <c r="PMJ65" s="169"/>
      <c r="PMK65" s="169"/>
      <c r="PML65" s="169"/>
      <c r="PMM65" s="169"/>
      <c r="PMN65" s="169"/>
      <c r="PMO65" s="169"/>
      <c r="PMP65" s="169"/>
      <c r="PMQ65" s="169"/>
      <c r="PMR65" s="169"/>
      <c r="PMS65" s="169"/>
      <c r="PMT65" s="169"/>
      <c r="PMU65" s="169"/>
      <c r="PMV65" s="169"/>
      <c r="PMW65" s="169"/>
      <c r="PMX65" s="169"/>
      <c r="PMY65" s="169"/>
      <c r="PMZ65" s="169"/>
      <c r="PNA65" s="169"/>
      <c r="PNB65" s="169"/>
      <c r="PNC65" s="169"/>
      <c r="PND65" s="169"/>
      <c r="PNE65" s="169"/>
      <c r="PNF65" s="169"/>
      <c r="PNG65" s="169"/>
      <c r="PNH65" s="169"/>
      <c r="PNI65" s="169"/>
      <c r="PNJ65" s="169"/>
      <c r="PNK65" s="169"/>
      <c r="PNL65" s="169"/>
      <c r="PNM65" s="169"/>
      <c r="PNN65" s="169"/>
      <c r="PNO65" s="169"/>
      <c r="PNP65" s="169"/>
      <c r="PNQ65" s="169"/>
      <c r="PNR65" s="169"/>
      <c r="PNS65" s="169"/>
      <c r="PNT65" s="169"/>
      <c r="PNU65" s="169"/>
      <c r="PNV65" s="169"/>
      <c r="PNW65" s="169"/>
      <c r="PNX65" s="169"/>
      <c r="PNY65" s="169"/>
      <c r="PNZ65" s="169"/>
      <c r="POA65" s="169"/>
      <c r="POB65" s="169"/>
      <c r="POC65" s="169"/>
      <c r="POD65" s="169"/>
      <c r="POE65" s="169"/>
      <c r="POF65" s="169"/>
      <c r="POG65" s="169"/>
      <c r="POH65" s="169"/>
      <c r="POI65" s="169"/>
      <c r="POJ65" s="169"/>
      <c r="POK65" s="169"/>
      <c r="POL65" s="169"/>
      <c r="POM65" s="169"/>
      <c r="PON65" s="169"/>
      <c r="POO65" s="169"/>
      <c r="POP65" s="169"/>
      <c r="POQ65" s="169"/>
      <c r="POR65" s="169"/>
      <c r="POS65" s="169"/>
      <c r="POT65" s="169"/>
      <c r="POU65" s="169"/>
      <c r="POV65" s="169"/>
      <c r="POW65" s="169"/>
      <c r="POX65" s="169"/>
      <c r="POY65" s="169"/>
      <c r="POZ65" s="169"/>
      <c r="PPA65" s="169"/>
      <c r="PPB65" s="169"/>
      <c r="PPC65" s="169"/>
      <c r="PPD65" s="169"/>
      <c r="PPE65" s="169"/>
      <c r="PPF65" s="169"/>
      <c r="PPG65" s="169"/>
      <c r="PPH65" s="169"/>
      <c r="PPI65" s="169"/>
      <c r="PPJ65" s="169"/>
      <c r="PPK65" s="169"/>
      <c r="PPL65" s="169"/>
      <c r="PPM65" s="169"/>
      <c r="PPN65" s="169"/>
      <c r="PPO65" s="169"/>
      <c r="PPP65" s="169"/>
      <c r="PPQ65" s="169"/>
      <c r="PPR65" s="169"/>
      <c r="PPS65" s="169"/>
      <c r="PPT65" s="169"/>
      <c r="PPU65" s="169"/>
      <c r="PPV65" s="169"/>
      <c r="PPW65" s="169"/>
      <c r="PPX65" s="169"/>
      <c r="PPY65" s="169"/>
      <c r="PPZ65" s="169"/>
      <c r="PQA65" s="169"/>
      <c r="PQB65" s="169"/>
      <c r="PQC65" s="169"/>
      <c r="PQD65" s="169"/>
      <c r="PQE65" s="169"/>
      <c r="PQF65" s="169"/>
      <c r="PQG65" s="169"/>
      <c r="PQH65" s="169"/>
      <c r="PQI65" s="169"/>
      <c r="PQJ65" s="169"/>
      <c r="PQK65" s="169"/>
      <c r="PQL65" s="169"/>
      <c r="PQM65" s="169"/>
      <c r="PQN65" s="169"/>
      <c r="PQO65" s="169"/>
      <c r="PQP65" s="169"/>
      <c r="PQQ65" s="169"/>
      <c r="PQR65" s="169"/>
      <c r="PQS65" s="169"/>
      <c r="PQT65" s="169"/>
      <c r="PQU65" s="169"/>
      <c r="PQV65" s="169"/>
      <c r="PQW65" s="169"/>
      <c r="PQX65" s="169"/>
      <c r="PQY65" s="169"/>
      <c r="PQZ65" s="169"/>
      <c r="PRA65" s="169"/>
      <c r="PRB65" s="169"/>
      <c r="PRC65" s="169"/>
      <c r="PRD65" s="169"/>
      <c r="PRE65" s="169"/>
      <c r="PRF65" s="169"/>
      <c r="PRG65" s="169"/>
      <c r="PRH65" s="169"/>
      <c r="PRI65" s="169"/>
      <c r="PRJ65" s="169"/>
      <c r="PRK65" s="169"/>
      <c r="PRL65" s="169"/>
      <c r="PRM65" s="169"/>
      <c r="PRN65" s="169"/>
      <c r="PRO65" s="169"/>
      <c r="PRP65" s="169"/>
      <c r="PRQ65" s="169"/>
      <c r="PRR65" s="169"/>
      <c r="PRS65" s="169"/>
      <c r="PRT65" s="169"/>
      <c r="PRU65" s="169"/>
      <c r="PRV65" s="169"/>
      <c r="PRW65" s="169"/>
      <c r="PRX65" s="169"/>
      <c r="PRY65" s="169"/>
      <c r="PRZ65" s="169"/>
      <c r="PSA65" s="169"/>
      <c r="PSB65" s="169"/>
      <c r="PSC65" s="169"/>
      <c r="PSD65" s="169"/>
      <c r="PSE65" s="169"/>
      <c r="PSF65" s="169"/>
      <c r="PSG65" s="169"/>
      <c r="PSH65" s="169"/>
      <c r="PSI65" s="169"/>
      <c r="PSJ65" s="169"/>
      <c r="PSK65" s="169"/>
      <c r="PSL65" s="169"/>
      <c r="PSM65" s="169"/>
      <c r="PSN65" s="169"/>
      <c r="PSO65" s="169"/>
      <c r="PSP65" s="169"/>
      <c r="PSQ65" s="169"/>
      <c r="PSR65" s="169"/>
      <c r="PSS65" s="169"/>
      <c r="PST65" s="169"/>
      <c r="PSU65" s="169"/>
      <c r="PSV65" s="169"/>
      <c r="PSW65" s="169"/>
      <c r="PSX65" s="169"/>
      <c r="PSY65" s="169"/>
      <c r="PSZ65" s="169"/>
      <c r="PTA65" s="169"/>
      <c r="PTB65" s="169"/>
      <c r="PTC65" s="169"/>
      <c r="PTD65" s="169"/>
      <c r="PTE65" s="169"/>
      <c r="PTF65" s="169"/>
      <c r="PTG65" s="169"/>
      <c r="PTH65" s="169"/>
      <c r="PTI65" s="169"/>
      <c r="PTJ65" s="169"/>
      <c r="PTK65" s="169"/>
      <c r="PTL65" s="169"/>
      <c r="PTM65" s="169"/>
      <c r="PTN65" s="169"/>
      <c r="PTO65" s="169"/>
      <c r="PTP65" s="169"/>
      <c r="PTQ65" s="169"/>
      <c r="PTR65" s="169"/>
      <c r="PTS65" s="169"/>
      <c r="PTT65" s="169"/>
      <c r="PTU65" s="169"/>
      <c r="PTV65" s="169"/>
      <c r="PTW65" s="169"/>
      <c r="PTX65" s="169"/>
      <c r="PTY65" s="169"/>
      <c r="PTZ65" s="169"/>
      <c r="PUA65" s="169"/>
      <c r="PUB65" s="169"/>
      <c r="PUC65" s="169"/>
      <c r="PUD65" s="169"/>
      <c r="PUE65" s="169"/>
      <c r="PUF65" s="169"/>
      <c r="PUG65" s="169"/>
      <c r="PUH65" s="169"/>
      <c r="PUI65" s="169"/>
      <c r="PUJ65" s="169"/>
      <c r="PUK65" s="169"/>
      <c r="PUL65" s="169"/>
      <c r="PUM65" s="169"/>
      <c r="PUN65" s="169"/>
      <c r="PUO65" s="169"/>
      <c r="PUP65" s="169"/>
      <c r="PUQ65" s="169"/>
      <c r="PUR65" s="169"/>
      <c r="PUS65" s="169"/>
      <c r="PUT65" s="169"/>
      <c r="PUU65" s="169"/>
      <c r="PUV65" s="169"/>
      <c r="PUW65" s="169"/>
      <c r="PUX65" s="169"/>
      <c r="PUY65" s="169"/>
      <c r="PUZ65" s="169"/>
      <c r="PVA65" s="169"/>
      <c r="PVB65" s="169"/>
      <c r="PVC65" s="169"/>
      <c r="PVD65" s="169"/>
      <c r="PVE65" s="169"/>
      <c r="PVF65" s="169"/>
      <c r="PVG65" s="169"/>
      <c r="PVH65" s="169"/>
      <c r="PVI65" s="169"/>
      <c r="PVJ65" s="169"/>
      <c r="PVK65" s="169"/>
      <c r="PVL65" s="169"/>
      <c r="PVM65" s="169"/>
      <c r="PVN65" s="169"/>
      <c r="PVO65" s="169"/>
      <c r="PVP65" s="169"/>
      <c r="PVQ65" s="169"/>
      <c r="PVR65" s="169"/>
      <c r="PVS65" s="169"/>
      <c r="PVT65" s="169"/>
      <c r="PVU65" s="169"/>
      <c r="PVV65" s="169"/>
      <c r="PVW65" s="169"/>
      <c r="PVX65" s="169"/>
      <c r="PVY65" s="169"/>
      <c r="PVZ65" s="169"/>
      <c r="PWA65" s="169"/>
      <c r="PWB65" s="169"/>
      <c r="PWC65" s="169"/>
      <c r="PWD65" s="169"/>
      <c r="PWE65" s="169"/>
      <c r="PWF65" s="169"/>
      <c r="PWG65" s="169"/>
      <c r="PWH65" s="169"/>
      <c r="PWI65" s="169"/>
      <c r="PWJ65" s="169"/>
      <c r="PWK65" s="169"/>
      <c r="PWL65" s="169"/>
      <c r="PWM65" s="169"/>
      <c r="PWN65" s="169"/>
      <c r="PWO65" s="169"/>
      <c r="PWP65" s="169"/>
      <c r="PWQ65" s="169"/>
      <c r="PWR65" s="169"/>
      <c r="PWS65" s="169"/>
      <c r="PWT65" s="169"/>
      <c r="PWU65" s="169"/>
      <c r="PWV65" s="169"/>
      <c r="PWW65" s="169"/>
      <c r="PWX65" s="169"/>
      <c r="PWY65" s="169"/>
      <c r="PWZ65" s="169"/>
      <c r="PXA65" s="169"/>
      <c r="PXB65" s="169"/>
      <c r="PXC65" s="169"/>
      <c r="PXD65" s="169"/>
      <c r="PXE65" s="169"/>
      <c r="PXF65" s="169"/>
      <c r="PXG65" s="169"/>
      <c r="PXH65" s="169"/>
      <c r="PXI65" s="169"/>
      <c r="PXJ65" s="169"/>
      <c r="PXK65" s="169"/>
      <c r="PXL65" s="169"/>
      <c r="PXM65" s="169"/>
      <c r="PXN65" s="169"/>
      <c r="PXO65" s="169"/>
      <c r="PXP65" s="169"/>
      <c r="PXQ65" s="169"/>
      <c r="PXR65" s="169"/>
      <c r="PXS65" s="169"/>
      <c r="PXT65" s="169"/>
      <c r="PXU65" s="169"/>
      <c r="PXV65" s="169"/>
      <c r="PXW65" s="169"/>
      <c r="PXX65" s="169"/>
      <c r="PXY65" s="169"/>
      <c r="PXZ65" s="169"/>
      <c r="PYA65" s="169"/>
      <c r="PYB65" s="169"/>
      <c r="PYC65" s="169"/>
      <c r="PYD65" s="169"/>
      <c r="PYE65" s="169"/>
      <c r="PYF65" s="169"/>
      <c r="PYG65" s="169"/>
      <c r="PYH65" s="169"/>
      <c r="PYI65" s="169"/>
      <c r="PYJ65" s="169"/>
      <c r="PYK65" s="169"/>
      <c r="PYL65" s="169"/>
      <c r="PYM65" s="169"/>
      <c r="PYN65" s="169"/>
      <c r="PYO65" s="169"/>
      <c r="PYP65" s="169"/>
      <c r="PYQ65" s="169"/>
      <c r="PYR65" s="169"/>
      <c r="PYS65" s="169"/>
      <c r="PYT65" s="169"/>
      <c r="PYU65" s="169"/>
      <c r="PYV65" s="169"/>
      <c r="PYW65" s="169"/>
      <c r="PYX65" s="169"/>
      <c r="PYY65" s="169"/>
      <c r="PYZ65" s="169"/>
      <c r="PZA65" s="169"/>
      <c r="PZB65" s="169"/>
      <c r="PZC65" s="169"/>
      <c r="PZD65" s="169"/>
      <c r="PZE65" s="169"/>
      <c r="PZF65" s="169"/>
      <c r="PZG65" s="169"/>
      <c r="PZH65" s="169"/>
      <c r="PZI65" s="169"/>
      <c r="PZJ65" s="169"/>
      <c r="PZK65" s="169"/>
      <c r="PZL65" s="169"/>
      <c r="PZM65" s="169"/>
      <c r="PZN65" s="169"/>
      <c r="PZO65" s="169"/>
      <c r="PZP65" s="169"/>
      <c r="PZQ65" s="169"/>
      <c r="PZR65" s="169"/>
      <c r="PZS65" s="169"/>
      <c r="PZT65" s="169"/>
      <c r="PZU65" s="169"/>
      <c r="PZV65" s="169"/>
      <c r="PZW65" s="169"/>
      <c r="PZX65" s="169"/>
      <c r="PZY65" s="169"/>
      <c r="PZZ65" s="169"/>
      <c r="QAA65" s="169"/>
      <c r="QAB65" s="169"/>
      <c r="QAC65" s="169"/>
      <c r="QAD65" s="169"/>
      <c r="QAE65" s="169"/>
      <c r="QAF65" s="169"/>
      <c r="QAG65" s="169"/>
      <c r="QAH65" s="169"/>
      <c r="QAI65" s="169"/>
      <c r="QAJ65" s="169"/>
      <c r="QAK65" s="169"/>
      <c r="QAL65" s="169"/>
      <c r="QAM65" s="169"/>
      <c r="QAN65" s="169"/>
      <c r="QAO65" s="169"/>
      <c r="QAP65" s="169"/>
      <c r="QAQ65" s="169"/>
      <c r="QAR65" s="169"/>
      <c r="QAS65" s="169"/>
      <c r="QAT65" s="169"/>
      <c r="QAU65" s="169"/>
      <c r="QAV65" s="169"/>
      <c r="QAW65" s="169"/>
      <c r="QAX65" s="169"/>
      <c r="QAY65" s="169"/>
      <c r="QAZ65" s="169"/>
      <c r="QBA65" s="169"/>
      <c r="QBB65" s="169"/>
      <c r="QBC65" s="169"/>
      <c r="QBD65" s="169"/>
      <c r="QBE65" s="169"/>
      <c r="QBF65" s="169"/>
      <c r="QBG65" s="169"/>
      <c r="QBH65" s="169"/>
      <c r="QBI65" s="169"/>
      <c r="QBJ65" s="169"/>
      <c r="QBK65" s="169"/>
      <c r="QBL65" s="169"/>
      <c r="QBM65" s="169"/>
      <c r="QBN65" s="169"/>
      <c r="QBO65" s="169"/>
      <c r="QBP65" s="169"/>
      <c r="QBQ65" s="169"/>
      <c r="QBR65" s="169"/>
      <c r="QBS65" s="169"/>
      <c r="QBT65" s="169"/>
      <c r="QBU65" s="169"/>
      <c r="QBV65" s="169"/>
      <c r="QBW65" s="169"/>
      <c r="QBX65" s="169"/>
      <c r="QBY65" s="169"/>
      <c r="QBZ65" s="169"/>
      <c r="QCA65" s="169"/>
      <c r="QCB65" s="169"/>
      <c r="QCC65" s="169"/>
      <c r="QCD65" s="169"/>
      <c r="QCE65" s="169"/>
      <c r="QCF65" s="169"/>
      <c r="QCG65" s="169"/>
      <c r="QCH65" s="169"/>
      <c r="QCI65" s="169"/>
      <c r="QCJ65" s="169"/>
      <c r="QCK65" s="169"/>
      <c r="QCL65" s="169"/>
      <c r="QCM65" s="169"/>
      <c r="QCN65" s="169"/>
      <c r="QCO65" s="169"/>
      <c r="QCP65" s="169"/>
      <c r="QCQ65" s="169"/>
      <c r="QCR65" s="169"/>
      <c r="QCS65" s="169"/>
      <c r="QCT65" s="169"/>
      <c r="QCU65" s="169"/>
      <c r="QCV65" s="169"/>
      <c r="QCW65" s="169"/>
      <c r="QCX65" s="169"/>
      <c r="QCY65" s="169"/>
      <c r="QCZ65" s="169"/>
      <c r="QDA65" s="169"/>
      <c r="QDB65" s="169"/>
      <c r="QDC65" s="169"/>
      <c r="QDD65" s="169"/>
      <c r="QDE65" s="169"/>
      <c r="QDF65" s="169"/>
      <c r="QDG65" s="169"/>
      <c r="QDH65" s="169"/>
      <c r="QDI65" s="169"/>
      <c r="QDJ65" s="169"/>
      <c r="QDK65" s="169"/>
      <c r="QDL65" s="169"/>
      <c r="QDM65" s="169"/>
      <c r="QDN65" s="169"/>
      <c r="QDO65" s="169"/>
      <c r="QDP65" s="169"/>
      <c r="QDQ65" s="169"/>
      <c r="QDR65" s="169"/>
      <c r="QDS65" s="169"/>
      <c r="QDT65" s="169"/>
      <c r="QDU65" s="169"/>
      <c r="QDV65" s="169"/>
      <c r="QDW65" s="169"/>
      <c r="QDX65" s="169"/>
      <c r="QDY65" s="169"/>
      <c r="QDZ65" s="169"/>
      <c r="QEA65" s="169"/>
      <c r="QEB65" s="169"/>
      <c r="QEC65" s="169"/>
      <c r="QED65" s="169"/>
      <c r="QEE65" s="169"/>
      <c r="QEF65" s="169"/>
      <c r="QEG65" s="169"/>
      <c r="QEH65" s="169"/>
      <c r="QEI65" s="169"/>
      <c r="QEJ65" s="169"/>
      <c r="QEK65" s="169"/>
      <c r="QEL65" s="169"/>
      <c r="QEM65" s="169"/>
      <c r="QEN65" s="169"/>
      <c r="QEO65" s="169"/>
      <c r="QEP65" s="169"/>
      <c r="QEQ65" s="169"/>
      <c r="QER65" s="169"/>
      <c r="QES65" s="169"/>
      <c r="QET65" s="169"/>
      <c r="QEU65" s="169"/>
      <c r="QEV65" s="169"/>
      <c r="QEW65" s="169"/>
      <c r="QEX65" s="169"/>
      <c r="QEY65" s="169"/>
      <c r="QEZ65" s="169"/>
      <c r="QFA65" s="169"/>
      <c r="QFB65" s="169"/>
      <c r="QFC65" s="169"/>
      <c r="QFD65" s="169"/>
      <c r="QFE65" s="169"/>
      <c r="QFF65" s="169"/>
      <c r="QFG65" s="169"/>
      <c r="QFH65" s="169"/>
      <c r="QFI65" s="169"/>
      <c r="QFJ65" s="169"/>
      <c r="QFK65" s="169"/>
      <c r="QFL65" s="169"/>
      <c r="QFM65" s="169"/>
      <c r="QFN65" s="169"/>
      <c r="QFO65" s="169"/>
      <c r="QFP65" s="169"/>
      <c r="QFQ65" s="169"/>
      <c r="QFR65" s="169"/>
      <c r="QFS65" s="169"/>
      <c r="QFT65" s="169"/>
      <c r="QFU65" s="169"/>
      <c r="QFV65" s="169"/>
      <c r="QFW65" s="169"/>
      <c r="QFX65" s="169"/>
      <c r="QFY65" s="169"/>
      <c r="QFZ65" s="169"/>
      <c r="QGA65" s="169"/>
      <c r="QGB65" s="169"/>
      <c r="QGC65" s="169"/>
      <c r="QGD65" s="169"/>
      <c r="QGE65" s="169"/>
      <c r="QGF65" s="169"/>
      <c r="QGG65" s="169"/>
      <c r="QGH65" s="169"/>
      <c r="QGI65" s="169"/>
      <c r="QGJ65" s="169"/>
      <c r="QGK65" s="169"/>
      <c r="QGL65" s="169"/>
      <c r="QGM65" s="169"/>
      <c r="QGN65" s="169"/>
      <c r="QGO65" s="169"/>
      <c r="QGP65" s="169"/>
      <c r="QGQ65" s="169"/>
      <c r="QGR65" s="169"/>
      <c r="QGS65" s="169"/>
      <c r="QGT65" s="169"/>
      <c r="QGU65" s="169"/>
      <c r="QGV65" s="169"/>
      <c r="QGW65" s="169"/>
      <c r="QGX65" s="169"/>
      <c r="QGY65" s="169"/>
      <c r="QGZ65" s="169"/>
      <c r="QHA65" s="169"/>
      <c r="QHB65" s="169"/>
      <c r="QHC65" s="169"/>
      <c r="QHD65" s="169"/>
      <c r="QHE65" s="169"/>
      <c r="QHF65" s="169"/>
      <c r="QHG65" s="169"/>
      <c r="QHH65" s="169"/>
      <c r="QHI65" s="169"/>
      <c r="QHJ65" s="169"/>
      <c r="QHK65" s="169"/>
      <c r="QHL65" s="169"/>
      <c r="QHM65" s="169"/>
      <c r="QHN65" s="169"/>
      <c r="QHO65" s="169"/>
      <c r="QHP65" s="169"/>
      <c r="QHQ65" s="169"/>
      <c r="QHR65" s="169"/>
      <c r="QHS65" s="169"/>
      <c r="QHT65" s="169"/>
      <c r="QHU65" s="169"/>
      <c r="QHV65" s="169"/>
      <c r="QHW65" s="169"/>
      <c r="QHX65" s="169"/>
      <c r="QHY65" s="169"/>
      <c r="QHZ65" s="169"/>
      <c r="QIA65" s="169"/>
      <c r="QIB65" s="169"/>
      <c r="QIC65" s="169"/>
      <c r="QID65" s="169"/>
      <c r="QIE65" s="169"/>
      <c r="QIF65" s="169"/>
      <c r="QIG65" s="169"/>
      <c r="QIH65" s="169"/>
      <c r="QII65" s="169"/>
      <c r="QIJ65" s="169"/>
      <c r="QIK65" s="169"/>
      <c r="QIL65" s="169"/>
      <c r="QIM65" s="169"/>
      <c r="QIN65" s="169"/>
      <c r="QIO65" s="169"/>
      <c r="QIP65" s="169"/>
      <c r="QIQ65" s="169"/>
      <c r="QIR65" s="169"/>
      <c r="QIS65" s="169"/>
      <c r="QIT65" s="169"/>
      <c r="QIU65" s="169"/>
      <c r="QIV65" s="169"/>
      <c r="QIW65" s="169"/>
      <c r="QIX65" s="169"/>
      <c r="QIY65" s="169"/>
      <c r="QIZ65" s="169"/>
      <c r="QJA65" s="169"/>
      <c r="QJB65" s="169"/>
      <c r="QJC65" s="169"/>
      <c r="QJD65" s="169"/>
      <c r="QJE65" s="169"/>
      <c r="QJF65" s="169"/>
      <c r="QJG65" s="169"/>
      <c r="QJH65" s="169"/>
      <c r="QJI65" s="169"/>
      <c r="QJJ65" s="169"/>
      <c r="QJK65" s="169"/>
      <c r="QJL65" s="169"/>
      <c r="QJM65" s="169"/>
      <c r="QJN65" s="169"/>
      <c r="QJO65" s="169"/>
      <c r="QJP65" s="169"/>
      <c r="QJQ65" s="169"/>
      <c r="QJR65" s="169"/>
      <c r="QJS65" s="169"/>
      <c r="QJT65" s="169"/>
      <c r="QJU65" s="169"/>
      <c r="QJV65" s="169"/>
      <c r="QJW65" s="169"/>
      <c r="QJX65" s="169"/>
      <c r="QJY65" s="169"/>
      <c r="QJZ65" s="169"/>
      <c r="QKA65" s="169"/>
      <c r="QKB65" s="169"/>
      <c r="QKC65" s="169"/>
      <c r="QKD65" s="169"/>
      <c r="QKE65" s="169"/>
      <c r="QKF65" s="169"/>
      <c r="QKG65" s="169"/>
      <c r="QKH65" s="169"/>
      <c r="QKI65" s="169"/>
      <c r="QKJ65" s="169"/>
      <c r="QKK65" s="169"/>
      <c r="QKL65" s="169"/>
      <c r="QKM65" s="169"/>
      <c r="QKN65" s="169"/>
      <c r="QKO65" s="169"/>
      <c r="QKP65" s="169"/>
      <c r="QKQ65" s="169"/>
      <c r="QKR65" s="169"/>
      <c r="QKS65" s="169"/>
      <c r="QKT65" s="169"/>
      <c r="QKU65" s="169"/>
      <c r="QKV65" s="169"/>
      <c r="QKW65" s="169"/>
      <c r="QKX65" s="169"/>
      <c r="QKY65" s="169"/>
      <c r="QKZ65" s="169"/>
      <c r="QLA65" s="169"/>
      <c r="QLB65" s="169"/>
      <c r="QLC65" s="169"/>
      <c r="QLD65" s="169"/>
      <c r="QLE65" s="169"/>
      <c r="QLF65" s="169"/>
      <c r="QLG65" s="169"/>
      <c r="QLH65" s="169"/>
      <c r="QLI65" s="169"/>
      <c r="QLJ65" s="169"/>
      <c r="QLK65" s="169"/>
      <c r="QLL65" s="169"/>
      <c r="QLM65" s="169"/>
      <c r="QLN65" s="169"/>
      <c r="QLO65" s="169"/>
      <c r="QLP65" s="169"/>
      <c r="QLQ65" s="169"/>
      <c r="QLR65" s="169"/>
      <c r="QLS65" s="169"/>
      <c r="QLT65" s="169"/>
      <c r="QLU65" s="169"/>
      <c r="QLV65" s="169"/>
      <c r="QLW65" s="169"/>
      <c r="QLX65" s="169"/>
      <c r="QLY65" s="169"/>
      <c r="QLZ65" s="169"/>
      <c r="QMA65" s="169"/>
      <c r="QMB65" s="169"/>
      <c r="QMC65" s="169"/>
      <c r="QMD65" s="169"/>
      <c r="QME65" s="169"/>
      <c r="QMF65" s="169"/>
      <c r="QMG65" s="169"/>
      <c r="QMH65" s="169"/>
      <c r="QMI65" s="169"/>
      <c r="QMJ65" s="169"/>
      <c r="QMK65" s="169"/>
      <c r="QML65" s="169"/>
      <c r="QMM65" s="169"/>
      <c r="QMN65" s="169"/>
      <c r="QMO65" s="169"/>
      <c r="QMP65" s="169"/>
      <c r="QMQ65" s="169"/>
      <c r="QMR65" s="169"/>
      <c r="QMS65" s="169"/>
      <c r="QMT65" s="169"/>
      <c r="QMU65" s="169"/>
      <c r="QMV65" s="169"/>
      <c r="QMW65" s="169"/>
      <c r="QMX65" s="169"/>
      <c r="QMY65" s="169"/>
      <c r="QMZ65" s="169"/>
      <c r="QNA65" s="169"/>
      <c r="QNB65" s="169"/>
      <c r="QNC65" s="169"/>
      <c r="QND65" s="169"/>
      <c r="QNE65" s="169"/>
      <c r="QNF65" s="169"/>
      <c r="QNG65" s="169"/>
      <c r="QNH65" s="169"/>
      <c r="QNI65" s="169"/>
      <c r="QNJ65" s="169"/>
      <c r="QNK65" s="169"/>
      <c r="QNL65" s="169"/>
      <c r="QNM65" s="169"/>
      <c r="QNN65" s="169"/>
      <c r="QNO65" s="169"/>
      <c r="QNP65" s="169"/>
      <c r="QNQ65" s="169"/>
      <c r="QNR65" s="169"/>
      <c r="QNS65" s="169"/>
      <c r="QNT65" s="169"/>
      <c r="QNU65" s="169"/>
      <c r="QNV65" s="169"/>
      <c r="QNW65" s="169"/>
      <c r="QNX65" s="169"/>
      <c r="QNY65" s="169"/>
      <c r="QNZ65" s="169"/>
      <c r="QOA65" s="169"/>
      <c r="QOB65" s="169"/>
      <c r="QOC65" s="169"/>
      <c r="QOD65" s="169"/>
      <c r="QOE65" s="169"/>
      <c r="QOF65" s="169"/>
      <c r="QOG65" s="169"/>
      <c r="QOH65" s="169"/>
      <c r="QOI65" s="169"/>
      <c r="QOJ65" s="169"/>
      <c r="QOK65" s="169"/>
      <c r="QOL65" s="169"/>
      <c r="QOM65" s="169"/>
      <c r="QON65" s="169"/>
      <c r="QOO65" s="169"/>
      <c r="QOP65" s="169"/>
      <c r="QOQ65" s="169"/>
      <c r="QOR65" s="169"/>
      <c r="QOS65" s="169"/>
      <c r="QOT65" s="169"/>
      <c r="QOU65" s="169"/>
      <c r="QOV65" s="169"/>
      <c r="QOW65" s="169"/>
      <c r="QOX65" s="169"/>
      <c r="QOY65" s="169"/>
      <c r="QOZ65" s="169"/>
      <c r="QPA65" s="169"/>
      <c r="QPB65" s="169"/>
      <c r="QPC65" s="169"/>
      <c r="QPD65" s="169"/>
      <c r="QPE65" s="169"/>
      <c r="QPF65" s="169"/>
      <c r="QPG65" s="169"/>
      <c r="QPH65" s="169"/>
      <c r="QPI65" s="169"/>
      <c r="QPJ65" s="169"/>
      <c r="QPK65" s="169"/>
      <c r="QPL65" s="169"/>
      <c r="QPM65" s="169"/>
      <c r="QPN65" s="169"/>
      <c r="QPO65" s="169"/>
      <c r="QPP65" s="169"/>
      <c r="QPQ65" s="169"/>
      <c r="QPR65" s="169"/>
      <c r="QPS65" s="169"/>
      <c r="QPT65" s="169"/>
      <c r="QPU65" s="169"/>
      <c r="QPV65" s="169"/>
      <c r="QPW65" s="169"/>
      <c r="QPX65" s="169"/>
      <c r="QPY65" s="169"/>
      <c r="QPZ65" s="169"/>
      <c r="QQA65" s="169"/>
      <c r="QQB65" s="169"/>
      <c r="QQC65" s="169"/>
      <c r="QQD65" s="169"/>
      <c r="QQE65" s="169"/>
      <c r="QQF65" s="169"/>
      <c r="QQG65" s="169"/>
      <c r="QQH65" s="169"/>
      <c r="QQI65" s="169"/>
      <c r="QQJ65" s="169"/>
      <c r="QQK65" s="169"/>
      <c r="QQL65" s="169"/>
      <c r="QQM65" s="169"/>
      <c r="QQN65" s="169"/>
      <c r="QQO65" s="169"/>
      <c r="QQP65" s="169"/>
      <c r="QQQ65" s="169"/>
      <c r="QQR65" s="169"/>
      <c r="QQS65" s="169"/>
      <c r="QQT65" s="169"/>
      <c r="QQU65" s="169"/>
      <c r="QQV65" s="169"/>
      <c r="QQW65" s="169"/>
      <c r="QQX65" s="169"/>
      <c r="QQY65" s="169"/>
      <c r="QQZ65" s="169"/>
      <c r="QRA65" s="169"/>
      <c r="QRB65" s="169"/>
      <c r="QRC65" s="169"/>
      <c r="QRD65" s="169"/>
      <c r="QRE65" s="169"/>
      <c r="QRF65" s="169"/>
      <c r="QRG65" s="169"/>
      <c r="QRH65" s="169"/>
      <c r="QRI65" s="169"/>
      <c r="QRJ65" s="169"/>
      <c r="QRK65" s="169"/>
      <c r="QRL65" s="169"/>
      <c r="QRM65" s="169"/>
      <c r="QRN65" s="169"/>
      <c r="QRO65" s="169"/>
      <c r="QRP65" s="169"/>
      <c r="QRQ65" s="169"/>
      <c r="QRR65" s="169"/>
      <c r="QRS65" s="169"/>
      <c r="QRT65" s="169"/>
      <c r="QRU65" s="169"/>
      <c r="QRV65" s="169"/>
      <c r="QRW65" s="169"/>
      <c r="QRX65" s="169"/>
      <c r="QRY65" s="169"/>
      <c r="QRZ65" s="169"/>
      <c r="QSA65" s="169"/>
      <c r="QSB65" s="169"/>
      <c r="QSC65" s="169"/>
      <c r="QSD65" s="169"/>
      <c r="QSE65" s="169"/>
      <c r="QSF65" s="169"/>
      <c r="QSG65" s="169"/>
      <c r="QSH65" s="169"/>
      <c r="QSI65" s="169"/>
      <c r="QSJ65" s="169"/>
      <c r="QSK65" s="169"/>
      <c r="QSL65" s="169"/>
      <c r="QSM65" s="169"/>
      <c r="QSN65" s="169"/>
      <c r="QSO65" s="169"/>
      <c r="QSP65" s="169"/>
      <c r="QSQ65" s="169"/>
      <c r="QSR65" s="169"/>
      <c r="QSS65" s="169"/>
      <c r="QST65" s="169"/>
      <c r="QSU65" s="169"/>
      <c r="QSV65" s="169"/>
      <c r="QSW65" s="169"/>
      <c r="QSX65" s="169"/>
      <c r="QSY65" s="169"/>
      <c r="QSZ65" s="169"/>
      <c r="QTA65" s="169"/>
      <c r="QTB65" s="169"/>
      <c r="QTC65" s="169"/>
      <c r="QTD65" s="169"/>
      <c r="QTE65" s="169"/>
      <c r="QTF65" s="169"/>
      <c r="QTG65" s="169"/>
      <c r="QTH65" s="169"/>
      <c r="QTI65" s="169"/>
      <c r="QTJ65" s="169"/>
      <c r="QTK65" s="169"/>
      <c r="QTL65" s="169"/>
      <c r="QTM65" s="169"/>
      <c r="QTN65" s="169"/>
      <c r="QTO65" s="169"/>
      <c r="QTP65" s="169"/>
      <c r="QTQ65" s="169"/>
      <c r="QTR65" s="169"/>
      <c r="QTS65" s="169"/>
      <c r="QTT65" s="169"/>
      <c r="QTU65" s="169"/>
      <c r="QTV65" s="169"/>
      <c r="QTW65" s="169"/>
      <c r="QTX65" s="169"/>
      <c r="QTY65" s="169"/>
      <c r="QTZ65" s="169"/>
      <c r="QUA65" s="169"/>
      <c r="QUB65" s="169"/>
      <c r="QUC65" s="169"/>
      <c r="QUD65" s="169"/>
      <c r="QUE65" s="169"/>
      <c r="QUF65" s="169"/>
      <c r="QUG65" s="169"/>
      <c r="QUH65" s="169"/>
      <c r="QUI65" s="169"/>
      <c r="QUJ65" s="169"/>
      <c r="QUK65" s="169"/>
      <c r="QUL65" s="169"/>
      <c r="QUM65" s="169"/>
      <c r="QUN65" s="169"/>
      <c r="QUO65" s="169"/>
      <c r="QUP65" s="169"/>
      <c r="QUQ65" s="169"/>
      <c r="QUR65" s="169"/>
      <c r="QUS65" s="169"/>
      <c r="QUT65" s="169"/>
      <c r="QUU65" s="169"/>
      <c r="QUV65" s="169"/>
      <c r="QUW65" s="169"/>
      <c r="QUX65" s="169"/>
      <c r="QUY65" s="169"/>
      <c r="QUZ65" s="169"/>
      <c r="QVA65" s="169"/>
      <c r="QVB65" s="169"/>
      <c r="QVC65" s="169"/>
      <c r="QVD65" s="169"/>
      <c r="QVE65" s="169"/>
      <c r="QVF65" s="169"/>
      <c r="QVG65" s="169"/>
      <c r="QVH65" s="169"/>
      <c r="QVI65" s="169"/>
      <c r="QVJ65" s="169"/>
      <c r="QVK65" s="169"/>
      <c r="QVL65" s="169"/>
      <c r="QVM65" s="169"/>
      <c r="QVN65" s="169"/>
      <c r="QVO65" s="169"/>
      <c r="QVP65" s="169"/>
      <c r="QVQ65" s="169"/>
      <c r="QVR65" s="169"/>
      <c r="QVS65" s="169"/>
      <c r="QVT65" s="169"/>
      <c r="QVU65" s="169"/>
      <c r="QVV65" s="169"/>
      <c r="QVW65" s="169"/>
      <c r="QVX65" s="169"/>
      <c r="QVY65" s="169"/>
      <c r="QVZ65" s="169"/>
      <c r="QWA65" s="169"/>
      <c r="QWB65" s="169"/>
      <c r="QWC65" s="169"/>
      <c r="QWD65" s="169"/>
      <c r="QWE65" s="169"/>
      <c r="QWF65" s="169"/>
      <c r="QWG65" s="169"/>
      <c r="QWH65" s="169"/>
      <c r="QWI65" s="169"/>
      <c r="QWJ65" s="169"/>
      <c r="QWK65" s="169"/>
      <c r="QWL65" s="169"/>
      <c r="QWM65" s="169"/>
      <c r="QWN65" s="169"/>
      <c r="QWO65" s="169"/>
      <c r="QWP65" s="169"/>
      <c r="QWQ65" s="169"/>
      <c r="QWR65" s="169"/>
      <c r="QWS65" s="169"/>
      <c r="QWT65" s="169"/>
      <c r="QWU65" s="169"/>
      <c r="QWV65" s="169"/>
      <c r="QWW65" s="169"/>
      <c r="QWX65" s="169"/>
      <c r="QWY65" s="169"/>
      <c r="QWZ65" s="169"/>
      <c r="QXA65" s="169"/>
      <c r="QXB65" s="169"/>
      <c r="QXC65" s="169"/>
      <c r="QXD65" s="169"/>
      <c r="QXE65" s="169"/>
      <c r="QXF65" s="169"/>
      <c r="QXG65" s="169"/>
      <c r="QXH65" s="169"/>
      <c r="QXI65" s="169"/>
      <c r="QXJ65" s="169"/>
      <c r="QXK65" s="169"/>
      <c r="QXL65" s="169"/>
      <c r="QXM65" s="169"/>
      <c r="QXN65" s="169"/>
      <c r="QXO65" s="169"/>
      <c r="QXP65" s="169"/>
      <c r="QXQ65" s="169"/>
      <c r="QXR65" s="169"/>
      <c r="QXS65" s="169"/>
      <c r="QXT65" s="169"/>
      <c r="QXU65" s="169"/>
      <c r="QXV65" s="169"/>
      <c r="QXW65" s="169"/>
      <c r="QXX65" s="169"/>
      <c r="QXY65" s="169"/>
      <c r="QXZ65" s="169"/>
      <c r="QYA65" s="169"/>
      <c r="QYB65" s="169"/>
      <c r="QYC65" s="169"/>
      <c r="QYD65" s="169"/>
      <c r="QYE65" s="169"/>
      <c r="QYF65" s="169"/>
      <c r="QYG65" s="169"/>
      <c r="QYH65" s="169"/>
      <c r="QYI65" s="169"/>
      <c r="QYJ65" s="169"/>
      <c r="QYK65" s="169"/>
      <c r="QYL65" s="169"/>
      <c r="QYM65" s="169"/>
      <c r="QYN65" s="169"/>
      <c r="QYO65" s="169"/>
      <c r="QYP65" s="169"/>
      <c r="QYQ65" s="169"/>
      <c r="QYR65" s="169"/>
      <c r="QYS65" s="169"/>
      <c r="QYT65" s="169"/>
      <c r="QYU65" s="169"/>
      <c r="QYV65" s="169"/>
      <c r="QYW65" s="169"/>
      <c r="QYX65" s="169"/>
      <c r="QYY65" s="169"/>
      <c r="QYZ65" s="169"/>
      <c r="QZA65" s="169"/>
      <c r="QZB65" s="169"/>
      <c r="QZC65" s="169"/>
      <c r="QZD65" s="169"/>
      <c r="QZE65" s="169"/>
      <c r="QZF65" s="169"/>
      <c r="QZG65" s="169"/>
      <c r="QZH65" s="169"/>
      <c r="QZI65" s="169"/>
      <c r="QZJ65" s="169"/>
      <c r="QZK65" s="169"/>
      <c r="QZL65" s="169"/>
      <c r="QZM65" s="169"/>
      <c r="QZN65" s="169"/>
      <c r="QZO65" s="169"/>
      <c r="QZP65" s="169"/>
      <c r="QZQ65" s="169"/>
      <c r="QZR65" s="169"/>
      <c r="QZS65" s="169"/>
      <c r="QZT65" s="169"/>
      <c r="QZU65" s="169"/>
      <c r="QZV65" s="169"/>
      <c r="QZW65" s="169"/>
      <c r="QZX65" s="169"/>
      <c r="QZY65" s="169"/>
      <c r="QZZ65" s="169"/>
      <c r="RAA65" s="169"/>
      <c r="RAB65" s="169"/>
      <c r="RAC65" s="169"/>
      <c r="RAD65" s="169"/>
      <c r="RAE65" s="169"/>
      <c r="RAF65" s="169"/>
      <c r="RAG65" s="169"/>
      <c r="RAH65" s="169"/>
      <c r="RAI65" s="169"/>
      <c r="RAJ65" s="169"/>
      <c r="RAK65" s="169"/>
      <c r="RAL65" s="169"/>
      <c r="RAM65" s="169"/>
      <c r="RAN65" s="169"/>
      <c r="RAO65" s="169"/>
      <c r="RAP65" s="169"/>
      <c r="RAQ65" s="169"/>
      <c r="RAR65" s="169"/>
      <c r="RAS65" s="169"/>
      <c r="RAT65" s="169"/>
      <c r="RAU65" s="169"/>
      <c r="RAV65" s="169"/>
      <c r="RAW65" s="169"/>
      <c r="RAX65" s="169"/>
      <c r="RAY65" s="169"/>
      <c r="RAZ65" s="169"/>
      <c r="RBA65" s="169"/>
      <c r="RBB65" s="169"/>
      <c r="RBC65" s="169"/>
      <c r="RBD65" s="169"/>
      <c r="RBE65" s="169"/>
      <c r="RBF65" s="169"/>
      <c r="RBG65" s="169"/>
      <c r="RBH65" s="169"/>
      <c r="RBI65" s="169"/>
      <c r="RBJ65" s="169"/>
      <c r="RBK65" s="169"/>
      <c r="RBL65" s="169"/>
      <c r="RBM65" s="169"/>
      <c r="RBN65" s="169"/>
      <c r="RBO65" s="169"/>
      <c r="RBP65" s="169"/>
      <c r="RBQ65" s="169"/>
      <c r="RBR65" s="169"/>
      <c r="RBS65" s="169"/>
      <c r="RBT65" s="169"/>
      <c r="RBU65" s="169"/>
      <c r="RBV65" s="169"/>
      <c r="RBW65" s="169"/>
      <c r="RBX65" s="169"/>
      <c r="RBY65" s="169"/>
      <c r="RBZ65" s="169"/>
      <c r="RCA65" s="169"/>
      <c r="RCB65" s="169"/>
      <c r="RCC65" s="169"/>
      <c r="RCD65" s="169"/>
      <c r="RCE65" s="169"/>
      <c r="RCF65" s="169"/>
      <c r="RCG65" s="169"/>
      <c r="RCH65" s="169"/>
      <c r="RCI65" s="169"/>
      <c r="RCJ65" s="169"/>
      <c r="RCK65" s="169"/>
      <c r="RCL65" s="169"/>
      <c r="RCM65" s="169"/>
      <c r="RCN65" s="169"/>
      <c r="RCO65" s="169"/>
      <c r="RCP65" s="169"/>
      <c r="RCQ65" s="169"/>
      <c r="RCR65" s="169"/>
      <c r="RCS65" s="169"/>
      <c r="RCT65" s="169"/>
      <c r="RCU65" s="169"/>
      <c r="RCV65" s="169"/>
      <c r="RCW65" s="169"/>
      <c r="RCX65" s="169"/>
      <c r="RCY65" s="169"/>
      <c r="RCZ65" s="169"/>
      <c r="RDA65" s="169"/>
      <c r="RDB65" s="169"/>
      <c r="RDC65" s="169"/>
      <c r="RDD65" s="169"/>
      <c r="RDE65" s="169"/>
      <c r="RDF65" s="169"/>
      <c r="RDG65" s="169"/>
      <c r="RDH65" s="169"/>
      <c r="RDI65" s="169"/>
      <c r="RDJ65" s="169"/>
      <c r="RDK65" s="169"/>
      <c r="RDL65" s="169"/>
      <c r="RDM65" s="169"/>
      <c r="RDN65" s="169"/>
      <c r="RDO65" s="169"/>
      <c r="RDP65" s="169"/>
      <c r="RDQ65" s="169"/>
      <c r="RDR65" s="169"/>
      <c r="RDS65" s="169"/>
      <c r="RDT65" s="169"/>
      <c r="RDU65" s="169"/>
      <c r="RDV65" s="169"/>
      <c r="RDW65" s="169"/>
      <c r="RDX65" s="169"/>
      <c r="RDY65" s="169"/>
      <c r="RDZ65" s="169"/>
      <c r="REA65" s="169"/>
      <c r="REB65" s="169"/>
      <c r="REC65" s="169"/>
      <c r="RED65" s="169"/>
      <c r="REE65" s="169"/>
      <c r="REF65" s="169"/>
      <c r="REG65" s="169"/>
      <c r="REH65" s="169"/>
      <c r="REI65" s="169"/>
      <c r="REJ65" s="169"/>
      <c r="REK65" s="169"/>
      <c r="REL65" s="169"/>
      <c r="REM65" s="169"/>
      <c r="REN65" s="169"/>
      <c r="REO65" s="169"/>
      <c r="REP65" s="169"/>
      <c r="REQ65" s="169"/>
      <c r="RER65" s="169"/>
      <c r="RES65" s="169"/>
      <c r="RET65" s="169"/>
      <c r="REU65" s="169"/>
      <c r="REV65" s="169"/>
      <c r="REW65" s="169"/>
      <c r="REX65" s="169"/>
      <c r="REY65" s="169"/>
      <c r="REZ65" s="169"/>
      <c r="RFA65" s="169"/>
      <c r="RFB65" s="169"/>
      <c r="RFC65" s="169"/>
      <c r="RFD65" s="169"/>
      <c r="RFE65" s="169"/>
      <c r="RFF65" s="169"/>
      <c r="RFG65" s="169"/>
      <c r="RFH65" s="169"/>
      <c r="RFI65" s="169"/>
      <c r="RFJ65" s="169"/>
      <c r="RFK65" s="169"/>
      <c r="RFL65" s="169"/>
      <c r="RFM65" s="169"/>
      <c r="RFN65" s="169"/>
      <c r="RFO65" s="169"/>
      <c r="RFP65" s="169"/>
      <c r="RFQ65" s="169"/>
      <c r="RFR65" s="169"/>
      <c r="RFS65" s="169"/>
      <c r="RFT65" s="169"/>
      <c r="RFU65" s="169"/>
      <c r="RFV65" s="169"/>
      <c r="RFW65" s="169"/>
      <c r="RFX65" s="169"/>
      <c r="RFY65" s="169"/>
      <c r="RFZ65" s="169"/>
      <c r="RGA65" s="169"/>
      <c r="RGB65" s="169"/>
      <c r="RGC65" s="169"/>
      <c r="RGD65" s="169"/>
      <c r="RGE65" s="169"/>
      <c r="RGF65" s="169"/>
      <c r="RGG65" s="169"/>
      <c r="RGH65" s="169"/>
      <c r="RGI65" s="169"/>
      <c r="RGJ65" s="169"/>
      <c r="RGK65" s="169"/>
      <c r="RGL65" s="169"/>
      <c r="RGM65" s="169"/>
      <c r="RGN65" s="169"/>
      <c r="RGO65" s="169"/>
      <c r="RGP65" s="169"/>
      <c r="RGQ65" s="169"/>
      <c r="RGR65" s="169"/>
      <c r="RGS65" s="169"/>
      <c r="RGT65" s="169"/>
      <c r="RGU65" s="169"/>
      <c r="RGV65" s="169"/>
      <c r="RGW65" s="169"/>
      <c r="RGX65" s="169"/>
      <c r="RGY65" s="169"/>
      <c r="RGZ65" s="169"/>
      <c r="RHA65" s="169"/>
      <c r="RHB65" s="169"/>
      <c r="RHC65" s="169"/>
      <c r="RHD65" s="169"/>
      <c r="RHE65" s="169"/>
      <c r="RHF65" s="169"/>
      <c r="RHG65" s="169"/>
      <c r="RHH65" s="169"/>
      <c r="RHI65" s="169"/>
      <c r="RHJ65" s="169"/>
      <c r="RHK65" s="169"/>
      <c r="RHL65" s="169"/>
      <c r="RHM65" s="169"/>
      <c r="RHN65" s="169"/>
      <c r="RHO65" s="169"/>
      <c r="RHP65" s="169"/>
      <c r="RHQ65" s="169"/>
      <c r="RHR65" s="169"/>
      <c r="RHS65" s="169"/>
      <c r="RHT65" s="169"/>
      <c r="RHU65" s="169"/>
      <c r="RHV65" s="169"/>
      <c r="RHW65" s="169"/>
      <c r="RHX65" s="169"/>
      <c r="RHY65" s="169"/>
      <c r="RHZ65" s="169"/>
      <c r="RIA65" s="169"/>
      <c r="RIB65" s="169"/>
      <c r="RIC65" s="169"/>
      <c r="RID65" s="169"/>
      <c r="RIE65" s="169"/>
      <c r="RIF65" s="169"/>
      <c r="RIG65" s="169"/>
      <c r="RIH65" s="169"/>
      <c r="RII65" s="169"/>
      <c r="RIJ65" s="169"/>
      <c r="RIK65" s="169"/>
      <c r="RIL65" s="169"/>
      <c r="RIM65" s="169"/>
      <c r="RIN65" s="169"/>
      <c r="RIO65" s="169"/>
      <c r="RIP65" s="169"/>
      <c r="RIQ65" s="169"/>
      <c r="RIR65" s="169"/>
      <c r="RIS65" s="169"/>
      <c r="RIT65" s="169"/>
      <c r="RIU65" s="169"/>
      <c r="RIV65" s="169"/>
      <c r="RIW65" s="169"/>
      <c r="RIX65" s="169"/>
      <c r="RIY65" s="169"/>
      <c r="RIZ65" s="169"/>
      <c r="RJA65" s="169"/>
      <c r="RJB65" s="169"/>
      <c r="RJC65" s="169"/>
      <c r="RJD65" s="169"/>
      <c r="RJE65" s="169"/>
      <c r="RJF65" s="169"/>
      <c r="RJG65" s="169"/>
      <c r="RJH65" s="169"/>
      <c r="RJI65" s="169"/>
      <c r="RJJ65" s="169"/>
      <c r="RJK65" s="169"/>
      <c r="RJL65" s="169"/>
      <c r="RJM65" s="169"/>
      <c r="RJN65" s="169"/>
      <c r="RJO65" s="169"/>
      <c r="RJP65" s="169"/>
      <c r="RJQ65" s="169"/>
      <c r="RJR65" s="169"/>
      <c r="RJS65" s="169"/>
      <c r="RJT65" s="169"/>
      <c r="RJU65" s="169"/>
      <c r="RJV65" s="169"/>
      <c r="RJW65" s="169"/>
      <c r="RJX65" s="169"/>
      <c r="RJY65" s="169"/>
      <c r="RJZ65" s="169"/>
      <c r="RKA65" s="169"/>
      <c r="RKB65" s="169"/>
      <c r="RKC65" s="169"/>
      <c r="RKD65" s="169"/>
      <c r="RKE65" s="169"/>
      <c r="RKF65" s="169"/>
      <c r="RKG65" s="169"/>
      <c r="RKH65" s="169"/>
      <c r="RKI65" s="169"/>
      <c r="RKJ65" s="169"/>
      <c r="RKK65" s="169"/>
      <c r="RKL65" s="169"/>
      <c r="RKM65" s="169"/>
      <c r="RKN65" s="169"/>
      <c r="RKO65" s="169"/>
      <c r="RKP65" s="169"/>
      <c r="RKQ65" s="169"/>
      <c r="RKR65" s="169"/>
      <c r="RKS65" s="169"/>
      <c r="RKT65" s="169"/>
      <c r="RKU65" s="169"/>
      <c r="RKV65" s="169"/>
      <c r="RKW65" s="169"/>
      <c r="RKX65" s="169"/>
      <c r="RKY65" s="169"/>
      <c r="RKZ65" s="169"/>
      <c r="RLA65" s="169"/>
      <c r="RLB65" s="169"/>
      <c r="RLC65" s="169"/>
      <c r="RLD65" s="169"/>
      <c r="RLE65" s="169"/>
      <c r="RLF65" s="169"/>
      <c r="RLG65" s="169"/>
      <c r="RLH65" s="169"/>
      <c r="RLI65" s="169"/>
      <c r="RLJ65" s="169"/>
      <c r="RLK65" s="169"/>
      <c r="RLL65" s="169"/>
      <c r="RLM65" s="169"/>
      <c r="RLN65" s="169"/>
      <c r="RLO65" s="169"/>
      <c r="RLP65" s="169"/>
      <c r="RLQ65" s="169"/>
      <c r="RLR65" s="169"/>
      <c r="RLS65" s="169"/>
      <c r="RLT65" s="169"/>
      <c r="RLU65" s="169"/>
      <c r="RLV65" s="169"/>
      <c r="RLW65" s="169"/>
      <c r="RLX65" s="169"/>
      <c r="RLY65" s="169"/>
      <c r="RLZ65" s="169"/>
      <c r="RMA65" s="169"/>
      <c r="RMB65" s="169"/>
      <c r="RMC65" s="169"/>
      <c r="RMD65" s="169"/>
      <c r="RME65" s="169"/>
      <c r="RMF65" s="169"/>
      <c r="RMG65" s="169"/>
      <c r="RMH65" s="169"/>
      <c r="RMI65" s="169"/>
      <c r="RMJ65" s="169"/>
      <c r="RMK65" s="169"/>
      <c r="RML65" s="169"/>
      <c r="RMM65" s="169"/>
      <c r="RMN65" s="169"/>
      <c r="RMO65" s="169"/>
      <c r="RMP65" s="169"/>
      <c r="RMQ65" s="169"/>
      <c r="RMR65" s="169"/>
      <c r="RMS65" s="169"/>
      <c r="RMT65" s="169"/>
      <c r="RMU65" s="169"/>
      <c r="RMV65" s="169"/>
      <c r="RMW65" s="169"/>
      <c r="RMX65" s="169"/>
      <c r="RMY65" s="169"/>
      <c r="RMZ65" s="169"/>
      <c r="RNA65" s="169"/>
      <c r="RNB65" s="169"/>
      <c r="RNC65" s="169"/>
      <c r="RND65" s="169"/>
      <c r="RNE65" s="169"/>
      <c r="RNF65" s="169"/>
      <c r="RNG65" s="169"/>
      <c r="RNH65" s="169"/>
      <c r="RNI65" s="169"/>
      <c r="RNJ65" s="169"/>
      <c r="RNK65" s="169"/>
      <c r="RNL65" s="169"/>
      <c r="RNM65" s="169"/>
      <c r="RNN65" s="169"/>
      <c r="RNO65" s="169"/>
      <c r="RNP65" s="169"/>
      <c r="RNQ65" s="169"/>
      <c r="RNR65" s="169"/>
      <c r="RNS65" s="169"/>
      <c r="RNT65" s="169"/>
      <c r="RNU65" s="169"/>
      <c r="RNV65" s="169"/>
      <c r="RNW65" s="169"/>
      <c r="RNX65" s="169"/>
      <c r="RNY65" s="169"/>
      <c r="RNZ65" s="169"/>
      <c r="ROA65" s="169"/>
      <c r="ROB65" s="169"/>
      <c r="ROC65" s="169"/>
      <c r="ROD65" s="169"/>
      <c r="ROE65" s="169"/>
      <c r="ROF65" s="169"/>
      <c r="ROG65" s="169"/>
      <c r="ROH65" s="169"/>
      <c r="ROI65" s="169"/>
      <c r="ROJ65" s="169"/>
      <c r="ROK65" s="169"/>
      <c r="ROL65" s="169"/>
      <c r="ROM65" s="169"/>
      <c r="RON65" s="169"/>
      <c r="ROO65" s="169"/>
      <c r="ROP65" s="169"/>
      <c r="ROQ65" s="169"/>
      <c r="ROR65" s="169"/>
      <c r="ROS65" s="169"/>
      <c r="ROT65" s="169"/>
      <c r="ROU65" s="169"/>
      <c r="ROV65" s="169"/>
      <c r="ROW65" s="169"/>
      <c r="ROX65" s="169"/>
      <c r="ROY65" s="169"/>
      <c r="ROZ65" s="169"/>
      <c r="RPA65" s="169"/>
      <c r="RPB65" s="169"/>
      <c r="RPC65" s="169"/>
      <c r="RPD65" s="169"/>
      <c r="RPE65" s="169"/>
      <c r="RPF65" s="169"/>
      <c r="RPG65" s="169"/>
      <c r="RPH65" s="169"/>
      <c r="RPI65" s="169"/>
      <c r="RPJ65" s="169"/>
      <c r="RPK65" s="169"/>
      <c r="RPL65" s="169"/>
      <c r="RPM65" s="169"/>
      <c r="RPN65" s="169"/>
      <c r="RPO65" s="169"/>
      <c r="RPP65" s="169"/>
      <c r="RPQ65" s="169"/>
      <c r="RPR65" s="169"/>
      <c r="RPS65" s="169"/>
      <c r="RPT65" s="169"/>
      <c r="RPU65" s="169"/>
      <c r="RPV65" s="169"/>
      <c r="RPW65" s="169"/>
      <c r="RPX65" s="169"/>
      <c r="RPY65" s="169"/>
      <c r="RPZ65" s="169"/>
      <c r="RQA65" s="169"/>
      <c r="RQB65" s="169"/>
      <c r="RQC65" s="169"/>
      <c r="RQD65" s="169"/>
      <c r="RQE65" s="169"/>
      <c r="RQF65" s="169"/>
      <c r="RQG65" s="169"/>
      <c r="RQH65" s="169"/>
      <c r="RQI65" s="169"/>
      <c r="RQJ65" s="169"/>
      <c r="RQK65" s="169"/>
      <c r="RQL65" s="169"/>
      <c r="RQM65" s="169"/>
      <c r="RQN65" s="169"/>
      <c r="RQO65" s="169"/>
      <c r="RQP65" s="169"/>
      <c r="RQQ65" s="169"/>
      <c r="RQR65" s="169"/>
      <c r="RQS65" s="169"/>
      <c r="RQT65" s="169"/>
      <c r="RQU65" s="169"/>
      <c r="RQV65" s="169"/>
      <c r="RQW65" s="169"/>
      <c r="RQX65" s="169"/>
      <c r="RQY65" s="169"/>
      <c r="RQZ65" s="169"/>
      <c r="RRA65" s="169"/>
      <c r="RRB65" s="169"/>
      <c r="RRC65" s="169"/>
      <c r="RRD65" s="169"/>
      <c r="RRE65" s="169"/>
      <c r="RRF65" s="169"/>
      <c r="RRG65" s="169"/>
      <c r="RRH65" s="169"/>
      <c r="RRI65" s="169"/>
      <c r="RRJ65" s="169"/>
      <c r="RRK65" s="169"/>
      <c r="RRL65" s="169"/>
      <c r="RRM65" s="169"/>
      <c r="RRN65" s="169"/>
      <c r="RRO65" s="169"/>
      <c r="RRP65" s="169"/>
      <c r="RRQ65" s="169"/>
      <c r="RRR65" s="169"/>
      <c r="RRS65" s="169"/>
      <c r="RRT65" s="169"/>
      <c r="RRU65" s="169"/>
      <c r="RRV65" s="169"/>
      <c r="RRW65" s="169"/>
      <c r="RRX65" s="169"/>
      <c r="RRY65" s="169"/>
      <c r="RRZ65" s="169"/>
      <c r="RSA65" s="169"/>
      <c r="RSB65" s="169"/>
      <c r="RSC65" s="169"/>
      <c r="RSD65" s="169"/>
      <c r="RSE65" s="169"/>
      <c r="RSF65" s="169"/>
      <c r="RSG65" s="169"/>
      <c r="RSH65" s="169"/>
      <c r="RSI65" s="169"/>
      <c r="RSJ65" s="169"/>
      <c r="RSK65" s="169"/>
      <c r="RSL65" s="169"/>
      <c r="RSM65" s="169"/>
      <c r="RSN65" s="169"/>
      <c r="RSO65" s="169"/>
      <c r="RSP65" s="169"/>
      <c r="RSQ65" s="169"/>
      <c r="RSR65" s="169"/>
      <c r="RSS65" s="169"/>
      <c r="RST65" s="169"/>
      <c r="RSU65" s="169"/>
      <c r="RSV65" s="169"/>
      <c r="RSW65" s="169"/>
      <c r="RSX65" s="169"/>
      <c r="RSY65" s="169"/>
      <c r="RSZ65" s="169"/>
      <c r="RTA65" s="169"/>
      <c r="RTB65" s="169"/>
      <c r="RTC65" s="169"/>
      <c r="RTD65" s="169"/>
      <c r="RTE65" s="169"/>
      <c r="RTF65" s="169"/>
      <c r="RTG65" s="169"/>
      <c r="RTH65" s="169"/>
      <c r="RTI65" s="169"/>
      <c r="RTJ65" s="169"/>
      <c r="RTK65" s="169"/>
      <c r="RTL65" s="169"/>
      <c r="RTM65" s="169"/>
      <c r="RTN65" s="169"/>
      <c r="RTO65" s="169"/>
      <c r="RTP65" s="169"/>
      <c r="RTQ65" s="169"/>
      <c r="RTR65" s="169"/>
      <c r="RTS65" s="169"/>
      <c r="RTT65" s="169"/>
      <c r="RTU65" s="169"/>
      <c r="RTV65" s="169"/>
      <c r="RTW65" s="169"/>
      <c r="RTX65" s="169"/>
      <c r="RTY65" s="169"/>
      <c r="RTZ65" s="169"/>
      <c r="RUA65" s="169"/>
      <c r="RUB65" s="169"/>
      <c r="RUC65" s="169"/>
      <c r="RUD65" s="169"/>
      <c r="RUE65" s="169"/>
      <c r="RUF65" s="169"/>
      <c r="RUG65" s="169"/>
      <c r="RUH65" s="169"/>
      <c r="RUI65" s="169"/>
      <c r="RUJ65" s="169"/>
      <c r="RUK65" s="169"/>
      <c r="RUL65" s="169"/>
      <c r="RUM65" s="169"/>
      <c r="RUN65" s="169"/>
      <c r="RUO65" s="169"/>
      <c r="RUP65" s="169"/>
      <c r="RUQ65" s="169"/>
      <c r="RUR65" s="169"/>
      <c r="RUS65" s="169"/>
      <c r="RUT65" s="169"/>
      <c r="RUU65" s="169"/>
      <c r="RUV65" s="169"/>
      <c r="RUW65" s="169"/>
      <c r="RUX65" s="169"/>
      <c r="RUY65" s="169"/>
      <c r="RUZ65" s="169"/>
      <c r="RVA65" s="169"/>
      <c r="RVB65" s="169"/>
      <c r="RVC65" s="169"/>
      <c r="RVD65" s="169"/>
      <c r="RVE65" s="169"/>
      <c r="RVF65" s="169"/>
      <c r="RVG65" s="169"/>
      <c r="RVH65" s="169"/>
      <c r="RVI65" s="169"/>
      <c r="RVJ65" s="169"/>
      <c r="RVK65" s="169"/>
      <c r="RVL65" s="169"/>
      <c r="RVM65" s="169"/>
      <c r="RVN65" s="169"/>
      <c r="RVO65" s="169"/>
      <c r="RVP65" s="169"/>
      <c r="RVQ65" s="169"/>
      <c r="RVR65" s="169"/>
      <c r="RVS65" s="169"/>
      <c r="RVT65" s="169"/>
      <c r="RVU65" s="169"/>
      <c r="RVV65" s="169"/>
      <c r="RVW65" s="169"/>
      <c r="RVX65" s="169"/>
      <c r="RVY65" s="169"/>
      <c r="RVZ65" s="169"/>
      <c r="RWA65" s="169"/>
      <c r="RWB65" s="169"/>
      <c r="RWC65" s="169"/>
      <c r="RWD65" s="169"/>
      <c r="RWE65" s="169"/>
      <c r="RWF65" s="169"/>
      <c r="RWG65" s="169"/>
      <c r="RWH65" s="169"/>
      <c r="RWI65" s="169"/>
      <c r="RWJ65" s="169"/>
      <c r="RWK65" s="169"/>
      <c r="RWL65" s="169"/>
      <c r="RWM65" s="169"/>
      <c r="RWN65" s="169"/>
      <c r="RWO65" s="169"/>
      <c r="RWP65" s="169"/>
      <c r="RWQ65" s="169"/>
      <c r="RWR65" s="169"/>
      <c r="RWS65" s="169"/>
      <c r="RWT65" s="169"/>
      <c r="RWU65" s="169"/>
      <c r="RWV65" s="169"/>
      <c r="RWW65" s="169"/>
      <c r="RWX65" s="169"/>
      <c r="RWY65" s="169"/>
      <c r="RWZ65" s="169"/>
      <c r="RXA65" s="169"/>
      <c r="RXB65" s="169"/>
      <c r="RXC65" s="169"/>
      <c r="RXD65" s="169"/>
      <c r="RXE65" s="169"/>
      <c r="RXF65" s="169"/>
      <c r="RXG65" s="169"/>
      <c r="RXH65" s="169"/>
      <c r="RXI65" s="169"/>
      <c r="RXJ65" s="169"/>
      <c r="RXK65" s="169"/>
      <c r="RXL65" s="169"/>
      <c r="RXM65" s="169"/>
      <c r="RXN65" s="169"/>
      <c r="RXO65" s="169"/>
      <c r="RXP65" s="169"/>
      <c r="RXQ65" s="169"/>
      <c r="RXR65" s="169"/>
      <c r="RXS65" s="169"/>
      <c r="RXT65" s="169"/>
      <c r="RXU65" s="169"/>
      <c r="RXV65" s="169"/>
      <c r="RXW65" s="169"/>
      <c r="RXX65" s="169"/>
      <c r="RXY65" s="169"/>
      <c r="RXZ65" s="169"/>
      <c r="RYA65" s="169"/>
      <c r="RYB65" s="169"/>
      <c r="RYC65" s="169"/>
      <c r="RYD65" s="169"/>
      <c r="RYE65" s="169"/>
      <c r="RYF65" s="169"/>
      <c r="RYG65" s="169"/>
      <c r="RYH65" s="169"/>
      <c r="RYI65" s="169"/>
      <c r="RYJ65" s="169"/>
      <c r="RYK65" s="169"/>
      <c r="RYL65" s="169"/>
      <c r="RYM65" s="169"/>
      <c r="RYN65" s="169"/>
      <c r="RYO65" s="169"/>
      <c r="RYP65" s="169"/>
      <c r="RYQ65" s="169"/>
      <c r="RYR65" s="169"/>
      <c r="RYS65" s="169"/>
      <c r="RYT65" s="169"/>
      <c r="RYU65" s="169"/>
      <c r="RYV65" s="169"/>
      <c r="RYW65" s="169"/>
      <c r="RYX65" s="169"/>
      <c r="RYY65" s="169"/>
      <c r="RYZ65" s="169"/>
      <c r="RZA65" s="169"/>
      <c r="RZB65" s="169"/>
      <c r="RZC65" s="169"/>
      <c r="RZD65" s="169"/>
      <c r="RZE65" s="169"/>
      <c r="RZF65" s="169"/>
      <c r="RZG65" s="169"/>
      <c r="RZH65" s="169"/>
      <c r="RZI65" s="169"/>
      <c r="RZJ65" s="169"/>
      <c r="RZK65" s="169"/>
      <c r="RZL65" s="169"/>
      <c r="RZM65" s="169"/>
      <c r="RZN65" s="169"/>
      <c r="RZO65" s="169"/>
      <c r="RZP65" s="169"/>
      <c r="RZQ65" s="169"/>
      <c r="RZR65" s="169"/>
      <c r="RZS65" s="169"/>
      <c r="RZT65" s="169"/>
      <c r="RZU65" s="169"/>
      <c r="RZV65" s="169"/>
      <c r="RZW65" s="169"/>
      <c r="RZX65" s="169"/>
      <c r="RZY65" s="169"/>
      <c r="RZZ65" s="169"/>
      <c r="SAA65" s="169"/>
      <c r="SAB65" s="169"/>
      <c r="SAC65" s="169"/>
      <c r="SAD65" s="169"/>
      <c r="SAE65" s="169"/>
      <c r="SAF65" s="169"/>
      <c r="SAG65" s="169"/>
      <c r="SAH65" s="169"/>
      <c r="SAI65" s="169"/>
      <c r="SAJ65" s="169"/>
      <c r="SAK65" s="169"/>
      <c r="SAL65" s="169"/>
      <c r="SAM65" s="169"/>
      <c r="SAN65" s="169"/>
      <c r="SAO65" s="169"/>
      <c r="SAP65" s="169"/>
      <c r="SAQ65" s="169"/>
      <c r="SAR65" s="169"/>
      <c r="SAS65" s="169"/>
      <c r="SAT65" s="169"/>
      <c r="SAU65" s="169"/>
      <c r="SAV65" s="169"/>
      <c r="SAW65" s="169"/>
      <c r="SAX65" s="169"/>
      <c r="SAY65" s="169"/>
      <c r="SAZ65" s="169"/>
      <c r="SBA65" s="169"/>
      <c r="SBB65" s="169"/>
      <c r="SBC65" s="169"/>
      <c r="SBD65" s="169"/>
      <c r="SBE65" s="169"/>
      <c r="SBF65" s="169"/>
      <c r="SBG65" s="169"/>
      <c r="SBH65" s="169"/>
      <c r="SBI65" s="169"/>
      <c r="SBJ65" s="169"/>
      <c r="SBK65" s="169"/>
      <c r="SBL65" s="169"/>
      <c r="SBM65" s="169"/>
      <c r="SBN65" s="169"/>
      <c r="SBO65" s="169"/>
      <c r="SBP65" s="169"/>
      <c r="SBQ65" s="169"/>
      <c r="SBR65" s="169"/>
      <c r="SBS65" s="169"/>
      <c r="SBT65" s="169"/>
      <c r="SBU65" s="169"/>
      <c r="SBV65" s="169"/>
      <c r="SBW65" s="169"/>
      <c r="SBX65" s="169"/>
      <c r="SBY65" s="169"/>
      <c r="SBZ65" s="169"/>
      <c r="SCA65" s="169"/>
      <c r="SCB65" s="169"/>
      <c r="SCC65" s="169"/>
      <c r="SCD65" s="169"/>
      <c r="SCE65" s="169"/>
      <c r="SCF65" s="169"/>
      <c r="SCG65" s="169"/>
      <c r="SCH65" s="169"/>
      <c r="SCI65" s="169"/>
      <c r="SCJ65" s="169"/>
      <c r="SCK65" s="169"/>
      <c r="SCL65" s="169"/>
      <c r="SCM65" s="169"/>
      <c r="SCN65" s="169"/>
      <c r="SCO65" s="169"/>
      <c r="SCP65" s="169"/>
      <c r="SCQ65" s="169"/>
      <c r="SCR65" s="169"/>
      <c r="SCS65" s="169"/>
      <c r="SCT65" s="169"/>
      <c r="SCU65" s="169"/>
      <c r="SCV65" s="169"/>
      <c r="SCW65" s="169"/>
      <c r="SCX65" s="169"/>
      <c r="SCY65" s="169"/>
      <c r="SCZ65" s="169"/>
      <c r="SDA65" s="169"/>
      <c r="SDB65" s="169"/>
      <c r="SDC65" s="169"/>
      <c r="SDD65" s="169"/>
      <c r="SDE65" s="169"/>
      <c r="SDF65" s="169"/>
      <c r="SDG65" s="169"/>
      <c r="SDH65" s="169"/>
      <c r="SDI65" s="169"/>
      <c r="SDJ65" s="169"/>
      <c r="SDK65" s="169"/>
      <c r="SDL65" s="169"/>
      <c r="SDM65" s="169"/>
      <c r="SDN65" s="169"/>
      <c r="SDO65" s="169"/>
      <c r="SDP65" s="169"/>
      <c r="SDQ65" s="169"/>
      <c r="SDR65" s="169"/>
      <c r="SDS65" s="169"/>
      <c r="SDT65" s="169"/>
      <c r="SDU65" s="169"/>
      <c r="SDV65" s="169"/>
      <c r="SDW65" s="169"/>
      <c r="SDX65" s="169"/>
      <c r="SDY65" s="169"/>
      <c r="SDZ65" s="169"/>
      <c r="SEA65" s="169"/>
      <c r="SEB65" s="169"/>
      <c r="SEC65" s="169"/>
      <c r="SED65" s="169"/>
      <c r="SEE65" s="169"/>
      <c r="SEF65" s="169"/>
      <c r="SEG65" s="169"/>
      <c r="SEH65" s="169"/>
      <c r="SEI65" s="169"/>
      <c r="SEJ65" s="169"/>
      <c r="SEK65" s="169"/>
      <c r="SEL65" s="169"/>
      <c r="SEM65" s="169"/>
      <c r="SEN65" s="169"/>
      <c r="SEO65" s="169"/>
      <c r="SEP65" s="169"/>
      <c r="SEQ65" s="169"/>
      <c r="SER65" s="169"/>
      <c r="SES65" s="169"/>
      <c r="SET65" s="169"/>
      <c r="SEU65" s="169"/>
      <c r="SEV65" s="169"/>
      <c r="SEW65" s="169"/>
      <c r="SEX65" s="169"/>
      <c r="SEY65" s="169"/>
      <c r="SEZ65" s="169"/>
      <c r="SFA65" s="169"/>
      <c r="SFB65" s="169"/>
      <c r="SFC65" s="169"/>
      <c r="SFD65" s="169"/>
      <c r="SFE65" s="169"/>
      <c r="SFF65" s="169"/>
      <c r="SFG65" s="169"/>
      <c r="SFH65" s="169"/>
      <c r="SFI65" s="169"/>
      <c r="SFJ65" s="169"/>
      <c r="SFK65" s="169"/>
      <c r="SFL65" s="169"/>
      <c r="SFM65" s="169"/>
      <c r="SFN65" s="169"/>
      <c r="SFO65" s="169"/>
      <c r="SFP65" s="169"/>
      <c r="SFQ65" s="169"/>
      <c r="SFR65" s="169"/>
      <c r="SFS65" s="169"/>
      <c r="SFT65" s="169"/>
      <c r="SFU65" s="169"/>
      <c r="SFV65" s="169"/>
      <c r="SFW65" s="169"/>
      <c r="SFX65" s="169"/>
      <c r="SFY65" s="169"/>
      <c r="SFZ65" s="169"/>
      <c r="SGA65" s="169"/>
      <c r="SGB65" s="169"/>
      <c r="SGC65" s="169"/>
      <c r="SGD65" s="169"/>
      <c r="SGE65" s="169"/>
      <c r="SGF65" s="169"/>
      <c r="SGG65" s="169"/>
      <c r="SGH65" s="169"/>
      <c r="SGI65" s="169"/>
      <c r="SGJ65" s="169"/>
      <c r="SGK65" s="169"/>
      <c r="SGL65" s="169"/>
      <c r="SGM65" s="169"/>
      <c r="SGN65" s="169"/>
      <c r="SGO65" s="169"/>
      <c r="SGP65" s="169"/>
      <c r="SGQ65" s="169"/>
      <c r="SGR65" s="169"/>
      <c r="SGS65" s="169"/>
      <c r="SGT65" s="169"/>
      <c r="SGU65" s="169"/>
      <c r="SGV65" s="169"/>
      <c r="SGW65" s="169"/>
      <c r="SGX65" s="169"/>
      <c r="SGY65" s="169"/>
      <c r="SGZ65" s="169"/>
      <c r="SHA65" s="169"/>
      <c r="SHB65" s="169"/>
      <c r="SHC65" s="169"/>
      <c r="SHD65" s="169"/>
      <c r="SHE65" s="169"/>
      <c r="SHF65" s="169"/>
      <c r="SHG65" s="169"/>
      <c r="SHH65" s="169"/>
      <c r="SHI65" s="169"/>
      <c r="SHJ65" s="169"/>
      <c r="SHK65" s="169"/>
      <c r="SHL65" s="169"/>
      <c r="SHM65" s="169"/>
      <c r="SHN65" s="169"/>
      <c r="SHO65" s="169"/>
      <c r="SHP65" s="169"/>
      <c r="SHQ65" s="169"/>
      <c r="SHR65" s="169"/>
      <c r="SHS65" s="169"/>
      <c r="SHT65" s="169"/>
      <c r="SHU65" s="169"/>
      <c r="SHV65" s="169"/>
      <c r="SHW65" s="169"/>
      <c r="SHX65" s="169"/>
      <c r="SHY65" s="169"/>
      <c r="SHZ65" s="169"/>
      <c r="SIA65" s="169"/>
      <c r="SIB65" s="169"/>
      <c r="SIC65" s="169"/>
      <c r="SID65" s="169"/>
      <c r="SIE65" s="169"/>
      <c r="SIF65" s="169"/>
      <c r="SIG65" s="169"/>
      <c r="SIH65" s="169"/>
      <c r="SII65" s="169"/>
      <c r="SIJ65" s="169"/>
      <c r="SIK65" s="169"/>
      <c r="SIL65" s="169"/>
      <c r="SIM65" s="169"/>
      <c r="SIN65" s="169"/>
      <c r="SIO65" s="169"/>
      <c r="SIP65" s="169"/>
      <c r="SIQ65" s="169"/>
      <c r="SIR65" s="169"/>
      <c r="SIS65" s="169"/>
      <c r="SIT65" s="169"/>
      <c r="SIU65" s="169"/>
      <c r="SIV65" s="169"/>
      <c r="SIW65" s="169"/>
      <c r="SIX65" s="169"/>
      <c r="SIY65" s="169"/>
      <c r="SIZ65" s="169"/>
      <c r="SJA65" s="169"/>
      <c r="SJB65" s="169"/>
      <c r="SJC65" s="169"/>
      <c r="SJD65" s="169"/>
      <c r="SJE65" s="169"/>
      <c r="SJF65" s="169"/>
      <c r="SJG65" s="169"/>
      <c r="SJH65" s="169"/>
      <c r="SJI65" s="169"/>
      <c r="SJJ65" s="169"/>
      <c r="SJK65" s="169"/>
      <c r="SJL65" s="169"/>
      <c r="SJM65" s="169"/>
      <c r="SJN65" s="169"/>
      <c r="SJO65" s="169"/>
      <c r="SJP65" s="169"/>
      <c r="SJQ65" s="169"/>
      <c r="SJR65" s="169"/>
      <c r="SJS65" s="169"/>
      <c r="SJT65" s="169"/>
      <c r="SJU65" s="169"/>
      <c r="SJV65" s="169"/>
      <c r="SJW65" s="169"/>
      <c r="SJX65" s="169"/>
      <c r="SJY65" s="169"/>
      <c r="SJZ65" s="169"/>
      <c r="SKA65" s="169"/>
      <c r="SKB65" s="169"/>
      <c r="SKC65" s="169"/>
      <c r="SKD65" s="169"/>
      <c r="SKE65" s="169"/>
      <c r="SKF65" s="169"/>
      <c r="SKG65" s="169"/>
      <c r="SKH65" s="169"/>
      <c r="SKI65" s="169"/>
      <c r="SKJ65" s="169"/>
      <c r="SKK65" s="169"/>
      <c r="SKL65" s="169"/>
      <c r="SKM65" s="169"/>
      <c r="SKN65" s="169"/>
      <c r="SKO65" s="169"/>
      <c r="SKP65" s="169"/>
      <c r="SKQ65" s="169"/>
      <c r="SKR65" s="169"/>
      <c r="SKS65" s="169"/>
      <c r="SKT65" s="169"/>
      <c r="SKU65" s="169"/>
      <c r="SKV65" s="169"/>
      <c r="SKW65" s="169"/>
      <c r="SKX65" s="169"/>
      <c r="SKY65" s="169"/>
      <c r="SKZ65" s="169"/>
      <c r="SLA65" s="169"/>
      <c r="SLB65" s="169"/>
      <c r="SLC65" s="169"/>
      <c r="SLD65" s="169"/>
      <c r="SLE65" s="169"/>
      <c r="SLF65" s="169"/>
      <c r="SLG65" s="169"/>
      <c r="SLH65" s="169"/>
      <c r="SLI65" s="169"/>
      <c r="SLJ65" s="169"/>
      <c r="SLK65" s="169"/>
      <c r="SLL65" s="169"/>
      <c r="SLM65" s="169"/>
      <c r="SLN65" s="169"/>
      <c r="SLO65" s="169"/>
      <c r="SLP65" s="169"/>
      <c r="SLQ65" s="169"/>
      <c r="SLR65" s="169"/>
      <c r="SLS65" s="169"/>
      <c r="SLT65" s="169"/>
      <c r="SLU65" s="169"/>
      <c r="SLV65" s="169"/>
      <c r="SLW65" s="169"/>
      <c r="SLX65" s="169"/>
      <c r="SLY65" s="169"/>
      <c r="SLZ65" s="169"/>
      <c r="SMA65" s="169"/>
      <c r="SMB65" s="169"/>
      <c r="SMC65" s="169"/>
      <c r="SMD65" s="169"/>
      <c r="SME65" s="169"/>
      <c r="SMF65" s="169"/>
      <c r="SMG65" s="169"/>
      <c r="SMH65" s="169"/>
      <c r="SMI65" s="169"/>
      <c r="SMJ65" s="169"/>
      <c r="SMK65" s="169"/>
      <c r="SML65" s="169"/>
      <c r="SMM65" s="169"/>
      <c r="SMN65" s="169"/>
      <c r="SMO65" s="169"/>
      <c r="SMP65" s="169"/>
      <c r="SMQ65" s="169"/>
      <c r="SMR65" s="169"/>
      <c r="SMS65" s="169"/>
      <c r="SMT65" s="169"/>
      <c r="SMU65" s="169"/>
      <c r="SMV65" s="169"/>
      <c r="SMW65" s="169"/>
      <c r="SMX65" s="169"/>
      <c r="SMY65" s="169"/>
      <c r="SMZ65" s="169"/>
      <c r="SNA65" s="169"/>
      <c r="SNB65" s="169"/>
      <c r="SNC65" s="169"/>
      <c r="SND65" s="169"/>
      <c r="SNE65" s="169"/>
      <c r="SNF65" s="169"/>
      <c r="SNG65" s="169"/>
      <c r="SNH65" s="169"/>
      <c r="SNI65" s="169"/>
      <c r="SNJ65" s="169"/>
      <c r="SNK65" s="169"/>
      <c r="SNL65" s="169"/>
      <c r="SNM65" s="169"/>
      <c r="SNN65" s="169"/>
      <c r="SNO65" s="169"/>
      <c r="SNP65" s="169"/>
      <c r="SNQ65" s="169"/>
      <c r="SNR65" s="169"/>
      <c r="SNS65" s="169"/>
      <c r="SNT65" s="169"/>
      <c r="SNU65" s="169"/>
      <c r="SNV65" s="169"/>
      <c r="SNW65" s="169"/>
      <c r="SNX65" s="169"/>
      <c r="SNY65" s="169"/>
      <c r="SNZ65" s="169"/>
      <c r="SOA65" s="169"/>
      <c r="SOB65" s="169"/>
      <c r="SOC65" s="169"/>
      <c r="SOD65" s="169"/>
      <c r="SOE65" s="169"/>
      <c r="SOF65" s="169"/>
      <c r="SOG65" s="169"/>
      <c r="SOH65" s="169"/>
      <c r="SOI65" s="169"/>
      <c r="SOJ65" s="169"/>
      <c r="SOK65" s="169"/>
      <c r="SOL65" s="169"/>
      <c r="SOM65" s="169"/>
      <c r="SON65" s="169"/>
      <c r="SOO65" s="169"/>
      <c r="SOP65" s="169"/>
      <c r="SOQ65" s="169"/>
      <c r="SOR65" s="169"/>
      <c r="SOS65" s="169"/>
      <c r="SOT65" s="169"/>
      <c r="SOU65" s="169"/>
      <c r="SOV65" s="169"/>
      <c r="SOW65" s="169"/>
      <c r="SOX65" s="169"/>
      <c r="SOY65" s="169"/>
      <c r="SOZ65" s="169"/>
      <c r="SPA65" s="169"/>
      <c r="SPB65" s="169"/>
      <c r="SPC65" s="169"/>
      <c r="SPD65" s="169"/>
      <c r="SPE65" s="169"/>
      <c r="SPF65" s="169"/>
      <c r="SPG65" s="169"/>
      <c r="SPH65" s="169"/>
      <c r="SPI65" s="169"/>
      <c r="SPJ65" s="169"/>
      <c r="SPK65" s="169"/>
      <c r="SPL65" s="169"/>
      <c r="SPM65" s="169"/>
      <c r="SPN65" s="169"/>
      <c r="SPO65" s="169"/>
      <c r="SPP65" s="169"/>
      <c r="SPQ65" s="169"/>
      <c r="SPR65" s="169"/>
      <c r="SPS65" s="169"/>
      <c r="SPT65" s="169"/>
      <c r="SPU65" s="169"/>
      <c r="SPV65" s="169"/>
      <c r="SPW65" s="169"/>
      <c r="SPX65" s="169"/>
      <c r="SPY65" s="169"/>
      <c r="SPZ65" s="169"/>
      <c r="SQA65" s="169"/>
      <c r="SQB65" s="169"/>
      <c r="SQC65" s="169"/>
      <c r="SQD65" s="169"/>
      <c r="SQE65" s="169"/>
      <c r="SQF65" s="169"/>
      <c r="SQG65" s="169"/>
      <c r="SQH65" s="169"/>
      <c r="SQI65" s="169"/>
      <c r="SQJ65" s="169"/>
      <c r="SQK65" s="169"/>
      <c r="SQL65" s="169"/>
      <c r="SQM65" s="169"/>
      <c r="SQN65" s="169"/>
      <c r="SQO65" s="169"/>
      <c r="SQP65" s="169"/>
      <c r="SQQ65" s="169"/>
      <c r="SQR65" s="169"/>
      <c r="SQS65" s="169"/>
      <c r="SQT65" s="169"/>
      <c r="SQU65" s="169"/>
      <c r="SQV65" s="169"/>
      <c r="SQW65" s="169"/>
      <c r="SQX65" s="169"/>
      <c r="SQY65" s="169"/>
      <c r="SQZ65" s="169"/>
      <c r="SRA65" s="169"/>
      <c r="SRB65" s="169"/>
      <c r="SRC65" s="169"/>
      <c r="SRD65" s="169"/>
      <c r="SRE65" s="169"/>
      <c r="SRF65" s="169"/>
      <c r="SRG65" s="169"/>
      <c r="SRH65" s="169"/>
      <c r="SRI65" s="169"/>
      <c r="SRJ65" s="169"/>
      <c r="SRK65" s="169"/>
      <c r="SRL65" s="169"/>
      <c r="SRM65" s="169"/>
      <c r="SRN65" s="169"/>
      <c r="SRO65" s="169"/>
      <c r="SRP65" s="169"/>
      <c r="SRQ65" s="169"/>
      <c r="SRR65" s="169"/>
      <c r="SRS65" s="169"/>
      <c r="SRT65" s="169"/>
      <c r="SRU65" s="169"/>
      <c r="SRV65" s="169"/>
      <c r="SRW65" s="169"/>
      <c r="SRX65" s="169"/>
      <c r="SRY65" s="169"/>
      <c r="SRZ65" s="169"/>
      <c r="SSA65" s="169"/>
      <c r="SSB65" s="169"/>
      <c r="SSC65" s="169"/>
      <c r="SSD65" s="169"/>
      <c r="SSE65" s="169"/>
      <c r="SSF65" s="169"/>
      <c r="SSG65" s="169"/>
      <c r="SSH65" s="169"/>
      <c r="SSI65" s="169"/>
      <c r="SSJ65" s="169"/>
      <c r="SSK65" s="169"/>
      <c r="SSL65" s="169"/>
      <c r="SSM65" s="169"/>
      <c r="SSN65" s="169"/>
      <c r="SSO65" s="169"/>
      <c r="SSP65" s="169"/>
      <c r="SSQ65" s="169"/>
      <c r="SSR65" s="169"/>
      <c r="SSS65" s="169"/>
      <c r="SST65" s="169"/>
      <c r="SSU65" s="169"/>
      <c r="SSV65" s="169"/>
      <c r="SSW65" s="169"/>
      <c r="SSX65" s="169"/>
      <c r="SSY65" s="169"/>
      <c r="SSZ65" s="169"/>
      <c r="STA65" s="169"/>
      <c r="STB65" s="169"/>
      <c r="STC65" s="169"/>
      <c r="STD65" s="169"/>
      <c r="STE65" s="169"/>
      <c r="STF65" s="169"/>
      <c r="STG65" s="169"/>
      <c r="STH65" s="169"/>
      <c r="STI65" s="169"/>
      <c r="STJ65" s="169"/>
      <c r="STK65" s="169"/>
      <c r="STL65" s="169"/>
      <c r="STM65" s="169"/>
      <c r="STN65" s="169"/>
      <c r="STO65" s="169"/>
      <c r="STP65" s="169"/>
      <c r="STQ65" s="169"/>
      <c r="STR65" s="169"/>
      <c r="STS65" s="169"/>
      <c r="STT65" s="169"/>
      <c r="STU65" s="169"/>
      <c r="STV65" s="169"/>
      <c r="STW65" s="169"/>
      <c r="STX65" s="169"/>
      <c r="STY65" s="169"/>
      <c r="STZ65" s="169"/>
      <c r="SUA65" s="169"/>
      <c r="SUB65" s="169"/>
      <c r="SUC65" s="169"/>
      <c r="SUD65" s="169"/>
      <c r="SUE65" s="169"/>
      <c r="SUF65" s="169"/>
      <c r="SUG65" s="169"/>
      <c r="SUH65" s="169"/>
      <c r="SUI65" s="169"/>
      <c r="SUJ65" s="169"/>
      <c r="SUK65" s="169"/>
      <c r="SUL65" s="169"/>
      <c r="SUM65" s="169"/>
      <c r="SUN65" s="169"/>
      <c r="SUO65" s="169"/>
      <c r="SUP65" s="169"/>
      <c r="SUQ65" s="169"/>
      <c r="SUR65" s="169"/>
      <c r="SUS65" s="169"/>
      <c r="SUT65" s="169"/>
      <c r="SUU65" s="169"/>
      <c r="SUV65" s="169"/>
      <c r="SUW65" s="169"/>
      <c r="SUX65" s="169"/>
      <c r="SUY65" s="169"/>
      <c r="SUZ65" s="169"/>
      <c r="SVA65" s="169"/>
      <c r="SVB65" s="169"/>
      <c r="SVC65" s="169"/>
      <c r="SVD65" s="169"/>
      <c r="SVE65" s="169"/>
      <c r="SVF65" s="169"/>
      <c r="SVG65" s="169"/>
      <c r="SVH65" s="169"/>
      <c r="SVI65" s="169"/>
      <c r="SVJ65" s="169"/>
      <c r="SVK65" s="169"/>
      <c r="SVL65" s="169"/>
      <c r="SVM65" s="169"/>
      <c r="SVN65" s="169"/>
      <c r="SVO65" s="169"/>
      <c r="SVP65" s="169"/>
      <c r="SVQ65" s="169"/>
      <c r="SVR65" s="169"/>
      <c r="SVS65" s="169"/>
      <c r="SVT65" s="169"/>
      <c r="SVU65" s="169"/>
      <c r="SVV65" s="169"/>
      <c r="SVW65" s="169"/>
      <c r="SVX65" s="169"/>
      <c r="SVY65" s="169"/>
      <c r="SVZ65" s="169"/>
      <c r="SWA65" s="169"/>
      <c r="SWB65" s="169"/>
      <c r="SWC65" s="169"/>
      <c r="SWD65" s="169"/>
      <c r="SWE65" s="169"/>
      <c r="SWF65" s="169"/>
      <c r="SWG65" s="169"/>
      <c r="SWH65" s="169"/>
      <c r="SWI65" s="169"/>
      <c r="SWJ65" s="169"/>
      <c r="SWK65" s="169"/>
      <c r="SWL65" s="169"/>
      <c r="SWM65" s="169"/>
      <c r="SWN65" s="169"/>
      <c r="SWO65" s="169"/>
      <c r="SWP65" s="169"/>
      <c r="SWQ65" s="169"/>
      <c r="SWR65" s="169"/>
      <c r="SWS65" s="169"/>
      <c r="SWT65" s="169"/>
      <c r="SWU65" s="169"/>
      <c r="SWV65" s="169"/>
      <c r="SWW65" s="169"/>
      <c r="SWX65" s="169"/>
      <c r="SWY65" s="169"/>
      <c r="SWZ65" s="169"/>
      <c r="SXA65" s="169"/>
      <c r="SXB65" s="169"/>
      <c r="SXC65" s="169"/>
      <c r="SXD65" s="169"/>
      <c r="SXE65" s="169"/>
      <c r="SXF65" s="169"/>
      <c r="SXG65" s="169"/>
      <c r="SXH65" s="169"/>
      <c r="SXI65" s="169"/>
      <c r="SXJ65" s="169"/>
      <c r="SXK65" s="169"/>
      <c r="SXL65" s="169"/>
      <c r="SXM65" s="169"/>
      <c r="SXN65" s="169"/>
      <c r="SXO65" s="169"/>
      <c r="SXP65" s="169"/>
      <c r="SXQ65" s="169"/>
      <c r="SXR65" s="169"/>
      <c r="SXS65" s="169"/>
      <c r="SXT65" s="169"/>
      <c r="SXU65" s="169"/>
      <c r="SXV65" s="169"/>
      <c r="SXW65" s="169"/>
      <c r="SXX65" s="169"/>
      <c r="SXY65" s="169"/>
      <c r="SXZ65" s="169"/>
      <c r="SYA65" s="169"/>
      <c r="SYB65" s="169"/>
      <c r="SYC65" s="169"/>
      <c r="SYD65" s="169"/>
      <c r="SYE65" s="169"/>
      <c r="SYF65" s="169"/>
      <c r="SYG65" s="169"/>
      <c r="SYH65" s="169"/>
      <c r="SYI65" s="169"/>
      <c r="SYJ65" s="169"/>
      <c r="SYK65" s="169"/>
      <c r="SYL65" s="169"/>
      <c r="SYM65" s="169"/>
      <c r="SYN65" s="169"/>
      <c r="SYO65" s="169"/>
      <c r="SYP65" s="169"/>
      <c r="SYQ65" s="169"/>
      <c r="SYR65" s="169"/>
      <c r="SYS65" s="169"/>
      <c r="SYT65" s="169"/>
      <c r="SYU65" s="169"/>
      <c r="SYV65" s="169"/>
      <c r="SYW65" s="169"/>
      <c r="SYX65" s="169"/>
      <c r="SYY65" s="169"/>
      <c r="SYZ65" s="169"/>
      <c r="SZA65" s="169"/>
      <c r="SZB65" s="169"/>
      <c r="SZC65" s="169"/>
      <c r="SZD65" s="169"/>
      <c r="SZE65" s="169"/>
      <c r="SZF65" s="169"/>
      <c r="SZG65" s="169"/>
      <c r="SZH65" s="169"/>
      <c r="SZI65" s="169"/>
      <c r="SZJ65" s="169"/>
      <c r="SZK65" s="169"/>
      <c r="SZL65" s="169"/>
      <c r="SZM65" s="169"/>
      <c r="SZN65" s="169"/>
      <c r="SZO65" s="169"/>
      <c r="SZP65" s="169"/>
      <c r="SZQ65" s="169"/>
      <c r="SZR65" s="169"/>
      <c r="SZS65" s="169"/>
      <c r="SZT65" s="169"/>
      <c r="SZU65" s="169"/>
      <c r="SZV65" s="169"/>
      <c r="SZW65" s="169"/>
      <c r="SZX65" s="169"/>
      <c r="SZY65" s="169"/>
      <c r="SZZ65" s="169"/>
      <c r="TAA65" s="169"/>
      <c r="TAB65" s="169"/>
      <c r="TAC65" s="169"/>
      <c r="TAD65" s="169"/>
      <c r="TAE65" s="169"/>
      <c r="TAF65" s="169"/>
      <c r="TAG65" s="169"/>
      <c r="TAH65" s="169"/>
      <c r="TAI65" s="169"/>
      <c r="TAJ65" s="169"/>
      <c r="TAK65" s="169"/>
      <c r="TAL65" s="169"/>
      <c r="TAM65" s="169"/>
      <c r="TAN65" s="169"/>
      <c r="TAO65" s="169"/>
      <c r="TAP65" s="169"/>
      <c r="TAQ65" s="169"/>
      <c r="TAR65" s="169"/>
      <c r="TAS65" s="169"/>
      <c r="TAT65" s="169"/>
      <c r="TAU65" s="169"/>
      <c r="TAV65" s="169"/>
      <c r="TAW65" s="169"/>
      <c r="TAX65" s="169"/>
      <c r="TAY65" s="169"/>
      <c r="TAZ65" s="169"/>
      <c r="TBA65" s="169"/>
      <c r="TBB65" s="169"/>
      <c r="TBC65" s="169"/>
      <c r="TBD65" s="169"/>
      <c r="TBE65" s="169"/>
      <c r="TBF65" s="169"/>
      <c r="TBG65" s="169"/>
      <c r="TBH65" s="169"/>
      <c r="TBI65" s="169"/>
      <c r="TBJ65" s="169"/>
      <c r="TBK65" s="169"/>
      <c r="TBL65" s="169"/>
      <c r="TBM65" s="169"/>
      <c r="TBN65" s="169"/>
      <c r="TBO65" s="169"/>
      <c r="TBP65" s="169"/>
      <c r="TBQ65" s="169"/>
      <c r="TBR65" s="169"/>
      <c r="TBS65" s="169"/>
      <c r="TBT65" s="169"/>
      <c r="TBU65" s="169"/>
      <c r="TBV65" s="169"/>
      <c r="TBW65" s="169"/>
      <c r="TBX65" s="169"/>
      <c r="TBY65" s="169"/>
      <c r="TBZ65" s="169"/>
      <c r="TCA65" s="169"/>
      <c r="TCB65" s="169"/>
      <c r="TCC65" s="169"/>
      <c r="TCD65" s="169"/>
      <c r="TCE65" s="169"/>
      <c r="TCF65" s="169"/>
      <c r="TCG65" s="169"/>
      <c r="TCH65" s="169"/>
      <c r="TCI65" s="169"/>
      <c r="TCJ65" s="169"/>
      <c r="TCK65" s="169"/>
      <c r="TCL65" s="169"/>
      <c r="TCM65" s="169"/>
      <c r="TCN65" s="169"/>
      <c r="TCO65" s="169"/>
      <c r="TCP65" s="169"/>
      <c r="TCQ65" s="169"/>
      <c r="TCR65" s="169"/>
      <c r="TCS65" s="169"/>
      <c r="TCT65" s="169"/>
      <c r="TCU65" s="169"/>
      <c r="TCV65" s="169"/>
      <c r="TCW65" s="169"/>
      <c r="TCX65" s="169"/>
      <c r="TCY65" s="169"/>
      <c r="TCZ65" s="169"/>
      <c r="TDA65" s="169"/>
      <c r="TDB65" s="169"/>
      <c r="TDC65" s="169"/>
      <c r="TDD65" s="169"/>
      <c r="TDE65" s="169"/>
      <c r="TDF65" s="169"/>
      <c r="TDG65" s="169"/>
      <c r="TDH65" s="169"/>
      <c r="TDI65" s="169"/>
      <c r="TDJ65" s="169"/>
      <c r="TDK65" s="169"/>
      <c r="TDL65" s="169"/>
      <c r="TDM65" s="169"/>
      <c r="TDN65" s="169"/>
      <c r="TDO65" s="169"/>
      <c r="TDP65" s="169"/>
      <c r="TDQ65" s="169"/>
      <c r="TDR65" s="169"/>
      <c r="TDS65" s="169"/>
      <c r="TDT65" s="169"/>
      <c r="TDU65" s="169"/>
      <c r="TDV65" s="169"/>
      <c r="TDW65" s="169"/>
      <c r="TDX65" s="169"/>
      <c r="TDY65" s="169"/>
      <c r="TDZ65" s="169"/>
      <c r="TEA65" s="169"/>
      <c r="TEB65" s="169"/>
      <c r="TEC65" s="169"/>
      <c r="TED65" s="169"/>
      <c r="TEE65" s="169"/>
      <c r="TEF65" s="169"/>
      <c r="TEG65" s="169"/>
      <c r="TEH65" s="169"/>
      <c r="TEI65" s="169"/>
      <c r="TEJ65" s="169"/>
      <c r="TEK65" s="169"/>
      <c r="TEL65" s="169"/>
      <c r="TEM65" s="169"/>
      <c r="TEN65" s="169"/>
      <c r="TEO65" s="169"/>
      <c r="TEP65" s="169"/>
      <c r="TEQ65" s="169"/>
      <c r="TER65" s="169"/>
      <c r="TES65" s="169"/>
      <c r="TET65" s="169"/>
      <c r="TEU65" s="169"/>
      <c r="TEV65" s="169"/>
      <c r="TEW65" s="169"/>
      <c r="TEX65" s="169"/>
      <c r="TEY65" s="169"/>
      <c r="TEZ65" s="169"/>
      <c r="TFA65" s="169"/>
      <c r="TFB65" s="169"/>
      <c r="TFC65" s="169"/>
      <c r="TFD65" s="169"/>
      <c r="TFE65" s="169"/>
      <c r="TFF65" s="169"/>
      <c r="TFG65" s="169"/>
      <c r="TFH65" s="169"/>
      <c r="TFI65" s="169"/>
      <c r="TFJ65" s="169"/>
      <c r="TFK65" s="169"/>
      <c r="TFL65" s="169"/>
      <c r="TFM65" s="169"/>
      <c r="TFN65" s="169"/>
      <c r="TFO65" s="169"/>
      <c r="TFP65" s="169"/>
      <c r="TFQ65" s="169"/>
      <c r="TFR65" s="169"/>
      <c r="TFS65" s="169"/>
      <c r="TFT65" s="169"/>
      <c r="TFU65" s="169"/>
      <c r="TFV65" s="169"/>
      <c r="TFW65" s="169"/>
      <c r="TFX65" s="169"/>
      <c r="TFY65" s="169"/>
      <c r="TFZ65" s="169"/>
      <c r="TGA65" s="169"/>
      <c r="TGB65" s="169"/>
      <c r="TGC65" s="169"/>
      <c r="TGD65" s="169"/>
      <c r="TGE65" s="169"/>
      <c r="TGF65" s="169"/>
      <c r="TGG65" s="169"/>
      <c r="TGH65" s="169"/>
      <c r="TGI65" s="169"/>
      <c r="TGJ65" s="169"/>
      <c r="TGK65" s="169"/>
      <c r="TGL65" s="169"/>
      <c r="TGM65" s="169"/>
      <c r="TGN65" s="169"/>
      <c r="TGO65" s="169"/>
      <c r="TGP65" s="169"/>
      <c r="TGQ65" s="169"/>
      <c r="TGR65" s="169"/>
      <c r="TGS65" s="169"/>
      <c r="TGT65" s="169"/>
      <c r="TGU65" s="169"/>
      <c r="TGV65" s="169"/>
      <c r="TGW65" s="169"/>
      <c r="TGX65" s="169"/>
      <c r="TGY65" s="169"/>
      <c r="TGZ65" s="169"/>
      <c r="THA65" s="169"/>
      <c r="THB65" s="169"/>
      <c r="THC65" s="169"/>
      <c r="THD65" s="169"/>
      <c r="THE65" s="169"/>
      <c r="THF65" s="169"/>
      <c r="THG65" s="169"/>
      <c r="THH65" s="169"/>
      <c r="THI65" s="169"/>
      <c r="THJ65" s="169"/>
      <c r="THK65" s="169"/>
      <c r="THL65" s="169"/>
      <c r="THM65" s="169"/>
      <c r="THN65" s="169"/>
      <c r="THO65" s="169"/>
      <c r="THP65" s="169"/>
      <c r="THQ65" s="169"/>
      <c r="THR65" s="169"/>
      <c r="THS65" s="169"/>
      <c r="THT65" s="169"/>
      <c r="THU65" s="169"/>
      <c r="THV65" s="169"/>
      <c r="THW65" s="169"/>
      <c r="THX65" s="169"/>
      <c r="THY65" s="169"/>
      <c r="THZ65" s="169"/>
      <c r="TIA65" s="169"/>
      <c r="TIB65" s="169"/>
      <c r="TIC65" s="169"/>
      <c r="TID65" s="169"/>
      <c r="TIE65" s="169"/>
      <c r="TIF65" s="169"/>
      <c r="TIG65" s="169"/>
      <c r="TIH65" s="169"/>
      <c r="TII65" s="169"/>
      <c r="TIJ65" s="169"/>
      <c r="TIK65" s="169"/>
      <c r="TIL65" s="169"/>
      <c r="TIM65" s="169"/>
      <c r="TIN65" s="169"/>
      <c r="TIO65" s="169"/>
      <c r="TIP65" s="169"/>
      <c r="TIQ65" s="169"/>
      <c r="TIR65" s="169"/>
      <c r="TIS65" s="169"/>
      <c r="TIT65" s="169"/>
      <c r="TIU65" s="169"/>
      <c r="TIV65" s="169"/>
      <c r="TIW65" s="169"/>
      <c r="TIX65" s="169"/>
      <c r="TIY65" s="169"/>
      <c r="TIZ65" s="169"/>
      <c r="TJA65" s="169"/>
      <c r="TJB65" s="169"/>
      <c r="TJC65" s="169"/>
      <c r="TJD65" s="169"/>
      <c r="TJE65" s="169"/>
      <c r="TJF65" s="169"/>
      <c r="TJG65" s="169"/>
      <c r="TJH65" s="169"/>
      <c r="TJI65" s="169"/>
      <c r="TJJ65" s="169"/>
      <c r="TJK65" s="169"/>
      <c r="TJL65" s="169"/>
      <c r="TJM65" s="169"/>
      <c r="TJN65" s="169"/>
      <c r="TJO65" s="169"/>
      <c r="TJP65" s="169"/>
      <c r="TJQ65" s="169"/>
      <c r="TJR65" s="169"/>
      <c r="TJS65" s="169"/>
      <c r="TJT65" s="169"/>
      <c r="TJU65" s="169"/>
      <c r="TJV65" s="169"/>
      <c r="TJW65" s="169"/>
      <c r="TJX65" s="169"/>
      <c r="TJY65" s="169"/>
      <c r="TJZ65" s="169"/>
      <c r="TKA65" s="169"/>
      <c r="TKB65" s="169"/>
      <c r="TKC65" s="169"/>
      <c r="TKD65" s="169"/>
      <c r="TKE65" s="169"/>
      <c r="TKF65" s="169"/>
      <c r="TKG65" s="169"/>
      <c r="TKH65" s="169"/>
      <c r="TKI65" s="169"/>
      <c r="TKJ65" s="169"/>
      <c r="TKK65" s="169"/>
      <c r="TKL65" s="169"/>
      <c r="TKM65" s="169"/>
      <c r="TKN65" s="169"/>
      <c r="TKO65" s="169"/>
      <c r="TKP65" s="169"/>
      <c r="TKQ65" s="169"/>
      <c r="TKR65" s="169"/>
      <c r="TKS65" s="169"/>
      <c r="TKT65" s="169"/>
      <c r="TKU65" s="169"/>
      <c r="TKV65" s="169"/>
      <c r="TKW65" s="169"/>
      <c r="TKX65" s="169"/>
      <c r="TKY65" s="169"/>
      <c r="TKZ65" s="169"/>
      <c r="TLA65" s="169"/>
      <c r="TLB65" s="169"/>
      <c r="TLC65" s="169"/>
      <c r="TLD65" s="169"/>
      <c r="TLE65" s="169"/>
      <c r="TLF65" s="169"/>
      <c r="TLG65" s="169"/>
      <c r="TLH65" s="169"/>
      <c r="TLI65" s="169"/>
      <c r="TLJ65" s="169"/>
      <c r="TLK65" s="169"/>
      <c r="TLL65" s="169"/>
      <c r="TLM65" s="169"/>
      <c r="TLN65" s="169"/>
      <c r="TLO65" s="169"/>
      <c r="TLP65" s="169"/>
      <c r="TLQ65" s="169"/>
      <c r="TLR65" s="169"/>
      <c r="TLS65" s="169"/>
      <c r="TLT65" s="169"/>
      <c r="TLU65" s="169"/>
      <c r="TLV65" s="169"/>
      <c r="TLW65" s="169"/>
      <c r="TLX65" s="169"/>
      <c r="TLY65" s="169"/>
      <c r="TLZ65" s="169"/>
      <c r="TMA65" s="169"/>
      <c r="TMB65" s="169"/>
      <c r="TMC65" s="169"/>
      <c r="TMD65" s="169"/>
      <c r="TME65" s="169"/>
      <c r="TMF65" s="169"/>
      <c r="TMG65" s="169"/>
      <c r="TMH65" s="169"/>
      <c r="TMI65" s="169"/>
      <c r="TMJ65" s="169"/>
      <c r="TMK65" s="169"/>
      <c r="TML65" s="169"/>
      <c r="TMM65" s="169"/>
      <c r="TMN65" s="169"/>
      <c r="TMO65" s="169"/>
      <c r="TMP65" s="169"/>
      <c r="TMQ65" s="169"/>
      <c r="TMR65" s="169"/>
      <c r="TMS65" s="169"/>
      <c r="TMT65" s="169"/>
      <c r="TMU65" s="169"/>
      <c r="TMV65" s="169"/>
      <c r="TMW65" s="169"/>
      <c r="TMX65" s="169"/>
      <c r="TMY65" s="169"/>
      <c r="TMZ65" s="169"/>
      <c r="TNA65" s="169"/>
      <c r="TNB65" s="169"/>
      <c r="TNC65" s="169"/>
      <c r="TND65" s="169"/>
      <c r="TNE65" s="169"/>
      <c r="TNF65" s="169"/>
      <c r="TNG65" s="169"/>
      <c r="TNH65" s="169"/>
      <c r="TNI65" s="169"/>
      <c r="TNJ65" s="169"/>
      <c r="TNK65" s="169"/>
      <c r="TNL65" s="169"/>
      <c r="TNM65" s="169"/>
      <c r="TNN65" s="169"/>
      <c r="TNO65" s="169"/>
      <c r="TNP65" s="169"/>
      <c r="TNQ65" s="169"/>
      <c r="TNR65" s="169"/>
      <c r="TNS65" s="169"/>
      <c r="TNT65" s="169"/>
      <c r="TNU65" s="169"/>
      <c r="TNV65" s="169"/>
      <c r="TNW65" s="169"/>
      <c r="TNX65" s="169"/>
      <c r="TNY65" s="169"/>
      <c r="TNZ65" s="169"/>
      <c r="TOA65" s="169"/>
      <c r="TOB65" s="169"/>
      <c r="TOC65" s="169"/>
      <c r="TOD65" s="169"/>
      <c r="TOE65" s="169"/>
      <c r="TOF65" s="169"/>
      <c r="TOG65" s="169"/>
      <c r="TOH65" s="169"/>
      <c r="TOI65" s="169"/>
      <c r="TOJ65" s="169"/>
      <c r="TOK65" s="169"/>
      <c r="TOL65" s="169"/>
      <c r="TOM65" s="169"/>
      <c r="TON65" s="169"/>
      <c r="TOO65" s="169"/>
      <c r="TOP65" s="169"/>
      <c r="TOQ65" s="169"/>
      <c r="TOR65" s="169"/>
      <c r="TOS65" s="169"/>
      <c r="TOT65" s="169"/>
      <c r="TOU65" s="169"/>
      <c r="TOV65" s="169"/>
      <c r="TOW65" s="169"/>
      <c r="TOX65" s="169"/>
      <c r="TOY65" s="169"/>
      <c r="TOZ65" s="169"/>
      <c r="TPA65" s="169"/>
      <c r="TPB65" s="169"/>
      <c r="TPC65" s="169"/>
      <c r="TPD65" s="169"/>
      <c r="TPE65" s="169"/>
      <c r="TPF65" s="169"/>
      <c r="TPG65" s="169"/>
      <c r="TPH65" s="169"/>
      <c r="TPI65" s="169"/>
      <c r="TPJ65" s="169"/>
      <c r="TPK65" s="169"/>
      <c r="TPL65" s="169"/>
      <c r="TPM65" s="169"/>
      <c r="TPN65" s="169"/>
      <c r="TPO65" s="169"/>
      <c r="TPP65" s="169"/>
      <c r="TPQ65" s="169"/>
      <c r="TPR65" s="169"/>
      <c r="TPS65" s="169"/>
      <c r="TPT65" s="169"/>
      <c r="TPU65" s="169"/>
      <c r="TPV65" s="169"/>
      <c r="TPW65" s="169"/>
      <c r="TPX65" s="169"/>
      <c r="TPY65" s="169"/>
      <c r="TPZ65" s="169"/>
      <c r="TQA65" s="169"/>
      <c r="TQB65" s="169"/>
      <c r="TQC65" s="169"/>
      <c r="TQD65" s="169"/>
      <c r="TQE65" s="169"/>
      <c r="TQF65" s="169"/>
      <c r="TQG65" s="169"/>
      <c r="TQH65" s="169"/>
      <c r="TQI65" s="169"/>
      <c r="TQJ65" s="169"/>
      <c r="TQK65" s="169"/>
      <c r="TQL65" s="169"/>
      <c r="TQM65" s="169"/>
      <c r="TQN65" s="169"/>
      <c r="TQO65" s="169"/>
      <c r="TQP65" s="169"/>
      <c r="TQQ65" s="169"/>
      <c r="TQR65" s="169"/>
      <c r="TQS65" s="169"/>
      <c r="TQT65" s="169"/>
      <c r="TQU65" s="169"/>
      <c r="TQV65" s="169"/>
      <c r="TQW65" s="169"/>
      <c r="TQX65" s="169"/>
      <c r="TQY65" s="169"/>
      <c r="TQZ65" s="169"/>
      <c r="TRA65" s="169"/>
      <c r="TRB65" s="169"/>
      <c r="TRC65" s="169"/>
      <c r="TRD65" s="169"/>
      <c r="TRE65" s="169"/>
      <c r="TRF65" s="169"/>
      <c r="TRG65" s="169"/>
      <c r="TRH65" s="169"/>
      <c r="TRI65" s="169"/>
      <c r="TRJ65" s="169"/>
      <c r="TRK65" s="169"/>
      <c r="TRL65" s="169"/>
      <c r="TRM65" s="169"/>
      <c r="TRN65" s="169"/>
      <c r="TRO65" s="169"/>
      <c r="TRP65" s="169"/>
      <c r="TRQ65" s="169"/>
      <c r="TRR65" s="169"/>
      <c r="TRS65" s="169"/>
      <c r="TRT65" s="169"/>
      <c r="TRU65" s="169"/>
      <c r="TRV65" s="169"/>
      <c r="TRW65" s="169"/>
      <c r="TRX65" s="169"/>
      <c r="TRY65" s="169"/>
      <c r="TRZ65" s="169"/>
      <c r="TSA65" s="169"/>
      <c r="TSB65" s="169"/>
      <c r="TSC65" s="169"/>
      <c r="TSD65" s="169"/>
      <c r="TSE65" s="169"/>
      <c r="TSF65" s="169"/>
      <c r="TSG65" s="169"/>
      <c r="TSH65" s="169"/>
      <c r="TSI65" s="169"/>
      <c r="TSJ65" s="169"/>
      <c r="TSK65" s="169"/>
      <c r="TSL65" s="169"/>
      <c r="TSM65" s="169"/>
      <c r="TSN65" s="169"/>
      <c r="TSO65" s="169"/>
      <c r="TSP65" s="169"/>
      <c r="TSQ65" s="169"/>
      <c r="TSR65" s="169"/>
      <c r="TSS65" s="169"/>
      <c r="TST65" s="169"/>
      <c r="TSU65" s="169"/>
      <c r="TSV65" s="169"/>
      <c r="TSW65" s="169"/>
      <c r="TSX65" s="169"/>
      <c r="TSY65" s="169"/>
      <c r="TSZ65" s="169"/>
      <c r="TTA65" s="169"/>
      <c r="TTB65" s="169"/>
      <c r="TTC65" s="169"/>
      <c r="TTD65" s="169"/>
      <c r="TTE65" s="169"/>
      <c r="TTF65" s="169"/>
      <c r="TTG65" s="169"/>
      <c r="TTH65" s="169"/>
      <c r="TTI65" s="169"/>
      <c r="TTJ65" s="169"/>
      <c r="TTK65" s="169"/>
      <c r="TTL65" s="169"/>
      <c r="TTM65" s="169"/>
      <c r="TTN65" s="169"/>
      <c r="TTO65" s="169"/>
      <c r="TTP65" s="169"/>
      <c r="TTQ65" s="169"/>
      <c r="TTR65" s="169"/>
      <c r="TTS65" s="169"/>
      <c r="TTT65" s="169"/>
      <c r="TTU65" s="169"/>
      <c r="TTV65" s="169"/>
      <c r="TTW65" s="169"/>
      <c r="TTX65" s="169"/>
      <c r="TTY65" s="169"/>
      <c r="TTZ65" s="169"/>
      <c r="TUA65" s="169"/>
      <c r="TUB65" s="169"/>
      <c r="TUC65" s="169"/>
      <c r="TUD65" s="169"/>
      <c r="TUE65" s="169"/>
      <c r="TUF65" s="169"/>
      <c r="TUG65" s="169"/>
      <c r="TUH65" s="169"/>
      <c r="TUI65" s="169"/>
      <c r="TUJ65" s="169"/>
      <c r="TUK65" s="169"/>
      <c r="TUL65" s="169"/>
      <c r="TUM65" s="169"/>
      <c r="TUN65" s="169"/>
      <c r="TUO65" s="169"/>
      <c r="TUP65" s="169"/>
      <c r="TUQ65" s="169"/>
      <c r="TUR65" s="169"/>
      <c r="TUS65" s="169"/>
      <c r="TUT65" s="169"/>
      <c r="TUU65" s="169"/>
      <c r="TUV65" s="169"/>
      <c r="TUW65" s="169"/>
      <c r="TUX65" s="169"/>
      <c r="TUY65" s="169"/>
      <c r="TUZ65" s="169"/>
      <c r="TVA65" s="169"/>
      <c r="TVB65" s="169"/>
      <c r="TVC65" s="169"/>
      <c r="TVD65" s="169"/>
      <c r="TVE65" s="169"/>
      <c r="TVF65" s="169"/>
      <c r="TVG65" s="169"/>
      <c r="TVH65" s="169"/>
      <c r="TVI65" s="169"/>
      <c r="TVJ65" s="169"/>
      <c r="TVK65" s="169"/>
      <c r="TVL65" s="169"/>
      <c r="TVM65" s="169"/>
      <c r="TVN65" s="169"/>
      <c r="TVO65" s="169"/>
      <c r="TVP65" s="169"/>
      <c r="TVQ65" s="169"/>
      <c r="TVR65" s="169"/>
      <c r="TVS65" s="169"/>
      <c r="TVT65" s="169"/>
      <c r="TVU65" s="169"/>
      <c r="TVV65" s="169"/>
      <c r="TVW65" s="169"/>
      <c r="TVX65" s="169"/>
      <c r="TVY65" s="169"/>
      <c r="TVZ65" s="169"/>
      <c r="TWA65" s="169"/>
      <c r="TWB65" s="169"/>
      <c r="TWC65" s="169"/>
      <c r="TWD65" s="169"/>
      <c r="TWE65" s="169"/>
      <c r="TWF65" s="169"/>
      <c r="TWG65" s="169"/>
      <c r="TWH65" s="169"/>
      <c r="TWI65" s="169"/>
      <c r="TWJ65" s="169"/>
      <c r="TWK65" s="169"/>
      <c r="TWL65" s="169"/>
      <c r="TWM65" s="169"/>
      <c r="TWN65" s="169"/>
      <c r="TWO65" s="169"/>
      <c r="TWP65" s="169"/>
      <c r="TWQ65" s="169"/>
      <c r="TWR65" s="169"/>
      <c r="TWS65" s="169"/>
      <c r="TWT65" s="169"/>
      <c r="TWU65" s="169"/>
      <c r="TWV65" s="169"/>
      <c r="TWW65" s="169"/>
      <c r="TWX65" s="169"/>
      <c r="TWY65" s="169"/>
      <c r="TWZ65" s="169"/>
      <c r="TXA65" s="169"/>
      <c r="TXB65" s="169"/>
      <c r="TXC65" s="169"/>
      <c r="TXD65" s="169"/>
      <c r="TXE65" s="169"/>
      <c r="TXF65" s="169"/>
      <c r="TXG65" s="169"/>
      <c r="TXH65" s="169"/>
      <c r="TXI65" s="169"/>
      <c r="TXJ65" s="169"/>
      <c r="TXK65" s="169"/>
      <c r="TXL65" s="169"/>
      <c r="TXM65" s="169"/>
      <c r="TXN65" s="169"/>
      <c r="TXO65" s="169"/>
      <c r="TXP65" s="169"/>
      <c r="TXQ65" s="169"/>
      <c r="TXR65" s="169"/>
      <c r="TXS65" s="169"/>
      <c r="TXT65" s="169"/>
      <c r="TXU65" s="169"/>
      <c r="TXV65" s="169"/>
      <c r="TXW65" s="169"/>
      <c r="TXX65" s="169"/>
      <c r="TXY65" s="169"/>
      <c r="TXZ65" s="169"/>
      <c r="TYA65" s="169"/>
      <c r="TYB65" s="169"/>
      <c r="TYC65" s="169"/>
      <c r="TYD65" s="169"/>
      <c r="TYE65" s="169"/>
      <c r="TYF65" s="169"/>
      <c r="TYG65" s="169"/>
      <c r="TYH65" s="169"/>
      <c r="TYI65" s="169"/>
      <c r="TYJ65" s="169"/>
      <c r="TYK65" s="169"/>
      <c r="TYL65" s="169"/>
      <c r="TYM65" s="169"/>
      <c r="TYN65" s="169"/>
      <c r="TYO65" s="169"/>
      <c r="TYP65" s="169"/>
      <c r="TYQ65" s="169"/>
      <c r="TYR65" s="169"/>
      <c r="TYS65" s="169"/>
      <c r="TYT65" s="169"/>
      <c r="TYU65" s="169"/>
      <c r="TYV65" s="169"/>
      <c r="TYW65" s="169"/>
      <c r="TYX65" s="169"/>
      <c r="TYY65" s="169"/>
      <c r="TYZ65" s="169"/>
      <c r="TZA65" s="169"/>
      <c r="TZB65" s="169"/>
      <c r="TZC65" s="169"/>
      <c r="TZD65" s="169"/>
      <c r="TZE65" s="169"/>
      <c r="TZF65" s="169"/>
      <c r="TZG65" s="169"/>
      <c r="TZH65" s="169"/>
      <c r="TZI65" s="169"/>
      <c r="TZJ65" s="169"/>
      <c r="TZK65" s="169"/>
      <c r="TZL65" s="169"/>
      <c r="TZM65" s="169"/>
      <c r="TZN65" s="169"/>
      <c r="TZO65" s="169"/>
      <c r="TZP65" s="169"/>
      <c r="TZQ65" s="169"/>
      <c r="TZR65" s="169"/>
      <c r="TZS65" s="169"/>
      <c r="TZT65" s="169"/>
      <c r="TZU65" s="169"/>
      <c r="TZV65" s="169"/>
      <c r="TZW65" s="169"/>
      <c r="TZX65" s="169"/>
      <c r="TZY65" s="169"/>
      <c r="TZZ65" s="169"/>
      <c r="UAA65" s="169"/>
      <c r="UAB65" s="169"/>
      <c r="UAC65" s="169"/>
      <c r="UAD65" s="169"/>
      <c r="UAE65" s="169"/>
      <c r="UAF65" s="169"/>
      <c r="UAG65" s="169"/>
      <c r="UAH65" s="169"/>
      <c r="UAI65" s="169"/>
      <c r="UAJ65" s="169"/>
      <c r="UAK65" s="169"/>
      <c r="UAL65" s="169"/>
      <c r="UAM65" s="169"/>
      <c r="UAN65" s="169"/>
      <c r="UAO65" s="169"/>
      <c r="UAP65" s="169"/>
      <c r="UAQ65" s="169"/>
      <c r="UAR65" s="169"/>
      <c r="UAS65" s="169"/>
      <c r="UAT65" s="169"/>
      <c r="UAU65" s="169"/>
      <c r="UAV65" s="169"/>
      <c r="UAW65" s="169"/>
      <c r="UAX65" s="169"/>
      <c r="UAY65" s="169"/>
      <c r="UAZ65" s="169"/>
      <c r="UBA65" s="169"/>
      <c r="UBB65" s="169"/>
      <c r="UBC65" s="169"/>
      <c r="UBD65" s="169"/>
      <c r="UBE65" s="169"/>
      <c r="UBF65" s="169"/>
      <c r="UBG65" s="169"/>
      <c r="UBH65" s="169"/>
      <c r="UBI65" s="169"/>
      <c r="UBJ65" s="169"/>
      <c r="UBK65" s="169"/>
      <c r="UBL65" s="169"/>
      <c r="UBM65" s="169"/>
      <c r="UBN65" s="169"/>
      <c r="UBO65" s="169"/>
      <c r="UBP65" s="169"/>
      <c r="UBQ65" s="169"/>
      <c r="UBR65" s="169"/>
      <c r="UBS65" s="169"/>
      <c r="UBT65" s="169"/>
      <c r="UBU65" s="169"/>
      <c r="UBV65" s="169"/>
      <c r="UBW65" s="169"/>
      <c r="UBX65" s="169"/>
      <c r="UBY65" s="169"/>
      <c r="UBZ65" s="169"/>
      <c r="UCA65" s="169"/>
      <c r="UCB65" s="169"/>
      <c r="UCC65" s="169"/>
      <c r="UCD65" s="169"/>
      <c r="UCE65" s="169"/>
      <c r="UCF65" s="169"/>
      <c r="UCG65" s="169"/>
      <c r="UCH65" s="169"/>
      <c r="UCI65" s="169"/>
      <c r="UCJ65" s="169"/>
      <c r="UCK65" s="169"/>
      <c r="UCL65" s="169"/>
      <c r="UCM65" s="169"/>
      <c r="UCN65" s="169"/>
      <c r="UCO65" s="169"/>
      <c r="UCP65" s="169"/>
      <c r="UCQ65" s="169"/>
      <c r="UCR65" s="169"/>
      <c r="UCS65" s="169"/>
      <c r="UCT65" s="169"/>
      <c r="UCU65" s="169"/>
      <c r="UCV65" s="169"/>
      <c r="UCW65" s="169"/>
      <c r="UCX65" s="169"/>
      <c r="UCY65" s="169"/>
      <c r="UCZ65" s="169"/>
      <c r="UDA65" s="169"/>
      <c r="UDB65" s="169"/>
      <c r="UDC65" s="169"/>
      <c r="UDD65" s="169"/>
      <c r="UDE65" s="169"/>
      <c r="UDF65" s="169"/>
      <c r="UDG65" s="169"/>
      <c r="UDH65" s="169"/>
      <c r="UDI65" s="169"/>
      <c r="UDJ65" s="169"/>
      <c r="UDK65" s="169"/>
      <c r="UDL65" s="169"/>
      <c r="UDM65" s="169"/>
      <c r="UDN65" s="169"/>
      <c r="UDO65" s="169"/>
      <c r="UDP65" s="169"/>
      <c r="UDQ65" s="169"/>
      <c r="UDR65" s="169"/>
      <c r="UDS65" s="169"/>
      <c r="UDT65" s="169"/>
      <c r="UDU65" s="169"/>
      <c r="UDV65" s="169"/>
      <c r="UDW65" s="169"/>
      <c r="UDX65" s="169"/>
      <c r="UDY65" s="169"/>
      <c r="UDZ65" s="169"/>
      <c r="UEA65" s="169"/>
      <c r="UEB65" s="169"/>
      <c r="UEC65" s="169"/>
      <c r="UED65" s="169"/>
      <c r="UEE65" s="169"/>
      <c r="UEF65" s="169"/>
      <c r="UEG65" s="169"/>
      <c r="UEH65" s="169"/>
      <c r="UEI65" s="169"/>
      <c r="UEJ65" s="169"/>
      <c r="UEK65" s="169"/>
      <c r="UEL65" s="169"/>
      <c r="UEM65" s="169"/>
      <c r="UEN65" s="169"/>
      <c r="UEO65" s="169"/>
      <c r="UEP65" s="169"/>
      <c r="UEQ65" s="169"/>
      <c r="UER65" s="169"/>
      <c r="UES65" s="169"/>
      <c r="UET65" s="169"/>
      <c r="UEU65" s="169"/>
      <c r="UEV65" s="169"/>
      <c r="UEW65" s="169"/>
      <c r="UEX65" s="169"/>
      <c r="UEY65" s="169"/>
      <c r="UEZ65" s="169"/>
      <c r="UFA65" s="169"/>
      <c r="UFB65" s="169"/>
      <c r="UFC65" s="169"/>
      <c r="UFD65" s="169"/>
      <c r="UFE65" s="169"/>
      <c r="UFF65" s="169"/>
      <c r="UFG65" s="169"/>
      <c r="UFH65" s="169"/>
      <c r="UFI65" s="169"/>
      <c r="UFJ65" s="169"/>
      <c r="UFK65" s="169"/>
      <c r="UFL65" s="169"/>
      <c r="UFM65" s="169"/>
      <c r="UFN65" s="169"/>
      <c r="UFO65" s="169"/>
      <c r="UFP65" s="169"/>
      <c r="UFQ65" s="169"/>
      <c r="UFR65" s="169"/>
      <c r="UFS65" s="169"/>
      <c r="UFT65" s="169"/>
      <c r="UFU65" s="169"/>
      <c r="UFV65" s="169"/>
      <c r="UFW65" s="169"/>
      <c r="UFX65" s="169"/>
      <c r="UFY65" s="169"/>
      <c r="UFZ65" s="169"/>
      <c r="UGA65" s="169"/>
      <c r="UGB65" s="169"/>
      <c r="UGC65" s="169"/>
      <c r="UGD65" s="169"/>
      <c r="UGE65" s="169"/>
      <c r="UGF65" s="169"/>
      <c r="UGG65" s="169"/>
      <c r="UGH65" s="169"/>
      <c r="UGI65" s="169"/>
      <c r="UGJ65" s="169"/>
      <c r="UGK65" s="169"/>
      <c r="UGL65" s="169"/>
      <c r="UGM65" s="169"/>
      <c r="UGN65" s="169"/>
      <c r="UGO65" s="169"/>
      <c r="UGP65" s="169"/>
      <c r="UGQ65" s="169"/>
      <c r="UGR65" s="169"/>
      <c r="UGS65" s="169"/>
      <c r="UGT65" s="169"/>
      <c r="UGU65" s="169"/>
      <c r="UGV65" s="169"/>
      <c r="UGW65" s="169"/>
      <c r="UGX65" s="169"/>
      <c r="UGY65" s="169"/>
      <c r="UGZ65" s="169"/>
      <c r="UHA65" s="169"/>
      <c r="UHB65" s="169"/>
      <c r="UHC65" s="169"/>
      <c r="UHD65" s="169"/>
      <c r="UHE65" s="169"/>
      <c r="UHF65" s="169"/>
      <c r="UHG65" s="169"/>
      <c r="UHH65" s="169"/>
      <c r="UHI65" s="169"/>
      <c r="UHJ65" s="169"/>
      <c r="UHK65" s="169"/>
      <c r="UHL65" s="169"/>
      <c r="UHM65" s="169"/>
      <c r="UHN65" s="169"/>
      <c r="UHO65" s="169"/>
      <c r="UHP65" s="169"/>
      <c r="UHQ65" s="169"/>
      <c r="UHR65" s="169"/>
      <c r="UHS65" s="169"/>
      <c r="UHT65" s="169"/>
      <c r="UHU65" s="169"/>
      <c r="UHV65" s="169"/>
      <c r="UHW65" s="169"/>
      <c r="UHX65" s="169"/>
      <c r="UHY65" s="169"/>
      <c r="UHZ65" s="169"/>
      <c r="UIA65" s="169"/>
      <c r="UIB65" s="169"/>
      <c r="UIC65" s="169"/>
      <c r="UID65" s="169"/>
      <c r="UIE65" s="169"/>
      <c r="UIF65" s="169"/>
      <c r="UIG65" s="169"/>
      <c r="UIH65" s="169"/>
      <c r="UII65" s="169"/>
      <c r="UIJ65" s="169"/>
      <c r="UIK65" s="169"/>
      <c r="UIL65" s="169"/>
      <c r="UIM65" s="169"/>
      <c r="UIN65" s="169"/>
      <c r="UIO65" s="169"/>
      <c r="UIP65" s="169"/>
      <c r="UIQ65" s="169"/>
      <c r="UIR65" s="169"/>
      <c r="UIS65" s="169"/>
      <c r="UIT65" s="169"/>
      <c r="UIU65" s="169"/>
      <c r="UIV65" s="169"/>
      <c r="UIW65" s="169"/>
      <c r="UIX65" s="169"/>
      <c r="UIY65" s="169"/>
      <c r="UIZ65" s="169"/>
      <c r="UJA65" s="169"/>
      <c r="UJB65" s="169"/>
      <c r="UJC65" s="169"/>
      <c r="UJD65" s="169"/>
      <c r="UJE65" s="169"/>
      <c r="UJF65" s="169"/>
      <c r="UJG65" s="169"/>
      <c r="UJH65" s="169"/>
      <c r="UJI65" s="169"/>
      <c r="UJJ65" s="169"/>
      <c r="UJK65" s="169"/>
      <c r="UJL65" s="169"/>
      <c r="UJM65" s="169"/>
      <c r="UJN65" s="169"/>
      <c r="UJO65" s="169"/>
      <c r="UJP65" s="169"/>
      <c r="UJQ65" s="169"/>
      <c r="UJR65" s="169"/>
      <c r="UJS65" s="169"/>
      <c r="UJT65" s="169"/>
      <c r="UJU65" s="169"/>
      <c r="UJV65" s="169"/>
      <c r="UJW65" s="169"/>
      <c r="UJX65" s="169"/>
      <c r="UJY65" s="169"/>
      <c r="UJZ65" s="169"/>
      <c r="UKA65" s="169"/>
      <c r="UKB65" s="169"/>
      <c r="UKC65" s="169"/>
      <c r="UKD65" s="169"/>
      <c r="UKE65" s="169"/>
      <c r="UKF65" s="169"/>
      <c r="UKG65" s="169"/>
      <c r="UKH65" s="169"/>
      <c r="UKI65" s="169"/>
      <c r="UKJ65" s="169"/>
      <c r="UKK65" s="169"/>
      <c r="UKL65" s="169"/>
      <c r="UKM65" s="169"/>
      <c r="UKN65" s="169"/>
      <c r="UKO65" s="169"/>
      <c r="UKP65" s="169"/>
      <c r="UKQ65" s="169"/>
      <c r="UKR65" s="169"/>
      <c r="UKS65" s="169"/>
      <c r="UKT65" s="169"/>
      <c r="UKU65" s="169"/>
      <c r="UKV65" s="169"/>
      <c r="UKW65" s="169"/>
      <c r="UKX65" s="169"/>
      <c r="UKY65" s="169"/>
      <c r="UKZ65" s="169"/>
      <c r="ULA65" s="169"/>
      <c r="ULB65" s="169"/>
      <c r="ULC65" s="169"/>
      <c r="ULD65" s="169"/>
      <c r="ULE65" s="169"/>
      <c r="ULF65" s="169"/>
      <c r="ULG65" s="169"/>
      <c r="ULH65" s="169"/>
      <c r="ULI65" s="169"/>
      <c r="ULJ65" s="169"/>
      <c r="ULK65" s="169"/>
      <c r="ULL65" s="169"/>
      <c r="ULM65" s="169"/>
      <c r="ULN65" s="169"/>
      <c r="ULO65" s="169"/>
      <c r="ULP65" s="169"/>
      <c r="ULQ65" s="169"/>
      <c r="ULR65" s="169"/>
      <c r="ULS65" s="169"/>
      <c r="ULT65" s="169"/>
      <c r="ULU65" s="169"/>
      <c r="ULV65" s="169"/>
      <c r="ULW65" s="169"/>
      <c r="ULX65" s="169"/>
      <c r="ULY65" s="169"/>
      <c r="ULZ65" s="169"/>
      <c r="UMA65" s="169"/>
      <c r="UMB65" s="169"/>
      <c r="UMC65" s="169"/>
      <c r="UMD65" s="169"/>
      <c r="UME65" s="169"/>
      <c r="UMF65" s="169"/>
      <c r="UMG65" s="169"/>
      <c r="UMH65" s="169"/>
      <c r="UMI65" s="169"/>
      <c r="UMJ65" s="169"/>
      <c r="UMK65" s="169"/>
      <c r="UML65" s="169"/>
      <c r="UMM65" s="169"/>
      <c r="UMN65" s="169"/>
      <c r="UMO65" s="169"/>
      <c r="UMP65" s="169"/>
      <c r="UMQ65" s="169"/>
      <c r="UMR65" s="169"/>
      <c r="UMS65" s="169"/>
      <c r="UMT65" s="169"/>
      <c r="UMU65" s="169"/>
      <c r="UMV65" s="169"/>
      <c r="UMW65" s="169"/>
      <c r="UMX65" s="169"/>
      <c r="UMY65" s="169"/>
      <c r="UMZ65" s="169"/>
      <c r="UNA65" s="169"/>
      <c r="UNB65" s="169"/>
      <c r="UNC65" s="169"/>
      <c r="UND65" s="169"/>
      <c r="UNE65" s="169"/>
      <c r="UNF65" s="169"/>
      <c r="UNG65" s="169"/>
      <c r="UNH65" s="169"/>
      <c r="UNI65" s="169"/>
      <c r="UNJ65" s="169"/>
      <c r="UNK65" s="169"/>
      <c r="UNL65" s="169"/>
      <c r="UNM65" s="169"/>
      <c r="UNN65" s="169"/>
      <c r="UNO65" s="169"/>
      <c r="UNP65" s="169"/>
      <c r="UNQ65" s="169"/>
      <c r="UNR65" s="169"/>
      <c r="UNS65" s="169"/>
      <c r="UNT65" s="169"/>
      <c r="UNU65" s="169"/>
      <c r="UNV65" s="169"/>
      <c r="UNW65" s="169"/>
      <c r="UNX65" s="169"/>
      <c r="UNY65" s="169"/>
      <c r="UNZ65" s="169"/>
      <c r="UOA65" s="169"/>
      <c r="UOB65" s="169"/>
      <c r="UOC65" s="169"/>
      <c r="UOD65" s="169"/>
      <c r="UOE65" s="169"/>
      <c r="UOF65" s="169"/>
      <c r="UOG65" s="169"/>
      <c r="UOH65" s="169"/>
      <c r="UOI65" s="169"/>
      <c r="UOJ65" s="169"/>
      <c r="UOK65" s="169"/>
      <c r="UOL65" s="169"/>
      <c r="UOM65" s="169"/>
      <c r="UON65" s="169"/>
      <c r="UOO65" s="169"/>
      <c r="UOP65" s="169"/>
      <c r="UOQ65" s="169"/>
      <c r="UOR65" s="169"/>
      <c r="UOS65" s="169"/>
      <c r="UOT65" s="169"/>
      <c r="UOU65" s="169"/>
      <c r="UOV65" s="169"/>
      <c r="UOW65" s="169"/>
      <c r="UOX65" s="169"/>
      <c r="UOY65" s="169"/>
      <c r="UOZ65" s="169"/>
      <c r="UPA65" s="169"/>
      <c r="UPB65" s="169"/>
      <c r="UPC65" s="169"/>
      <c r="UPD65" s="169"/>
      <c r="UPE65" s="169"/>
      <c r="UPF65" s="169"/>
      <c r="UPG65" s="169"/>
      <c r="UPH65" s="169"/>
      <c r="UPI65" s="169"/>
      <c r="UPJ65" s="169"/>
      <c r="UPK65" s="169"/>
      <c r="UPL65" s="169"/>
      <c r="UPM65" s="169"/>
      <c r="UPN65" s="169"/>
      <c r="UPO65" s="169"/>
      <c r="UPP65" s="169"/>
      <c r="UPQ65" s="169"/>
      <c r="UPR65" s="169"/>
      <c r="UPS65" s="169"/>
      <c r="UPT65" s="169"/>
      <c r="UPU65" s="169"/>
      <c r="UPV65" s="169"/>
      <c r="UPW65" s="169"/>
      <c r="UPX65" s="169"/>
      <c r="UPY65" s="169"/>
      <c r="UPZ65" s="169"/>
      <c r="UQA65" s="169"/>
      <c r="UQB65" s="169"/>
      <c r="UQC65" s="169"/>
      <c r="UQD65" s="169"/>
      <c r="UQE65" s="169"/>
      <c r="UQF65" s="169"/>
      <c r="UQG65" s="169"/>
      <c r="UQH65" s="169"/>
      <c r="UQI65" s="169"/>
      <c r="UQJ65" s="169"/>
      <c r="UQK65" s="169"/>
      <c r="UQL65" s="169"/>
      <c r="UQM65" s="169"/>
      <c r="UQN65" s="169"/>
      <c r="UQO65" s="169"/>
      <c r="UQP65" s="169"/>
      <c r="UQQ65" s="169"/>
      <c r="UQR65" s="169"/>
      <c r="UQS65" s="169"/>
      <c r="UQT65" s="169"/>
      <c r="UQU65" s="169"/>
      <c r="UQV65" s="169"/>
      <c r="UQW65" s="169"/>
      <c r="UQX65" s="169"/>
      <c r="UQY65" s="169"/>
      <c r="UQZ65" s="169"/>
      <c r="URA65" s="169"/>
      <c r="URB65" s="169"/>
      <c r="URC65" s="169"/>
      <c r="URD65" s="169"/>
      <c r="URE65" s="169"/>
      <c r="URF65" s="169"/>
      <c r="URG65" s="169"/>
      <c r="URH65" s="169"/>
      <c r="URI65" s="169"/>
      <c r="URJ65" s="169"/>
      <c r="URK65" s="169"/>
      <c r="URL65" s="169"/>
      <c r="URM65" s="169"/>
      <c r="URN65" s="169"/>
      <c r="URO65" s="169"/>
      <c r="URP65" s="169"/>
      <c r="URQ65" s="169"/>
      <c r="URR65" s="169"/>
      <c r="URS65" s="169"/>
      <c r="URT65" s="169"/>
      <c r="URU65" s="169"/>
      <c r="URV65" s="169"/>
      <c r="URW65" s="169"/>
      <c r="URX65" s="169"/>
      <c r="URY65" s="169"/>
      <c r="URZ65" s="169"/>
      <c r="USA65" s="169"/>
      <c r="USB65" s="169"/>
      <c r="USC65" s="169"/>
      <c r="USD65" s="169"/>
      <c r="USE65" s="169"/>
      <c r="USF65" s="169"/>
      <c r="USG65" s="169"/>
      <c r="USH65" s="169"/>
      <c r="USI65" s="169"/>
      <c r="USJ65" s="169"/>
      <c r="USK65" s="169"/>
      <c r="USL65" s="169"/>
      <c r="USM65" s="169"/>
      <c r="USN65" s="169"/>
      <c r="USO65" s="169"/>
      <c r="USP65" s="169"/>
      <c r="USQ65" s="169"/>
      <c r="USR65" s="169"/>
      <c r="USS65" s="169"/>
      <c r="UST65" s="169"/>
      <c r="USU65" s="169"/>
      <c r="USV65" s="169"/>
      <c r="USW65" s="169"/>
      <c r="USX65" s="169"/>
      <c r="USY65" s="169"/>
      <c r="USZ65" s="169"/>
      <c r="UTA65" s="169"/>
      <c r="UTB65" s="169"/>
      <c r="UTC65" s="169"/>
      <c r="UTD65" s="169"/>
      <c r="UTE65" s="169"/>
      <c r="UTF65" s="169"/>
      <c r="UTG65" s="169"/>
      <c r="UTH65" s="169"/>
      <c r="UTI65" s="169"/>
      <c r="UTJ65" s="169"/>
      <c r="UTK65" s="169"/>
      <c r="UTL65" s="169"/>
      <c r="UTM65" s="169"/>
      <c r="UTN65" s="169"/>
      <c r="UTO65" s="169"/>
      <c r="UTP65" s="169"/>
      <c r="UTQ65" s="169"/>
      <c r="UTR65" s="169"/>
      <c r="UTS65" s="169"/>
      <c r="UTT65" s="169"/>
      <c r="UTU65" s="169"/>
      <c r="UTV65" s="169"/>
      <c r="UTW65" s="169"/>
      <c r="UTX65" s="169"/>
      <c r="UTY65" s="169"/>
      <c r="UTZ65" s="169"/>
      <c r="UUA65" s="169"/>
      <c r="UUB65" s="169"/>
      <c r="UUC65" s="169"/>
      <c r="UUD65" s="169"/>
      <c r="UUE65" s="169"/>
      <c r="UUF65" s="169"/>
      <c r="UUG65" s="169"/>
      <c r="UUH65" s="169"/>
      <c r="UUI65" s="169"/>
      <c r="UUJ65" s="169"/>
      <c r="UUK65" s="169"/>
      <c r="UUL65" s="169"/>
      <c r="UUM65" s="169"/>
      <c r="UUN65" s="169"/>
      <c r="UUO65" s="169"/>
      <c r="UUP65" s="169"/>
      <c r="UUQ65" s="169"/>
      <c r="UUR65" s="169"/>
      <c r="UUS65" s="169"/>
      <c r="UUT65" s="169"/>
      <c r="UUU65" s="169"/>
      <c r="UUV65" s="169"/>
      <c r="UUW65" s="169"/>
      <c r="UUX65" s="169"/>
      <c r="UUY65" s="169"/>
      <c r="UUZ65" s="169"/>
      <c r="UVA65" s="169"/>
      <c r="UVB65" s="169"/>
      <c r="UVC65" s="169"/>
      <c r="UVD65" s="169"/>
      <c r="UVE65" s="169"/>
      <c r="UVF65" s="169"/>
      <c r="UVG65" s="169"/>
      <c r="UVH65" s="169"/>
      <c r="UVI65" s="169"/>
      <c r="UVJ65" s="169"/>
      <c r="UVK65" s="169"/>
      <c r="UVL65" s="169"/>
      <c r="UVM65" s="169"/>
      <c r="UVN65" s="169"/>
      <c r="UVO65" s="169"/>
      <c r="UVP65" s="169"/>
      <c r="UVQ65" s="169"/>
      <c r="UVR65" s="169"/>
      <c r="UVS65" s="169"/>
      <c r="UVT65" s="169"/>
      <c r="UVU65" s="169"/>
      <c r="UVV65" s="169"/>
      <c r="UVW65" s="169"/>
      <c r="UVX65" s="169"/>
      <c r="UVY65" s="169"/>
      <c r="UVZ65" s="169"/>
      <c r="UWA65" s="169"/>
      <c r="UWB65" s="169"/>
      <c r="UWC65" s="169"/>
      <c r="UWD65" s="169"/>
      <c r="UWE65" s="169"/>
      <c r="UWF65" s="169"/>
      <c r="UWG65" s="169"/>
      <c r="UWH65" s="169"/>
      <c r="UWI65" s="169"/>
      <c r="UWJ65" s="169"/>
      <c r="UWK65" s="169"/>
      <c r="UWL65" s="169"/>
      <c r="UWM65" s="169"/>
      <c r="UWN65" s="169"/>
      <c r="UWO65" s="169"/>
      <c r="UWP65" s="169"/>
      <c r="UWQ65" s="169"/>
      <c r="UWR65" s="169"/>
      <c r="UWS65" s="169"/>
      <c r="UWT65" s="169"/>
      <c r="UWU65" s="169"/>
      <c r="UWV65" s="169"/>
      <c r="UWW65" s="169"/>
      <c r="UWX65" s="169"/>
      <c r="UWY65" s="169"/>
      <c r="UWZ65" s="169"/>
      <c r="UXA65" s="169"/>
      <c r="UXB65" s="169"/>
      <c r="UXC65" s="169"/>
      <c r="UXD65" s="169"/>
      <c r="UXE65" s="169"/>
      <c r="UXF65" s="169"/>
      <c r="UXG65" s="169"/>
      <c r="UXH65" s="169"/>
      <c r="UXI65" s="169"/>
      <c r="UXJ65" s="169"/>
      <c r="UXK65" s="169"/>
      <c r="UXL65" s="169"/>
      <c r="UXM65" s="169"/>
      <c r="UXN65" s="169"/>
      <c r="UXO65" s="169"/>
      <c r="UXP65" s="169"/>
      <c r="UXQ65" s="169"/>
      <c r="UXR65" s="169"/>
      <c r="UXS65" s="169"/>
      <c r="UXT65" s="169"/>
      <c r="UXU65" s="169"/>
      <c r="UXV65" s="169"/>
      <c r="UXW65" s="169"/>
      <c r="UXX65" s="169"/>
      <c r="UXY65" s="169"/>
      <c r="UXZ65" s="169"/>
      <c r="UYA65" s="169"/>
      <c r="UYB65" s="169"/>
      <c r="UYC65" s="169"/>
      <c r="UYD65" s="169"/>
      <c r="UYE65" s="169"/>
      <c r="UYF65" s="169"/>
      <c r="UYG65" s="169"/>
      <c r="UYH65" s="169"/>
      <c r="UYI65" s="169"/>
      <c r="UYJ65" s="169"/>
      <c r="UYK65" s="169"/>
      <c r="UYL65" s="169"/>
      <c r="UYM65" s="169"/>
      <c r="UYN65" s="169"/>
      <c r="UYO65" s="169"/>
      <c r="UYP65" s="169"/>
      <c r="UYQ65" s="169"/>
      <c r="UYR65" s="169"/>
      <c r="UYS65" s="169"/>
      <c r="UYT65" s="169"/>
      <c r="UYU65" s="169"/>
      <c r="UYV65" s="169"/>
      <c r="UYW65" s="169"/>
      <c r="UYX65" s="169"/>
      <c r="UYY65" s="169"/>
      <c r="UYZ65" s="169"/>
      <c r="UZA65" s="169"/>
      <c r="UZB65" s="169"/>
      <c r="UZC65" s="169"/>
      <c r="UZD65" s="169"/>
      <c r="UZE65" s="169"/>
      <c r="UZF65" s="169"/>
      <c r="UZG65" s="169"/>
      <c r="UZH65" s="169"/>
      <c r="UZI65" s="169"/>
      <c r="UZJ65" s="169"/>
      <c r="UZK65" s="169"/>
      <c r="UZL65" s="169"/>
      <c r="UZM65" s="169"/>
      <c r="UZN65" s="169"/>
      <c r="UZO65" s="169"/>
      <c r="UZP65" s="169"/>
      <c r="UZQ65" s="169"/>
      <c r="UZR65" s="169"/>
      <c r="UZS65" s="169"/>
      <c r="UZT65" s="169"/>
      <c r="UZU65" s="169"/>
      <c r="UZV65" s="169"/>
      <c r="UZW65" s="169"/>
      <c r="UZX65" s="169"/>
      <c r="UZY65" s="169"/>
      <c r="UZZ65" s="169"/>
      <c r="VAA65" s="169"/>
      <c r="VAB65" s="169"/>
      <c r="VAC65" s="169"/>
      <c r="VAD65" s="169"/>
      <c r="VAE65" s="169"/>
      <c r="VAF65" s="169"/>
      <c r="VAG65" s="169"/>
      <c r="VAH65" s="169"/>
      <c r="VAI65" s="169"/>
      <c r="VAJ65" s="169"/>
      <c r="VAK65" s="169"/>
      <c r="VAL65" s="169"/>
      <c r="VAM65" s="169"/>
      <c r="VAN65" s="169"/>
      <c r="VAO65" s="169"/>
      <c r="VAP65" s="169"/>
      <c r="VAQ65" s="169"/>
      <c r="VAR65" s="169"/>
      <c r="VAS65" s="169"/>
      <c r="VAT65" s="169"/>
      <c r="VAU65" s="169"/>
      <c r="VAV65" s="169"/>
      <c r="VAW65" s="169"/>
      <c r="VAX65" s="169"/>
      <c r="VAY65" s="169"/>
      <c r="VAZ65" s="169"/>
      <c r="VBA65" s="169"/>
      <c r="VBB65" s="169"/>
      <c r="VBC65" s="169"/>
      <c r="VBD65" s="169"/>
      <c r="VBE65" s="169"/>
      <c r="VBF65" s="169"/>
      <c r="VBG65" s="169"/>
      <c r="VBH65" s="169"/>
      <c r="VBI65" s="169"/>
      <c r="VBJ65" s="169"/>
      <c r="VBK65" s="169"/>
      <c r="VBL65" s="169"/>
      <c r="VBM65" s="169"/>
      <c r="VBN65" s="169"/>
      <c r="VBO65" s="169"/>
      <c r="VBP65" s="169"/>
      <c r="VBQ65" s="169"/>
      <c r="VBR65" s="169"/>
      <c r="VBS65" s="169"/>
      <c r="VBT65" s="169"/>
      <c r="VBU65" s="169"/>
      <c r="VBV65" s="169"/>
      <c r="VBW65" s="169"/>
      <c r="VBX65" s="169"/>
      <c r="VBY65" s="169"/>
      <c r="VBZ65" s="169"/>
      <c r="VCA65" s="169"/>
      <c r="VCB65" s="169"/>
      <c r="VCC65" s="169"/>
      <c r="VCD65" s="169"/>
      <c r="VCE65" s="169"/>
      <c r="VCF65" s="169"/>
      <c r="VCG65" s="169"/>
      <c r="VCH65" s="169"/>
      <c r="VCI65" s="169"/>
      <c r="VCJ65" s="169"/>
      <c r="VCK65" s="169"/>
      <c r="VCL65" s="169"/>
      <c r="VCM65" s="169"/>
      <c r="VCN65" s="169"/>
      <c r="VCO65" s="169"/>
      <c r="VCP65" s="169"/>
      <c r="VCQ65" s="169"/>
      <c r="VCR65" s="169"/>
      <c r="VCS65" s="169"/>
      <c r="VCT65" s="169"/>
      <c r="VCU65" s="169"/>
      <c r="VCV65" s="169"/>
      <c r="VCW65" s="169"/>
      <c r="VCX65" s="169"/>
      <c r="VCY65" s="169"/>
      <c r="VCZ65" s="169"/>
      <c r="VDA65" s="169"/>
      <c r="VDB65" s="169"/>
      <c r="VDC65" s="169"/>
      <c r="VDD65" s="169"/>
      <c r="VDE65" s="169"/>
      <c r="VDF65" s="169"/>
      <c r="VDG65" s="169"/>
      <c r="VDH65" s="169"/>
      <c r="VDI65" s="169"/>
      <c r="VDJ65" s="169"/>
      <c r="VDK65" s="169"/>
      <c r="VDL65" s="169"/>
      <c r="VDM65" s="169"/>
      <c r="VDN65" s="169"/>
      <c r="VDO65" s="169"/>
      <c r="VDP65" s="169"/>
      <c r="VDQ65" s="169"/>
      <c r="VDR65" s="169"/>
      <c r="VDS65" s="169"/>
      <c r="VDT65" s="169"/>
      <c r="VDU65" s="169"/>
      <c r="VDV65" s="169"/>
      <c r="VDW65" s="169"/>
      <c r="VDX65" s="169"/>
      <c r="VDY65" s="169"/>
      <c r="VDZ65" s="169"/>
      <c r="VEA65" s="169"/>
      <c r="VEB65" s="169"/>
      <c r="VEC65" s="169"/>
      <c r="VED65" s="169"/>
      <c r="VEE65" s="169"/>
      <c r="VEF65" s="169"/>
      <c r="VEG65" s="169"/>
      <c r="VEH65" s="169"/>
      <c r="VEI65" s="169"/>
      <c r="VEJ65" s="169"/>
      <c r="VEK65" s="169"/>
      <c r="VEL65" s="169"/>
      <c r="VEM65" s="169"/>
      <c r="VEN65" s="169"/>
      <c r="VEO65" s="169"/>
      <c r="VEP65" s="169"/>
      <c r="VEQ65" s="169"/>
      <c r="VER65" s="169"/>
      <c r="VES65" s="169"/>
      <c r="VET65" s="169"/>
      <c r="VEU65" s="169"/>
      <c r="VEV65" s="169"/>
      <c r="VEW65" s="169"/>
      <c r="VEX65" s="169"/>
      <c r="VEY65" s="169"/>
      <c r="VEZ65" s="169"/>
      <c r="VFA65" s="169"/>
      <c r="VFB65" s="169"/>
      <c r="VFC65" s="169"/>
      <c r="VFD65" s="169"/>
      <c r="VFE65" s="169"/>
      <c r="VFF65" s="169"/>
      <c r="VFG65" s="169"/>
      <c r="VFH65" s="169"/>
      <c r="VFI65" s="169"/>
      <c r="VFJ65" s="169"/>
      <c r="VFK65" s="169"/>
      <c r="VFL65" s="169"/>
      <c r="VFM65" s="169"/>
      <c r="VFN65" s="169"/>
      <c r="VFO65" s="169"/>
      <c r="VFP65" s="169"/>
      <c r="VFQ65" s="169"/>
      <c r="VFR65" s="169"/>
      <c r="VFS65" s="169"/>
      <c r="VFT65" s="169"/>
      <c r="VFU65" s="169"/>
      <c r="VFV65" s="169"/>
      <c r="VFW65" s="169"/>
      <c r="VFX65" s="169"/>
      <c r="VFY65" s="169"/>
      <c r="VFZ65" s="169"/>
      <c r="VGA65" s="169"/>
      <c r="VGB65" s="169"/>
      <c r="VGC65" s="169"/>
      <c r="VGD65" s="169"/>
      <c r="VGE65" s="169"/>
      <c r="VGF65" s="169"/>
      <c r="VGG65" s="169"/>
      <c r="VGH65" s="169"/>
      <c r="VGI65" s="169"/>
      <c r="VGJ65" s="169"/>
      <c r="VGK65" s="169"/>
      <c r="VGL65" s="169"/>
      <c r="VGM65" s="169"/>
      <c r="VGN65" s="169"/>
      <c r="VGO65" s="169"/>
      <c r="VGP65" s="169"/>
      <c r="VGQ65" s="169"/>
      <c r="VGR65" s="169"/>
      <c r="VGS65" s="169"/>
      <c r="VGT65" s="169"/>
      <c r="VGU65" s="169"/>
      <c r="VGV65" s="169"/>
      <c r="VGW65" s="169"/>
      <c r="VGX65" s="169"/>
      <c r="VGY65" s="169"/>
      <c r="VGZ65" s="169"/>
      <c r="VHA65" s="169"/>
      <c r="VHB65" s="169"/>
      <c r="VHC65" s="169"/>
      <c r="VHD65" s="169"/>
      <c r="VHE65" s="169"/>
      <c r="VHF65" s="169"/>
      <c r="VHG65" s="169"/>
      <c r="VHH65" s="169"/>
      <c r="VHI65" s="169"/>
      <c r="VHJ65" s="169"/>
      <c r="VHK65" s="169"/>
      <c r="VHL65" s="169"/>
      <c r="VHM65" s="169"/>
      <c r="VHN65" s="169"/>
      <c r="VHO65" s="169"/>
      <c r="VHP65" s="169"/>
      <c r="VHQ65" s="169"/>
      <c r="VHR65" s="169"/>
      <c r="VHS65" s="169"/>
      <c r="VHT65" s="169"/>
      <c r="VHU65" s="169"/>
      <c r="VHV65" s="169"/>
      <c r="VHW65" s="169"/>
      <c r="VHX65" s="169"/>
      <c r="VHY65" s="169"/>
      <c r="VHZ65" s="169"/>
      <c r="VIA65" s="169"/>
      <c r="VIB65" s="169"/>
      <c r="VIC65" s="169"/>
      <c r="VID65" s="169"/>
      <c r="VIE65" s="169"/>
      <c r="VIF65" s="169"/>
      <c r="VIG65" s="169"/>
      <c r="VIH65" s="169"/>
      <c r="VII65" s="169"/>
      <c r="VIJ65" s="169"/>
      <c r="VIK65" s="169"/>
      <c r="VIL65" s="169"/>
      <c r="VIM65" s="169"/>
      <c r="VIN65" s="169"/>
      <c r="VIO65" s="169"/>
      <c r="VIP65" s="169"/>
      <c r="VIQ65" s="169"/>
      <c r="VIR65" s="169"/>
      <c r="VIS65" s="169"/>
      <c r="VIT65" s="169"/>
      <c r="VIU65" s="169"/>
      <c r="VIV65" s="169"/>
      <c r="VIW65" s="169"/>
      <c r="VIX65" s="169"/>
      <c r="VIY65" s="169"/>
      <c r="VIZ65" s="169"/>
      <c r="VJA65" s="169"/>
      <c r="VJB65" s="169"/>
      <c r="VJC65" s="169"/>
      <c r="VJD65" s="169"/>
      <c r="VJE65" s="169"/>
      <c r="VJF65" s="169"/>
      <c r="VJG65" s="169"/>
      <c r="VJH65" s="169"/>
      <c r="VJI65" s="169"/>
      <c r="VJJ65" s="169"/>
      <c r="VJK65" s="169"/>
      <c r="VJL65" s="169"/>
      <c r="VJM65" s="169"/>
      <c r="VJN65" s="169"/>
      <c r="VJO65" s="169"/>
      <c r="VJP65" s="169"/>
      <c r="VJQ65" s="169"/>
      <c r="VJR65" s="169"/>
      <c r="VJS65" s="169"/>
      <c r="VJT65" s="169"/>
      <c r="VJU65" s="169"/>
      <c r="VJV65" s="169"/>
      <c r="VJW65" s="169"/>
      <c r="VJX65" s="169"/>
      <c r="VJY65" s="169"/>
      <c r="VJZ65" s="169"/>
      <c r="VKA65" s="169"/>
      <c r="VKB65" s="169"/>
      <c r="VKC65" s="169"/>
      <c r="VKD65" s="169"/>
      <c r="VKE65" s="169"/>
      <c r="VKF65" s="169"/>
      <c r="VKG65" s="169"/>
      <c r="VKH65" s="169"/>
      <c r="VKI65" s="169"/>
      <c r="VKJ65" s="169"/>
      <c r="VKK65" s="169"/>
      <c r="VKL65" s="169"/>
      <c r="VKM65" s="169"/>
      <c r="VKN65" s="169"/>
      <c r="VKO65" s="169"/>
      <c r="VKP65" s="169"/>
      <c r="VKQ65" s="169"/>
      <c r="VKR65" s="169"/>
      <c r="VKS65" s="169"/>
      <c r="VKT65" s="169"/>
      <c r="VKU65" s="169"/>
      <c r="VKV65" s="169"/>
      <c r="VKW65" s="169"/>
      <c r="VKX65" s="169"/>
      <c r="VKY65" s="169"/>
      <c r="VKZ65" s="169"/>
      <c r="VLA65" s="169"/>
      <c r="VLB65" s="169"/>
      <c r="VLC65" s="169"/>
      <c r="VLD65" s="169"/>
      <c r="VLE65" s="169"/>
      <c r="VLF65" s="169"/>
      <c r="VLG65" s="169"/>
      <c r="VLH65" s="169"/>
      <c r="VLI65" s="169"/>
      <c r="VLJ65" s="169"/>
      <c r="VLK65" s="169"/>
      <c r="VLL65" s="169"/>
      <c r="VLM65" s="169"/>
      <c r="VLN65" s="169"/>
      <c r="VLO65" s="169"/>
      <c r="VLP65" s="169"/>
      <c r="VLQ65" s="169"/>
      <c r="VLR65" s="169"/>
      <c r="VLS65" s="169"/>
      <c r="VLT65" s="169"/>
      <c r="VLU65" s="169"/>
      <c r="VLV65" s="169"/>
      <c r="VLW65" s="169"/>
      <c r="VLX65" s="169"/>
      <c r="VLY65" s="169"/>
      <c r="VLZ65" s="169"/>
      <c r="VMA65" s="169"/>
      <c r="VMB65" s="169"/>
      <c r="VMC65" s="169"/>
      <c r="VMD65" s="169"/>
      <c r="VME65" s="169"/>
      <c r="VMF65" s="169"/>
      <c r="VMG65" s="169"/>
      <c r="VMH65" s="169"/>
      <c r="VMI65" s="169"/>
      <c r="VMJ65" s="169"/>
      <c r="VMK65" s="169"/>
      <c r="VML65" s="169"/>
      <c r="VMM65" s="169"/>
      <c r="VMN65" s="169"/>
      <c r="VMO65" s="169"/>
      <c r="VMP65" s="169"/>
      <c r="VMQ65" s="169"/>
      <c r="VMR65" s="169"/>
      <c r="VMS65" s="169"/>
      <c r="VMT65" s="169"/>
      <c r="VMU65" s="169"/>
      <c r="VMV65" s="169"/>
      <c r="VMW65" s="169"/>
      <c r="VMX65" s="169"/>
      <c r="VMY65" s="169"/>
      <c r="VMZ65" s="169"/>
      <c r="VNA65" s="169"/>
      <c r="VNB65" s="169"/>
      <c r="VNC65" s="169"/>
      <c r="VND65" s="169"/>
      <c r="VNE65" s="169"/>
      <c r="VNF65" s="169"/>
      <c r="VNG65" s="169"/>
      <c r="VNH65" s="169"/>
      <c r="VNI65" s="169"/>
      <c r="VNJ65" s="169"/>
      <c r="VNK65" s="169"/>
      <c r="VNL65" s="169"/>
      <c r="VNM65" s="169"/>
      <c r="VNN65" s="169"/>
      <c r="VNO65" s="169"/>
      <c r="VNP65" s="169"/>
      <c r="VNQ65" s="169"/>
      <c r="VNR65" s="169"/>
      <c r="VNS65" s="169"/>
      <c r="VNT65" s="169"/>
      <c r="VNU65" s="169"/>
      <c r="VNV65" s="169"/>
      <c r="VNW65" s="169"/>
      <c r="VNX65" s="169"/>
      <c r="VNY65" s="169"/>
      <c r="VNZ65" s="169"/>
      <c r="VOA65" s="169"/>
      <c r="VOB65" s="169"/>
      <c r="VOC65" s="169"/>
      <c r="VOD65" s="169"/>
      <c r="VOE65" s="169"/>
      <c r="VOF65" s="169"/>
      <c r="VOG65" s="169"/>
      <c r="VOH65" s="169"/>
      <c r="VOI65" s="169"/>
      <c r="VOJ65" s="169"/>
      <c r="VOK65" s="169"/>
      <c r="VOL65" s="169"/>
      <c r="VOM65" s="169"/>
      <c r="VON65" s="169"/>
      <c r="VOO65" s="169"/>
      <c r="VOP65" s="169"/>
      <c r="VOQ65" s="169"/>
      <c r="VOR65" s="169"/>
      <c r="VOS65" s="169"/>
      <c r="VOT65" s="169"/>
      <c r="VOU65" s="169"/>
      <c r="VOV65" s="169"/>
      <c r="VOW65" s="169"/>
      <c r="VOX65" s="169"/>
      <c r="VOY65" s="169"/>
      <c r="VOZ65" s="169"/>
      <c r="VPA65" s="169"/>
      <c r="VPB65" s="169"/>
      <c r="VPC65" s="169"/>
      <c r="VPD65" s="169"/>
      <c r="VPE65" s="169"/>
      <c r="VPF65" s="169"/>
      <c r="VPG65" s="169"/>
      <c r="VPH65" s="169"/>
      <c r="VPI65" s="169"/>
      <c r="VPJ65" s="169"/>
      <c r="VPK65" s="169"/>
      <c r="VPL65" s="169"/>
      <c r="VPM65" s="169"/>
      <c r="VPN65" s="169"/>
      <c r="VPO65" s="169"/>
      <c r="VPP65" s="169"/>
      <c r="VPQ65" s="169"/>
      <c r="VPR65" s="169"/>
      <c r="VPS65" s="169"/>
      <c r="VPT65" s="169"/>
      <c r="VPU65" s="169"/>
      <c r="VPV65" s="169"/>
      <c r="VPW65" s="169"/>
      <c r="VPX65" s="169"/>
      <c r="VPY65" s="169"/>
      <c r="VPZ65" s="169"/>
      <c r="VQA65" s="169"/>
      <c r="VQB65" s="169"/>
      <c r="VQC65" s="169"/>
      <c r="VQD65" s="169"/>
      <c r="VQE65" s="169"/>
      <c r="VQF65" s="169"/>
      <c r="VQG65" s="169"/>
      <c r="VQH65" s="169"/>
      <c r="VQI65" s="169"/>
      <c r="VQJ65" s="169"/>
      <c r="VQK65" s="169"/>
      <c r="VQL65" s="169"/>
      <c r="VQM65" s="169"/>
      <c r="VQN65" s="169"/>
      <c r="VQO65" s="169"/>
      <c r="VQP65" s="169"/>
      <c r="VQQ65" s="169"/>
      <c r="VQR65" s="169"/>
      <c r="VQS65" s="169"/>
      <c r="VQT65" s="169"/>
      <c r="VQU65" s="169"/>
      <c r="VQV65" s="169"/>
      <c r="VQW65" s="169"/>
      <c r="VQX65" s="169"/>
      <c r="VQY65" s="169"/>
      <c r="VQZ65" s="169"/>
      <c r="VRA65" s="169"/>
      <c r="VRB65" s="169"/>
      <c r="VRC65" s="169"/>
      <c r="VRD65" s="169"/>
      <c r="VRE65" s="169"/>
      <c r="VRF65" s="169"/>
      <c r="VRG65" s="169"/>
      <c r="VRH65" s="169"/>
      <c r="VRI65" s="169"/>
      <c r="VRJ65" s="169"/>
      <c r="VRK65" s="169"/>
      <c r="VRL65" s="169"/>
      <c r="VRM65" s="169"/>
      <c r="VRN65" s="169"/>
      <c r="VRO65" s="169"/>
      <c r="VRP65" s="169"/>
      <c r="VRQ65" s="169"/>
      <c r="VRR65" s="169"/>
      <c r="VRS65" s="169"/>
      <c r="VRT65" s="169"/>
      <c r="VRU65" s="169"/>
      <c r="VRV65" s="169"/>
      <c r="VRW65" s="169"/>
      <c r="VRX65" s="169"/>
      <c r="VRY65" s="169"/>
      <c r="VRZ65" s="169"/>
      <c r="VSA65" s="169"/>
      <c r="VSB65" s="169"/>
      <c r="VSC65" s="169"/>
      <c r="VSD65" s="169"/>
      <c r="VSE65" s="169"/>
      <c r="VSF65" s="169"/>
      <c r="VSG65" s="169"/>
      <c r="VSH65" s="169"/>
      <c r="VSI65" s="169"/>
      <c r="VSJ65" s="169"/>
      <c r="VSK65" s="169"/>
      <c r="VSL65" s="169"/>
      <c r="VSM65" s="169"/>
      <c r="VSN65" s="169"/>
      <c r="VSO65" s="169"/>
      <c r="VSP65" s="169"/>
      <c r="VSQ65" s="169"/>
      <c r="VSR65" s="169"/>
      <c r="VSS65" s="169"/>
      <c r="VST65" s="169"/>
      <c r="VSU65" s="169"/>
      <c r="VSV65" s="169"/>
      <c r="VSW65" s="169"/>
      <c r="VSX65" s="169"/>
      <c r="VSY65" s="169"/>
      <c r="VSZ65" s="169"/>
      <c r="VTA65" s="169"/>
      <c r="VTB65" s="169"/>
      <c r="VTC65" s="169"/>
      <c r="VTD65" s="169"/>
      <c r="VTE65" s="169"/>
      <c r="VTF65" s="169"/>
      <c r="VTG65" s="169"/>
      <c r="VTH65" s="169"/>
      <c r="VTI65" s="169"/>
      <c r="VTJ65" s="169"/>
      <c r="VTK65" s="169"/>
      <c r="VTL65" s="169"/>
      <c r="VTM65" s="169"/>
      <c r="VTN65" s="169"/>
      <c r="VTO65" s="169"/>
      <c r="VTP65" s="169"/>
      <c r="VTQ65" s="169"/>
      <c r="VTR65" s="169"/>
      <c r="VTS65" s="169"/>
      <c r="VTT65" s="169"/>
      <c r="VTU65" s="169"/>
      <c r="VTV65" s="169"/>
      <c r="VTW65" s="169"/>
      <c r="VTX65" s="169"/>
      <c r="VTY65" s="169"/>
      <c r="VTZ65" s="169"/>
      <c r="VUA65" s="169"/>
      <c r="VUB65" s="169"/>
      <c r="VUC65" s="169"/>
      <c r="VUD65" s="169"/>
      <c r="VUE65" s="169"/>
      <c r="VUF65" s="169"/>
      <c r="VUG65" s="169"/>
      <c r="VUH65" s="169"/>
      <c r="VUI65" s="169"/>
      <c r="VUJ65" s="169"/>
      <c r="VUK65" s="169"/>
      <c r="VUL65" s="169"/>
      <c r="VUM65" s="169"/>
      <c r="VUN65" s="169"/>
      <c r="VUO65" s="169"/>
      <c r="VUP65" s="169"/>
      <c r="VUQ65" s="169"/>
      <c r="VUR65" s="169"/>
      <c r="VUS65" s="169"/>
      <c r="VUT65" s="169"/>
      <c r="VUU65" s="169"/>
      <c r="VUV65" s="169"/>
      <c r="VUW65" s="169"/>
      <c r="VUX65" s="169"/>
      <c r="VUY65" s="169"/>
      <c r="VUZ65" s="169"/>
      <c r="VVA65" s="169"/>
      <c r="VVB65" s="169"/>
      <c r="VVC65" s="169"/>
      <c r="VVD65" s="169"/>
      <c r="VVE65" s="169"/>
      <c r="VVF65" s="169"/>
      <c r="VVG65" s="169"/>
      <c r="VVH65" s="169"/>
      <c r="VVI65" s="169"/>
      <c r="VVJ65" s="169"/>
      <c r="VVK65" s="169"/>
      <c r="VVL65" s="169"/>
      <c r="VVM65" s="169"/>
      <c r="VVN65" s="169"/>
      <c r="VVO65" s="169"/>
      <c r="VVP65" s="169"/>
      <c r="VVQ65" s="169"/>
      <c r="VVR65" s="169"/>
      <c r="VVS65" s="169"/>
      <c r="VVT65" s="169"/>
      <c r="VVU65" s="169"/>
      <c r="VVV65" s="169"/>
      <c r="VVW65" s="169"/>
      <c r="VVX65" s="169"/>
      <c r="VVY65" s="169"/>
      <c r="VVZ65" s="169"/>
      <c r="VWA65" s="169"/>
      <c r="VWB65" s="169"/>
      <c r="VWC65" s="169"/>
      <c r="VWD65" s="169"/>
      <c r="VWE65" s="169"/>
      <c r="VWF65" s="169"/>
      <c r="VWG65" s="169"/>
      <c r="VWH65" s="169"/>
      <c r="VWI65" s="169"/>
      <c r="VWJ65" s="169"/>
      <c r="VWK65" s="169"/>
      <c r="VWL65" s="169"/>
      <c r="VWM65" s="169"/>
      <c r="VWN65" s="169"/>
      <c r="VWO65" s="169"/>
      <c r="VWP65" s="169"/>
      <c r="VWQ65" s="169"/>
      <c r="VWR65" s="169"/>
      <c r="VWS65" s="169"/>
      <c r="VWT65" s="169"/>
      <c r="VWU65" s="169"/>
      <c r="VWV65" s="169"/>
      <c r="VWW65" s="169"/>
      <c r="VWX65" s="169"/>
      <c r="VWY65" s="169"/>
      <c r="VWZ65" s="169"/>
      <c r="VXA65" s="169"/>
      <c r="VXB65" s="169"/>
      <c r="VXC65" s="169"/>
      <c r="VXD65" s="169"/>
      <c r="VXE65" s="169"/>
      <c r="VXF65" s="169"/>
      <c r="VXG65" s="169"/>
      <c r="VXH65" s="169"/>
      <c r="VXI65" s="169"/>
      <c r="VXJ65" s="169"/>
      <c r="VXK65" s="169"/>
      <c r="VXL65" s="169"/>
      <c r="VXM65" s="169"/>
      <c r="VXN65" s="169"/>
      <c r="VXO65" s="169"/>
      <c r="VXP65" s="169"/>
      <c r="VXQ65" s="169"/>
      <c r="VXR65" s="169"/>
      <c r="VXS65" s="169"/>
      <c r="VXT65" s="169"/>
      <c r="VXU65" s="169"/>
      <c r="VXV65" s="169"/>
      <c r="VXW65" s="169"/>
      <c r="VXX65" s="169"/>
      <c r="VXY65" s="169"/>
      <c r="VXZ65" s="169"/>
      <c r="VYA65" s="169"/>
      <c r="VYB65" s="169"/>
      <c r="VYC65" s="169"/>
      <c r="VYD65" s="169"/>
      <c r="VYE65" s="169"/>
      <c r="VYF65" s="169"/>
      <c r="VYG65" s="169"/>
      <c r="VYH65" s="169"/>
      <c r="VYI65" s="169"/>
      <c r="VYJ65" s="169"/>
      <c r="VYK65" s="169"/>
      <c r="VYL65" s="169"/>
      <c r="VYM65" s="169"/>
      <c r="VYN65" s="169"/>
      <c r="VYO65" s="169"/>
      <c r="VYP65" s="169"/>
      <c r="VYQ65" s="169"/>
      <c r="VYR65" s="169"/>
      <c r="VYS65" s="169"/>
      <c r="VYT65" s="169"/>
      <c r="VYU65" s="169"/>
      <c r="VYV65" s="169"/>
      <c r="VYW65" s="169"/>
      <c r="VYX65" s="169"/>
      <c r="VYY65" s="169"/>
      <c r="VYZ65" s="169"/>
      <c r="VZA65" s="169"/>
      <c r="VZB65" s="169"/>
      <c r="VZC65" s="169"/>
      <c r="VZD65" s="169"/>
      <c r="VZE65" s="169"/>
      <c r="VZF65" s="169"/>
      <c r="VZG65" s="169"/>
      <c r="VZH65" s="169"/>
      <c r="VZI65" s="169"/>
      <c r="VZJ65" s="169"/>
      <c r="VZK65" s="169"/>
      <c r="VZL65" s="169"/>
      <c r="VZM65" s="169"/>
      <c r="VZN65" s="169"/>
      <c r="VZO65" s="169"/>
      <c r="VZP65" s="169"/>
      <c r="VZQ65" s="169"/>
      <c r="VZR65" s="169"/>
      <c r="VZS65" s="169"/>
      <c r="VZT65" s="169"/>
      <c r="VZU65" s="169"/>
      <c r="VZV65" s="169"/>
      <c r="VZW65" s="169"/>
      <c r="VZX65" s="169"/>
      <c r="VZY65" s="169"/>
      <c r="VZZ65" s="169"/>
      <c r="WAA65" s="169"/>
      <c r="WAB65" s="169"/>
      <c r="WAC65" s="169"/>
      <c r="WAD65" s="169"/>
      <c r="WAE65" s="169"/>
      <c r="WAF65" s="169"/>
      <c r="WAG65" s="169"/>
      <c r="WAH65" s="169"/>
      <c r="WAI65" s="169"/>
      <c r="WAJ65" s="169"/>
      <c r="WAK65" s="169"/>
      <c r="WAL65" s="169"/>
      <c r="WAM65" s="169"/>
      <c r="WAN65" s="169"/>
      <c r="WAO65" s="169"/>
      <c r="WAP65" s="169"/>
      <c r="WAQ65" s="169"/>
      <c r="WAR65" s="169"/>
      <c r="WAS65" s="169"/>
      <c r="WAT65" s="169"/>
      <c r="WAU65" s="169"/>
      <c r="WAV65" s="169"/>
      <c r="WAW65" s="169"/>
      <c r="WAX65" s="169"/>
      <c r="WAY65" s="169"/>
      <c r="WAZ65" s="169"/>
      <c r="WBA65" s="169"/>
      <c r="WBB65" s="169"/>
      <c r="WBC65" s="169"/>
      <c r="WBD65" s="169"/>
      <c r="WBE65" s="169"/>
      <c r="WBF65" s="169"/>
      <c r="WBG65" s="169"/>
      <c r="WBH65" s="169"/>
      <c r="WBI65" s="169"/>
      <c r="WBJ65" s="169"/>
      <c r="WBK65" s="169"/>
      <c r="WBL65" s="169"/>
      <c r="WBM65" s="169"/>
      <c r="WBN65" s="169"/>
      <c r="WBO65" s="169"/>
      <c r="WBP65" s="169"/>
      <c r="WBQ65" s="169"/>
      <c r="WBR65" s="169"/>
      <c r="WBS65" s="169"/>
      <c r="WBT65" s="169"/>
      <c r="WBU65" s="169"/>
      <c r="WBV65" s="169"/>
      <c r="WBW65" s="169"/>
      <c r="WBX65" s="169"/>
      <c r="WBY65" s="169"/>
      <c r="WBZ65" s="169"/>
      <c r="WCA65" s="169"/>
      <c r="WCB65" s="169"/>
      <c r="WCC65" s="169"/>
      <c r="WCD65" s="169"/>
      <c r="WCE65" s="169"/>
      <c r="WCF65" s="169"/>
      <c r="WCG65" s="169"/>
      <c r="WCH65" s="169"/>
      <c r="WCI65" s="169"/>
      <c r="WCJ65" s="169"/>
      <c r="WCK65" s="169"/>
      <c r="WCL65" s="169"/>
      <c r="WCM65" s="169"/>
      <c r="WCN65" s="169"/>
      <c r="WCO65" s="169"/>
      <c r="WCP65" s="169"/>
      <c r="WCQ65" s="169"/>
      <c r="WCR65" s="169"/>
      <c r="WCS65" s="169"/>
      <c r="WCT65" s="169"/>
      <c r="WCU65" s="169"/>
      <c r="WCV65" s="169"/>
      <c r="WCW65" s="169"/>
      <c r="WCX65" s="169"/>
      <c r="WCY65" s="169"/>
      <c r="WCZ65" s="169"/>
      <c r="WDA65" s="169"/>
      <c r="WDB65" s="169"/>
      <c r="WDC65" s="169"/>
      <c r="WDD65" s="169"/>
      <c r="WDE65" s="169"/>
      <c r="WDF65" s="169"/>
      <c r="WDG65" s="169"/>
      <c r="WDH65" s="169"/>
      <c r="WDI65" s="169"/>
      <c r="WDJ65" s="169"/>
      <c r="WDK65" s="169"/>
      <c r="WDL65" s="169"/>
      <c r="WDM65" s="169"/>
      <c r="WDN65" s="169"/>
      <c r="WDO65" s="169"/>
      <c r="WDP65" s="169"/>
      <c r="WDQ65" s="169"/>
      <c r="WDR65" s="169"/>
      <c r="WDS65" s="169"/>
      <c r="WDT65" s="169"/>
      <c r="WDU65" s="169"/>
      <c r="WDV65" s="169"/>
      <c r="WDW65" s="169"/>
      <c r="WDX65" s="169"/>
      <c r="WDY65" s="169"/>
      <c r="WDZ65" s="169"/>
      <c r="WEA65" s="169"/>
      <c r="WEB65" s="169"/>
      <c r="WEC65" s="169"/>
      <c r="WED65" s="169"/>
      <c r="WEE65" s="169"/>
      <c r="WEF65" s="169"/>
      <c r="WEG65" s="169"/>
      <c r="WEH65" s="169"/>
      <c r="WEI65" s="169"/>
      <c r="WEJ65" s="169"/>
      <c r="WEK65" s="169"/>
      <c r="WEL65" s="169"/>
      <c r="WEM65" s="169"/>
      <c r="WEN65" s="169"/>
      <c r="WEO65" s="169"/>
      <c r="WEP65" s="169"/>
      <c r="WEQ65" s="169"/>
      <c r="WER65" s="169"/>
      <c r="WES65" s="169"/>
      <c r="WET65" s="169"/>
      <c r="WEU65" s="169"/>
      <c r="WEV65" s="169"/>
      <c r="WEW65" s="169"/>
      <c r="WEX65" s="169"/>
      <c r="WEY65" s="169"/>
      <c r="WEZ65" s="169"/>
      <c r="WFA65" s="169"/>
      <c r="WFB65" s="169"/>
      <c r="WFC65" s="169"/>
      <c r="WFD65" s="169"/>
      <c r="WFE65" s="169"/>
      <c r="WFF65" s="169"/>
      <c r="WFG65" s="169"/>
      <c r="WFH65" s="169"/>
      <c r="WFI65" s="169"/>
      <c r="WFJ65" s="169"/>
      <c r="WFK65" s="169"/>
      <c r="WFL65" s="169"/>
      <c r="WFM65" s="169"/>
      <c r="WFN65" s="169"/>
      <c r="WFO65" s="169"/>
      <c r="WFP65" s="169"/>
      <c r="WFQ65" s="169"/>
      <c r="WFR65" s="169"/>
      <c r="WFS65" s="169"/>
      <c r="WFT65" s="169"/>
      <c r="WFU65" s="169"/>
      <c r="WFV65" s="169"/>
      <c r="WFW65" s="169"/>
      <c r="WFX65" s="169"/>
      <c r="WFY65" s="169"/>
      <c r="WFZ65" s="169"/>
      <c r="WGA65" s="169"/>
      <c r="WGB65" s="169"/>
      <c r="WGC65" s="169"/>
      <c r="WGD65" s="169"/>
      <c r="WGE65" s="169"/>
      <c r="WGF65" s="169"/>
      <c r="WGG65" s="169"/>
      <c r="WGH65" s="169"/>
      <c r="WGI65" s="169"/>
      <c r="WGJ65" s="169"/>
      <c r="WGK65" s="169"/>
      <c r="WGL65" s="169"/>
      <c r="WGM65" s="169"/>
      <c r="WGN65" s="169"/>
      <c r="WGO65" s="169"/>
      <c r="WGP65" s="169"/>
      <c r="WGQ65" s="169"/>
      <c r="WGR65" s="169"/>
      <c r="WGS65" s="169"/>
      <c r="WGT65" s="169"/>
      <c r="WGU65" s="169"/>
      <c r="WGV65" s="169"/>
      <c r="WGW65" s="169"/>
      <c r="WGX65" s="169"/>
      <c r="WGY65" s="169"/>
      <c r="WGZ65" s="169"/>
      <c r="WHA65" s="169"/>
      <c r="WHB65" s="169"/>
      <c r="WHC65" s="169"/>
      <c r="WHD65" s="169"/>
      <c r="WHE65" s="169"/>
      <c r="WHF65" s="169"/>
      <c r="WHG65" s="169"/>
      <c r="WHH65" s="169"/>
      <c r="WHI65" s="169"/>
      <c r="WHJ65" s="169"/>
      <c r="WHK65" s="169"/>
      <c r="WHL65" s="169"/>
      <c r="WHM65" s="169"/>
      <c r="WHN65" s="169"/>
      <c r="WHO65" s="169"/>
      <c r="WHP65" s="169"/>
      <c r="WHQ65" s="169"/>
      <c r="WHR65" s="169"/>
      <c r="WHS65" s="169"/>
      <c r="WHT65" s="169"/>
      <c r="WHU65" s="169"/>
      <c r="WHV65" s="169"/>
      <c r="WHW65" s="169"/>
      <c r="WHX65" s="169"/>
      <c r="WHY65" s="169"/>
      <c r="WHZ65" s="169"/>
      <c r="WIA65" s="169"/>
      <c r="WIB65" s="169"/>
      <c r="WIC65" s="169"/>
      <c r="WID65" s="169"/>
      <c r="WIE65" s="169"/>
      <c r="WIF65" s="169"/>
      <c r="WIG65" s="169"/>
      <c r="WIH65" s="169"/>
      <c r="WII65" s="169"/>
      <c r="WIJ65" s="169"/>
      <c r="WIK65" s="169"/>
      <c r="WIL65" s="169"/>
      <c r="WIM65" s="169"/>
      <c r="WIN65" s="169"/>
      <c r="WIO65" s="169"/>
      <c r="WIP65" s="169"/>
      <c r="WIQ65" s="169"/>
      <c r="WIR65" s="169"/>
      <c r="WIS65" s="169"/>
      <c r="WIT65" s="169"/>
      <c r="WIU65" s="169"/>
      <c r="WIV65" s="169"/>
      <c r="WIW65" s="169"/>
      <c r="WIX65" s="169"/>
      <c r="WIY65" s="169"/>
      <c r="WIZ65" s="169"/>
      <c r="WJA65" s="169"/>
      <c r="WJB65" s="169"/>
      <c r="WJC65" s="169"/>
      <c r="WJD65" s="169"/>
      <c r="WJE65" s="169"/>
      <c r="WJF65" s="169"/>
      <c r="WJG65" s="169"/>
      <c r="WJH65" s="169"/>
      <c r="WJI65" s="169"/>
      <c r="WJJ65" s="169"/>
      <c r="WJK65" s="169"/>
      <c r="WJL65" s="169"/>
      <c r="WJM65" s="169"/>
      <c r="WJN65" s="169"/>
      <c r="WJO65" s="169"/>
      <c r="WJP65" s="169"/>
      <c r="WJQ65" s="169"/>
      <c r="WJR65" s="169"/>
      <c r="WJS65" s="169"/>
      <c r="WJT65" s="169"/>
      <c r="WJU65" s="169"/>
      <c r="WJV65" s="169"/>
      <c r="WJW65" s="169"/>
      <c r="WJX65" s="169"/>
      <c r="WJY65" s="169"/>
      <c r="WJZ65" s="169"/>
      <c r="WKA65" s="169"/>
      <c r="WKB65" s="169"/>
      <c r="WKC65" s="169"/>
      <c r="WKD65" s="169"/>
      <c r="WKE65" s="169"/>
      <c r="WKF65" s="169"/>
      <c r="WKG65" s="169"/>
      <c r="WKH65" s="169"/>
      <c r="WKI65" s="169"/>
      <c r="WKJ65" s="169"/>
      <c r="WKK65" s="169"/>
      <c r="WKL65" s="169"/>
      <c r="WKM65" s="169"/>
      <c r="WKN65" s="169"/>
      <c r="WKO65" s="169"/>
      <c r="WKP65" s="169"/>
      <c r="WKQ65" s="169"/>
      <c r="WKR65" s="169"/>
      <c r="WKS65" s="169"/>
      <c r="WKT65" s="169"/>
      <c r="WKU65" s="169"/>
      <c r="WKV65" s="169"/>
      <c r="WKW65" s="169"/>
      <c r="WKX65" s="169"/>
      <c r="WKY65" s="169"/>
      <c r="WKZ65" s="169"/>
      <c r="WLA65" s="169"/>
      <c r="WLB65" s="169"/>
      <c r="WLC65" s="169"/>
      <c r="WLD65" s="169"/>
      <c r="WLE65" s="169"/>
      <c r="WLF65" s="169"/>
      <c r="WLG65" s="169"/>
      <c r="WLH65" s="169"/>
      <c r="WLI65" s="169"/>
      <c r="WLJ65" s="169"/>
      <c r="WLK65" s="169"/>
      <c r="WLL65" s="169"/>
      <c r="WLM65" s="169"/>
      <c r="WLN65" s="169"/>
      <c r="WLO65" s="169"/>
      <c r="WLP65" s="169"/>
      <c r="WLQ65" s="169"/>
      <c r="WLR65" s="169"/>
      <c r="WLS65" s="169"/>
      <c r="WLT65" s="169"/>
      <c r="WLU65" s="169"/>
      <c r="WLV65" s="169"/>
      <c r="WLW65" s="169"/>
      <c r="WLX65" s="169"/>
      <c r="WLY65" s="169"/>
      <c r="WLZ65" s="169"/>
      <c r="WMA65" s="169"/>
      <c r="WMB65" s="169"/>
      <c r="WMC65" s="169"/>
      <c r="WMD65" s="169"/>
      <c r="WME65" s="169"/>
      <c r="WMF65" s="169"/>
      <c r="WMG65" s="169"/>
      <c r="WMH65" s="169"/>
      <c r="WMI65" s="169"/>
      <c r="WMJ65" s="169"/>
      <c r="WMK65" s="169"/>
      <c r="WML65" s="169"/>
      <c r="WMM65" s="169"/>
      <c r="WMN65" s="169"/>
      <c r="WMO65" s="169"/>
      <c r="WMP65" s="169"/>
      <c r="WMQ65" s="169"/>
      <c r="WMR65" s="169"/>
      <c r="WMS65" s="169"/>
      <c r="WMT65" s="169"/>
      <c r="WMU65" s="169"/>
      <c r="WMV65" s="169"/>
      <c r="WMW65" s="169"/>
      <c r="WMX65" s="169"/>
      <c r="WMY65" s="169"/>
      <c r="WMZ65" s="169"/>
      <c r="WNA65" s="169"/>
      <c r="WNB65" s="169"/>
      <c r="WNC65" s="169"/>
      <c r="WND65" s="169"/>
      <c r="WNE65" s="169"/>
      <c r="WNF65" s="169"/>
      <c r="WNG65" s="169"/>
      <c r="WNH65" s="169"/>
      <c r="WNI65" s="169"/>
      <c r="WNJ65" s="169"/>
      <c r="WNK65" s="169"/>
      <c r="WNL65" s="169"/>
      <c r="WNM65" s="169"/>
      <c r="WNN65" s="169"/>
      <c r="WNO65" s="169"/>
      <c r="WNP65" s="169"/>
      <c r="WNQ65" s="169"/>
      <c r="WNR65" s="169"/>
      <c r="WNS65" s="169"/>
      <c r="WNT65" s="169"/>
      <c r="WNU65" s="169"/>
      <c r="WNV65" s="169"/>
      <c r="WNW65" s="169"/>
      <c r="WNX65" s="169"/>
      <c r="WNY65" s="169"/>
      <c r="WNZ65" s="169"/>
      <c r="WOA65" s="169"/>
      <c r="WOB65" s="169"/>
      <c r="WOC65" s="169"/>
      <c r="WOD65" s="169"/>
      <c r="WOE65" s="169"/>
      <c r="WOF65" s="169"/>
      <c r="WOG65" s="169"/>
      <c r="WOH65" s="169"/>
      <c r="WOI65" s="169"/>
      <c r="WOJ65" s="169"/>
      <c r="WOK65" s="169"/>
      <c r="WOL65" s="169"/>
      <c r="WOM65" s="169"/>
      <c r="WON65" s="169"/>
      <c r="WOO65" s="169"/>
      <c r="WOP65" s="169"/>
      <c r="WOQ65" s="169"/>
      <c r="WOR65" s="169"/>
      <c r="WOS65" s="169"/>
      <c r="WOT65" s="169"/>
      <c r="WOU65" s="169"/>
      <c r="WOV65" s="169"/>
      <c r="WOW65" s="169"/>
      <c r="WOX65" s="169"/>
      <c r="WOY65" s="169"/>
      <c r="WOZ65" s="169"/>
      <c r="WPA65" s="169"/>
      <c r="WPB65" s="169"/>
      <c r="WPC65" s="169"/>
      <c r="WPD65" s="169"/>
      <c r="WPE65" s="169"/>
      <c r="WPF65" s="169"/>
      <c r="WPG65" s="169"/>
      <c r="WPH65" s="169"/>
      <c r="WPI65" s="169"/>
      <c r="WPJ65" s="169"/>
      <c r="WPK65" s="169"/>
      <c r="WPL65" s="169"/>
      <c r="WPM65" s="169"/>
      <c r="WPN65" s="169"/>
      <c r="WPO65" s="169"/>
      <c r="WPP65" s="169"/>
      <c r="WPQ65" s="169"/>
      <c r="WPR65" s="169"/>
      <c r="WPS65" s="169"/>
      <c r="WPT65" s="169"/>
      <c r="WPU65" s="169"/>
      <c r="WPV65" s="169"/>
      <c r="WPW65" s="169"/>
      <c r="WPX65" s="169"/>
      <c r="WPY65" s="169"/>
      <c r="WPZ65" s="169"/>
      <c r="WQA65" s="169"/>
      <c r="WQB65" s="169"/>
      <c r="WQC65" s="169"/>
      <c r="WQD65" s="169"/>
      <c r="WQE65" s="169"/>
      <c r="WQF65" s="169"/>
      <c r="WQG65" s="169"/>
      <c r="WQH65" s="169"/>
      <c r="WQI65" s="169"/>
      <c r="WQJ65" s="169"/>
      <c r="WQK65" s="169"/>
      <c r="WQL65" s="169"/>
      <c r="WQM65" s="169"/>
      <c r="WQN65" s="169"/>
      <c r="WQO65" s="169"/>
      <c r="WQP65" s="169"/>
      <c r="WQQ65" s="169"/>
      <c r="WQR65" s="169"/>
      <c r="WQS65" s="169"/>
      <c r="WQT65" s="169"/>
      <c r="WQU65" s="169"/>
      <c r="WQV65" s="169"/>
      <c r="WQW65" s="169"/>
      <c r="WQX65" s="169"/>
      <c r="WQY65" s="169"/>
      <c r="WQZ65" s="169"/>
      <c r="WRA65" s="169"/>
      <c r="WRB65" s="169"/>
      <c r="WRC65" s="169"/>
      <c r="WRD65" s="169"/>
      <c r="WRE65" s="169"/>
      <c r="WRF65" s="169"/>
      <c r="WRG65" s="169"/>
      <c r="WRH65" s="169"/>
      <c r="WRI65" s="169"/>
      <c r="WRJ65" s="169"/>
      <c r="WRK65" s="169"/>
      <c r="WRL65" s="169"/>
      <c r="WRM65" s="169"/>
      <c r="WRN65" s="169"/>
      <c r="WRO65" s="169"/>
      <c r="WRP65" s="169"/>
      <c r="WRQ65" s="169"/>
      <c r="WRR65" s="169"/>
      <c r="WRS65" s="169"/>
      <c r="WRT65" s="169"/>
      <c r="WRU65" s="169"/>
      <c r="WRV65" s="169"/>
      <c r="WRW65" s="169"/>
      <c r="WRX65" s="169"/>
      <c r="WRY65" s="169"/>
      <c r="WRZ65" s="169"/>
      <c r="WSA65" s="169"/>
      <c r="WSB65" s="169"/>
      <c r="WSC65" s="169"/>
      <c r="WSD65" s="169"/>
      <c r="WSE65" s="169"/>
      <c r="WSF65" s="169"/>
      <c r="WSG65" s="169"/>
      <c r="WSH65" s="169"/>
      <c r="WSI65" s="169"/>
      <c r="WSJ65" s="169"/>
      <c r="WSK65" s="169"/>
      <c r="WSL65" s="169"/>
      <c r="WSM65" s="169"/>
      <c r="WSN65" s="169"/>
      <c r="WSO65" s="169"/>
      <c r="WSP65" s="169"/>
      <c r="WSQ65" s="169"/>
      <c r="WSR65" s="169"/>
      <c r="WSS65" s="169"/>
      <c r="WST65" s="169"/>
      <c r="WSU65" s="169"/>
      <c r="WSV65" s="169"/>
      <c r="WSW65" s="169"/>
      <c r="WSX65" s="169"/>
      <c r="WSY65" s="169"/>
      <c r="WSZ65" s="169"/>
      <c r="WTA65" s="169"/>
      <c r="WTB65" s="169"/>
      <c r="WTC65" s="169"/>
      <c r="WTD65" s="169"/>
      <c r="WTE65" s="169"/>
      <c r="WTF65" s="169"/>
      <c r="WTG65" s="169"/>
      <c r="WTH65" s="169"/>
      <c r="WTI65" s="169"/>
      <c r="WTJ65" s="169"/>
      <c r="WTK65" s="169"/>
      <c r="WTL65" s="169"/>
      <c r="WTM65" s="169"/>
      <c r="WTN65" s="169"/>
      <c r="WTO65" s="169"/>
      <c r="WTP65" s="169"/>
      <c r="WTQ65" s="169"/>
      <c r="WTR65" s="169"/>
      <c r="WTS65" s="169"/>
      <c r="WTT65" s="169"/>
      <c r="WTU65" s="169"/>
      <c r="WTV65" s="169"/>
      <c r="WTW65" s="169"/>
      <c r="WTX65" s="169"/>
      <c r="WTY65" s="169"/>
      <c r="WTZ65" s="169"/>
      <c r="WUA65" s="169"/>
      <c r="WUB65" s="169"/>
      <c r="WUC65" s="169"/>
      <c r="WUD65" s="169"/>
      <c r="WUE65" s="169"/>
      <c r="WUF65" s="169"/>
      <c r="WUG65" s="169"/>
      <c r="WUH65" s="169"/>
      <c r="WUI65" s="169"/>
      <c r="WUJ65" s="169"/>
      <c r="WUK65" s="169"/>
      <c r="WUL65" s="169"/>
      <c r="WUM65" s="169"/>
      <c r="WUN65" s="169"/>
      <c r="WUO65" s="169"/>
      <c r="WUP65" s="169"/>
      <c r="WUQ65" s="169"/>
      <c r="WUR65" s="169"/>
      <c r="WUS65" s="169"/>
      <c r="WUT65" s="169"/>
      <c r="WUU65" s="169"/>
      <c r="WUV65" s="169"/>
      <c r="WUW65" s="169"/>
      <c r="WUX65" s="169"/>
      <c r="WUY65" s="169"/>
      <c r="WUZ65" s="169"/>
      <c r="WVA65" s="169"/>
      <c r="WVB65" s="169"/>
      <c r="WVC65" s="169"/>
      <c r="WVD65" s="169"/>
      <c r="WVE65" s="169"/>
      <c r="WVF65" s="169"/>
      <c r="WVG65" s="169"/>
      <c r="WVH65" s="169"/>
      <c r="WVI65" s="169"/>
      <c r="WVJ65" s="169"/>
      <c r="WVK65" s="169"/>
      <c r="WVL65" s="169"/>
      <c r="WVM65" s="169"/>
      <c r="WVN65" s="169"/>
      <c r="WVO65" s="169"/>
      <c r="WVP65" s="169"/>
      <c r="WVQ65" s="169"/>
      <c r="WVR65" s="169"/>
      <c r="WVS65" s="169"/>
      <c r="WVT65" s="169"/>
      <c r="WVU65" s="169"/>
      <c r="WVV65" s="169"/>
      <c r="WVW65" s="169"/>
      <c r="WVX65" s="169"/>
      <c r="WVY65" s="169"/>
      <c r="WVZ65" s="169"/>
      <c r="WWA65" s="169"/>
      <c r="WWB65" s="169"/>
      <c r="WWC65" s="169"/>
      <c r="WWD65" s="169"/>
      <c r="WWE65" s="169"/>
      <c r="WWF65" s="169"/>
      <c r="WWG65" s="169"/>
      <c r="WWH65" s="169"/>
      <c r="WWI65" s="169"/>
      <c r="WWJ65" s="169"/>
      <c r="WWK65" s="169"/>
      <c r="WWL65" s="169"/>
      <c r="WWM65" s="169"/>
      <c r="WWN65" s="169"/>
      <c r="WWO65" s="169"/>
      <c r="WWP65" s="169"/>
      <c r="WWQ65" s="169"/>
      <c r="WWR65" s="169"/>
      <c r="WWS65" s="169"/>
      <c r="WWT65" s="169"/>
      <c r="WWU65" s="169"/>
      <c r="WWV65" s="169"/>
      <c r="WWW65" s="169"/>
      <c r="WWX65" s="169"/>
      <c r="WWY65" s="169"/>
      <c r="WWZ65" s="169"/>
      <c r="WXA65" s="169"/>
      <c r="WXB65" s="169"/>
      <c r="WXC65" s="169"/>
      <c r="WXD65" s="169"/>
      <c r="WXE65" s="169"/>
      <c r="WXF65" s="169"/>
      <c r="WXG65" s="169"/>
      <c r="WXH65" s="169"/>
      <c r="WXI65" s="169"/>
      <c r="WXJ65" s="169"/>
      <c r="WXK65" s="169"/>
      <c r="WXL65" s="169"/>
      <c r="WXM65" s="169"/>
      <c r="WXN65" s="169"/>
      <c r="WXO65" s="169"/>
      <c r="WXP65" s="169"/>
      <c r="WXQ65" s="169"/>
      <c r="WXR65" s="169"/>
      <c r="WXS65" s="169"/>
      <c r="WXT65" s="169"/>
      <c r="WXU65" s="169"/>
      <c r="WXV65" s="169"/>
      <c r="WXW65" s="169"/>
      <c r="WXX65" s="169"/>
      <c r="WXY65" s="169"/>
      <c r="WXZ65" s="169"/>
      <c r="WYA65" s="169"/>
      <c r="WYB65" s="169"/>
      <c r="WYC65" s="169"/>
      <c r="WYD65" s="169"/>
      <c r="WYE65" s="169"/>
      <c r="WYF65" s="169"/>
      <c r="WYG65" s="169"/>
      <c r="WYH65" s="169"/>
      <c r="WYI65" s="169"/>
      <c r="WYJ65" s="169"/>
      <c r="WYK65" s="169"/>
      <c r="WYL65" s="169"/>
      <c r="WYM65" s="169"/>
      <c r="WYN65" s="169"/>
      <c r="WYO65" s="169"/>
      <c r="WYP65" s="169"/>
      <c r="WYQ65" s="169"/>
      <c r="WYR65" s="169"/>
      <c r="WYS65" s="169"/>
      <c r="WYT65" s="169"/>
      <c r="WYU65" s="169"/>
      <c r="WYV65" s="169"/>
      <c r="WYW65" s="169"/>
      <c r="WYX65" s="169"/>
      <c r="WYY65" s="169"/>
      <c r="WYZ65" s="169"/>
      <c r="WZA65" s="169"/>
      <c r="WZB65" s="169"/>
      <c r="WZC65" s="169"/>
      <c r="WZD65" s="169"/>
      <c r="WZE65" s="169"/>
      <c r="WZF65" s="169"/>
      <c r="WZG65" s="169"/>
      <c r="WZH65" s="169"/>
      <c r="WZI65" s="169"/>
      <c r="WZJ65" s="169"/>
      <c r="WZK65" s="169"/>
      <c r="WZL65" s="169"/>
      <c r="WZM65" s="169"/>
      <c r="WZN65" s="169"/>
      <c r="WZO65" s="169"/>
      <c r="WZP65" s="169"/>
      <c r="WZQ65" s="169"/>
      <c r="WZR65" s="169"/>
      <c r="WZS65" s="169"/>
      <c r="WZT65" s="169"/>
      <c r="WZU65" s="169"/>
      <c r="WZV65" s="169"/>
      <c r="WZW65" s="169"/>
      <c r="WZX65" s="169"/>
      <c r="WZY65" s="169"/>
      <c r="WZZ65" s="169"/>
      <c r="XAA65" s="169"/>
      <c r="XAB65" s="169"/>
      <c r="XAC65" s="169"/>
      <c r="XAD65" s="169"/>
      <c r="XAE65" s="169"/>
      <c r="XAF65" s="169"/>
      <c r="XAG65" s="169"/>
      <c r="XAH65" s="169"/>
      <c r="XAI65" s="169"/>
      <c r="XAJ65" s="169"/>
      <c r="XAK65" s="169"/>
      <c r="XAL65" s="169"/>
      <c r="XAM65" s="169"/>
      <c r="XAN65" s="169"/>
      <c r="XAO65" s="169"/>
      <c r="XAP65" s="169"/>
      <c r="XAQ65" s="169"/>
      <c r="XAR65" s="169"/>
      <c r="XAS65" s="169"/>
      <c r="XAT65" s="169"/>
      <c r="XAU65" s="169"/>
      <c r="XAV65" s="169"/>
      <c r="XAW65" s="169"/>
      <c r="XAX65" s="169"/>
      <c r="XAY65" s="169"/>
      <c r="XAZ65" s="169"/>
      <c r="XBA65" s="169"/>
      <c r="XBB65" s="169"/>
      <c r="XBC65" s="169"/>
      <c r="XBD65" s="169"/>
      <c r="XBE65" s="169"/>
      <c r="XBF65" s="169"/>
      <c r="XBG65" s="169"/>
      <c r="XBH65" s="169"/>
      <c r="XBI65" s="169"/>
      <c r="XBJ65" s="169"/>
      <c r="XBK65" s="169"/>
      <c r="XBL65" s="169"/>
      <c r="XBM65" s="169"/>
      <c r="XBN65" s="169"/>
      <c r="XBO65" s="169"/>
      <c r="XBP65" s="169"/>
      <c r="XBQ65" s="169"/>
      <c r="XBR65" s="169"/>
      <c r="XBS65" s="169"/>
      <c r="XBT65" s="169"/>
      <c r="XBU65" s="169"/>
      <c r="XBV65" s="169"/>
      <c r="XBW65" s="169"/>
      <c r="XBX65" s="169"/>
      <c r="XBY65" s="169"/>
      <c r="XBZ65" s="169"/>
      <c r="XCA65" s="169"/>
      <c r="XCB65" s="169"/>
      <c r="XCC65" s="169"/>
      <c r="XCD65" s="169"/>
      <c r="XCE65" s="169"/>
      <c r="XCF65" s="169"/>
      <c r="XCG65" s="169"/>
      <c r="XCH65" s="169"/>
      <c r="XCI65" s="169"/>
      <c r="XCJ65" s="169"/>
      <c r="XCK65" s="169"/>
      <c r="XCL65" s="169"/>
      <c r="XCM65" s="169"/>
      <c r="XCN65" s="169"/>
      <c r="XCO65" s="169"/>
      <c r="XCP65" s="169"/>
      <c r="XCQ65" s="169"/>
      <c r="XCR65" s="169"/>
      <c r="XCS65" s="169"/>
      <c r="XCT65" s="169"/>
      <c r="XCU65" s="169"/>
      <c r="XCV65" s="169"/>
      <c r="XCW65" s="169"/>
      <c r="XCX65" s="169"/>
      <c r="XCY65" s="169"/>
      <c r="XCZ65" s="169"/>
      <c r="XDA65" s="169"/>
      <c r="XDB65" s="169"/>
      <c r="XDC65" s="169"/>
      <c r="XDD65" s="169"/>
      <c r="XDE65" s="169"/>
      <c r="XDF65" s="169"/>
      <c r="XDG65" s="169"/>
      <c r="XDH65" s="169"/>
      <c r="XDI65" s="169"/>
      <c r="XDJ65" s="169"/>
      <c r="XDK65" s="169"/>
      <c r="XDL65" s="169"/>
      <c r="XDM65" s="169"/>
      <c r="XDN65" s="169"/>
      <c r="XDO65" s="169"/>
      <c r="XDP65" s="169"/>
      <c r="XDQ65" s="169"/>
      <c r="XDR65" s="169"/>
      <c r="XDS65" s="169"/>
      <c r="XDT65" s="169"/>
      <c r="XDU65" s="169"/>
      <c r="XDV65" s="169"/>
      <c r="XDW65" s="169"/>
      <c r="XDX65" s="169"/>
      <c r="XDY65" s="169"/>
      <c r="XDZ65" s="169"/>
      <c r="XEA65" s="169"/>
      <c r="XEB65" s="169"/>
      <c r="XEC65" s="169"/>
      <c r="XED65" s="169"/>
      <c r="XEE65" s="169"/>
      <c r="XEF65" s="169"/>
      <c r="XEG65" s="169"/>
      <c r="XEH65" s="169"/>
      <c r="XEI65" s="169"/>
      <c r="XEJ65" s="169"/>
      <c r="XEK65" s="169"/>
      <c r="XEL65" s="169"/>
      <c r="XEM65" s="169"/>
      <c r="XEN65" s="169"/>
    </row>
    <row r="66" spans="1:16368" ht="16.5" x14ac:dyDescent="0.3">
      <c r="A66" s="171" t="s">
        <v>278</v>
      </c>
      <c r="B66" s="172">
        <v>40290</v>
      </c>
      <c r="C66" s="172">
        <v>3472879</v>
      </c>
      <c r="D66" s="172">
        <v>10801417</v>
      </c>
      <c r="E66" s="172">
        <v>17192818</v>
      </c>
      <c r="F66" s="172">
        <v>26193585</v>
      </c>
      <c r="G66" s="172">
        <v>23912023</v>
      </c>
      <c r="H66" s="172">
        <v>34266962</v>
      </c>
      <c r="I66" s="172">
        <v>35267513</v>
      </c>
      <c r="J66" s="172">
        <v>27505179</v>
      </c>
      <c r="K66" s="172">
        <v>28836809</v>
      </c>
      <c r="L66" s="172">
        <v>39270321</v>
      </c>
      <c r="M66" s="172">
        <v>42205723</v>
      </c>
      <c r="N66" s="172">
        <v>34172123</v>
      </c>
      <c r="O66" s="172">
        <v>40721167</v>
      </c>
      <c r="P66" s="172">
        <v>56471155</v>
      </c>
      <c r="Q66" s="172">
        <v>53900288</v>
      </c>
      <c r="R66" s="172">
        <v>57240583</v>
      </c>
      <c r="S66" s="172">
        <v>58738541</v>
      </c>
      <c r="T66" s="172">
        <v>43702556</v>
      </c>
      <c r="U66" s="172">
        <v>53373696</v>
      </c>
      <c r="V66" s="172">
        <v>47579716</v>
      </c>
      <c r="W66" s="172">
        <v>48221198</v>
      </c>
      <c r="X66" s="172">
        <v>52554599</v>
      </c>
      <c r="Y66" s="172">
        <v>55924714</v>
      </c>
      <c r="Z66" s="172">
        <v>63108128</v>
      </c>
      <c r="AA66" s="172">
        <v>64657209</v>
      </c>
      <c r="AB66" s="172">
        <v>66340259</v>
      </c>
      <c r="AC66" s="172">
        <v>55826344</v>
      </c>
      <c r="AD66" s="172">
        <v>65490524</v>
      </c>
      <c r="AE66" s="172">
        <v>80255416</v>
      </c>
      <c r="AF66" s="172">
        <v>53143768</v>
      </c>
      <c r="AG66" s="172">
        <v>68371313</v>
      </c>
      <c r="AH66" s="172">
        <v>63895635</v>
      </c>
      <c r="AI66" s="172">
        <v>68199641</v>
      </c>
      <c r="AJ66" s="172">
        <v>61518689</v>
      </c>
      <c r="AK66" s="172">
        <v>62513682</v>
      </c>
      <c r="AL66" s="172">
        <v>69065999</v>
      </c>
      <c r="AM66" s="172">
        <v>70036321</v>
      </c>
      <c r="AN66" s="172">
        <v>75718841</v>
      </c>
      <c r="AO66" s="172">
        <v>75024655</v>
      </c>
      <c r="AP66" s="172">
        <v>83315678</v>
      </c>
      <c r="AQ66" s="172">
        <v>95665645</v>
      </c>
      <c r="AR66" s="172">
        <v>60490532</v>
      </c>
      <c r="AS66" s="172">
        <v>73358788</v>
      </c>
      <c r="AT66" s="172">
        <v>71350706</v>
      </c>
      <c r="AU66" s="172">
        <v>72747536</v>
      </c>
      <c r="AV66" s="172">
        <v>73348032</v>
      </c>
      <c r="AW66" s="172">
        <v>69481641</v>
      </c>
      <c r="AX66" s="172">
        <v>75871935</v>
      </c>
      <c r="AY66" s="172">
        <v>77272266</v>
      </c>
      <c r="AZ66" s="172">
        <v>101113500</v>
      </c>
      <c r="BA66" s="172">
        <v>92736770</v>
      </c>
      <c r="BB66" s="172">
        <v>102732088</v>
      </c>
      <c r="BC66" s="172">
        <v>119380272</v>
      </c>
      <c r="BD66" s="172">
        <v>82897626</v>
      </c>
      <c r="BE66" s="172">
        <v>99168862</v>
      </c>
      <c r="BF66" s="172">
        <v>111017310</v>
      </c>
      <c r="BG66" s="172">
        <v>102704974</v>
      </c>
      <c r="BH66" s="172">
        <v>97319087</v>
      </c>
      <c r="BI66" s="172">
        <v>98065323</v>
      </c>
      <c r="BJ66" s="172">
        <v>99346284</v>
      </c>
      <c r="BK66" s="172">
        <v>101592209</v>
      </c>
      <c r="BL66" s="172">
        <v>115881311</v>
      </c>
      <c r="BM66" s="172"/>
      <c r="BN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  <c r="DZ66" s="169"/>
      <c r="EA66" s="169"/>
      <c r="EB66" s="169"/>
      <c r="EC66" s="169"/>
      <c r="ED66" s="169"/>
      <c r="EE66" s="169"/>
      <c r="EF66" s="169"/>
      <c r="EG66" s="169"/>
      <c r="EH66" s="169"/>
      <c r="EI66" s="169"/>
      <c r="EJ66" s="169"/>
      <c r="EK66" s="169"/>
      <c r="EL66" s="169"/>
      <c r="EM66" s="169"/>
      <c r="EN66" s="169"/>
      <c r="EO66" s="169"/>
      <c r="EP66" s="169"/>
      <c r="EQ66" s="169"/>
      <c r="ER66" s="169"/>
      <c r="ES66" s="169"/>
      <c r="ET66" s="169"/>
      <c r="EU66" s="169"/>
      <c r="EV66" s="169"/>
      <c r="EW66" s="169"/>
      <c r="EX66" s="169"/>
      <c r="EY66" s="169"/>
      <c r="EZ66" s="169"/>
      <c r="FA66" s="169"/>
      <c r="FB66" s="169"/>
      <c r="FC66" s="169"/>
      <c r="FD66" s="169"/>
      <c r="FE66" s="169"/>
      <c r="FF66" s="169"/>
      <c r="FG66" s="169"/>
      <c r="FH66" s="169"/>
      <c r="FI66" s="169"/>
      <c r="FJ66" s="169"/>
      <c r="FK66" s="169"/>
      <c r="FL66" s="169"/>
      <c r="FM66" s="169"/>
      <c r="FN66" s="169"/>
      <c r="FO66" s="169"/>
      <c r="FP66" s="169"/>
      <c r="FQ66" s="169"/>
      <c r="FR66" s="169"/>
      <c r="FS66" s="169"/>
      <c r="FT66" s="169"/>
      <c r="FU66" s="169"/>
      <c r="FV66" s="169"/>
      <c r="FW66" s="169"/>
      <c r="FX66" s="169"/>
      <c r="FY66" s="169"/>
      <c r="FZ66" s="169"/>
      <c r="GA66" s="169"/>
      <c r="GB66" s="169"/>
      <c r="GC66" s="169"/>
      <c r="GD66" s="169"/>
      <c r="GE66" s="169"/>
      <c r="GF66" s="169"/>
      <c r="GG66" s="169"/>
      <c r="GH66" s="169"/>
      <c r="GI66" s="169"/>
      <c r="GJ66" s="169"/>
      <c r="GK66" s="169"/>
      <c r="GL66" s="169"/>
      <c r="GM66" s="169"/>
      <c r="GN66" s="169"/>
      <c r="GO66" s="169"/>
      <c r="GP66" s="169"/>
      <c r="GQ66" s="169"/>
      <c r="GR66" s="169"/>
      <c r="GS66" s="169"/>
      <c r="GT66" s="169"/>
      <c r="GU66" s="169"/>
      <c r="GV66" s="169"/>
      <c r="GW66" s="169"/>
      <c r="GX66" s="169"/>
      <c r="GY66" s="169"/>
      <c r="GZ66" s="169"/>
      <c r="HA66" s="169"/>
      <c r="HB66" s="169"/>
      <c r="HC66" s="169"/>
      <c r="HD66" s="169"/>
      <c r="HE66" s="169"/>
      <c r="HF66" s="169"/>
      <c r="HG66" s="169"/>
      <c r="HH66" s="169"/>
      <c r="HI66" s="169"/>
      <c r="HJ66" s="169"/>
      <c r="HK66" s="169"/>
      <c r="HL66" s="169"/>
      <c r="HM66" s="169"/>
      <c r="HN66" s="169"/>
      <c r="HO66" s="169"/>
      <c r="HP66" s="169"/>
      <c r="HQ66" s="169"/>
      <c r="HR66" s="169"/>
      <c r="HS66" s="169"/>
      <c r="HT66" s="169"/>
      <c r="HU66" s="169"/>
      <c r="HV66" s="169"/>
      <c r="HW66" s="169"/>
      <c r="HX66" s="169"/>
      <c r="HY66" s="169"/>
      <c r="HZ66" s="169"/>
      <c r="IA66" s="169"/>
      <c r="IB66" s="169"/>
      <c r="IC66" s="169"/>
      <c r="ID66" s="169"/>
      <c r="IE66" s="169"/>
      <c r="IF66" s="169"/>
      <c r="IG66" s="169"/>
      <c r="IH66" s="169"/>
      <c r="II66" s="169"/>
      <c r="IJ66" s="169"/>
      <c r="IK66" s="169"/>
      <c r="IL66" s="169"/>
      <c r="IM66" s="169"/>
      <c r="IN66" s="169"/>
      <c r="IO66" s="169"/>
      <c r="IP66" s="169"/>
      <c r="IQ66" s="169"/>
      <c r="IR66" s="169"/>
      <c r="IS66" s="169"/>
      <c r="IT66" s="169"/>
      <c r="IU66" s="169"/>
      <c r="IV66" s="169"/>
      <c r="IW66" s="169"/>
      <c r="IX66" s="169"/>
      <c r="IY66" s="169"/>
      <c r="IZ66" s="169"/>
      <c r="JA66" s="169"/>
      <c r="JB66" s="169"/>
      <c r="JC66" s="169"/>
      <c r="JD66" s="169"/>
      <c r="JE66" s="169"/>
      <c r="JF66" s="169"/>
      <c r="JG66" s="169"/>
      <c r="JH66" s="169"/>
      <c r="JI66" s="169"/>
      <c r="JJ66" s="169"/>
      <c r="JK66" s="169"/>
      <c r="JL66" s="169"/>
      <c r="JM66" s="169"/>
      <c r="JN66" s="169"/>
      <c r="JO66" s="169"/>
      <c r="JP66" s="169"/>
      <c r="JQ66" s="169"/>
      <c r="JR66" s="169"/>
      <c r="JS66" s="169"/>
      <c r="JT66" s="169"/>
      <c r="JU66" s="169"/>
      <c r="JV66" s="169"/>
      <c r="JW66" s="169"/>
      <c r="JX66" s="169"/>
      <c r="JY66" s="169"/>
      <c r="JZ66" s="169"/>
      <c r="KA66" s="169"/>
      <c r="KB66" s="169"/>
      <c r="KC66" s="169"/>
      <c r="KD66" s="169"/>
      <c r="KE66" s="169"/>
      <c r="KF66" s="169"/>
      <c r="KG66" s="169"/>
      <c r="KH66" s="169"/>
      <c r="KI66" s="169"/>
      <c r="KJ66" s="169"/>
      <c r="KK66" s="169"/>
      <c r="KL66" s="169"/>
      <c r="KM66" s="169"/>
      <c r="KN66" s="169"/>
      <c r="KO66" s="169"/>
      <c r="KP66" s="169"/>
      <c r="KQ66" s="169"/>
      <c r="KR66" s="169"/>
      <c r="KS66" s="169"/>
      <c r="KT66" s="169"/>
      <c r="KU66" s="169"/>
      <c r="KV66" s="169"/>
      <c r="KW66" s="169"/>
      <c r="KX66" s="169"/>
      <c r="KY66" s="169"/>
      <c r="KZ66" s="169"/>
      <c r="LA66" s="169"/>
      <c r="LB66" s="169"/>
      <c r="LC66" s="169"/>
      <c r="LD66" s="169"/>
      <c r="LE66" s="169"/>
      <c r="LF66" s="169"/>
      <c r="LG66" s="169"/>
      <c r="LH66" s="169"/>
      <c r="LI66" s="169"/>
      <c r="LJ66" s="169"/>
      <c r="LK66" s="169"/>
      <c r="LL66" s="169"/>
      <c r="LM66" s="169"/>
      <c r="LN66" s="169"/>
      <c r="LO66" s="169"/>
      <c r="LP66" s="169"/>
      <c r="LQ66" s="169"/>
      <c r="LR66" s="169"/>
      <c r="LS66" s="169"/>
      <c r="LT66" s="169"/>
      <c r="LU66" s="169"/>
      <c r="LV66" s="169"/>
      <c r="LW66" s="169"/>
      <c r="LX66" s="169"/>
      <c r="LY66" s="169"/>
      <c r="LZ66" s="169"/>
      <c r="MA66" s="169"/>
      <c r="MB66" s="169"/>
      <c r="MC66" s="169"/>
      <c r="MD66" s="169"/>
      <c r="ME66" s="169"/>
      <c r="MF66" s="169"/>
      <c r="MG66" s="169"/>
      <c r="MH66" s="169"/>
      <c r="MI66" s="169"/>
      <c r="MJ66" s="169"/>
      <c r="MK66" s="169"/>
      <c r="ML66" s="169"/>
      <c r="MM66" s="169"/>
      <c r="MN66" s="169"/>
      <c r="MO66" s="169"/>
      <c r="MP66" s="169"/>
      <c r="MQ66" s="169"/>
      <c r="MR66" s="169"/>
      <c r="MS66" s="169"/>
      <c r="MT66" s="169"/>
      <c r="MU66" s="169"/>
      <c r="MV66" s="169"/>
      <c r="MW66" s="169"/>
      <c r="MX66" s="169"/>
      <c r="MY66" s="169"/>
      <c r="MZ66" s="169"/>
      <c r="NA66" s="169"/>
      <c r="NB66" s="169"/>
      <c r="NC66" s="169"/>
      <c r="ND66" s="169"/>
      <c r="NE66" s="169"/>
      <c r="NF66" s="169"/>
      <c r="NG66" s="169"/>
      <c r="NH66" s="169"/>
      <c r="NI66" s="169"/>
      <c r="NJ66" s="169"/>
      <c r="NK66" s="169"/>
      <c r="NL66" s="169"/>
      <c r="NM66" s="169"/>
      <c r="NN66" s="169"/>
      <c r="NO66" s="169"/>
      <c r="NP66" s="169"/>
      <c r="NQ66" s="169"/>
      <c r="NR66" s="169"/>
      <c r="NS66" s="169"/>
      <c r="NT66" s="169"/>
      <c r="NU66" s="169"/>
      <c r="NV66" s="169"/>
      <c r="NW66" s="169"/>
      <c r="NX66" s="169"/>
      <c r="NY66" s="169"/>
      <c r="NZ66" s="169"/>
      <c r="OA66" s="169"/>
      <c r="OB66" s="169"/>
      <c r="OC66" s="169"/>
      <c r="OD66" s="169"/>
      <c r="OE66" s="169"/>
      <c r="OF66" s="169"/>
      <c r="OG66" s="169"/>
      <c r="OH66" s="169"/>
      <c r="OI66" s="169"/>
      <c r="OJ66" s="169"/>
      <c r="OK66" s="169"/>
      <c r="OL66" s="169"/>
      <c r="OM66" s="169"/>
      <c r="ON66" s="169"/>
      <c r="OO66" s="169"/>
      <c r="OP66" s="169"/>
      <c r="OQ66" s="169"/>
      <c r="OR66" s="169"/>
      <c r="OS66" s="169"/>
      <c r="OT66" s="169"/>
      <c r="OU66" s="169"/>
      <c r="OV66" s="169"/>
      <c r="OW66" s="169"/>
      <c r="OX66" s="169"/>
      <c r="OY66" s="169"/>
      <c r="OZ66" s="169"/>
      <c r="PA66" s="169"/>
      <c r="PB66" s="169"/>
      <c r="PC66" s="169"/>
      <c r="PD66" s="169"/>
      <c r="PE66" s="169"/>
      <c r="PF66" s="169"/>
      <c r="PG66" s="169"/>
      <c r="PH66" s="169"/>
      <c r="PI66" s="169"/>
      <c r="PJ66" s="169"/>
      <c r="PK66" s="169"/>
      <c r="PL66" s="169"/>
      <c r="PM66" s="169"/>
      <c r="PN66" s="169"/>
      <c r="PO66" s="169"/>
      <c r="PP66" s="169"/>
      <c r="PQ66" s="169"/>
      <c r="PR66" s="169"/>
      <c r="PS66" s="169"/>
      <c r="PT66" s="169"/>
      <c r="PU66" s="169"/>
      <c r="PV66" s="169"/>
      <c r="PW66" s="169"/>
      <c r="PX66" s="169"/>
      <c r="PY66" s="169"/>
      <c r="PZ66" s="169"/>
      <c r="QA66" s="169"/>
      <c r="QB66" s="169"/>
      <c r="QC66" s="169"/>
      <c r="QD66" s="169"/>
      <c r="QE66" s="169"/>
      <c r="QF66" s="169"/>
      <c r="QG66" s="169"/>
      <c r="QH66" s="169"/>
      <c r="QI66" s="169"/>
      <c r="QJ66" s="169"/>
      <c r="QK66" s="169"/>
      <c r="QL66" s="169"/>
      <c r="QM66" s="169"/>
      <c r="QN66" s="169"/>
      <c r="QO66" s="169"/>
      <c r="QP66" s="169"/>
      <c r="QQ66" s="169"/>
      <c r="QR66" s="169"/>
      <c r="QS66" s="169"/>
      <c r="QT66" s="169"/>
      <c r="QU66" s="169"/>
      <c r="QV66" s="169"/>
      <c r="QW66" s="169"/>
      <c r="QX66" s="169"/>
      <c r="QY66" s="169"/>
      <c r="QZ66" s="169"/>
      <c r="RA66" s="169"/>
      <c r="RB66" s="169"/>
      <c r="RC66" s="169"/>
      <c r="RD66" s="169"/>
      <c r="RE66" s="169"/>
      <c r="RF66" s="169"/>
      <c r="RG66" s="169"/>
      <c r="RH66" s="169"/>
      <c r="RI66" s="169"/>
      <c r="RJ66" s="169"/>
      <c r="RK66" s="169"/>
      <c r="RL66" s="169"/>
      <c r="RM66" s="169"/>
      <c r="RN66" s="169"/>
      <c r="RO66" s="169"/>
      <c r="RP66" s="169"/>
      <c r="RQ66" s="169"/>
      <c r="RR66" s="169"/>
      <c r="RS66" s="169"/>
      <c r="RT66" s="169"/>
      <c r="RU66" s="169"/>
      <c r="RV66" s="169"/>
      <c r="RW66" s="169"/>
      <c r="RX66" s="169"/>
      <c r="RY66" s="169"/>
      <c r="RZ66" s="169"/>
      <c r="SA66" s="169"/>
      <c r="SB66" s="169"/>
      <c r="SC66" s="169"/>
      <c r="SD66" s="169"/>
      <c r="SE66" s="169"/>
      <c r="SF66" s="169"/>
      <c r="SG66" s="169"/>
      <c r="SH66" s="169"/>
      <c r="SI66" s="169"/>
      <c r="SJ66" s="169"/>
      <c r="SK66" s="169"/>
      <c r="SL66" s="169"/>
      <c r="SM66" s="169"/>
      <c r="SN66" s="169"/>
      <c r="SO66" s="169"/>
      <c r="SP66" s="169"/>
      <c r="SQ66" s="169"/>
      <c r="SR66" s="169"/>
      <c r="SS66" s="169"/>
      <c r="ST66" s="169"/>
      <c r="SU66" s="169"/>
      <c r="SV66" s="169"/>
      <c r="SW66" s="169"/>
      <c r="SX66" s="169"/>
      <c r="SY66" s="169"/>
      <c r="SZ66" s="169"/>
      <c r="TA66" s="169"/>
      <c r="TB66" s="169"/>
      <c r="TC66" s="169"/>
      <c r="TD66" s="169"/>
      <c r="TE66" s="169"/>
      <c r="TF66" s="169"/>
      <c r="TG66" s="169"/>
      <c r="TH66" s="169"/>
      <c r="TI66" s="169"/>
      <c r="TJ66" s="169"/>
      <c r="TK66" s="169"/>
      <c r="TL66" s="169"/>
      <c r="TM66" s="169"/>
      <c r="TN66" s="169"/>
      <c r="TO66" s="169"/>
      <c r="TP66" s="169"/>
      <c r="TQ66" s="169"/>
      <c r="TR66" s="169"/>
      <c r="TS66" s="169"/>
      <c r="TT66" s="169"/>
      <c r="TU66" s="169"/>
      <c r="TV66" s="169"/>
      <c r="TW66" s="169"/>
      <c r="TX66" s="169"/>
      <c r="TY66" s="169"/>
      <c r="TZ66" s="169"/>
      <c r="UA66" s="169"/>
      <c r="UB66" s="169"/>
      <c r="UC66" s="169"/>
      <c r="UD66" s="169"/>
      <c r="UE66" s="169"/>
      <c r="UF66" s="169"/>
      <c r="UG66" s="169"/>
      <c r="UH66" s="169"/>
      <c r="UI66" s="169"/>
      <c r="UJ66" s="169"/>
      <c r="UK66" s="169"/>
      <c r="UL66" s="169"/>
      <c r="UM66" s="169"/>
      <c r="UN66" s="169"/>
      <c r="UO66" s="169"/>
      <c r="UP66" s="169"/>
      <c r="UQ66" s="169"/>
      <c r="UR66" s="169"/>
      <c r="US66" s="169"/>
      <c r="UT66" s="169"/>
      <c r="UU66" s="169"/>
      <c r="UV66" s="169"/>
      <c r="UW66" s="169"/>
      <c r="UX66" s="169"/>
      <c r="UY66" s="169"/>
      <c r="UZ66" s="169"/>
      <c r="VA66" s="169"/>
      <c r="VB66" s="169"/>
      <c r="VC66" s="169"/>
      <c r="VD66" s="169"/>
      <c r="VE66" s="169"/>
      <c r="VF66" s="169"/>
      <c r="VG66" s="169"/>
      <c r="VH66" s="169"/>
      <c r="VI66" s="169"/>
      <c r="VJ66" s="169"/>
      <c r="VK66" s="169"/>
      <c r="VL66" s="169"/>
      <c r="VM66" s="169"/>
      <c r="VN66" s="169"/>
      <c r="VO66" s="169"/>
      <c r="VP66" s="169"/>
      <c r="VQ66" s="169"/>
      <c r="VR66" s="169"/>
      <c r="VS66" s="169"/>
      <c r="VT66" s="169"/>
      <c r="VU66" s="169"/>
      <c r="VV66" s="169"/>
      <c r="VW66" s="169"/>
      <c r="VX66" s="169"/>
      <c r="VY66" s="169"/>
      <c r="VZ66" s="169"/>
      <c r="WA66" s="169"/>
      <c r="WB66" s="169"/>
      <c r="WC66" s="169"/>
      <c r="WD66" s="169"/>
      <c r="WE66" s="169"/>
      <c r="WF66" s="169"/>
      <c r="WG66" s="169"/>
      <c r="WH66" s="169"/>
      <c r="WI66" s="169"/>
      <c r="WJ66" s="169"/>
      <c r="WK66" s="169"/>
      <c r="WL66" s="169"/>
      <c r="WM66" s="169"/>
      <c r="WN66" s="169"/>
      <c r="WO66" s="169"/>
      <c r="WP66" s="169"/>
      <c r="WQ66" s="169"/>
      <c r="WR66" s="169"/>
      <c r="WS66" s="169"/>
      <c r="WT66" s="169"/>
      <c r="WU66" s="169"/>
      <c r="WV66" s="169"/>
      <c r="WW66" s="169"/>
      <c r="WX66" s="169"/>
      <c r="WY66" s="169"/>
      <c r="WZ66" s="169"/>
      <c r="XA66" s="169"/>
      <c r="XB66" s="169"/>
      <c r="XC66" s="169"/>
      <c r="XD66" s="169"/>
      <c r="XE66" s="169"/>
      <c r="XF66" s="169"/>
      <c r="XG66" s="169"/>
      <c r="XH66" s="169"/>
      <c r="XI66" s="169"/>
      <c r="XJ66" s="169"/>
      <c r="XK66" s="169"/>
      <c r="XL66" s="169"/>
      <c r="XM66" s="169"/>
      <c r="XN66" s="169"/>
      <c r="XO66" s="169"/>
      <c r="XP66" s="169"/>
      <c r="XQ66" s="169"/>
      <c r="XR66" s="169"/>
      <c r="XS66" s="169"/>
      <c r="XT66" s="169"/>
      <c r="XU66" s="169"/>
      <c r="XV66" s="169"/>
      <c r="XW66" s="169"/>
      <c r="XX66" s="169"/>
      <c r="XY66" s="169"/>
      <c r="XZ66" s="169"/>
      <c r="YA66" s="169"/>
      <c r="YB66" s="169"/>
      <c r="YC66" s="169"/>
      <c r="YD66" s="169"/>
      <c r="YE66" s="169"/>
      <c r="YF66" s="169"/>
      <c r="YG66" s="169"/>
      <c r="YH66" s="169"/>
      <c r="YI66" s="169"/>
      <c r="YJ66" s="169"/>
      <c r="YK66" s="169"/>
      <c r="YL66" s="169"/>
      <c r="YM66" s="169"/>
      <c r="YN66" s="169"/>
      <c r="YO66" s="169"/>
      <c r="YP66" s="169"/>
      <c r="YQ66" s="169"/>
      <c r="YR66" s="169"/>
      <c r="YS66" s="169"/>
      <c r="YT66" s="169"/>
      <c r="YU66" s="169"/>
      <c r="YV66" s="169"/>
      <c r="YW66" s="169"/>
      <c r="YX66" s="169"/>
      <c r="YY66" s="169"/>
      <c r="YZ66" s="169"/>
      <c r="ZA66" s="169"/>
      <c r="ZB66" s="169"/>
      <c r="ZC66" s="169"/>
      <c r="ZD66" s="169"/>
      <c r="ZE66" s="169"/>
      <c r="ZF66" s="169"/>
      <c r="ZG66" s="169"/>
      <c r="ZH66" s="169"/>
      <c r="ZI66" s="169"/>
      <c r="ZJ66" s="169"/>
      <c r="ZK66" s="169"/>
      <c r="ZL66" s="169"/>
      <c r="ZM66" s="169"/>
      <c r="ZN66" s="169"/>
      <c r="ZO66" s="169"/>
      <c r="ZP66" s="169"/>
      <c r="ZQ66" s="169"/>
      <c r="ZR66" s="169"/>
      <c r="ZS66" s="169"/>
      <c r="ZT66" s="169"/>
      <c r="ZU66" s="169"/>
      <c r="ZV66" s="169"/>
      <c r="ZW66" s="169"/>
      <c r="ZX66" s="169"/>
      <c r="ZY66" s="169"/>
      <c r="ZZ66" s="169"/>
      <c r="AAA66" s="169"/>
      <c r="AAB66" s="169"/>
      <c r="AAC66" s="169"/>
      <c r="AAD66" s="169"/>
      <c r="AAE66" s="169"/>
      <c r="AAF66" s="169"/>
      <c r="AAG66" s="169"/>
      <c r="AAH66" s="169"/>
      <c r="AAI66" s="169"/>
      <c r="AAJ66" s="169"/>
      <c r="AAK66" s="169"/>
      <c r="AAL66" s="169"/>
      <c r="AAM66" s="169"/>
      <c r="AAN66" s="169"/>
      <c r="AAO66" s="169"/>
      <c r="AAP66" s="169"/>
      <c r="AAQ66" s="169"/>
      <c r="AAR66" s="169"/>
      <c r="AAS66" s="169"/>
      <c r="AAT66" s="169"/>
      <c r="AAU66" s="169"/>
      <c r="AAV66" s="169"/>
      <c r="AAW66" s="169"/>
      <c r="AAX66" s="169"/>
      <c r="AAY66" s="169"/>
      <c r="AAZ66" s="169"/>
      <c r="ABA66" s="169"/>
      <c r="ABB66" s="169"/>
      <c r="ABC66" s="169"/>
      <c r="ABD66" s="169"/>
      <c r="ABE66" s="169"/>
      <c r="ABF66" s="169"/>
      <c r="ABG66" s="169"/>
      <c r="ABH66" s="169"/>
      <c r="ABI66" s="169"/>
      <c r="ABJ66" s="169"/>
      <c r="ABK66" s="169"/>
      <c r="ABL66" s="169"/>
      <c r="ABM66" s="169"/>
      <c r="ABN66" s="169"/>
      <c r="ABO66" s="169"/>
      <c r="ABP66" s="169"/>
      <c r="ABQ66" s="169"/>
      <c r="ABR66" s="169"/>
      <c r="ABS66" s="169"/>
      <c r="ABT66" s="169"/>
      <c r="ABU66" s="169"/>
      <c r="ABV66" s="169"/>
      <c r="ABW66" s="169"/>
      <c r="ABX66" s="169"/>
      <c r="ABY66" s="169"/>
      <c r="ABZ66" s="169"/>
      <c r="ACA66" s="169"/>
      <c r="ACB66" s="169"/>
      <c r="ACC66" s="169"/>
      <c r="ACD66" s="169"/>
      <c r="ACE66" s="169"/>
      <c r="ACF66" s="169"/>
      <c r="ACG66" s="169"/>
      <c r="ACH66" s="169"/>
      <c r="ACI66" s="169"/>
      <c r="ACJ66" s="169"/>
      <c r="ACK66" s="169"/>
      <c r="ACL66" s="169"/>
      <c r="ACM66" s="169"/>
      <c r="ACN66" s="169"/>
      <c r="ACO66" s="169"/>
      <c r="ACP66" s="169"/>
      <c r="ACQ66" s="169"/>
      <c r="ACR66" s="169"/>
      <c r="ACS66" s="169"/>
      <c r="ACT66" s="169"/>
      <c r="ACU66" s="169"/>
      <c r="ACV66" s="169"/>
      <c r="ACW66" s="169"/>
      <c r="ACX66" s="169"/>
      <c r="ACY66" s="169"/>
      <c r="ACZ66" s="169"/>
      <c r="ADA66" s="169"/>
      <c r="ADB66" s="169"/>
      <c r="ADC66" s="169"/>
      <c r="ADD66" s="169"/>
      <c r="ADE66" s="169"/>
      <c r="ADF66" s="169"/>
      <c r="ADG66" s="169"/>
      <c r="ADH66" s="169"/>
      <c r="ADI66" s="169"/>
      <c r="ADJ66" s="169"/>
      <c r="ADK66" s="169"/>
      <c r="ADL66" s="169"/>
      <c r="ADM66" s="169"/>
      <c r="ADN66" s="169"/>
      <c r="ADO66" s="169"/>
      <c r="ADP66" s="169"/>
      <c r="ADQ66" s="169"/>
      <c r="ADR66" s="169"/>
      <c r="ADS66" s="169"/>
      <c r="ADT66" s="169"/>
      <c r="ADU66" s="169"/>
      <c r="ADV66" s="169"/>
      <c r="ADW66" s="169"/>
      <c r="ADX66" s="169"/>
      <c r="ADY66" s="169"/>
      <c r="ADZ66" s="169"/>
      <c r="AEA66" s="169"/>
      <c r="AEB66" s="169"/>
      <c r="AEC66" s="169"/>
      <c r="AED66" s="169"/>
      <c r="AEE66" s="169"/>
      <c r="AEF66" s="169"/>
      <c r="AEG66" s="169"/>
      <c r="AEH66" s="169"/>
      <c r="AEI66" s="169"/>
      <c r="AEJ66" s="169"/>
      <c r="AEK66" s="169"/>
      <c r="AEL66" s="169"/>
      <c r="AEM66" s="169"/>
      <c r="AEN66" s="169"/>
      <c r="AEO66" s="169"/>
      <c r="AEP66" s="169"/>
      <c r="AEQ66" s="169"/>
      <c r="AER66" s="169"/>
      <c r="AES66" s="169"/>
      <c r="AET66" s="169"/>
      <c r="AEU66" s="169"/>
      <c r="AEV66" s="169"/>
      <c r="AEW66" s="169"/>
      <c r="AEX66" s="169"/>
      <c r="AEY66" s="169"/>
      <c r="AEZ66" s="169"/>
      <c r="AFA66" s="169"/>
      <c r="AFB66" s="169"/>
      <c r="AFC66" s="169"/>
      <c r="AFD66" s="169"/>
      <c r="AFE66" s="169"/>
      <c r="AFF66" s="169"/>
      <c r="AFG66" s="169"/>
      <c r="AFH66" s="169"/>
      <c r="AFI66" s="169"/>
      <c r="AFJ66" s="169"/>
      <c r="AFK66" s="169"/>
      <c r="AFL66" s="169"/>
      <c r="AFM66" s="169"/>
      <c r="AFN66" s="169"/>
      <c r="AFO66" s="169"/>
      <c r="AFP66" s="169"/>
      <c r="AFQ66" s="169"/>
      <c r="AFR66" s="169"/>
      <c r="AFS66" s="169"/>
      <c r="AFT66" s="169"/>
      <c r="AFU66" s="169"/>
      <c r="AFV66" s="169"/>
      <c r="AFW66" s="169"/>
      <c r="AFX66" s="169"/>
      <c r="AFY66" s="169"/>
      <c r="AFZ66" s="169"/>
      <c r="AGA66" s="169"/>
      <c r="AGB66" s="169"/>
      <c r="AGC66" s="169"/>
      <c r="AGD66" s="169"/>
      <c r="AGE66" s="169"/>
      <c r="AGF66" s="169"/>
      <c r="AGG66" s="169"/>
      <c r="AGH66" s="169"/>
      <c r="AGI66" s="169"/>
      <c r="AGJ66" s="169"/>
      <c r="AGK66" s="169"/>
      <c r="AGL66" s="169"/>
      <c r="AGM66" s="169"/>
      <c r="AGN66" s="169"/>
      <c r="AGO66" s="169"/>
      <c r="AGP66" s="169"/>
      <c r="AGQ66" s="169"/>
      <c r="AGR66" s="169"/>
      <c r="AGS66" s="169"/>
      <c r="AGT66" s="169"/>
      <c r="AGU66" s="169"/>
      <c r="AGV66" s="169"/>
      <c r="AGW66" s="169"/>
      <c r="AGX66" s="169"/>
      <c r="AGY66" s="169"/>
      <c r="AGZ66" s="169"/>
      <c r="AHA66" s="169"/>
      <c r="AHB66" s="169"/>
      <c r="AHC66" s="169"/>
      <c r="AHD66" s="169"/>
      <c r="AHE66" s="169"/>
      <c r="AHF66" s="169"/>
      <c r="AHG66" s="169"/>
      <c r="AHH66" s="169"/>
      <c r="AHI66" s="169"/>
      <c r="AHJ66" s="169"/>
      <c r="AHK66" s="169"/>
      <c r="AHL66" s="169"/>
      <c r="AHM66" s="169"/>
      <c r="AHN66" s="169"/>
      <c r="AHO66" s="169"/>
      <c r="AHP66" s="169"/>
      <c r="AHQ66" s="169"/>
      <c r="AHR66" s="169"/>
      <c r="AHS66" s="169"/>
      <c r="AHT66" s="169"/>
      <c r="AHU66" s="169"/>
      <c r="AHV66" s="169"/>
      <c r="AHW66" s="169"/>
      <c r="AHX66" s="169"/>
      <c r="AHY66" s="169"/>
      <c r="AHZ66" s="169"/>
      <c r="AIA66" s="169"/>
      <c r="AIB66" s="169"/>
      <c r="AIC66" s="169"/>
      <c r="AID66" s="169"/>
      <c r="AIE66" s="169"/>
      <c r="AIF66" s="169"/>
      <c r="AIG66" s="169"/>
      <c r="AIH66" s="169"/>
      <c r="AII66" s="169"/>
      <c r="AIJ66" s="169"/>
      <c r="AIK66" s="169"/>
      <c r="AIL66" s="169"/>
      <c r="AIM66" s="169"/>
      <c r="AIN66" s="169"/>
      <c r="AIO66" s="169"/>
      <c r="AIP66" s="169"/>
      <c r="AIQ66" s="169"/>
      <c r="AIR66" s="169"/>
      <c r="AIS66" s="169"/>
      <c r="AIT66" s="169"/>
      <c r="AIU66" s="169"/>
      <c r="AIV66" s="169"/>
      <c r="AIW66" s="169"/>
      <c r="AIX66" s="169"/>
      <c r="AIY66" s="169"/>
      <c r="AIZ66" s="169"/>
      <c r="AJA66" s="169"/>
      <c r="AJB66" s="169"/>
      <c r="AJC66" s="169"/>
      <c r="AJD66" s="169"/>
      <c r="AJE66" s="169"/>
      <c r="AJF66" s="169"/>
      <c r="AJG66" s="169"/>
      <c r="AJH66" s="169"/>
      <c r="AJI66" s="169"/>
      <c r="AJJ66" s="169"/>
      <c r="AJK66" s="169"/>
      <c r="AJL66" s="169"/>
      <c r="AJM66" s="169"/>
      <c r="AJN66" s="169"/>
      <c r="AJO66" s="169"/>
      <c r="AJP66" s="169"/>
      <c r="AJQ66" s="169"/>
      <c r="AJR66" s="169"/>
      <c r="AJS66" s="169"/>
      <c r="AJT66" s="169"/>
      <c r="AJU66" s="169"/>
      <c r="AJV66" s="169"/>
      <c r="AJW66" s="169"/>
      <c r="AJX66" s="169"/>
      <c r="AJY66" s="169"/>
      <c r="AJZ66" s="169"/>
      <c r="AKA66" s="169"/>
      <c r="AKB66" s="169"/>
      <c r="AKC66" s="169"/>
      <c r="AKD66" s="169"/>
      <c r="AKE66" s="169"/>
      <c r="AKF66" s="169"/>
      <c r="AKG66" s="169"/>
      <c r="AKH66" s="169"/>
      <c r="AKI66" s="169"/>
      <c r="AKJ66" s="169"/>
      <c r="AKK66" s="169"/>
      <c r="AKL66" s="169"/>
      <c r="AKM66" s="169"/>
      <c r="AKN66" s="169"/>
      <c r="AKO66" s="169"/>
      <c r="AKP66" s="169"/>
      <c r="AKQ66" s="169"/>
      <c r="AKR66" s="169"/>
      <c r="AKS66" s="169"/>
      <c r="AKT66" s="169"/>
      <c r="AKU66" s="169"/>
      <c r="AKV66" s="169"/>
      <c r="AKW66" s="169"/>
      <c r="AKX66" s="169"/>
      <c r="AKY66" s="169"/>
      <c r="AKZ66" s="169"/>
      <c r="ALA66" s="169"/>
      <c r="ALB66" s="169"/>
      <c r="ALC66" s="169"/>
      <c r="ALD66" s="169"/>
      <c r="ALE66" s="169"/>
      <c r="ALF66" s="169"/>
      <c r="ALG66" s="169"/>
      <c r="ALH66" s="169"/>
      <c r="ALI66" s="169"/>
      <c r="ALJ66" s="169"/>
      <c r="ALK66" s="169"/>
      <c r="ALL66" s="169"/>
      <c r="ALM66" s="169"/>
      <c r="ALN66" s="169"/>
      <c r="ALO66" s="169"/>
      <c r="ALP66" s="169"/>
      <c r="ALQ66" s="169"/>
      <c r="ALR66" s="169"/>
      <c r="ALS66" s="169"/>
      <c r="ALT66" s="169"/>
      <c r="ALU66" s="169"/>
      <c r="ALV66" s="169"/>
      <c r="ALW66" s="169"/>
      <c r="ALX66" s="169"/>
      <c r="ALY66" s="169"/>
      <c r="ALZ66" s="169"/>
      <c r="AMA66" s="169"/>
      <c r="AMB66" s="169"/>
      <c r="AMC66" s="169"/>
      <c r="AMD66" s="169"/>
      <c r="AME66" s="169"/>
      <c r="AMF66" s="169"/>
      <c r="AMG66" s="169"/>
      <c r="AMH66" s="169"/>
      <c r="AMI66" s="169"/>
      <c r="AMJ66" s="169"/>
      <c r="AMK66" s="169"/>
      <c r="AML66" s="169"/>
      <c r="AMM66" s="169"/>
      <c r="AMN66" s="169"/>
      <c r="AMO66" s="169"/>
      <c r="AMP66" s="169"/>
      <c r="AMQ66" s="169"/>
      <c r="AMR66" s="169"/>
      <c r="AMS66" s="169"/>
      <c r="AMT66" s="169"/>
      <c r="AMU66" s="169"/>
      <c r="AMV66" s="169"/>
      <c r="AMW66" s="169"/>
      <c r="AMX66" s="169"/>
      <c r="AMY66" s="169"/>
      <c r="AMZ66" s="169"/>
      <c r="ANA66" s="169"/>
      <c r="ANB66" s="169"/>
      <c r="ANC66" s="169"/>
      <c r="AND66" s="169"/>
      <c r="ANE66" s="169"/>
      <c r="ANF66" s="169"/>
      <c r="ANG66" s="169"/>
      <c r="ANH66" s="169"/>
      <c r="ANI66" s="169"/>
      <c r="ANJ66" s="169"/>
      <c r="ANK66" s="169"/>
      <c r="ANL66" s="169"/>
      <c r="ANM66" s="169"/>
      <c r="ANN66" s="169"/>
      <c r="ANO66" s="169"/>
      <c r="ANP66" s="169"/>
      <c r="ANQ66" s="169"/>
      <c r="ANR66" s="169"/>
      <c r="ANS66" s="169"/>
      <c r="ANT66" s="169"/>
      <c r="ANU66" s="169"/>
      <c r="ANV66" s="169"/>
      <c r="ANW66" s="169"/>
      <c r="ANX66" s="169"/>
      <c r="ANY66" s="169"/>
      <c r="ANZ66" s="169"/>
      <c r="AOA66" s="169"/>
      <c r="AOB66" s="169"/>
      <c r="AOC66" s="169"/>
      <c r="AOD66" s="169"/>
      <c r="AOE66" s="169"/>
      <c r="AOF66" s="169"/>
      <c r="AOG66" s="169"/>
      <c r="AOH66" s="169"/>
      <c r="AOI66" s="169"/>
      <c r="AOJ66" s="169"/>
      <c r="AOK66" s="169"/>
      <c r="AOL66" s="169"/>
      <c r="AOM66" s="169"/>
      <c r="AON66" s="169"/>
      <c r="AOO66" s="169"/>
      <c r="AOP66" s="169"/>
      <c r="AOQ66" s="169"/>
      <c r="AOR66" s="169"/>
      <c r="AOS66" s="169"/>
      <c r="AOT66" s="169"/>
      <c r="AOU66" s="169"/>
      <c r="AOV66" s="169"/>
      <c r="AOW66" s="169"/>
      <c r="AOX66" s="169"/>
      <c r="AOY66" s="169"/>
      <c r="AOZ66" s="169"/>
      <c r="APA66" s="169"/>
      <c r="APB66" s="169"/>
      <c r="APC66" s="169"/>
      <c r="APD66" s="169"/>
      <c r="APE66" s="169"/>
      <c r="APF66" s="169"/>
      <c r="APG66" s="169"/>
      <c r="APH66" s="169"/>
      <c r="API66" s="169"/>
      <c r="APJ66" s="169"/>
      <c r="APK66" s="169"/>
      <c r="APL66" s="169"/>
      <c r="APM66" s="169"/>
      <c r="APN66" s="169"/>
      <c r="APO66" s="169"/>
      <c r="APP66" s="169"/>
      <c r="APQ66" s="169"/>
      <c r="APR66" s="169"/>
      <c r="APS66" s="169"/>
      <c r="APT66" s="169"/>
      <c r="APU66" s="169"/>
      <c r="APV66" s="169"/>
      <c r="APW66" s="169"/>
      <c r="APX66" s="169"/>
      <c r="APY66" s="169"/>
      <c r="APZ66" s="169"/>
      <c r="AQA66" s="169"/>
      <c r="AQB66" s="169"/>
      <c r="AQC66" s="169"/>
      <c r="AQD66" s="169"/>
      <c r="AQE66" s="169"/>
      <c r="AQF66" s="169"/>
      <c r="AQG66" s="169"/>
      <c r="AQH66" s="169"/>
      <c r="AQI66" s="169"/>
      <c r="AQJ66" s="169"/>
      <c r="AQK66" s="169"/>
      <c r="AQL66" s="169"/>
      <c r="AQM66" s="169"/>
      <c r="AQN66" s="169"/>
      <c r="AQO66" s="169"/>
      <c r="AQP66" s="169"/>
      <c r="AQQ66" s="169"/>
      <c r="AQR66" s="169"/>
      <c r="AQS66" s="169"/>
      <c r="AQT66" s="169"/>
      <c r="AQU66" s="169"/>
      <c r="AQV66" s="169"/>
      <c r="AQW66" s="169"/>
      <c r="AQX66" s="169"/>
      <c r="AQY66" s="169"/>
      <c r="AQZ66" s="169"/>
      <c r="ARA66" s="169"/>
      <c r="ARB66" s="169"/>
      <c r="ARC66" s="169"/>
      <c r="ARD66" s="169"/>
      <c r="ARE66" s="169"/>
      <c r="ARF66" s="169"/>
      <c r="ARG66" s="169"/>
      <c r="ARH66" s="169"/>
      <c r="ARI66" s="169"/>
      <c r="ARJ66" s="169"/>
      <c r="ARK66" s="169"/>
      <c r="ARL66" s="169"/>
      <c r="ARM66" s="169"/>
      <c r="ARN66" s="169"/>
      <c r="ARO66" s="169"/>
      <c r="ARP66" s="169"/>
      <c r="ARQ66" s="169"/>
      <c r="ARR66" s="169"/>
      <c r="ARS66" s="169"/>
      <c r="ART66" s="169"/>
      <c r="ARU66" s="169"/>
      <c r="ARV66" s="169"/>
      <c r="ARW66" s="169"/>
      <c r="ARX66" s="169"/>
      <c r="ARY66" s="169"/>
      <c r="ARZ66" s="169"/>
      <c r="ASA66" s="169"/>
      <c r="ASB66" s="169"/>
      <c r="ASC66" s="169"/>
      <c r="ASD66" s="169"/>
      <c r="ASE66" s="169"/>
      <c r="ASF66" s="169"/>
      <c r="ASG66" s="169"/>
      <c r="ASH66" s="169"/>
      <c r="ASI66" s="169"/>
      <c r="ASJ66" s="169"/>
      <c r="ASK66" s="169"/>
      <c r="ASL66" s="169"/>
      <c r="ASM66" s="169"/>
      <c r="ASN66" s="169"/>
      <c r="ASO66" s="169"/>
      <c r="ASP66" s="169"/>
      <c r="ASQ66" s="169"/>
      <c r="ASR66" s="169"/>
      <c r="ASS66" s="169"/>
      <c r="AST66" s="169"/>
      <c r="ASU66" s="169"/>
      <c r="ASV66" s="169"/>
      <c r="ASW66" s="169"/>
      <c r="ASX66" s="169"/>
      <c r="ASY66" s="169"/>
      <c r="ASZ66" s="169"/>
      <c r="ATA66" s="169"/>
      <c r="ATB66" s="169"/>
      <c r="ATC66" s="169"/>
      <c r="ATD66" s="169"/>
      <c r="ATE66" s="169"/>
      <c r="ATF66" s="169"/>
      <c r="ATG66" s="169"/>
      <c r="ATH66" s="169"/>
      <c r="ATI66" s="169"/>
      <c r="ATJ66" s="169"/>
      <c r="ATK66" s="169"/>
      <c r="ATL66" s="169"/>
      <c r="ATM66" s="169"/>
      <c r="ATN66" s="169"/>
      <c r="ATO66" s="169"/>
      <c r="ATP66" s="169"/>
      <c r="ATQ66" s="169"/>
      <c r="ATR66" s="169"/>
      <c r="ATS66" s="169"/>
      <c r="ATT66" s="169"/>
      <c r="ATU66" s="169"/>
      <c r="ATV66" s="169"/>
      <c r="ATW66" s="169"/>
      <c r="ATX66" s="169"/>
      <c r="ATY66" s="169"/>
      <c r="ATZ66" s="169"/>
      <c r="AUA66" s="169"/>
      <c r="AUB66" s="169"/>
      <c r="AUC66" s="169"/>
      <c r="AUD66" s="169"/>
      <c r="AUE66" s="169"/>
      <c r="AUF66" s="169"/>
      <c r="AUG66" s="169"/>
      <c r="AUH66" s="169"/>
      <c r="AUI66" s="169"/>
      <c r="AUJ66" s="169"/>
      <c r="AUK66" s="169"/>
      <c r="AUL66" s="169"/>
      <c r="AUM66" s="169"/>
      <c r="AUN66" s="169"/>
      <c r="AUO66" s="169"/>
      <c r="AUP66" s="169"/>
      <c r="AUQ66" s="169"/>
      <c r="AUR66" s="169"/>
      <c r="AUS66" s="169"/>
      <c r="AUT66" s="169"/>
      <c r="AUU66" s="169"/>
      <c r="AUV66" s="169"/>
      <c r="AUW66" s="169"/>
      <c r="AUX66" s="169"/>
      <c r="AUY66" s="169"/>
      <c r="AUZ66" s="169"/>
      <c r="AVA66" s="169"/>
      <c r="AVB66" s="169"/>
      <c r="AVC66" s="169"/>
      <c r="AVD66" s="169"/>
      <c r="AVE66" s="169"/>
      <c r="AVF66" s="169"/>
      <c r="AVG66" s="169"/>
      <c r="AVH66" s="169"/>
      <c r="AVI66" s="169"/>
      <c r="AVJ66" s="169"/>
      <c r="AVK66" s="169"/>
      <c r="AVL66" s="169"/>
      <c r="AVM66" s="169"/>
      <c r="AVN66" s="169"/>
      <c r="AVO66" s="169"/>
      <c r="AVP66" s="169"/>
      <c r="AVQ66" s="169"/>
      <c r="AVR66" s="169"/>
      <c r="AVS66" s="169"/>
      <c r="AVT66" s="169"/>
      <c r="AVU66" s="169"/>
      <c r="AVV66" s="169"/>
      <c r="AVW66" s="169"/>
      <c r="AVX66" s="169"/>
      <c r="AVY66" s="169"/>
      <c r="AVZ66" s="169"/>
      <c r="AWA66" s="169"/>
      <c r="AWB66" s="169"/>
      <c r="AWC66" s="169"/>
      <c r="AWD66" s="169"/>
      <c r="AWE66" s="169"/>
      <c r="AWF66" s="169"/>
      <c r="AWG66" s="169"/>
      <c r="AWH66" s="169"/>
      <c r="AWI66" s="169"/>
      <c r="AWJ66" s="169"/>
      <c r="AWK66" s="169"/>
      <c r="AWL66" s="169"/>
      <c r="AWM66" s="169"/>
      <c r="AWN66" s="169"/>
      <c r="AWO66" s="169"/>
      <c r="AWP66" s="169"/>
      <c r="AWQ66" s="169"/>
      <c r="AWR66" s="169"/>
      <c r="AWS66" s="169"/>
      <c r="AWT66" s="169"/>
      <c r="AWU66" s="169"/>
      <c r="AWV66" s="169"/>
      <c r="AWW66" s="169"/>
      <c r="AWX66" s="169"/>
      <c r="AWY66" s="169"/>
      <c r="AWZ66" s="169"/>
      <c r="AXA66" s="169"/>
      <c r="AXB66" s="169"/>
      <c r="AXC66" s="169"/>
      <c r="AXD66" s="169"/>
      <c r="AXE66" s="169"/>
      <c r="AXF66" s="169"/>
      <c r="AXG66" s="169"/>
      <c r="AXH66" s="169"/>
      <c r="AXI66" s="169"/>
      <c r="AXJ66" s="169"/>
      <c r="AXK66" s="169"/>
      <c r="AXL66" s="169"/>
      <c r="AXM66" s="169"/>
      <c r="AXN66" s="169"/>
      <c r="AXO66" s="169"/>
      <c r="AXP66" s="169"/>
      <c r="AXQ66" s="169"/>
      <c r="AXR66" s="169"/>
      <c r="AXS66" s="169"/>
      <c r="AXT66" s="169"/>
      <c r="AXU66" s="169"/>
      <c r="AXV66" s="169"/>
      <c r="AXW66" s="169"/>
      <c r="AXX66" s="169"/>
      <c r="AXY66" s="169"/>
      <c r="AXZ66" s="169"/>
      <c r="AYA66" s="169"/>
      <c r="AYB66" s="169"/>
      <c r="AYC66" s="169"/>
      <c r="AYD66" s="169"/>
      <c r="AYE66" s="169"/>
      <c r="AYF66" s="169"/>
      <c r="AYG66" s="169"/>
      <c r="AYH66" s="169"/>
      <c r="AYI66" s="169"/>
      <c r="AYJ66" s="169"/>
      <c r="AYK66" s="169"/>
      <c r="AYL66" s="169"/>
      <c r="AYM66" s="169"/>
      <c r="AYN66" s="169"/>
      <c r="AYO66" s="169"/>
      <c r="AYP66" s="169"/>
      <c r="AYQ66" s="169"/>
      <c r="AYR66" s="169"/>
      <c r="AYS66" s="169"/>
      <c r="AYT66" s="169"/>
      <c r="AYU66" s="169"/>
      <c r="AYV66" s="169"/>
      <c r="AYW66" s="169"/>
      <c r="AYX66" s="169"/>
      <c r="AYY66" s="169"/>
      <c r="AYZ66" s="169"/>
      <c r="AZA66" s="169"/>
      <c r="AZB66" s="169"/>
      <c r="AZC66" s="169"/>
      <c r="AZD66" s="169"/>
      <c r="AZE66" s="169"/>
      <c r="AZF66" s="169"/>
      <c r="AZG66" s="169"/>
      <c r="AZH66" s="169"/>
      <c r="AZI66" s="169"/>
      <c r="AZJ66" s="169"/>
      <c r="AZK66" s="169"/>
      <c r="AZL66" s="169"/>
      <c r="AZM66" s="169"/>
      <c r="AZN66" s="169"/>
      <c r="AZO66" s="169"/>
      <c r="AZP66" s="169"/>
      <c r="AZQ66" s="169"/>
      <c r="AZR66" s="169"/>
      <c r="AZS66" s="169"/>
      <c r="AZT66" s="169"/>
      <c r="AZU66" s="169"/>
      <c r="AZV66" s="169"/>
      <c r="AZW66" s="169"/>
      <c r="AZX66" s="169"/>
      <c r="AZY66" s="169"/>
      <c r="AZZ66" s="169"/>
      <c r="BAA66" s="169"/>
      <c r="BAB66" s="169"/>
      <c r="BAC66" s="169"/>
      <c r="BAD66" s="169"/>
      <c r="BAE66" s="169"/>
      <c r="BAF66" s="169"/>
      <c r="BAG66" s="169"/>
      <c r="BAH66" s="169"/>
      <c r="BAI66" s="169"/>
      <c r="BAJ66" s="169"/>
      <c r="BAK66" s="169"/>
      <c r="BAL66" s="169"/>
      <c r="BAM66" s="169"/>
      <c r="BAN66" s="169"/>
      <c r="BAO66" s="169"/>
      <c r="BAP66" s="169"/>
      <c r="BAQ66" s="169"/>
      <c r="BAR66" s="169"/>
      <c r="BAS66" s="169"/>
      <c r="BAT66" s="169"/>
      <c r="BAU66" s="169"/>
      <c r="BAV66" s="169"/>
      <c r="BAW66" s="169"/>
      <c r="BAX66" s="169"/>
      <c r="BAY66" s="169"/>
      <c r="BAZ66" s="169"/>
      <c r="BBA66" s="169"/>
      <c r="BBB66" s="169"/>
      <c r="BBC66" s="169"/>
      <c r="BBD66" s="169"/>
      <c r="BBE66" s="169"/>
      <c r="BBF66" s="169"/>
      <c r="BBG66" s="169"/>
      <c r="BBH66" s="169"/>
      <c r="BBI66" s="169"/>
      <c r="BBJ66" s="169"/>
      <c r="BBK66" s="169"/>
      <c r="BBL66" s="169"/>
      <c r="BBM66" s="169"/>
      <c r="BBN66" s="169"/>
      <c r="BBO66" s="169"/>
      <c r="BBP66" s="169"/>
      <c r="BBQ66" s="169"/>
      <c r="BBR66" s="169"/>
      <c r="BBS66" s="169"/>
      <c r="BBT66" s="169"/>
      <c r="BBU66" s="169"/>
      <c r="BBV66" s="169"/>
      <c r="BBW66" s="169"/>
      <c r="BBX66" s="169"/>
      <c r="BBY66" s="169"/>
      <c r="BBZ66" s="169"/>
      <c r="BCA66" s="169"/>
      <c r="BCB66" s="169"/>
      <c r="BCC66" s="169"/>
      <c r="BCD66" s="169"/>
      <c r="BCE66" s="169"/>
      <c r="BCF66" s="169"/>
      <c r="BCG66" s="169"/>
      <c r="BCH66" s="169"/>
      <c r="BCI66" s="169"/>
      <c r="BCJ66" s="169"/>
      <c r="BCK66" s="169"/>
      <c r="BCL66" s="169"/>
      <c r="BCM66" s="169"/>
      <c r="BCN66" s="169"/>
      <c r="BCO66" s="169"/>
      <c r="BCP66" s="169"/>
      <c r="BCQ66" s="169"/>
      <c r="BCR66" s="169"/>
      <c r="BCS66" s="169"/>
      <c r="BCT66" s="169"/>
      <c r="BCU66" s="169"/>
      <c r="BCV66" s="169"/>
      <c r="BCW66" s="169"/>
      <c r="BCX66" s="169"/>
      <c r="BCY66" s="169"/>
      <c r="BCZ66" s="169"/>
      <c r="BDA66" s="169"/>
      <c r="BDB66" s="169"/>
      <c r="BDC66" s="169"/>
      <c r="BDD66" s="169"/>
      <c r="BDE66" s="169"/>
      <c r="BDF66" s="169"/>
      <c r="BDG66" s="169"/>
      <c r="BDH66" s="169"/>
      <c r="BDI66" s="169"/>
      <c r="BDJ66" s="169"/>
      <c r="BDK66" s="169"/>
      <c r="BDL66" s="169"/>
      <c r="BDM66" s="169"/>
      <c r="BDN66" s="169"/>
      <c r="BDO66" s="169"/>
      <c r="BDP66" s="169"/>
      <c r="BDQ66" s="169"/>
      <c r="BDR66" s="169"/>
      <c r="BDS66" s="169"/>
      <c r="BDT66" s="169"/>
      <c r="BDU66" s="169"/>
      <c r="BDV66" s="169"/>
      <c r="BDW66" s="169"/>
      <c r="BDX66" s="169"/>
      <c r="BDY66" s="169"/>
      <c r="BDZ66" s="169"/>
      <c r="BEA66" s="169"/>
      <c r="BEB66" s="169"/>
      <c r="BEC66" s="169"/>
      <c r="BED66" s="169"/>
      <c r="BEE66" s="169"/>
      <c r="BEF66" s="169"/>
      <c r="BEG66" s="169"/>
      <c r="BEH66" s="169"/>
      <c r="BEI66" s="169"/>
      <c r="BEJ66" s="169"/>
      <c r="BEK66" s="169"/>
      <c r="BEL66" s="169"/>
      <c r="BEM66" s="169"/>
      <c r="BEN66" s="169"/>
      <c r="BEO66" s="169"/>
      <c r="BEP66" s="169"/>
      <c r="BEQ66" s="169"/>
      <c r="BER66" s="169"/>
      <c r="BES66" s="169"/>
      <c r="BET66" s="169"/>
      <c r="BEU66" s="169"/>
      <c r="BEV66" s="169"/>
      <c r="BEW66" s="169"/>
      <c r="BEX66" s="169"/>
      <c r="BEY66" s="169"/>
      <c r="BEZ66" s="169"/>
      <c r="BFA66" s="169"/>
      <c r="BFB66" s="169"/>
      <c r="BFC66" s="169"/>
      <c r="BFD66" s="169"/>
      <c r="BFE66" s="169"/>
      <c r="BFF66" s="169"/>
      <c r="BFG66" s="169"/>
      <c r="BFH66" s="169"/>
      <c r="BFI66" s="169"/>
      <c r="BFJ66" s="169"/>
      <c r="BFK66" s="169"/>
      <c r="BFL66" s="169"/>
      <c r="BFM66" s="169"/>
      <c r="BFN66" s="169"/>
      <c r="BFO66" s="169"/>
      <c r="BFP66" s="169"/>
      <c r="BFQ66" s="169"/>
      <c r="BFR66" s="169"/>
      <c r="BFS66" s="169"/>
      <c r="BFT66" s="169"/>
      <c r="BFU66" s="169"/>
      <c r="BFV66" s="169"/>
      <c r="BFW66" s="169"/>
      <c r="BFX66" s="169"/>
      <c r="BFY66" s="169"/>
      <c r="BFZ66" s="169"/>
      <c r="BGA66" s="169"/>
      <c r="BGB66" s="169"/>
      <c r="BGC66" s="169"/>
      <c r="BGD66" s="169"/>
      <c r="BGE66" s="169"/>
      <c r="BGF66" s="169"/>
      <c r="BGG66" s="169"/>
      <c r="BGH66" s="169"/>
      <c r="BGI66" s="169"/>
      <c r="BGJ66" s="169"/>
      <c r="BGK66" s="169"/>
      <c r="BGL66" s="169"/>
      <c r="BGM66" s="169"/>
      <c r="BGN66" s="169"/>
      <c r="BGO66" s="169"/>
      <c r="BGP66" s="169"/>
      <c r="BGQ66" s="169"/>
      <c r="BGR66" s="169"/>
      <c r="BGS66" s="169"/>
      <c r="BGT66" s="169"/>
      <c r="BGU66" s="169"/>
      <c r="BGV66" s="169"/>
      <c r="BGW66" s="169"/>
      <c r="BGX66" s="169"/>
      <c r="BGY66" s="169"/>
      <c r="BGZ66" s="169"/>
      <c r="BHA66" s="169"/>
      <c r="BHB66" s="169"/>
      <c r="BHC66" s="169"/>
      <c r="BHD66" s="169"/>
      <c r="BHE66" s="169"/>
      <c r="BHF66" s="169"/>
      <c r="BHG66" s="169"/>
      <c r="BHH66" s="169"/>
      <c r="BHI66" s="169"/>
      <c r="BHJ66" s="169"/>
      <c r="BHK66" s="169"/>
      <c r="BHL66" s="169"/>
      <c r="BHM66" s="169"/>
      <c r="BHN66" s="169"/>
      <c r="BHO66" s="169"/>
      <c r="BHP66" s="169"/>
      <c r="BHQ66" s="169"/>
      <c r="BHR66" s="169"/>
      <c r="BHS66" s="169"/>
      <c r="BHT66" s="169"/>
      <c r="BHU66" s="169"/>
      <c r="BHV66" s="169"/>
      <c r="BHW66" s="169"/>
      <c r="BHX66" s="169"/>
      <c r="BHY66" s="169"/>
      <c r="BHZ66" s="169"/>
      <c r="BIA66" s="169"/>
      <c r="BIB66" s="169"/>
      <c r="BIC66" s="169"/>
      <c r="BID66" s="169"/>
      <c r="BIE66" s="169"/>
      <c r="BIF66" s="169"/>
      <c r="BIG66" s="169"/>
      <c r="BIH66" s="169"/>
      <c r="BII66" s="169"/>
      <c r="BIJ66" s="169"/>
      <c r="BIK66" s="169"/>
      <c r="BIL66" s="169"/>
      <c r="BIM66" s="169"/>
      <c r="BIN66" s="169"/>
      <c r="BIO66" s="169"/>
      <c r="BIP66" s="169"/>
      <c r="BIQ66" s="169"/>
      <c r="BIR66" s="169"/>
      <c r="BIS66" s="169"/>
      <c r="BIT66" s="169"/>
      <c r="BIU66" s="169"/>
      <c r="BIV66" s="169"/>
      <c r="BIW66" s="169"/>
      <c r="BIX66" s="169"/>
      <c r="BIY66" s="169"/>
      <c r="BIZ66" s="169"/>
      <c r="BJA66" s="169"/>
      <c r="BJB66" s="169"/>
      <c r="BJC66" s="169"/>
      <c r="BJD66" s="169"/>
      <c r="BJE66" s="169"/>
      <c r="BJF66" s="169"/>
      <c r="BJG66" s="169"/>
      <c r="BJH66" s="169"/>
      <c r="BJI66" s="169"/>
      <c r="BJJ66" s="169"/>
      <c r="BJK66" s="169"/>
      <c r="BJL66" s="169"/>
      <c r="BJM66" s="169"/>
      <c r="BJN66" s="169"/>
      <c r="BJO66" s="169"/>
      <c r="BJP66" s="169"/>
      <c r="BJQ66" s="169"/>
      <c r="BJR66" s="169"/>
      <c r="BJS66" s="169"/>
      <c r="BJT66" s="169"/>
      <c r="BJU66" s="169"/>
      <c r="BJV66" s="169"/>
      <c r="BJW66" s="169"/>
      <c r="BJX66" s="169"/>
      <c r="BJY66" s="169"/>
      <c r="BJZ66" s="169"/>
      <c r="BKA66" s="169"/>
      <c r="BKB66" s="169"/>
      <c r="BKC66" s="169"/>
      <c r="BKD66" s="169"/>
      <c r="BKE66" s="169"/>
      <c r="BKF66" s="169"/>
      <c r="BKG66" s="169"/>
      <c r="BKH66" s="169"/>
      <c r="BKI66" s="169"/>
      <c r="BKJ66" s="169"/>
      <c r="BKK66" s="169"/>
      <c r="BKL66" s="169"/>
      <c r="BKM66" s="169"/>
      <c r="BKN66" s="169"/>
      <c r="BKO66" s="169"/>
      <c r="BKP66" s="169"/>
      <c r="BKQ66" s="169"/>
      <c r="BKR66" s="169"/>
      <c r="BKS66" s="169"/>
      <c r="BKT66" s="169"/>
      <c r="BKU66" s="169"/>
      <c r="BKV66" s="169"/>
      <c r="BKW66" s="169"/>
      <c r="BKX66" s="169"/>
      <c r="BKY66" s="169"/>
      <c r="BKZ66" s="169"/>
      <c r="BLA66" s="169"/>
      <c r="BLB66" s="169"/>
      <c r="BLC66" s="169"/>
      <c r="BLD66" s="169"/>
      <c r="BLE66" s="169"/>
      <c r="BLF66" s="169"/>
      <c r="BLG66" s="169"/>
      <c r="BLH66" s="169"/>
      <c r="BLI66" s="169"/>
      <c r="BLJ66" s="169"/>
      <c r="BLK66" s="169"/>
      <c r="BLL66" s="169"/>
      <c r="BLM66" s="169"/>
      <c r="BLN66" s="169"/>
      <c r="BLO66" s="169"/>
      <c r="BLP66" s="169"/>
      <c r="BLQ66" s="169"/>
      <c r="BLR66" s="169"/>
      <c r="BLS66" s="169"/>
      <c r="BLT66" s="169"/>
      <c r="BLU66" s="169"/>
      <c r="BLV66" s="169"/>
      <c r="BLW66" s="169"/>
      <c r="BLX66" s="169"/>
      <c r="BLY66" s="169"/>
      <c r="BLZ66" s="169"/>
      <c r="BMA66" s="169"/>
      <c r="BMB66" s="169"/>
      <c r="BMC66" s="169"/>
      <c r="BMD66" s="169"/>
      <c r="BME66" s="169"/>
      <c r="BMF66" s="169"/>
      <c r="BMG66" s="169"/>
      <c r="BMH66" s="169"/>
      <c r="BMI66" s="169"/>
      <c r="BMJ66" s="169"/>
      <c r="BMK66" s="169"/>
      <c r="BML66" s="169"/>
      <c r="BMM66" s="169"/>
      <c r="BMN66" s="169"/>
      <c r="BMO66" s="169"/>
      <c r="BMP66" s="169"/>
      <c r="BMQ66" s="169"/>
      <c r="BMR66" s="169"/>
      <c r="BMS66" s="169"/>
      <c r="BMT66" s="169"/>
      <c r="BMU66" s="169"/>
      <c r="BMV66" s="169"/>
      <c r="BMW66" s="169"/>
      <c r="BMX66" s="169"/>
      <c r="BMY66" s="169"/>
      <c r="BMZ66" s="169"/>
      <c r="BNA66" s="169"/>
      <c r="BNB66" s="169"/>
      <c r="BNC66" s="169"/>
      <c r="BND66" s="169"/>
      <c r="BNE66" s="169"/>
      <c r="BNF66" s="169"/>
      <c r="BNG66" s="169"/>
      <c r="BNH66" s="169"/>
      <c r="BNI66" s="169"/>
      <c r="BNJ66" s="169"/>
      <c r="BNK66" s="169"/>
      <c r="BNL66" s="169"/>
      <c r="BNM66" s="169"/>
      <c r="BNN66" s="169"/>
      <c r="BNO66" s="169"/>
      <c r="BNP66" s="169"/>
      <c r="BNQ66" s="169"/>
      <c r="BNR66" s="169"/>
      <c r="BNS66" s="169"/>
      <c r="BNT66" s="169"/>
      <c r="BNU66" s="169"/>
      <c r="BNV66" s="169"/>
      <c r="BNW66" s="169"/>
      <c r="BNX66" s="169"/>
      <c r="BNY66" s="169"/>
      <c r="BNZ66" s="169"/>
      <c r="BOA66" s="169"/>
      <c r="BOB66" s="169"/>
      <c r="BOC66" s="169"/>
      <c r="BOD66" s="169"/>
      <c r="BOE66" s="169"/>
      <c r="BOF66" s="169"/>
      <c r="BOG66" s="169"/>
      <c r="BOH66" s="169"/>
      <c r="BOI66" s="169"/>
      <c r="BOJ66" s="169"/>
      <c r="BOK66" s="169"/>
      <c r="BOL66" s="169"/>
      <c r="BOM66" s="169"/>
      <c r="BON66" s="169"/>
      <c r="BOO66" s="169"/>
      <c r="BOP66" s="169"/>
      <c r="BOQ66" s="169"/>
      <c r="BOR66" s="169"/>
      <c r="BOS66" s="169"/>
      <c r="BOT66" s="169"/>
      <c r="BOU66" s="169"/>
      <c r="BOV66" s="169"/>
      <c r="BOW66" s="169"/>
      <c r="BOX66" s="169"/>
      <c r="BOY66" s="169"/>
      <c r="BOZ66" s="169"/>
      <c r="BPA66" s="169"/>
      <c r="BPB66" s="169"/>
      <c r="BPC66" s="169"/>
      <c r="BPD66" s="169"/>
      <c r="BPE66" s="169"/>
      <c r="BPF66" s="169"/>
      <c r="BPG66" s="169"/>
      <c r="BPH66" s="169"/>
      <c r="BPI66" s="169"/>
      <c r="BPJ66" s="169"/>
      <c r="BPK66" s="169"/>
      <c r="BPL66" s="169"/>
      <c r="BPM66" s="169"/>
      <c r="BPN66" s="169"/>
      <c r="BPO66" s="169"/>
      <c r="BPP66" s="169"/>
      <c r="BPQ66" s="169"/>
      <c r="BPR66" s="169"/>
      <c r="BPS66" s="169"/>
      <c r="BPT66" s="169"/>
      <c r="BPU66" s="169"/>
      <c r="BPV66" s="169"/>
      <c r="BPW66" s="169"/>
      <c r="BPX66" s="169"/>
      <c r="BPY66" s="169"/>
      <c r="BPZ66" s="169"/>
      <c r="BQA66" s="169"/>
      <c r="BQB66" s="169"/>
      <c r="BQC66" s="169"/>
      <c r="BQD66" s="169"/>
      <c r="BQE66" s="169"/>
      <c r="BQF66" s="169"/>
      <c r="BQG66" s="169"/>
      <c r="BQH66" s="169"/>
      <c r="BQI66" s="169"/>
      <c r="BQJ66" s="169"/>
      <c r="BQK66" s="169"/>
      <c r="BQL66" s="169"/>
      <c r="BQM66" s="169"/>
      <c r="BQN66" s="169"/>
      <c r="BQO66" s="169"/>
      <c r="BQP66" s="169"/>
      <c r="BQQ66" s="169"/>
      <c r="BQR66" s="169"/>
      <c r="BQS66" s="169"/>
      <c r="BQT66" s="169"/>
      <c r="BQU66" s="169"/>
      <c r="BQV66" s="169"/>
      <c r="BQW66" s="169"/>
      <c r="BQX66" s="169"/>
      <c r="BQY66" s="169"/>
      <c r="BQZ66" s="169"/>
      <c r="BRA66" s="169"/>
      <c r="BRB66" s="169"/>
      <c r="BRC66" s="169"/>
      <c r="BRD66" s="169"/>
      <c r="BRE66" s="169"/>
      <c r="BRF66" s="169"/>
      <c r="BRG66" s="169"/>
      <c r="BRH66" s="169"/>
      <c r="BRI66" s="169"/>
      <c r="BRJ66" s="169"/>
      <c r="BRK66" s="169"/>
      <c r="BRL66" s="169"/>
      <c r="BRM66" s="169"/>
      <c r="BRN66" s="169"/>
      <c r="BRO66" s="169"/>
      <c r="BRP66" s="169"/>
      <c r="BRQ66" s="169"/>
      <c r="BRR66" s="169"/>
      <c r="BRS66" s="169"/>
      <c r="BRT66" s="169"/>
      <c r="BRU66" s="169"/>
      <c r="BRV66" s="169"/>
      <c r="BRW66" s="169"/>
      <c r="BRX66" s="169"/>
      <c r="BRY66" s="169"/>
      <c r="BRZ66" s="169"/>
      <c r="BSA66" s="169"/>
      <c r="BSB66" s="169"/>
      <c r="BSC66" s="169"/>
      <c r="BSD66" s="169"/>
      <c r="BSE66" s="169"/>
      <c r="BSF66" s="169"/>
      <c r="BSG66" s="169"/>
      <c r="BSH66" s="169"/>
      <c r="BSI66" s="169"/>
      <c r="BSJ66" s="169"/>
      <c r="BSK66" s="169"/>
      <c r="BSL66" s="169"/>
      <c r="BSM66" s="169"/>
      <c r="BSN66" s="169"/>
      <c r="BSO66" s="169"/>
      <c r="BSP66" s="169"/>
      <c r="BSQ66" s="169"/>
      <c r="BSR66" s="169"/>
      <c r="BSS66" s="169"/>
      <c r="BST66" s="169"/>
      <c r="BSU66" s="169"/>
      <c r="BSV66" s="169"/>
      <c r="BSW66" s="169"/>
      <c r="BSX66" s="169"/>
      <c r="BSY66" s="169"/>
      <c r="BSZ66" s="169"/>
      <c r="BTA66" s="169"/>
      <c r="BTB66" s="169"/>
      <c r="BTC66" s="169"/>
      <c r="BTD66" s="169"/>
      <c r="BTE66" s="169"/>
      <c r="BTF66" s="169"/>
      <c r="BTG66" s="169"/>
      <c r="BTH66" s="169"/>
      <c r="BTI66" s="169"/>
      <c r="BTJ66" s="169"/>
      <c r="BTK66" s="169"/>
      <c r="BTL66" s="169"/>
      <c r="BTM66" s="169"/>
      <c r="BTN66" s="169"/>
      <c r="BTO66" s="169"/>
      <c r="BTP66" s="169"/>
      <c r="BTQ66" s="169"/>
      <c r="BTR66" s="169"/>
      <c r="BTS66" s="169"/>
      <c r="BTT66" s="169"/>
      <c r="BTU66" s="169"/>
      <c r="BTV66" s="169"/>
      <c r="BTW66" s="169"/>
      <c r="BTX66" s="169"/>
      <c r="BTY66" s="169"/>
      <c r="BTZ66" s="169"/>
      <c r="BUA66" s="169"/>
      <c r="BUB66" s="169"/>
      <c r="BUC66" s="169"/>
      <c r="BUD66" s="169"/>
      <c r="BUE66" s="169"/>
      <c r="BUF66" s="169"/>
      <c r="BUG66" s="169"/>
      <c r="BUH66" s="169"/>
      <c r="BUI66" s="169"/>
      <c r="BUJ66" s="169"/>
      <c r="BUK66" s="169"/>
      <c r="BUL66" s="169"/>
      <c r="BUM66" s="169"/>
      <c r="BUN66" s="169"/>
      <c r="BUO66" s="169"/>
      <c r="BUP66" s="169"/>
      <c r="BUQ66" s="169"/>
      <c r="BUR66" s="169"/>
      <c r="BUS66" s="169"/>
      <c r="BUT66" s="169"/>
      <c r="BUU66" s="169"/>
      <c r="BUV66" s="169"/>
      <c r="BUW66" s="169"/>
      <c r="BUX66" s="169"/>
      <c r="BUY66" s="169"/>
      <c r="BUZ66" s="169"/>
      <c r="BVA66" s="169"/>
      <c r="BVB66" s="169"/>
      <c r="BVC66" s="169"/>
      <c r="BVD66" s="169"/>
      <c r="BVE66" s="169"/>
      <c r="BVF66" s="169"/>
      <c r="BVG66" s="169"/>
      <c r="BVH66" s="169"/>
      <c r="BVI66" s="169"/>
      <c r="BVJ66" s="169"/>
      <c r="BVK66" s="169"/>
      <c r="BVL66" s="169"/>
      <c r="BVM66" s="169"/>
      <c r="BVN66" s="169"/>
      <c r="BVO66" s="169"/>
      <c r="BVP66" s="169"/>
      <c r="BVQ66" s="169"/>
      <c r="BVR66" s="169"/>
      <c r="BVS66" s="169"/>
      <c r="BVT66" s="169"/>
      <c r="BVU66" s="169"/>
      <c r="BVV66" s="169"/>
      <c r="BVW66" s="169"/>
      <c r="BVX66" s="169"/>
      <c r="BVY66" s="169"/>
      <c r="BVZ66" s="169"/>
      <c r="BWA66" s="169"/>
      <c r="BWB66" s="169"/>
      <c r="BWC66" s="169"/>
      <c r="BWD66" s="169"/>
      <c r="BWE66" s="169"/>
      <c r="BWF66" s="169"/>
      <c r="BWG66" s="169"/>
      <c r="BWH66" s="169"/>
      <c r="BWI66" s="169"/>
      <c r="BWJ66" s="169"/>
      <c r="BWK66" s="169"/>
      <c r="BWL66" s="169"/>
      <c r="BWM66" s="169"/>
      <c r="BWN66" s="169"/>
      <c r="BWO66" s="169"/>
      <c r="BWP66" s="169"/>
      <c r="BWQ66" s="169"/>
      <c r="BWR66" s="169"/>
      <c r="BWS66" s="169"/>
      <c r="BWT66" s="169"/>
      <c r="BWU66" s="169"/>
      <c r="BWV66" s="169"/>
      <c r="BWW66" s="169"/>
      <c r="BWX66" s="169"/>
      <c r="BWY66" s="169"/>
      <c r="BWZ66" s="169"/>
      <c r="BXA66" s="169"/>
      <c r="BXB66" s="169"/>
      <c r="BXC66" s="169"/>
      <c r="BXD66" s="169"/>
      <c r="BXE66" s="169"/>
      <c r="BXF66" s="169"/>
      <c r="BXG66" s="169"/>
      <c r="BXH66" s="169"/>
      <c r="BXI66" s="169"/>
      <c r="BXJ66" s="169"/>
      <c r="BXK66" s="169"/>
      <c r="BXL66" s="169"/>
      <c r="BXM66" s="169"/>
      <c r="BXN66" s="169"/>
      <c r="BXO66" s="169"/>
      <c r="BXP66" s="169"/>
      <c r="BXQ66" s="169"/>
      <c r="BXR66" s="169"/>
      <c r="BXS66" s="169"/>
      <c r="BXT66" s="169"/>
      <c r="BXU66" s="169"/>
      <c r="BXV66" s="169"/>
      <c r="BXW66" s="169"/>
      <c r="BXX66" s="169"/>
      <c r="BXY66" s="169"/>
      <c r="BXZ66" s="169"/>
      <c r="BYA66" s="169"/>
      <c r="BYB66" s="169"/>
      <c r="BYC66" s="169"/>
      <c r="BYD66" s="169"/>
      <c r="BYE66" s="169"/>
      <c r="BYF66" s="169"/>
      <c r="BYG66" s="169"/>
      <c r="BYH66" s="169"/>
      <c r="BYI66" s="169"/>
      <c r="BYJ66" s="169"/>
      <c r="BYK66" s="169"/>
      <c r="BYL66" s="169"/>
      <c r="BYM66" s="169"/>
      <c r="BYN66" s="169"/>
      <c r="BYO66" s="169"/>
      <c r="BYP66" s="169"/>
      <c r="BYQ66" s="169"/>
      <c r="BYR66" s="169"/>
      <c r="BYS66" s="169"/>
      <c r="BYT66" s="169"/>
      <c r="BYU66" s="169"/>
      <c r="BYV66" s="169"/>
      <c r="BYW66" s="169"/>
      <c r="BYX66" s="169"/>
      <c r="BYY66" s="169"/>
      <c r="BYZ66" s="169"/>
      <c r="BZA66" s="169"/>
      <c r="BZB66" s="169"/>
      <c r="BZC66" s="169"/>
      <c r="BZD66" s="169"/>
      <c r="BZE66" s="169"/>
      <c r="BZF66" s="169"/>
      <c r="BZG66" s="169"/>
      <c r="BZH66" s="169"/>
      <c r="BZI66" s="169"/>
      <c r="BZJ66" s="169"/>
      <c r="BZK66" s="169"/>
      <c r="BZL66" s="169"/>
      <c r="BZM66" s="169"/>
      <c r="BZN66" s="169"/>
      <c r="BZO66" s="169"/>
      <c r="BZP66" s="169"/>
      <c r="BZQ66" s="169"/>
      <c r="BZR66" s="169"/>
      <c r="BZS66" s="169"/>
      <c r="BZT66" s="169"/>
      <c r="BZU66" s="169"/>
      <c r="BZV66" s="169"/>
      <c r="BZW66" s="169"/>
      <c r="BZX66" s="169"/>
      <c r="BZY66" s="169"/>
      <c r="BZZ66" s="169"/>
      <c r="CAA66" s="169"/>
      <c r="CAB66" s="169"/>
      <c r="CAC66" s="169"/>
      <c r="CAD66" s="169"/>
      <c r="CAE66" s="169"/>
      <c r="CAF66" s="169"/>
      <c r="CAG66" s="169"/>
      <c r="CAH66" s="169"/>
      <c r="CAI66" s="169"/>
      <c r="CAJ66" s="169"/>
      <c r="CAK66" s="169"/>
      <c r="CAL66" s="169"/>
      <c r="CAM66" s="169"/>
      <c r="CAN66" s="169"/>
      <c r="CAO66" s="169"/>
      <c r="CAP66" s="169"/>
      <c r="CAQ66" s="169"/>
      <c r="CAR66" s="169"/>
      <c r="CAS66" s="169"/>
      <c r="CAT66" s="169"/>
      <c r="CAU66" s="169"/>
      <c r="CAV66" s="169"/>
      <c r="CAW66" s="169"/>
      <c r="CAX66" s="169"/>
      <c r="CAY66" s="169"/>
      <c r="CAZ66" s="169"/>
      <c r="CBA66" s="169"/>
      <c r="CBB66" s="169"/>
      <c r="CBC66" s="169"/>
      <c r="CBD66" s="169"/>
      <c r="CBE66" s="169"/>
      <c r="CBF66" s="169"/>
      <c r="CBG66" s="169"/>
      <c r="CBH66" s="169"/>
      <c r="CBI66" s="169"/>
      <c r="CBJ66" s="169"/>
      <c r="CBK66" s="169"/>
      <c r="CBL66" s="169"/>
      <c r="CBM66" s="169"/>
      <c r="CBN66" s="169"/>
      <c r="CBO66" s="169"/>
      <c r="CBP66" s="169"/>
      <c r="CBQ66" s="169"/>
      <c r="CBR66" s="169"/>
      <c r="CBS66" s="169"/>
      <c r="CBT66" s="169"/>
      <c r="CBU66" s="169"/>
      <c r="CBV66" s="169"/>
      <c r="CBW66" s="169"/>
      <c r="CBX66" s="169"/>
      <c r="CBY66" s="169"/>
      <c r="CBZ66" s="169"/>
      <c r="CCA66" s="169"/>
      <c r="CCB66" s="169"/>
      <c r="CCC66" s="169"/>
      <c r="CCD66" s="169"/>
      <c r="CCE66" s="169"/>
      <c r="CCF66" s="169"/>
      <c r="CCG66" s="169"/>
      <c r="CCH66" s="169"/>
      <c r="CCI66" s="169"/>
      <c r="CCJ66" s="169"/>
      <c r="CCK66" s="169"/>
      <c r="CCL66" s="169"/>
      <c r="CCM66" s="169"/>
      <c r="CCN66" s="169"/>
      <c r="CCO66" s="169"/>
      <c r="CCP66" s="169"/>
      <c r="CCQ66" s="169"/>
      <c r="CCR66" s="169"/>
      <c r="CCS66" s="169"/>
      <c r="CCT66" s="169"/>
      <c r="CCU66" s="169"/>
      <c r="CCV66" s="169"/>
      <c r="CCW66" s="169"/>
      <c r="CCX66" s="169"/>
      <c r="CCY66" s="169"/>
      <c r="CCZ66" s="169"/>
      <c r="CDA66" s="169"/>
      <c r="CDB66" s="169"/>
      <c r="CDC66" s="169"/>
      <c r="CDD66" s="169"/>
      <c r="CDE66" s="169"/>
      <c r="CDF66" s="169"/>
      <c r="CDG66" s="169"/>
      <c r="CDH66" s="169"/>
      <c r="CDI66" s="169"/>
      <c r="CDJ66" s="169"/>
      <c r="CDK66" s="169"/>
      <c r="CDL66" s="169"/>
      <c r="CDM66" s="169"/>
      <c r="CDN66" s="169"/>
      <c r="CDO66" s="169"/>
      <c r="CDP66" s="169"/>
      <c r="CDQ66" s="169"/>
      <c r="CDR66" s="169"/>
      <c r="CDS66" s="169"/>
      <c r="CDT66" s="169"/>
      <c r="CDU66" s="169"/>
      <c r="CDV66" s="169"/>
      <c r="CDW66" s="169"/>
      <c r="CDX66" s="169"/>
      <c r="CDY66" s="169"/>
      <c r="CDZ66" s="169"/>
      <c r="CEA66" s="169"/>
      <c r="CEB66" s="169"/>
      <c r="CEC66" s="169"/>
      <c r="CED66" s="169"/>
      <c r="CEE66" s="169"/>
      <c r="CEF66" s="169"/>
      <c r="CEG66" s="169"/>
      <c r="CEH66" s="169"/>
      <c r="CEI66" s="169"/>
      <c r="CEJ66" s="169"/>
      <c r="CEK66" s="169"/>
      <c r="CEL66" s="169"/>
      <c r="CEM66" s="169"/>
      <c r="CEN66" s="169"/>
      <c r="CEO66" s="169"/>
      <c r="CEP66" s="169"/>
      <c r="CEQ66" s="169"/>
      <c r="CER66" s="169"/>
      <c r="CES66" s="169"/>
      <c r="CET66" s="169"/>
      <c r="CEU66" s="169"/>
      <c r="CEV66" s="169"/>
      <c r="CEW66" s="169"/>
      <c r="CEX66" s="169"/>
      <c r="CEY66" s="169"/>
      <c r="CEZ66" s="169"/>
      <c r="CFA66" s="169"/>
      <c r="CFB66" s="169"/>
      <c r="CFC66" s="169"/>
      <c r="CFD66" s="169"/>
      <c r="CFE66" s="169"/>
      <c r="CFF66" s="169"/>
      <c r="CFG66" s="169"/>
      <c r="CFH66" s="169"/>
      <c r="CFI66" s="169"/>
      <c r="CFJ66" s="169"/>
      <c r="CFK66" s="169"/>
      <c r="CFL66" s="169"/>
      <c r="CFM66" s="169"/>
      <c r="CFN66" s="169"/>
      <c r="CFO66" s="169"/>
      <c r="CFP66" s="169"/>
      <c r="CFQ66" s="169"/>
      <c r="CFR66" s="169"/>
      <c r="CFS66" s="169"/>
      <c r="CFT66" s="169"/>
      <c r="CFU66" s="169"/>
      <c r="CFV66" s="169"/>
      <c r="CFW66" s="169"/>
      <c r="CFX66" s="169"/>
      <c r="CFY66" s="169"/>
      <c r="CFZ66" s="169"/>
      <c r="CGA66" s="169"/>
      <c r="CGB66" s="169"/>
      <c r="CGC66" s="169"/>
      <c r="CGD66" s="169"/>
      <c r="CGE66" s="169"/>
      <c r="CGF66" s="169"/>
      <c r="CGG66" s="169"/>
      <c r="CGH66" s="169"/>
      <c r="CGI66" s="169"/>
      <c r="CGJ66" s="169"/>
      <c r="CGK66" s="169"/>
      <c r="CGL66" s="169"/>
      <c r="CGM66" s="169"/>
      <c r="CGN66" s="169"/>
      <c r="CGO66" s="169"/>
      <c r="CGP66" s="169"/>
      <c r="CGQ66" s="169"/>
      <c r="CGR66" s="169"/>
      <c r="CGS66" s="169"/>
      <c r="CGT66" s="169"/>
      <c r="CGU66" s="169"/>
      <c r="CGV66" s="169"/>
      <c r="CGW66" s="169"/>
      <c r="CGX66" s="169"/>
      <c r="CGY66" s="169"/>
      <c r="CGZ66" s="169"/>
      <c r="CHA66" s="169"/>
      <c r="CHB66" s="169"/>
      <c r="CHC66" s="169"/>
      <c r="CHD66" s="169"/>
      <c r="CHE66" s="169"/>
      <c r="CHF66" s="169"/>
      <c r="CHG66" s="169"/>
      <c r="CHH66" s="169"/>
      <c r="CHI66" s="169"/>
      <c r="CHJ66" s="169"/>
      <c r="CHK66" s="169"/>
      <c r="CHL66" s="169"/>
      <c r="CHM66" s="169"/>
      <c r="CHN66" s="169"/>
      <c r="CHO66" s="169"/>
      <c r="CHP66" s="169"/>
      <c r="CHQ66" s="169"/>
      <c r="CHR66" s="169"/>
      <c r="CHS66" s="169"/>
      <c r="CHT66" s="169"/>
      <c r="CHU66" s="169"/>
      <c r="CHV66" s="169"/>
      <c r="CHW66" s="169"/>
      <c r="CHX66" s="169"/>
      <c r="CHY66" s="169"/>
      <c r="CHZ66" s="169"/>
      <c r="CIA66" s="169"/>
      <c r="CIB66" s="169"/>
      <c r="CIC66" s="169"/>
      <c r="CID66" s="169"/>
      <c r="CIE66" s="169"/>
      <c r="CIF66" s="169"/>
      <c r="CIG66" s="169"/>
      <c r="CIH66" s="169"/>
      <c r="CII66" s="169"/>
      <c r="CIJ66" s="169"/>
      <c r="CIK66" s="169"/>
      <c r="CIL66" s="169"/>
      <c r="CIM66" s="169"/>
      <c r="CIN66" s="169"/>
      <c r="CIO66" s="169"/>
      <c r="CIP66" s="169"/>
      <c r="CIQ66" s="169"/>
      <c r="CIR66" s="169"/>
      <c r="CIS66" s="169"/>
      <c r="CIT66" s="169"/>
      <c r="CIU66" s="169"/>
      <c r="CIV66" s="169"/>
      <c r="CIW66" s="169"/>
      <c r="CIX66" s="169"/>
      <c r="CIY66" s="169"/>
      <c r="CIZ66" s="169"/>
      <c r="CJA66" s="169"/>
      <c r="CJB66" s="169"/>
      <c r="CJC66" s="169"/>
      <c r="CJD66" s="169"/>
      <c r="CJE66" s="169"/>
      <c r="CJF66" s="169"/>
      <c r="CJG66" s="169"/>
      <c r="CJH66" s="169"/>
      <c r="CJI66" s="169"/>
      <c r="CJJ66" s="169"/>
      <c r="CJK66" s="169"/>
      <c r="CJL66" s="169"/>
      <c r="CJM66" s="169"/>
      <c r="CJN66" s="169"/>
      <c r="CJO66" s="169"/>
      <c r="CJP66" s="169"/>
      <c r="CJQ66" s="169"/>
      <c r="CJR66" s="169"/>
      <c r="CJS66" s="169"/>
      <c r="CJT66" s="169"/>
      <c r="CJU66" s="169"/>
      <c r="CJV66" s="169"/>
      <c r="CJW66" s="169"/>
      <c r="CJX66" s="169"/>
      <c r="CJY66" s="169"/>
      <c r="CJZ66" s="169"/>
      <c r="CKA66" s="169"/>
      <c r="CKB66" s="169"/>
      <c r="CKC66" s="169"/>
      <c r="CKD66" s="169"/>
      <c r="CKE66" s="169"/>
      <c r="CKF66" s="169"/>
      <c r="CKG66" s="169"/>
      <c r="CKH66" s="169"/>
      <c r="CKI66" s="169"/>
      <c r="CKJ66" s="169"/>
      <c r="CKK66" s="169"/>
      <c r="CKL66" s="169"/>
      <c r="CKM66" s="169"/>
      <c r="CKN66" s="169"/>
      <c r="CKO66" s="169"/>
      <c r="CKP66" s="169"/>
      <c r="CKQ66" s="169"/>
      <c r="CKR66" s="169"/>
      <c r="CKS66" s="169"/>
      <c r="CKT66" s="169"/>
      <c r="CKU66" s="169"/>
      <c r="CKV66" s="169"/>
      <c r="CKW66" s="169"/>
      <c r="CKX66" s="169"/>
      <c r="CKY66" s="169"/>
      <c r="CKZ66" s="169"/>
      <c r="CLA66" s="169"/>
      <c r="CLB66" s="169"/>
      <c r="CLC66" s="169"/>
      <c r="CLD66" s="169"/>
      <c r="CLE66" s="169"/>
      <c r="CLF66" s="169"/>
      <c r="CLG66" s="169"/>
      <c r="CLH66" s="169"/>
      <c r="CLI66" s="169"/>
      <c r="CLJ66" s="169"/>
      <c r="CLK66" s="169"/>
      <c r="CLL66" s="169"/>
      <c r="CLM66" s="169"/>
      <c r="CLN66" s="169"/>
      <c r="CLO66" s="169"/>
      <c r="CLP66" s="169"/>
      <c r="CLQ66" s="169"/>
      <c r="CLR66" s="169"/>
      <c r="CLS66" s="169"/>
      <c r="CLT66" s="169"/>
      <c r="CLU66" s="169"/>
      <c r="CLV66" s="169"/>
      <c r="CLW66" s="169"/>
      <c r="CLX66" s="169"/>
      <c r="CLY66" s="169"/>
      <c r="CLZ66" s="169"/>
      <c r="CMA66" s="169"/>
      <c r="CMB66" s="169"/>
      <c r="CMC66" s="169"/>
      <c r="CMD66" s="169"/>
      <c r="CME66" s="169"/>
      <c r="CMF66" s="169"/>
      <c r="CMG66" s="169"/>
      <c r="CMH66" s="169"/>
      <c r="CMI66" s="169"/>
      <c r="CMJ66" s="169"/>
      <c r="CMK66" s="169"/>
      <c r="CML66" s="169"/>
      <c r="CMM66" s="169"/>
      <c r="CMN66" s="169"/>
      <c r="CMO66" s="169"/>
      <c r="CMP66" s="169"/>
      <c r="CMQ66" s="169"/>
      <c r="CMR66" s="169"/>
      <c r="CMS66" s="169"/>
      <c r="CMT66" s="169"/>
      <c r="CMU66" s="169"/>
      <c r="CMV66" s="169"/>
      <c r="CMW66" s="169"/>
      <c r="CMX66" s="169"/>
      <c r="CMY66" s="169"/>
      <c r="CMZ66" s="169"/>
      <c r="CNA66" s="169"/>
      <c r="CNB66" s="169"/>
      <c r="CNC66" s="169"/>
      <c r="CND66" s="169"/>
      <c r="CNE66" s="169"/>
      <c r="CNF66" s="169"/>
      <c r="CNG66" s="169"/>
      <c r="CNH66" s="169"/>
      <c r="CNI66" s="169"/>
      <c r="CNJ66" s="169"/>
      <c r="CNK66" s="169"/>
      <c r="CNL66" s="169"/>
      <c r="CNM66" s="169"/>
      <c r="CNN66" s="169"/>
      <c r="CNO66" s="169"/>
      <c r="CNP66" s="169"/>
      <c r="CNQ66" s="169"/>
      <c r="CNR66" s="169"/>
      <c r="CNS66" s="169"/>
      <c r="CNT66" s="169"/>
      <c r="CNU66" s="169"/>
      <c r="CNV66" s="169"/>
      <c r="CNW66" s="169"/>
      <c r="CNX66" s="169"/>
      <c r="CNY66" s="169"/>
      <c r="CNZ66" s="169"/>
      <c r="COA66" s="169"/>
      <c r="COB66" s="169"/>
      <c r="COC66" s="169"/>
      <c r="COD66" s="169"/>
      <c r="COE66" s="169"/>
      <c r="COF66" s="169"/>
      <c r="COG66" s="169"/>
      <c r="COH66" s="169"/>
      <c r="COI66" s="169"/>
      <c r="COJ66" s="169"/>
      <c r="COK66" s="169"/>
      <c r="COL66" s="169"/>
      <c r="COM66" s="169"/>
      <c r="CON66" s="169"/>
      <c r="COO66" s="169"/>
      <c r="COP66" s="169"/>
      <c r="COQ66" s="169"/>
      <c r="COR66" s="169"/>
      <c r="COS66" s="169"/>
      <c r="COT66" s="169"/>
      <c r="COU66" s="169"/>
      <c r="COV66" s="169"/>
      <c r="COW66" s="169"/>
      <c r="COX66" s="169"/>
      <c r="COY66" s="169"/>
      <c r="COZ66" s="169"/>
      <c r="CPA66" s="169"/>
      <c r="CPB66" s="169"/>
      <c r="CPC66" s="169"/>
      <c r="CPD66" s="169"/>
      <c r="CPE66" s="169"/>
      <c r="CPF66" s="169"/>
      <c r="CPG66" s="169"/>
      <c r="CPH66" s="169"/>
      <c r="CPI66" s="169"/>
      <c r="CPJ66" s="169"/>
      <c r="CPK66" s="169"/>
      <c r="CPL66" s="169"/>
      <c r="CPM66" s="169"/>
      <c r="CPN66" s="169"/>
      <c r="CPO66" s="169"/>
      <c r="CPP66" s="169"/>
      <c r="CPQ66" s="169"/>
      <c r="CPR66" s="169"/>
      <c r="CPS66" s="169"/>
      <c r="CPT66" s="169"/>
      <c r="CPU66" s="169"/>
      <c r="CPV66" s="169"/>
      <c r="CPW66" s="169"/>
      <c r="CPX66" s="169"/>
      <c r="CPY66" s="169"/>
      <c r="CPZ66" s="169"/>
      <c r="CQA66" s="169"/>
      <c r="CQB66" s="169"/>
      <c r="CQC66" s="169"/>
      <c r="CQD66" s="169"/>
      <c r="CQE66" s="169"/>
      <c r="CQF66" s="169"/>
      <c r="CQG66" s="169"/>
      <c r="CQH66" s="169"/>
      <c r="CQI66" s="169"/>
      <c r="CQJ66" s="169"/>
      <c r="CQK66" s="169"/>
      <c r="CQL66" s="169"/>
      <c r="CQM66" s="169"/>
      <c r="CQN66" s="169"/>
      <c r="CQO66" s="169"/>
      <c r="CQP66" s="169"/>
      <c r="CQQ66" s="169"/>
      <c r="CQR66" s="169"/>
      <c r="CQS66" s="169"/>
      <c r="CQT66" s="169"/>
      <c r="CQU66" s="169"/>
      <c r="CQV66" s="169"/>
      <c r="CQW66" s="169"/>
      <c r="CQX66" s="169"/>
      <c r="CQY66" s="169"/>
      <c r="CQZ66" s="169"/>
      <c r="CRA66" s="169"/>
      <c r="CRB66" s="169"/>
      <c r="CRC66" s="169"/>
      <c r="CRD66" s="169"/>
      <c r="CRE66" s="169"/>
      <c r="CRF66" s="169"/>
      <c r="CRG66" s="169"/>
      <c r="CRH66" s="169"/>
      <c r="CRI66" s="169"/>
      <c r="CRJ66" s="169"/>
      <c r="CRK66" s="169"/>
      <c r="CRL66" s="169"/>
      <c r="CRM66" s="169"/>
      <c r="CRN66" s="169"/>
      <c r="CRO66" s="169"/>
      <c r="CRP66" s="169"/>
      <c r="CRQ66" s="169"/>
      <c r="CRR66" s="169"/>
      <c r="CRS66" s="169"/>
      <c r="CRT66" s="169"/>
      <c r="CRU66" s="169"/>
      <c r="CRV66" s="169"/>
      <c r="CRW66" s="169"/>
      <c r="CRX66" s="169"/>
      <c r="CRY66" s="169"/>
      <c r="CRZ66" s="169"/>
      <c r="CSA66" s="169"/>
      <c r="CSB66" s="169"/>
      <c r="CSC66" s="169"/>
      <c r="CSD66" s="169"/>
      <c r="CSE66" s="169"/>
      <c r="CSF66" s="169"/>
      <c r="CSG66" s="169"/>
      <c r="CSH66" s="169"/>
      <c r="CSI66" s="169"/>
      <c r="CSJ66" s="169"/>
      <c r="CSK66" s="169"/>
      <c r="CSL66" s="169"/>
      <c r="CSM66" s="169"/>
      <c r="CSN66" s="169"/>
      <c r="CSO66" s="169"/>
      <c r="CSP66" s="169"/>
      <c r="CSQ66" s="169"/>
      <c r="CSR66" s="169"/>
      <c r="CSS66" s="169"/>
      <c r="CST66" s="169"/>
      <c r="CSU66" s="169"/>
      <c r="CSV66" s="169"/>
      <c r="CSW66" s="169"/>
      <c r="CSX66" s="169"/>
      <c r="CSY66" s="169"/>
      <c r="CSZ66" s="169"/>
      <c r="CTA66" s="169"/>
      <c r="CTB66" s="169"/>
      <c r="CTC66" s="169"/>
      <c r="CTD66" s="169"/>
      <c r="CTE66" s="169"/>
      <c r="CTF66" s="169"/>
      <c r="CTG66" s="169"/>
      <c r="CTH66" s="169"/>
      <c r="CTI66" s="169"/>
      <c r="CTJ66" s="169"/>
      <c r="CTK66" s="169"/>
      <c r="CTL66" s="169"/>
      <c r="CTM66" s="169"/>
      <c r="CTN66" s="169"/>
      <c r="CTO66" s="169"/>
      <c r="CTP66" s="169"/>
      <c r="CTQ66" s="169"/>
      <c r="CTR66" s="169"/>
      <c r="CTS66" s="169"/>
      <c r="CTT66" s="169"/>
      <c r="CTU66" s="169"/>
      <c r="CTV66" s="169"/>
      <c r="CTW66" s="169"/>
      <c r="CTX66" s="169"/>
      <c r="CTY66" s="169"/>
      <c r="CTZ66" s="169"/>
      <c r="CUA66" s="169"/>
      <c r="CUB66" s="169"/>
      <c r="CUC66" s="169"/>
      <c r="CUD66" s="169"/>
      <c r="CUE66" s="169"/>
      <c r="CUF66" s="169"/>
      <c r="CUG66" s="169"/>
      <c r="CUH66" s="169"/>
      <c r="CUI66" s="169"/>
      <c r="CUJ66" s="169"/>
      <c r="CUK66" s="169"/>
      <c r="CUL66" s="169"/>
      <c r="CUM66" s="169"/>
      <c r="CUN66" s="169"/>
      <c r="CUO66" s="169"/>
      <c r="CUP66" s="169"/>
      <c r="CUQ66" s="169"/>
      <c r="CUR66" s="169"/>
      <c r="CUS66" s="169"/>
      <c r="CUT66" s="169"/>
      <c r="CUU66" s="169"/>
      <c r="CUV66" s="169"/>
      <c r="CUW66" s="169"/>
      <c r="CUX66" s="169"/>
      <c r="CUY66" s="169"/>
      <c r="CUZ66" s="169"/>
      <c r="CVA66" s="169"/>
      <c r="CVB66" s="169"/>
      <c r="CVC66" s="169"/>
      <c r="CVD66" s="169"/>
      <c r="CVE66" s="169"/>
      <c r="CVF66" s="169"/>
      <c r="CVG66" s="169"/>
      <c r="CVH66" s="169"/>
      <c r="CVI66" s="169"/>
      <c r="CVJ66" s="169"/>
      <c r="CVK66" s="169"/>
      <c r="CVL66" s="169"/>
      <c r="CVM66" s="169"/>
      <c r="CVN66" s="169"/>
      <c r="CVO66" s="169"/>
      <c r="CVP66" s="169"/>
      <c r="CVQ66" s="169"/>
      <c r="CVR66" s="169"/>
      <c r="CVS66" s="169"/>
      <c r="CVT66" s="169"/>
      <c r="CVU66" s="169"/>
      <c r="CVV66" s="169"/>
      <c r="CVW66" s="169"/>
      <c r="CVX66" s="169"/>
      <c r="CVY66" s="169"/>
      <c r="CVZ66" s="169"/>
      <c r="CWA66" s="169"/>
      <c r="CWB66" s="169"/>
      <c r="CWC66" s="169"/>
      <c r="CWD66" s="169"/>
      <c r="CWE66" s="169"/>
      <c r="CWF66" s="169"/>
      <c r="CWG66" s="169"/>
      <c r="CWH66" s="169"/>
      <c r="CWI66" s="169"/>
      <c r="CWJ66" s="169"/>
      <c r="CWK66" s="169"/>
      <c r="CWL66" s="169"/>
      <c r="CWM66" s="169"/>
      <c r="CWN66" s="169"/>
      <c r="CWO66" s="169"/>
      <c r="CWP66" s="169"/>
      <c r="CWQ66" s="169"/>
      <c r="CWR66" s="169"/>
      <c r="CWS66" s="169"/>
      <c r="CWT66" s="169"/>
      <c r="CWU66" s="169"/>
      <c r="CWV66" s="169"/>
      <c r="CWW66" s="169"/>
      <c r="CWX66" s="169"/>
      <c r="CWY66" s="169"/>
      <c r="CWZ66" s="169"/>
      <c r="CXA66" s="169"/>
      <c r="CXB66" s="169"/>
      <c r="CXC66" s="169"/>
      <c r="CXD66" s="169"/>
      <c r="CXE66" s="169"/>
      <c r="CXF66" s="169"/>
      <c r="CXG66" s="169"/>
      <c r="CXH66" s="169"/>
      <c r="CXI66" s="169"/>
      <c r="CXJ66" s="169"/>
      <c r="CXK66" s="169"/>
      <c r="CXL66" s="169"/>
      <c r="CXM66" s="169"/>
      <c r="CXN66" s="169"/>
      <c r="CXO66" s="169"/>
      <c r="CXP66" s="169"/>
      <c r="CXQ66" s="169"/>
      <c r="CXR66" s="169"/>
      <c r="CXS66" s="169"/>
      <c r="CXT66" s="169"/>
      <c r="CXU66" s="169"/>
      <c r="CXV66" s="169"/>
      <c r="CXW66" s="169"/>
      <c r="CXX66" s="169"/>
      <c r="CXY66" s="169"/>
      <c r="CXZ66" s="169"/>
      <c r="CYA66" s="169"/>
      <c r="CYB66" s="169"/>
      <c r="CYC66" s="169"/>
      <c r="CYD66" s="169"/>
      <c r="CYE66" s="169"/>
      <c r="CYF66" s="169"/>
      <c r="CYG66" s="169"/>
      <c r="CYH66" s="169"/>
      <c r="CYI66" s="169"/>
      <c r="CYJ66" s="169"/>
      <c r="CYK66" s="169"/>
      <c r="CYL66" s="169"/>
      <c r="CYM66" s="169"/>
      <c r="CYN66" s="169"/>
      <c r="CYO66" s="169"/>
      <c r="CYP66" s="169"/>
      <c r="CYQ66" s="169"/>
      <c r="CYR66" s="169"/>
      <c r="CYS66" s="169"/>
      <c r="CYT66" s="169"/>
      <c r="CYU66" s="169"/>
      <c r="CYV66" s="169"/>
      <c r="CYW66" s="169"/>
      <c r="CYX66" s="169"/>
      <c r="CYY66" s="169"/>
      <c r="CYZ66" s="169"/>
      <c r="CZA66" s="169"/>
      <c r="CZB66" s="169"/>
      <c r="CZC66" s="169"/>
      <c r="CZD66" s="169"/>
      <c r="CZE66" s="169"/>
      <c r="CZF66" s="169"/>
      <c r="CZG66" s="169"/>
      <c r="CZH66" s="169"/>
      <c r="CZI66" s="169"/>
      <c r="CZJ66" s="169"/>
      <c r="CZK66" s="169"/>
      <c r="CZL66" s="169"/>
      <c r="CZM66" s="169"/>
      <c r="CZN66" s="169"/>
      <c r="CZO66" s="169"/>
      <c r="CZP66" s="169"/>
      <c r="CZQ66" s="169"/>
      <c r="CZR66" s="169"/>
      <c r="CZS66" s="169"/>
      <c r="CZT66" s="169"/>
      <c r="CZU66" s="169"/>
      <c r="CZV66" s="169"/>
      <c r="CZW66" s="169"/>
      <c r="CZX66" s="169"/>
      <c r="CZY66" s="169"/>
      <c r="CZZ66" s="169"/>
      <c r="DAA66" s="169"/>
      <c r="DAB66" s="169"/>
      <c r="DAC66" s="169"/>
      <c r="DAD66" s="169"/>
      <c r="DAE66" s="169"/>
      <c r="DAF66" s="169"/>
      <c r="DAG66" s="169"/>
      <c r="DAH66" s="169"/>
      <c r="DAI66" s="169"/>
      <c r="DAJ66" s="169"/>
      <c r="DAK66" s="169"/>
      <c r="DAL66" s="169"/>
      <c r="DAM66" s="169"/>
      <c r="DAN66" s="169"/>
      <c r="DAO66" s="169"/>
      <c r="DAP66" s="169"/>
      <c r="DAQ66" s="169"/>
      <c r="DAR66" s="169"/>
      <c r="DAS66" s="169"/>
      <c r="DAT66" s="169"/>
      <c r="DAU66" s="169"/>
      <c r="DAV66" s="169"/>
      <c r="DAW66" s="169"/>
      <c r="DAX66" s="169"/>
      <c r="DAY66" s="169"/>
      <c r="DAZ66" s="169"/>
      <c r="DBA66" s="169"/>
      <c r="DBB66" s="169"/>
      <c r="DBC66" s="169"/>
      <c r="DBD66" s="169"/>
      <c r="DBE66" s="169"/>
      <c r="DBF66" s="169"/>
      <c r="DBG66" s="169"/>
      <c r="DBH66" s="169"/>
      <c r="DBI66" s="169"/>
      <c r="DBJ66" s="169"/>
      <c r="DBK66" s="169"/>
      <c r="DBL66" s="169"/>
      <c r="DBM66" s="169"/>
      <c r="DBN66" s="169"/>
      <c r="DBO66" s="169"/>
      <c r="DBP66" s="169"/>
      <c r="DBQ66" s="169"/>
      <c r="DBR66" s="169"/>
      <c r="DBS66" s="169"/>
      <c r="DBT66" s="169"/>
      <c r="DBU66" s="169"/>
      <c r="DBV66" s="169"/>
      <c r="DBW66" s="169"/>
      <c r="DBX66" s="169"/>
      <c r="DBY66" s="169"/>
      <c r="DBZ66" s="169"/>
      <c r="DCA66" s="169"/>
      <c r="DCB66" s="169"/>
      <c r="DCC66" s="169"/>
      <c r="DCD66" s="169"/>
      <c r="DCE66" s="169"/>
      <c r="DCF66" s="169"/>
      <c r="DCG66" s="169"/>
      <c r="DCH66" s="169"/>
      <c r="DCI66" s="169"/>
      <c r="DCJ66" s="169"/>
      <c r="DCK66" s="169"/>
      <c r="DCL66" s="169"/>
      <c r="DCM66" s="169"/>
      <c r="DCN66" s="169"/>
      <c r="DCO66" s="169"/>
      <c r="DCP66" s="169"/>
      <c r="DCQ66" s="169"/>
      <c r="DCR66" s="169"/>
      <c r="DCS66" s="169"/>
      <c r="DCT66" s="169"/>
      <c r="DCU66" s="169"/>
      <c r="DCV66" s="169"/>
      <c r="DCW66" s="169"/>
      <c r="DCX66" s="169"/>
      <c r="DCY66" s="169"/>
      <c r="DCZ66" s="169"/>
      <c r="DDA66" s="169"/>
      <c r="DDB66" s="169"/>
      <c r="DDC66" s="169"/>
      <c r="DDD66" s="169"/>
      <c r="DDE66" s="169"/>
      <c r="DDF66" s="169"/>
      <c r="DDG66" s="169"/>
      <c r="DDH66" s="169"/>
      <c r="DDI66" s="169"/>
      <c r="DDJ66" s="169"/>
      <c r="DDK66" s="169"/>
      <c r="DDL66" s="169"/>
      <c r="DDM66" s="169"/>
      <c r="DDN66" s="169"/>
      <c r="DDO66" s="169"/>
      <c r="DDP66" s="169"/>
      <c r="DDQ66" s="169"/>
      <c r="DDR66" s="169"/>
      <c r="DDS66" s="169"/>
      <c r="DDT66" s="169"/>
      <c r="DDU66" s="169"/>
      <c r="DDV66" s="169"/>
      <c r="DDW66" s="169"/>
      <c r="DDX66" s="169"/>
      <c r="DDY66" s="169"/>
      <c r="DDZ66" s="169"/>
      <c r="DEA66" s="169"/>
      <c r="DEB66" s="169"/>
      <c r="DEC66" s="169"/>
      <c r="DED66" s="169"/>
      <c r="DEE66" s="169"/>
      <c r="DEF66" s="169"/>
      <c r="DEG66" s="169"/>
      <c r="DEH66" s="169"/>
      <c r="DEI66" s="169"/>
      <c r="DEJ66" s="169"/>
      <c r="DEK66" s="169"/>
      <c r="DEL66" s="169"/>
      <c r="DEM66" s="169"/>
      <c r="DEN66" s="169"/>
      <c r="DEO66" s="169"/>
      <c r="DEP66" s="169"/>
      <c r="DEQ66" s="169"/>
      <c r="DER66" s="169"/>
      <c r="DES66" s="169"/>
      <c r="DET66" s="169"/>
      <c r="DEU66" s="169"/>
      <c r="DEV66" s="169"/>
      <c r="DEW66" s="169"/>
      <c r="DEX66" s="169"/>
      <c r="DEY66" s="169"/>
      <c r="DEZ66" s="169"/>
      <c r="DFA66" s="169"/>
      <c r="DFB66" s="169"/>
      <c r="DFC66" s="169"/>
      <c r="DFD66" s="169"/>
      <c r="DFE66" s="169"/>
      <c r="DFF66" s="169"/>
      <c r="DFG66" s="169"/>
      <c r="DFH66" s="169"/>
      <c r="DFI66" s="169"/>
      <c r="DFJ66" s="169"/>
      <c r="DFK66" s="169"/>
      <c r="DFL66" s="169"/>
      <c r="DFM66" s="169"/>
      <c r="DFN66" s="169"/>
      <c r="DFO66" s="169"/>
      <c r="DFP66" s="169"/>
      <c r="DFQ66" s="169"/>
      <c r="DFR66" s="169"/>
      <c r="DFS66" s="169"/>
      <c r="DFT66" s="169"/>
      <c r="DFU66" s="169"/>
      <c r="DFV66" s="169"/>
      <c r="DFW66" s="169"/>
      <c r="DFX66" s="169"/>
      <c r="DFY66" s="169"/>
      <c r="DFZ66" s="169"/>
      <c r="DGA66" s="169"/>
      <c r="DGB66" s="169"/>
      <c r="DGC66" s="169"/>
      <c r="DGD66" s="169"/>
      <c r="DGE66" s="169"/>
      <c r="DGF66" s="169"/>
      <c r="DGG66" s="169"/>
      <c r="DGH66" s="169"/>
      <c r="DGI66" s="169"/>
      <c r="DGJ66" s="169"/>
      <c r="DGK66" s="169"/>
      <c r="DGL66" s="169"/>
      <c r="DGM66" s="169"/>
      <c r="DGN66" s="169"/>
      <c r="DGO66" s="169"/>
      <c r="DGP66" s="169"/>
      <c r="DGQ66" s="169"/>
      <c r="DGR66" s="169"/>
      <c r="DGS66" s="169"/>
      <c r="DGT66" s="169"/>
      <c r="DGU66" s="169"/>
      <c r="DGV66" s="169"/>
      <c r="DGW66" s="169"/>
      <c r="DGX66" s="169"/>
      <c r="DGY66" s="169"/>
      <c r="DGZ66" s="169"/>
      <c r="DHA66" s="169"/>
      <c r="DHB66" s="169"/>
      <c r="DHC66" s="169"/>
      <c r="DHD66" s="169"/>
      <c r="DHE66" s="169"/>
      <c r="DHF66" s="169"/>
      <c r="DHG66" s="169"/>
      <c r="DHH66" s="169"/>
      <c r="DHI66" s="169"/>
      <c r="DHJ66" s="169"/>
      <c r="DHK66" s="169"/>
      <c r="DHL66" s="169"/>
      <c r="DHM66" s="169"/>
      <c r="DHN66" s="169"/>
      <c r="DHO66" s="169"/>
      <c r="DHP66" s="169"/>
      <c r="DHQ66" s="169"/>
      <c r="DHR66" s="169"/>
      <c r="DHS66" s="169"/>
      <c r="DHT66" s="169"/>
      <c r="DHU66" s="169"/>
      <c r="DHV66" s="169"/>
      <c r="DHW66" s="169"/>
      <c r="DHX66" s="169"/>
      <c r="DHY66" s="169"/>
      <c r="DHZ66" s="169"/>
      <c r="DIA66" s="169"/>
      <c r="DIB66" s="169"/>
      <c r="DIC66" s="169"/>
      <c r="DID66" s="169"/>
      <c r="DIE66" s="169"/>
      <c r="DIF66" s="169"/>
      <c r="DIG66" s="169"/>
      <c r="DIH66" s="169"/>
      <c r="DII66" s="169"/>
      <c r="DIJ66" s="169"/>
      <c r="DIK66" s="169"/>
      <c r="DIL66" s="169"/>
      <c r="DIM66" s="169"/>
      <c r="DIN66" s="169"/>
      <c r="DIO66" s="169"/>
      <c r="DIP66" s="169"/>
      <c r="DIQ66" s="169"/>
      <c r="DIR66" s="169"/>
      <c r="DIS66" s="169"/>
      <c r="DIT66" s="169"/>
      <c r="DIU66" s="169"/>
      <c r="DIV66" s="169"/>
      <c r="DIW66" s="169"/>
      <c r="DIX66" s="169"/>
      <c r="DIY66" s="169"/>
      <c r="DIZ66" s="169"/>
      <c r="DJA66" s="169"/>
      <c r="DJB66" s="169"/>
      <c r="DJC66" s="169"/>
      <c r="DJD66" s="169"/>
      <c r="DJE66" s="169"/>
      <c r="DJF66" s="169"/>
      <c r="DJG66" s="169"/>
      <c r="DJH66" s="169"/>
      <c r="DJI66" s="169"/>
      <c r="DJJ66" s="169"/>
      <c r="DJK66" s="169"/>
      <c r="DJL66" s="169"/>
      <c r="DJM66" s="169"/>
      <c r="DJN66" s="169"/>
      <c r="DJO66" s="169"/>
      <c r="DJP66" s="169"/>
      <c r="DJQ66" s="169"/>
      <c r="DJR66" s="169"/>
      <c r="DJS66" s="169"/>
      <c r="DJT66" s="169"/>
      <c r="DJU66" s="169"/>
      <c r="DJV66" s="169"/>
      <c r="DJW66" s="169"/>
      <c r="DJX66" s="169"/>
      <c r="DJY66" s="169"/>
      <c r="DJZ66" s="169"/>
      <c r="DKA66" s="169"/>
      <c r="DKB66" s="169"/>
      <c r="DKC66" s="169"/>
      <c r="DKD66" s="169"/>
      <c r="DKE66" s="169"/>
      <c r="DKF66" s="169"/>
      <c r="DKG66" s="169"/>
      <c r="DKH66" s="169"/>
      <c r="DKI66" s="169"/>
      <c r="DKJ66" s="169"/>
      <c r="DKK66" s="169"/>
      <c r="DKL66" s="169"/>
      <c r="DKM66" s="169"/>
      <c r="DKN66" s="169"/>
      <c r="DKO66" s="169"/>
      <c r="DKP66" s="169"/>
      <c r="DKQ66" s="169"/>
      <c r="DKR66" s="169"/>
      <c r="DKS66" s="169"/>
      <c r="DKT66" s="169"/>
      <c r="DKU66" s="169"/>
      <c r="DKV66" s="169"/>
      <c r="DKW66" s="169"/>
      <c r="DKX66" s="169"/>
      <c r="DKY66" s="169"/>
      <c r="DKZ66" s="169"/>
      <c r="DLA66" s="169"/>
      <c r="DLB66" s="169"/>
      <c r="DLC66" s="169"/>
      <c r="DLD66" s="169"/>
      <c r="DLE66" s="169"/>
      <c r="DLF66" s="169"/>
      <c r="DLG66" s="169"/>
      <c r="DLH66" s="169"/>
      <c r="DLI66" s="169"/>
      <c r="DLJ66" s="169"/>
      <c r="DLK66" s="169"/>
      <c r="DLL66" s="169"/>
      <c r="DLM66" s="169"/>
      <c r="DLN66" s="169"/>
      <c r="DLO66" s="169"/>
      <c r="DLP66" s="169"/>
      <c r="DLQ66" s="169"/>
      <c r="DLR66" s="169"/>
      <c r="DLS66" s="169"/>
      <c r="DLT66" s="169"/>
      <c r="DLU66" s="169"/>
      <c r="DLV66" s="169"/>
      <c r="DLW66" s="169"/>
      <c r="DLX66" s="169"/>
      <c r="DLY66" s="169"/>
      <c r="DLZ66" s="169"/>
      <c r="DMA66" s="169"/>
      <c r="DMB66" s="169"/>
      <c r="DMC66" s="169"/>
      <c r="DMD66" s="169"/>
      <c r="DME66" s="169"/>
      <c r="DMF66" s="169"/>
      <c r="DMG66" s="169"/>
      <c r="DMH66" s="169"/>
      <c r="DMI66" s="169"/>
      <c r="DMJ66" s="169"/>
      <c r="DMK66" s="169"/>
      <c r="DML66" s="169"/>
      <c r="DMM66" s="169"/>
      <c r="DMN66" s="169"/>
      <c r="DMO66" s="169"/>
      <c r="DMP66" s="169"/>
      <c r="DMQ66" s="169"/>
      <c r="DMR66" s="169"/>
      <c r="DMS66" s="169"/>
      <c r="DMT66" s="169"/>
      <c r="DMU66" s="169"/>
      <c r="DMV66" s="169"/>
      <c r="DMW66" s="169"/>
      <c r="DMX66" s="169"/>
      <c r="DMY66" s="169"/>
      <c r="DMZ66" s="169"/>
      <c r="DNA66" s="169"/>
      <c r="DNB66" s="169"/>
      <c r="DNC66" s="169"/>
      <c r="DND66" s="169"/>
      <c r="DNE66" s="169"/>
      <c r="DNF66" s="169"/>
      <c r="DNG66" s="169"/>
      <c r="DNH66" s="169"/>
      <c r="DNI66" s="169"/>
      <c r="DNJ66" s="169"/>
      <c r="DNK66" s="169"/>
      <c r="DNL66" s="169"/>
      <c r="DNM66" s="169"/>
      <c r="DNN66" s="169"/>
      <c r="DNO66" s="169"/>
      <c r="DNP66" s="169"/>
      <c r="DNQ66" s="169"/>
      <c r="DNR66" s="169"/>
      <c r="DNS66" s="169"/>
      <c r="DNT66" s="169"/>
      <c r="DNU66" s="169"/>
      <c r="DNV66" s="169"/>
      <c r="DNW66" s="169"/>
      <c r="DNX66" s="169"/>
      <c r="DNY66" s="169"/>
      <c r="DNZ66" s="169"/>
      <c r="DOA66" s="169"/>
      <c r="DOB66" s="169"/>
      <c r="DOC66" s="169"/>
      <c r="DOD66" s="169"/>
      <c r="DOE66" s="169"/>
      <c r="DOF66" s="169"/>
      <c r="DOG66" s="169"/>
      <c r="DOH66" s="169"/>
      <c r="DOI66" s="169"/>
      <c r="DOJ66" s="169"/>
      <c r="DOK66" s="169"/>
      <c r="DOL66" s="169"/>
      <c r="DOM66" s="169"/>
      <c r="DON66" s="169"/>
      <c r="DOO66" s="169"/>
      <c r="DOP66" s="169"/>
      <c r="DOQ66" s="169"/>
      <c r="DOR66" s="169"/>
      <c r="DOS66" s="169"/>
      <c r="DOT66" s="169"/>
      <c r="DOU66" s="169"/>
      <c r="DOV66" s="169"/>
      <c r="DOW66" s="169"/>
      <c r="DOX66" s="169"/>
      <c r="DOY66" s="169"/>
      <c r="DOZ66" s="169"/>
      <c r="DPA66" s="169"/>
      <c r="DPB66" s="169"/>
      <c r="DPC66" s="169"/>
      <c r="DPD66" s="169"/>
      <c r="DPE66" s="169"/>
      <c r="DPF66" s="169"/>
      <c r="DPG66" s="169"/>
      <c r="DPH66" s="169"/>
      <c r="DPI66" s="169"/>
      <c r="DPJ66" s="169"/>
      <c r="DPK66" s="169"/>
      <c r="DPL66" s="169"/>
      <c r="DPM66" s="169"/>
      <c r="DPN66" s="169"/>
      <c r="DPO66" s="169"/>
      <c r="DPP66" s="169"/>
      <c r="DPQ66" s="169"/>
      <c r="DPR66" s="169"/>
      <c r="DPS66" s="169"/>
      <c r="DPT66" s="169"/>
      <c r="DPU66" s="169"/>
      <c r="DPV66" s="169"/>
      <c r="DPW66" s="169"/>
      <c r="DPX66" s="169"/>
      <c r="DPY66" s="169"/>
      <c r="DPZ66" s="169"/>
      <c r="DQA66" s="169"/>
      <c r="DQB66" s="169"/>
      <c r="DQC66" s="169"/>
      <c r="DQD66" s="169"/>
      <c r="DQE66" s="169"/>
      <c r="DQF66" s="169"/>
      <c r="DQG66" s="169"/>
      <c r="DQH66" s="169"/>
      <c r="DQI66" s="169"/>
      <c r="DQJ66" s="169"/>
      <c r="DQK66" s="169"/>
      <c r="DQL66" s="169"/>
      <c r="DQM66" s="169"/>
      <c r="DQN66" s="169"/>
      <c r="DQO66" s="169"/>
      <c r="DQP66" s="169"/>
      <c r="DQQ66" s="169"/>
      <c r="DQR66" s="169"/>
      <c r="DQS66" s="169"/>
      <c r="DQT66" s="169"/>
      <c r="DQU66" s="169"/>
      <c r="DQV66" s="169"/>
      <c r="DQW66" s="169"/>
      <c r="DQX66" s="169"/>
      <c r="DQY66" s="169"/>
      <c r="DQZ66" s="169"/>
      <c r="DRA66" s="169"/>
      <c r="DRB66" s="169"/>
      <c r="DRC66" s="169"/>
      <c r="DRD66" s="169"/>
      <c r="DRE66" s="169"/>
      <c r="DRF66" s="169"/>
      <c r="DRG66" s="169"/>
      <c r="DRH66" s="169"/>
      <c r="DRI66" s="169"/>
      <c r="DRJ66" s="169"/>
      <c r="DRK66" s="169"/>
      <c r="DRL66" s="169"/>
      <c r="DRM66" s="169"/>
      <c r="DRN66" s="169"/>
      <c r="DRO66" s="169"/>
      <c r="DRP66" s="169"/>
      <c r="DRQ66" s="169"/>
      <c r="DRR66" s="169"/>
      <c r="DRS66" s="169"/>
      <c r="DRT66" s="169"/>
      <c r="DRU66" s="169"/>
      <c r="DRV66" s="169"/>
      <c r="DRW66" s="169"/>
      <c r="DRX66" s="169"/>
      <c r="DRY66" s="169"/>
      <c r="DRZ66" s="169"/>
      <c r="DSA66" s="169"/>
      <c r="DSB66" s="169"/>
      <c r="DSC66" s="169"/>
      <c r="DSD66" s="169"/>
      <c r="DSE66" s="169"/>
      <c r="DSF66" s="169"/>
      <c r="DSG66" s="169"/>
      <c r="DSH66" s="169"/>
      <c r="DSI66" s="169"/>
      <c r="DSJ66" s="169"/>
      <c r="DSK66" s="169"/>
      <c r="DSL66" s="169"/>
      <c r="DSM66" s="169"/>
      <c r="DSN66" s="169"/>
      <c r="DSO66" s="169"/>
      <c r="DSP66" s="169"/>
      <c r="DSQ66" s="169"/>
      <c r="DSR66" s="169"/>
      <c r="DSS66" s="169"/>
      <c r="DST66" s="169"/>
      <c r="DSU66" s="169"/>
      <c r="DSV66" s="169"/>
      <c r="DSW66" s="169"/>
      <c r="DSX66" s="169"/>
      <c r="DSY66" s="169"/>
      <c r="DSZ66" s="169"/>
      <c r="DTA66" s="169"/>
      <c r="DTB66" s="169"/>
      <c r="DTC66" s="169"/>
      <c r="DTD66" s="169"/>
      <c r="DTE66" s="169"/>
      <c r="DTF66" s="169"/>
      <c r="DTG66" s="169"/>
      <c r="DTH66" s="169"/>
      <c r="DTI66" s="169"/>
      <c r="DTJ66" s="169"/>
      <c r="DTK66" s="169"/>
      <c r="DTL66" s="169"/>
      <c r="DTM66" s="169"/>
      <c r="DTN66" s="169"/>
      <c r="DTO66" s="169"/>
      <c r="DTP66" s="169"/>
      <c r="DTQ66" s="169"/>
      <c r="DTR66" s="169"/>
      <c r="DTS66" s="169"/>
      <c r="DTT66" s="169"/>
      <c r="DTU66" s="169"/>
      <c r="DTV66" s="169"/>
      <c r="DTW66" s="169"/>
      <c r="DTX66" s="169"/>
      <c r="DTY66" s="169"/>
      <c r="DTZ66" s="169"/>
      <c r="DUA66" s="169"/>
      <c r="DUB66" s="169"/>
      <c r="DUC66" s="169"/>
      <c r="DUD66" s="169"/>
      <c r="DUE66" s="169"/>
      <c r="DUF66" s="169"/>
      <c r="DUG66" s="169"/>
      <c r="DUH66" s="169"/>
      <c r="DUI66" s="169"/>
      <c r="DUJ66" s="169"/>
      <c r="DUK66" s="169"/>
      <c r="DUL66" s="169"/>
      <c r="DUM66" s="169"/>
      <c r="DUN66" s="169"/>
      <c r="DUO66" s="169"/>
      <c r="DUP66" s="169"/>
      <c r="DUQ66" s="169"/>
      <c r="DUR66" s="169"/>
      <c r="DUS66" s="169"/>
      <c r="DUT66" s="169"/>
      <c r="DUU66" s="169"/>
      <c r="DUV66" s="169"/>
      <c r="DUW66" s="169"/>
      <c r="DUX66" s="169"/>
      <c r="DUY66" s="169"/>
      <c r="DUZ66" s="169"/>
      <c r="DVA66" s="169"/>
      <c r="DVB66" s="169"/>
      <c r="DVC66" s="169"/>
      <c r="DVD66" s="169"/>
      <c r="DVE66" s="169"/>
      <c r="DVF66" s="169"/>
      <c r="DVG66" s="169"/>
      <c r="DVH66" s="169"/>
      <c r="DVI66" s="169"/>
      <c r="DVJ66" s="169"/>
      <c r="DVK66" s="169"/>
      <c r="DVL66" s="169"/>
      <c r="DVM66" s="169"/>
      <c r="DVN66" s="169"/>
      <c r="DVO66" s="169"/>
      <c r="DVP66" s="169"/>
      <c r="DVQ66" s="169"/>
      <c r="DVR66" s="169"/>
      <c r="DVS66" s="169"/>
      <c r="DVT66" s="169"/>
      <c r="DVU66" s="169"/>
      <c r="DVV66" s="169"/>
      <c r="DVW66" s="169"/>
      <c r="DVX66" s="169"/>
      <c r="DVY66" s="169"/>
      <c r="DVZ66" s="169"/>
      <c r="DWA66" s="169"/>
      <c r="DWB66" s="169"/>
      <c r="DWC66" s="169"/>
      <c r="DWD66" s="169"/>
      <c r="DWE66" s="169"/>
      <c r="DWF66" s="169"/>
      <c r="DWG66" s="169"/>
      <c r="DWH66" s="169"/>
      <c r="DWI66" s="169"/>
      <c r="DWJ66" s="169"/>
      <c r="DWK66" s="169"/>
      <c r="DWL66" s="169"/>
      <c r="DWM66" s="169"/>
      <c r="DWN66" s="169"/>
      <c r="DWO66" s="169"/>
      <c r="DWP66" s="169"/>
      <c r="DWQ66" s="169"/>
      <c r="DWR66" s="169"/>
      <c r="DWS66" s="169"/>
      <c r="DWT66" s="169"/>
      <c r="DWU66" s="169"/>
      <c r="DWV66" s="169"/>
      <c r="DWW66" s="169"/>
      <c r="DWX66" s="169"/>
      <c r="DWY66" s="169"/>
      <c r="DWZ66" s="169"/>
      <c r="DXA66" s="169"/>
      <c r="DXB66" s="169"/>
      <c r="DXC66" s="169"/>
      <c r="DXD66" s="169"/>
      <c r="DXE66" s="169"/>
      <c r="DXF66" s="169"/>
      <c r="DXG66" s="169"/>
      <c r="DXH66" s="169"/>
      <c r="DXI66" s="169"/>
      <c r="DXJ66" s="169"/>
      <c r="DXK66" s="169"/>
      <c r="DXL66" s="169"/>
      <c r="DXM66" s="169"/>
      <c r="DXN66" s="169"/>
      <c r="DXO66" s="169"/>
      <c r="DXP66" s="169"/>
      <c r="DXQ66" s="169"/>
      <c r="DXR66" s="169"/>
      <c r="DXS66" s="169"/>
      <c r="DXT66" s="169"/>
      <c r="DXU66" s="169"/>
      <c r="DXV66" s="169"/>
      <c r="DXW66" s="169"/>
      <c r="DXX66" s="169"/>
      <c r="DXY66" s="169"/>
      <c r="DXZ66" s="169"/>
      <c r="DYA66" s="169"/>
      <c r="DYB66" s="169"/>
      <c r="DYC66" s="169"/>
      <c r="DYD66" s="169"/>
      <c r="DYE66" s="169"/>
      <c r="DYF66" s="169"/>
      <c r="DYG66" s="169"/>
      <c r="DYH66" s="169"/>
      <c r="DYI66" s="169"/>
      <c r="DYJ66" s="169"/>
      <c r="DYK66" s="169"/>
      <c r="DYL66" s="169"/>
      <c r="DYM66" s="169"/>
      <c r="DYN66" s="169"/>
      <c r="DYO66" s="169"/>
      <c r="DYP66" s="169"/>
      <c r="DYQ66" s="169"/>
      <c r="DYR66" s="169"/>
      <c r="DYS66" s="169"/>
      <c r="DYT66" s="169"/>
      <c r="DYU66" s="169"/>
      <c r="DYV66" s="169"/>
      <c r="DYW66" s="169"/>
      <c r="DYX66" s="169"/>
      <c r="DYY66" s="169"/>
      <c r="DYZ66" s="169"/>
      <c r="DZA66" s="169"/>
      <c r="DZB66" s="169"/>
      <c r="DZC66" s="169"/>
      <c r="DZD66" s="169"/>
      <c r="DZE66" s="169"/>
      <c r="DZF66" s="169"/>
      <c r="DZG66" s="169"/>
      <c r="DZH66" s="169"/>
      <c r="DZI66" s="169"/>
      <c r="DZJ66" s="169"/>
      <c r="DZK66" s="169"/>
      <c r="DZL66" s="169"/>
      <c r="DZM66" s="169"/>
      <c r="DZN66" s="169"/>
      <c r="DZO66" s="169"/>
      <c r="DZP66" s="169"/>
      <c r="DZQ66" s="169"/>
      <c r="DZR66" s="169"/>
      <c r="DZS66" s="169"/>
      <c r="DZT66" s="169"/>
      <c r="DZU66" s="169"/>
      <c r="DZV66" s="169"/>
      <c r="DZW66" s="169"/>
      <c r="DZX66" s="169"/>
      <c r="DZY66" s="169"/>
      <c r="DZZ66" s="169"/>
      <c r="EAA66" s="169"/>
      <c r="EAB66" s="169"/>
      <c r="EAC66" s="169"/>
      <c r="EAD66" s="169"/>
      <c r="EAE66" s="169"/>
      <c r="EAF66" s="169"/>
      <c r="EAG66" s="169"/>
      <c r="EAH66" s="169"/>
      <c r="EAI66" s="169"/>
      <c r="EAJ66" s="169"/>
      <c r="EAK66" s="169"/>
      <c r="EAL66" s="169"/>
      <c r="EAM66" s="169"/>
      <c r="EAN66" s="169"/>
      <c r="EAO66" s="169"/>
      <c r="EAP66" s="169"/>
      <c r="EAQ66" s="169"/>
      <c r="EAR66" s="169"/>
      <c r="EAS66" s="169"/>
      <c r="EAT66" s="169"/>
      <c r="EAU66" s="169"/>
      <c r="EAV66" s="169"/>
      <c r="EAW66" s="169"/>
      <c r="EAX66" s="169"/>
      <c r="EAY66" s="169"/>
      <c r="EAZ66" s="169"/>
      <c r="EBA66" s="169"/>
      <c r="EBB66" s="169"/>
      <c r="EBC66" s="169"/>
      <c r="EBD66" s="169"/>
      <c r="EBE66" s="169"/>
      <c r="EBF66" s="169"/>
      <c r="EBG66" s="169"/>
      <c r="EBH66" s="169"/>
      <c r="EBI66" s="169"/>
      <c r="EBJ66" s="169"/>
      <c r="EBK66" s="169"/>
      <c r="EBL66" s="169"/>
      <c r="EBM66" s="169"/>
      <c r="EBN66" s="169"/>
      <c r="EBO66" s="169"/>
      <c r="EBP66" s="169"/>
      <c r="EBQ66" s="169"/>
      <c r="EBR66" s="169"/>
      <c r="EBS66" s="169"/>
      <c r="EBT66" s="169"/>
      <c r="EBU66" s="169"/>
      <c r="EBV66" s="169"/>
      <c r="EBW66" s="169"/>
      <c r="EBX66" s="169"/>
      <c r="EBY66" s="169"/>
      <c r="EBZ66" s="169"/>
      <c r="ECA66" s="169"/>
      <c r="ECB66" s="169"/>
      <c r="ECC66" s="169"/>
      <c r="ECD66" s="169"/>
      <c r="ECE66" s="169"/>
      <c r="ECF66" s="169"/>
      <c r="ECG66" s="169"/>
      <c r="ECH66" s="169"/>
      <c r="ECI66" s="169"/>
      <c r="ECJ66" s="169"/>
      <c r="ECK66" s="169"/>
      <c r="ECL66" s="169"/>
      <c r="ECM66" s="169"/>
      <c r="ECN66" s="169"/>
      <c r="ECO66" s="169"/>
      <c r="ECP66" s="169"/>
      <c r="ECQ66" s="169"/>
      <c r="ECR66" s="169"/>
      <c r="ECS66" s="169"/>
      <c r="ECT66" s="169"/>
      <c r="ECU66" s="169"/>
      <c r="ECV66" s="169"/>
      <c r="ECW66" s="169"/>
      <c r="ECX66" s="169"/>
      <c r="ECY66" s="169"/>
      <c r="ECZ66" s="169"/>
      <c r="EDA66" s="169"/>
      <c r="EDB66" s="169"/>
      <c r="EDC66" s="169"/>
      <c r="EDD66" s="169"/>
      <c r="EDE66" s="169"/>
      <c r="EDF66" s="169"/>
      <c r="EDG66" s="169"/>
      <c r="EDH66" s="169"/>
      <c r="EDI66" s="169"/>
      <c r="EDJ66" s="169"/>
      <c r="EDK66" s="169"/>
      <c r="EDL66" s="169"/>
      <c r="EDM66" s="169"/>
      <c r="EDN66" s="169"/>
      <c r="EDO66" s="169"/>
      <c r="EDP66" s="169"/>
      <c r="EDQ66" s="169"/>
      <c r="EDR66" s="169"/>
      <c r="EDS66" s="169"/>
      <c r="EDT66" s="169"/>
      <c r="EDU66" s="169"/>
      <c r="EDV66" s="169"/>
      <c r="EDW66" s="169"/>
      <c r="EDX66" s="169"/>
      <c r="EDY66" s="169"/>
      <c r="EDZ66" s="169"/>
      <c r="EEA66" s="169"/>
      <c r="EEB66" s="169"/>
      <c r="EEC66" s="169"/>
      <c r="EED66" s="169"/>
      <c r="EEE66" s="169"/>
      <c r="EEF66" s="169"/>
      <c r="EEG66" s="169"/>
      <c r="EEH66" s="169"/>
      <c r="EEI66" s="169"/>
      <c r="EEJ66" s="169"/>
      <c r="EEK66" s="169"/>
      <c r="EEL66" s="169"/>
      <c r="EEM66" s="169"/>
      <c r="EEN66" s="169"/>
      <c r="EEO66" s="169"/>
      <c r="EEP66" s="169"/>
      <c r="EEQ66" s="169"/>
      <c r="EER66" s="169"/>
      <c r="EES66" s="169"/>
      <c r="EET66" s="169"/>
      <c r="EEU66" s="169"/>
      <c r="EEV66" s="169"/>
      <c r="EEW66" s="169"/>
      <c r="EEX66" s="169"/>
      <c r="EEY66" s="169"/>
      <c r="EEZ66" s="169"/>
      <c r="EFA66" s="169"/>
      <c r="EFB66" s="169"/>
      <c r="EFC66" s="169"/>
      <c r="EFD66" s="169"/>
      <c r="EFE66" s="169"/>
      <c r="EFF66" s="169"/>
      <c r="EFG66" s="169"/>
      <c r="EFH66" s="169"/>
      <c r="EFI66" s="169"/>
      <c r="EFJ66" s="169"/>
      <c r="EFK66" s="169"/>
      <c r="EFL66" s="169"/>
      <c r="EFM66" s="169"/>
      <c r="EFN66" s="169"/>
      <c r="EFO66" s="169"/>
      <c r="EFP66" s="169"/>
      <c r="EFQ66" s="169"/>
      <c r="EFR66" s="169"/>
      <c r="EFS66" s="169"/>
      <c r="EFT66" s="169"/>
      <c r="EFU66" s="169"/>
      <c r="EFV66" s="169"/>
      <c r="EFW66" s="169"/>
      <c r="EFX66" s="169"/>
      <c r="EFY66" s="169"/>
      <c r="EFZ66" s="169"/>
      <c r="EGA66" s="169"/>
      <c r="EGB66" s="169"/>
      <c r="EGC66" s="169"/>
      <c r="EGD66" s="169"/>
      <c r="EGE66" s="169"/>
      <c r="EGF66" s="169"/>
      <c r="EGG66" s="169"/>
      <c r="EGH66" s="169"/>
      <c r="EGI66" s="169"/>
      <c r="EGJ66" s="169"/>
      <c r="EGK66" s="169"/>
      <c r="EGL66" s="169"/>
      <c r="EGM66" s="169"/>
      <c r="EGN66" s="169"/>
      <c r="EGO66" s="169"/>
      <c r="EGP66" s="169"/>
      <c r="EGQ66" s="169"/>
      <c r="EGR66" s="169"/>
      <c r="EGS66" s="169"/>
      <c r="EGT66" s="169"/>
      <c r="EGU66" s="169"/>
      <c r="EGV66" s="169"/>
      <c r="EGW66" s="169"/>
      <c r="EGX66" s="169"/>
      <c r="EGY66" s="169"/>
      <c r="EGZ66" s="169"/>
      <c r="EHA66" s="169"/>
      <c r="EHB66" s="169"/>
      <c r="EHC66" s="169"/>
      <c r="EHD66" s="169"/>
      <c r="EHE66" s="169"/>
      <c r="EHF66" s="169"/>
      <c r="EHG66" s="169"/>
      <c r="EHH66" s="169"/>
      <c r="EHI66" s="169"/>
      <c r="EHJ66" s="169"/>
      <c r="EHK66" s="169"/>
      <c r="EHL66" s="169"/>
      <c r="EHM66" s="169"/>
      <c r="EHN66" s="169"/>
      <c r="EHO66" s="169"/>
      <c r="EHP66" s="169"/>
      <c r="EHQ66" s="169"/>
      <c r="EHR66" s="169"/>
      <c r="EHS66" s="169"/>
      <c r="EHT66" s="169"/>
      <c r="EHU66" s="169"/>
      <c r="EHV66" s="169"/>
      <c r="EHW66" s="169"/>
      <c r="EHX66" s="169"/>
      <c r="EHY66" s="169"/>
      <c r="EHZ66" s="169"/>
      <c r="EIA66" s="169"/>
      <c r="EIB66" s="169"/>
      <c r="EIC66" s="169"/>
      <c r="EID66" s="169"/>
      <c r="EIE66" s="169"/>
      <c r="EIF66" s="169"/>
      <c r="EIG66" s="169"/>
      <c r="EIH66" s="169"/>
      <c r="EII66" s="169"/>
      <c r="EIJ66" s="169"/>
      <c r="EIK66" s="169"/>
      <c r="EIL66" s="169"/>
      <c r="EIM66" s="169"/>
      <c r="EIN66" s="169"/>
      <c r="EIO66" s="169"/>
      <c r="EIP66" s="169"/>
      <c r="EIQ66" s="169"/>
      <c r="EIR66" s="169"/>
      <c r="EIS66" s="169"/>
      <c r="EIT66" s="169"/>
      <c r="EIU66" s="169"/>
      <c r="EIV66" s="169"/>
      <c r="EIW66" s="169"/>
      <c r="EIX66" s="169"/>
      <c r="EIY66" s="169"/>
      <c r="EIZ66" s="169"/>
      <c r="EJA66" s="169"/>
      <c r="EJB66" s="169"/>
      <c r="EJC66" s="169"/>
      <c r="EJD66" s="169"/>
      <c r="EJE66" s="169"/>
      <c r="EJF66" s="169"/>
      <c r="EJG66" s="169"/>
      <c r="EJH66" s="169"/>
      <c r="EJI66" s="169"/>
      <c r="EJJ66" s="169"/>
      <c r="EJK66" s="169"/>
      <c r="EJL66" s="169"/>
      <c r="EJM66" s="169"/>
      <c r="EJN66" s="169"/>
      <c r="EJO66" s="169"/>
      <c r="EJP66" s="169"/>
      <c r="EJQ66" s="169"/>
      <c r="EJR66" s="169"/>
      <c r="EJS66" s="169"/>
      <c r="EJT66" s="169"/>
      <c r="EJU66" s="169"/>
      <c r="EJV66" s="169"/>
      <c r="EJW66" s="169"/>
      <c r="EJX66" s="169"/>
      <c r="EJY66" s="169"/>
      <c r="EJZ66" s="169"/>
      <c r="EKA66" s="169"/>
      <c r="EKB66" s="169"/>
      <c r="EKC66" s="169"/>
      <c r="EKD66" s="169"/>
      <c r="EKE66" s="169"/>
      <c r="EKF66" s="169"/>
      <c r="EKG66" s="169"/>
      <c r="EKH66" s="169"/>
      <c r="EKI66" s="169"/>
      <c r="EKJ66" s="169"/>
      <c r="EKK66" s="169"/>
      <c r="EKL66" s="169"/>
      <c r="EKM66" s="169"/>
      <c r="EKN66" s="169"/>
      <c r="EKO66" s="169"/>
      <c r="EKP66" s="169"/>
      <c r="EKQ66" s="169"/>
      <c r="EKR66" s="169"/>
      <c r="EKS66" s="169"/>
      <c r="EKT66" s="169"/>
      <c r="EKU66" s="169"/>
      <c r="EKV66" s="169"/>
      <c r="EKW66" s="169"/>
      <c r="EKX66" s="169"/>
      <c r="EKY66" s="169"/>
      <c r="EKZ66" s="169"/>
      <c r="ELA66" s="169"/>
      <c r="ELB66" s="169"/>
      <c r="ELC66" s="169"/>
      <c r="ELD66" s="169"/>
      <c r="ELE66" s="169"/>
      <c r="ELF66" s="169"/>
      <c r="ELG66" s="169"/>
      <c r="ELH66" s="169"/>
      <c r="ELI66" s="169"/>
      <c r="ELJ66" s="169"/>
      <c r="ELK66" s="169"/>
      <c r="ELL66" s="169"/>
      <c r="ELM66" s="169"/>
      <c r="ELN66" s="169"/>
      <c r="ELO66" s="169"/>
      <c r="ELP66" s="169"/>
      <c r="ELQ66" s="169"/>
      <c r="ELR66" s="169"/>
      <c r="ELS66" s="169"/>
      <c r="ELT66" s="169"/>
      <c r="ELU66" s="169"/>
      <c r="ELV66" s="169"/>
      <c r="ELW66" s="169"/>
      <c r="ELX66" s="169"/>
      <c r="ELY66" s="169"/>
      <c r="ELZ66" s="169"/>
      <c r="EMA66" s="169"/>
      <c r="EMB66" s="169"/>
      <c r="EMC66" s="169"/>
      <c r="EMD66" s="169"/>
      <c r="EME66" s="169"/>
      <c r="EMF66" s="169"/>
      <c r="EMG66" s="169"/>
      <c r="EMH66" s="169"/>
      <c r="EMI66" s="169"/>
      <c r="EMJ66" s="169"/>
      <c r="EMK66" s="169"/>
      <c r="EML66" s="169"/>
      <c r="EMM66" s="169"/>
      <c r="EMN66" s="169"/>
      <c r="EMO66" s="169"/>
      <c r="EMP66" s="169"/>
      <c r="EMQ66" s="169"/>
      <c r="EMR66" s="169"/>
      <c r="EMS66" s="169"/>
      <c r="EMT66" s="169"/>
      <c r="EMU66" s="169"/>
      <c r="EMV66" s="169"/>
      <c r="EMW66" s="169"/>
      <c r="EMX66" s="169"/>
      <c r="EMY66" s="169"/>
      <c r="EMZ66" s="169"/>
      <c r="ENA66" s="169"/>
      <c r="ENB66" s="169"/>
      <c r="ENC66" s="169"/>
      <c r="END66" s="169"/>
      <c r="ENE66" s="169"/>
      <c r="ENF66" s="169"/>
      <c r="ENG66" s="169"/>
      <c r="ENH66" s="169"/>
      <c r="ENI66" s="169"/>
      <c r="ENJ66" s="169"/>
      <c r="ENK66" s="169"/>
      <c r="ENL66" s="169"/>
      <c r="ENM66" s="169"/>
      <c r="ENN66" s="169"/>
      <c r="ENO66" s="169"/>
      <c r="ENP66" s="169"/>
      <c r="ENQ66" s="169"/>
      <c r="ENR66" s="169"/>
      <c r="ENS66" s="169"/>
      <c r="ENT66" s="169"/>
      <c r="ENU66" s="169"/>
      <c r="ENV66" s="169"/>
      <c r="ENW66" s="169"/>
      <c r="ENX66" s="169"/>
      <c r="ENY66" s="169"/>
      <c r="ENZ66" s="169"/>
      <c r="EOA66" s="169"/>
      <c r="EOB66" s="169"/>
      <c r="EOC66" s="169"/>
      <c r="EOD66" s="169"/>
      <c r="EOE66" s="169"/>
      <c r="EOF66" s="169"/>
      <c r="EOG66" s="169"/>
      <c r="EOH66" s="169"/>
      <c r="EOI66" s="169"/>
      <c r="EOJ66" s="169"/>
      <c r="EOK66" s="169"/>
      <c r="EOL66" s="169"/>
      <c r="EOM66" s="169"/>
      <c r="EON66" s="169"/>
      <c r="EOO66" s="169"/>
      <c r="EOP66" s="169"/>
      <c r="EOQ66" s="169"/>
      <c r="EOR66" s="169"/>
      <c r="EOS66" s="169"/>
      <c r="EOT66" s="169"/>
      <c r="EOU66" s="169"/>
      <c r="EOV66" s="169"/>
      <c r="EOW66" s="169"/>
      <c r="EOX66" s="169"/>
      <c r="EOY66" s="169"/>
      <c r="EOZ66" s="169"/>
      <c r="EPA66" s="169"/>
      <c r="EPB66" s="169"/>
      <c r="EPC66" s="169"/>
      <c r="EPD66" s="169"/>
      <c r="EPE66" s="169"/>
      <c r="EPF66" s="169"/>
      <c r="EPG66" s="169"/>
      <c r="EPH66" s="169"/>
      <c r="EPI66" s="169"/>
      <c r="EPJ66" s="169"/>
      <c r="EPK66" s="169"/>
      <c r="EPL66" s="169"/>
      <c r="EPM66" s="169"/>
      <c r="EPN66" s="169"/>
      <c r="EPO66" s="169"/>
      <c r="EPP66" s="169"/>
      <c r="EPQ66" s="169"/>
      <c r="EPR66" s="169"/>
      <c r="EPS66" s="169"/>
      <c r="EPT66" s="169"/>
      <c r="EPU66" s="169"/>
      <c r="EPV66" s="169"/>
      <c r="EPW66" s="169"/>
      <c r="EPX66" s="169"/>
      <c r="EPY66" s="169"/>
      <c r="EPZ66" s="169"/>
      <c r="EQA66" s="169"/>
      <c r="EQB66" s="169"/>
      <c r="EQC66" s="169"/>
      <c r="EQD66" s="169"/>
      <c r="EQE66" s="169"/>
      <c r="EQF66" s="169"/>
      <c r="EQG66" s="169"/>
      <c r="EQH66" s="169"/>
      <c r="EQI66" s="169"/>
      <c r="EQJ66" s="169"/>
      <c r="EQK66" s="169"/>
      <c r="EQL66" s="169"/>
      <c r="EQM66" s="169"/>
      <c r="EQN66" s="169"/>
      <c r="EQO66" s="169"/>
      <c r="EQP66" s="169"/>
      <c r="EQQ66" s="169"/>
      <c r="EQR66" s="169"/>
      <c r="EQS66" s="169"/>
      <c r="EQT66" s="169"/>
      <c r="EQU66" s="169"/>
      <c r="EQV66" s="169"/>
      <c r="EQW66" s="169"/>
      <c r="EQX66" s="169"/>
      <c r="EQY66" s="169"/>
      <c r="EQZ66" s="169"/>
      <c r="ERA66" s="169"/>
      <c r="ERB66" s="169"/>
      <c r="ERC66" s="169"/>
      <c r="ERD66" s="169"/>
      <c r="ERE66" s="169"/>
      <c r="ERF66" s="169"/>
      <c r="ERG66" s="169"/>
      <c r="ERH66" s="169"/>
      <c r="ERI66" s="169"/>
      <c r="ERJ66" s="169"/>
      <c r="ERK66" s="169"/>
      <c r="ERL66" s="169"/>
      <c r="ERM66" s="169"/>
      <c r="ERN66" s="169"/>
      <c r="ERO66" s="169"/>
      <c r="ERP66" s="169"/>
      <c r="ERQ66" s="169"/>
      <c r="ERR66" s="169"/>
      <c r="ERS66" s="169"/>
      <c r="ERT66" s="169"/>
      <c r="ERU66" s="169"/>
      <c r="ERV66" s="169"/>
      <c r="ERW66" s="169"/>
      <c r="ERX66" s="169"/>
      <c r="ERY66" s="169"/>
      <c r="ERZ66" s="169"/>
      <c r="ESA66" s="169"/>
      <c r="ESB66" s="169"/>
      <c r="ESC66" s="169"/>
      <c r="ESD66" s="169"/>
      <c r="ESE66" s="169"/>
      <c r="ESF66" s="169"/>
      <c r="ESG66" s="169"/>
      <c r="ESH66" s="169"/>
      <c r="ESI66" s="169"/>
      <c r="ESJ66" s="169"/>
      <c r="ESK66" s="169"/>
      <c r="ESL66" s="169"/>
      <c r="ESM66" s="169"/>
      <c r="ESN66" s="169"/>
      <c r="ESO66" s="169"/>
      <c r="ESP66" s="169"/>
      <c r="ESQ66" s="169"/>
      <c r="ESR66" s="169"/>
      <c r="ESS66" s="169"/>
      <c r="EST66" s="169"/>
      <c r="ESU66" s="169"/>
      <c r="ESV66" s="169"/>
      <c r="ESW66" s="169"/>
      <c r="ESX66" s="169"/>
      <c r="ESY66" s="169"/>
      <c r="ESZ66" s="169"/>
      <c r="ETA66" s="169"/>
      <c r="ETB66" s="169"/>
      <c r="ETC66" s="169"/>
      <c r="ETD66" s="169"/>
      <c r="ETE66" s="169"/>
      <c r="ETF66" s="169"/>
      <c r="ETG66" s="169"/>
      <c r="ETH66" s="169"/>
      <c r="ETI66" s="169"/>
      <c r="ETJ66" s="169"/>
      <c r="ETK66" s="169"/>
      <c r="ETL66" s="169"/>
      <c r="ETM66" s="169"/>
      <c r="ETN66" s="169"/>
      <c r="ETO66" s="169"/>
      <c r="ETP66" s="169"/>
      <c r="ETQ66" s="169"/>
      <c r="ETR66" s="169"/>
      <c r="ETS66" s="169"/>
      <c r="ETT66" s="169"/>
      <c r="ETU66" s="169"/>
      <c r="ETV66" s="169"/>
      <c r="ETW66" s="169"/>
      <c r="ETX66" s="169"/>
      <c r="ETY66" s="169"/>
      <c r="ETZ66" s="169"/>
      <c r="EUA66" s="169"/>
      <c r="EUB66" s="169"/>
      <c r="EUC66" s="169"/>
      <c r="EUD66" s="169"/>
      <c r="EUE66" s="169"/>
      <c r="EUF66" s="169"/>
      <c r="EUG66" s="169"/>
      <c r="EUH66" s="169"/>
      <c r="EUI66" s="169"/>
      <c r="EUJ66" s="169"/>
      <c r="EUK66" s="169"/>
      <c r="EUL66" s="169"/>
      <c r="EUM66" s="169"/>
      <c r="EUN66" s="169"/>
      <c r="EUO66" s="169"/>
      <c r="EUP66" s="169"/>
      <c r="EUQ66" s="169"/>
      <c r="EUR66" s="169"/>
      <c r="EUS66" s="169"/>
      <c r="EUT66" s="169"/>
      <c r="EUU66" s="169"/>
      <c r="EUV66" s="169"/>
      <c r="EUW66" s="169"/>
      <c r="EUX66" s="169"/>
      <c r="EUY66" s="169"/>
      <c r="EUZ66" s="169"/>
      <c r="EVA66" s="169"/>
      <c r="EVB66" s="169"/>
      <c r="EVC66" s="169"/>
      <c r="EVD66" s="169"/>
      <c r="EVE66" s="169"/>
      <c r="EVF66" s="169"/>
      <c r="EVG66" s="169"/>
      <c r="EVH66" s="169"/>
      <c r="EVI66" s="169"/>
      <c r="EVJ66" s="169"/>
      <c r="EVK66" s="169"/>
      <c r="EVL66" s="169"/>
      <c r="EVM66" s="169"/>
      <c r="EVN66" s="169"/>
      <c r="EVO66" s="169"/>
      <c r="EVP66" s="169"/>
      <c r="EVQ66" s="169"/>
      <c r="EVR66" s="169"/>
      <c r="EVS66" s="169"/>
      <c r="EVT66" s="169"/>
      <c r="EVU66" s="169"/>
      <c r="EVV66" s="169"/>
      <c r="EVW66" s="169"/>
      <c r="EVX66" s="169"/>
      <c r="EVY66" s="169"/>
      <c r="EVZ66" s="169"/>
      <c r="EWA66" s="169"/>
      <c r="EWB66" s="169"/>
      <c r="EWC66" s="169"/>
      <c r="EWD66" s="169"/>
      <c r="EWE66" s="169"/>
      <c r="EWF66" s="169"/>
      <c r="EWG66" s="169"/>
      <c r="EWH66" s="169"/>
      <c r="EWI66" s="169"/>
      <c r="EWJ66" s="169"/>
      <c r="EWK66" s="169"/>
      <c r="EWL66" s="169"/>
      <c r="EWM66" s="169"/>
      <c r="EWN66" s="169"/>
      <c r="EWO66" s="169"/>
      <c r="EWP66" s="169"/>
      <c r="EWQ66" s="169"/>
      <c r="EWR66" s="169"/>
      <c r="EWS66" s="169"/>
      <c r="EWT66" s="169"/>
      <c r="EWU66" s="169"/>
      <c r="EWV66" s="169"/>
      <c r="EWW66" s="169"/>
      <c r="EWX66" s="169"/>
      <c r="EWY66" s="169"/>
      <c r="EWZ66" s="169"/>
      <c r="EXA66" s="169"/>
      <c r="EXB66" s="169"/>
      <c r="EXC66" s="169"/>
      <c r="EXD66" s="169"/>
      <c r="EXE66" s="169"/>
      <c r="EXF66" s="169"/>
      <c r="EXG66" s="169"/>
      <c r="EXH66" s="169"/>
      <c r="EXI66" s="169"/>
      <c r="EXJ66" s="169"/>
      <c r="EXK66" s="169"/>
      <c r="EXL66" s="169"/>
      <c r="EXM66" s="169"/>
      <c r="EXN66" s="169"/>
      <c r="EXO66" s="169"/>
      <c r="EXP66" s="169"/>
      <c r="EXQ66" s="169"/>
      <c r="EXR66" s="169"/>
      <c r="EXS66" s="169"/>
      <c r="EXT66" s="169"/>
      <c r="EXU66" s="169"/>
      <c r="EXV66" s="169"/>
      <c r="EXW66" s="169"/>
      <c r="EXX66" s="169"/>
      <c r="EXY66" s="169"/>
      <c r="EXZ66" s="169"/>
      <c r="EYA66" s="169"/>
      <c r="EYB66" s="169"/>
      <c r="EYC66" s="169"/>
      <c r="EYD66" s="169"/>
      <c r="EYE66" s="169"/>
      <c r="EYF66" s="169"/>
      <c r="EYG66" s="169"/>
      <c r="EYH66" s="169"/>
      <c r="EYI66" s="169"/>
      <c r="EYJ66" s="169"/>
      <c r="EYK66" s="169"/>
      <c r="EYL66" s="169"/>
      <c r="EYM66" s="169"/>
      <c r="EYN66" s="169"/>
      <c r="EYO66" s="169"/>
      <c r="EYP66" s="169"/>
      <c r="EYQ66" s="169"/>
      <c r="EYR66" s="169"/>
      <c r="EYS66" s="169"/>
      <c r="EYT66" s="169"/>
      <c r="EYU66" s="169"/>
      <c r="EYV66" s="169"/>
      <c r="EYW66" s="169"/>
      <c r="EYX66" s="169"/>
      <c r="EYY66" s="169"/>
      <c r="EYZ66" s="169"/>
      <c r="EZA66" s="169"/>
      <c r="EZB66" s="169"/>
      <c r="EZC66" s="169"/>
      <c r="EZD66" s="169"/>
      <c r="EZE66" s="169"/>
      <c r="EZF66" s="169"/>
      <c r="EZG66" s="169"/>
      <c r="EZH66" s="169"/>
      <c r="EZI66" s="169"/>
      <c r="EZJ66" s="169"/>
      <c r="EZK66" s="169"/>
      <c r="EZL66" s="169"/>
      <c r="EZM66" s="169"/>
      <c r="EZN66" s="169"/>
      <c r="EZO66" s="169"/>
      <c r="EZP66" s="169"/>
      <c r="EZQ66" s="169"/>
      <c r="EZR66" s="169"/>
      <c r="EZS66" s="169"/>
      <c r="EZT66" s="169"/>
      <c r="EZU66" s="169"/>
      <c r="EZV66" s="169"/>
      <c r="EZW66" s="169"/>
      <c r="EZX66" s="169"/>
      <c r="EZY66" s="169"/>
      <c r="EZZ66" s="169"/>
      <c r="FAA66" s="169"/>
      <c r="FAB66" s="169"/>
      <c r="FAC66" s="169"/>
      <c r="FAD66" s="169"/>
      <c r="FAE66" s="169"/>
      <c r="FAF66" s="169"/>
      <c r="FAG66" s="169"/>
      <c r="FAH66" s="169"/>
      <c r="FAI66" s="169"/>
      <c r="FAJ66" s="169"/>
      <c r="FAK66" s="169"/>
      <c r="FAL66" s="169"/>
      <c r="FAM66" s="169"/>
      <c r="FAN66" s="169"/>
      <c r="FAO66" s="169"/>
      <c r="FAP66" s="169"/>
      <c r="FAQ66" s="169"/>
      <c r="FAR66" s="169"/>
      <c r="FAS66" s="169"/>
      <c r="FAT66" s="169"/>
      <c r="FAU66" s="169"/>
      <c r="FAV66" s="169"/>
      <c r="FAW66" s="169"/>
      <c r="FAX66" s="169"/>
      <c r="FAY66" s="169"/>
      <c r="FAZ66" s="169"/>
      <c r="FBA66" s="169"/>
      <c r="FBB66" s="169"/>
      <c r="FBC66" s="169"/>
      <c r="FBD66" s="169"/>
      <c r="FBE66" s="169"/>
      <c r="FBF66" s="169"/>
      <c r="FBG66" s="169"/>
      <c r="FBH66" s="169"/>
      <c r="FBI66" s="169"/>
      <c r="FBJ66" s="169"/>
      <c r="FBK66" s="169"/>
      <c r="FBL66" s="169"/>
      <c r="FBM66" s="169"/>
      <c r="FBN66" s="169"/>
      <c r="FBO66" s="169"/>
      <c r="FBP66" s="169"/>
      <c r="FBQ66" s="169"/>
      <c r="FBR66" s="169"/>
      <c r="FBS66" s="169"/>
      <c r="FBT66" s="169"/>
      <c r="FBU66" s="169"/>
      <c r="FBV66" s="169"/>
      <c r="FBW66" s="169"/>
      <c r="FBX66" s="169"/>
      <c r="FBY66" s="169"/>
      <c r="FBZ66" s="169"/>
      <c r="FCA66" s="169"/>
      <c r="FCB66" s="169"/>
      <c r="FCC66" s="169"/>
      <c r="FCD66" s="169"/>
      <c r="FCE66" s="169"/>
      <c r="FCF66" s="169"/>
      <c r="FCG66" s="169"/>
      <c r="FCH66" s="169"/>
      <c r="FCI66" s="169"/>
      <c r="FCJ66" s="169"/>
      <c r="FCK66" s="169"/>
      <c r="FCL66" s="169"/>
      <c r="FCM66" s="169"/>
      <c r="FCN66" s="169"/>
      <c r="FCO66" s="169"/>
      <c r="FCP66" s="169"/>
      <c r="FCQ66" s="169"/>
      <c r="FCR66" s="169"/>
      <c r="FCS66" s="169"/>
      <c r="FCT66" s="169"/>
      <c r="FCU66" s="169"/>
      <c r="FCV66" s="169"/>
      <c r="FCW66" s="169"/>
      <c r="FCX66" s="169"/>
      <c r="FCY66" s="169"/>
      <c r="FCZ66" s="169"/>
      <c r="FDA66" s="169"/>
      <c r="FDB66" s="169"/>
      <c r="FDC66" s="169"/>
      <c r="FDD66" s="169"/>
      <c r="FDE66" s="169"/>
      <c r="FDF66" s="169"/>
      <c r="FDG66" s="169"/>
      <c r="FDH66" s="169"/>
      <c r="FDI66" s="169"/>
      <c r="FDJ66" s="169"/>
      <c r="FDK66" s="169"/>
      <c r="FDL66" s="169"/>
      <c r="FDM66" s="169"/>
      <c r="FDN66" s="169"/>
      <c r="FDO66" s="169"/>
      <c r="FDP66" s="169"/>
      <c r="FDQ66" s="169"/>
      <c r="FDR66" s="169"/>
      <c r="FDS66" s="169"/>
      <c r="FDT66" s="169"/>
      <c r="FDU66" s="169"/>
      <c r="FDV66" s="169"/>
      <c r="FDW66" s="169"/>
      <c r="FDX66" s="169"/>
      <c r="FDY66" s="169"/>
      <c r="FDZ66" s="169"/>
      <c r="FEA66" s="169"/>
      <c r="FEB66" s="169"/>
      <c r="FEC66" s="169"/>
      <c r="FED66" s="169"/>
      <c r="FEE66" s="169"/>
      <c r="FEF66" s="169"/>
      <c r="FEG66" s="169"/>
      <c r="FEH66" s="169"/>
      <c r="FEI66" s="169"/>
      <c r="FEJ66" s="169"/>
      <c r="FEK66" s="169"/>
      <c r="FEL66" s="169"/>
      <c r="FEM66" s="169"/>
      <c r="FEN66" s="169"/>
      <c r="FEO66" s="169"/>
      <c r="FEP66" s="169"/>
      <c r="FEQ66" s="169"/>
      <c r="FER66" s="169"/>
      <c r="FES66" s="169"/>
      <c r="FET66" s="169"/>
      <c r="FEU66" s="169"/>
      <c r="FEV66" s="169"/>
      <c r="FEW66" s="169"/>
      <c r="FEX66" s="169"/>
      <c r="FEY66" s="169"/>
      <c r="FEZ66" s="169"/>
      <c r="FFA66" s="169"/>
      <c r="FFB66" s="169"/>
      <c r="FFC66" s="169"/>
      <c r="FFD66" s="169"/>
      <c r="FFE66" s="169"/>
      <c r="FFF66" s="169"/>
      <c r="FFG66" s="169"/>
      <c r="FFH66" s="169"/>
      <c r="FFI66" s="169"/>
      <c r="FFJ66" s="169"/>
      <c r="FFK66" s="169"/>
      <c r="FFL66" s="169"/>
      <c r="FFM66" s="169"/>
      <c r="FFN66" s="169"/>
      <c r="FFO66" s="169"/>
      <c r="FFP66" s="169"/>
      <c r="FFQ66" s="169"/>
      <c r="FFR66" s="169"/>
      <c r="FFS66" s="169"/>
      <c r="FFT66" s="169"/>
      <c r="FFU66" s="169"/>
      <c r="FFV66" s="169"/>
      <c r="FFW66" s="169"/>
      <c r="FFX66" s="169"/>
      <c r="FFY66" s="169"/>
      <c r="FFZ66" s="169"/>
      <c r="FGA66" s="169"/>
      <c r="FGB66" s="169"/>
      <c r="FGC66" s="169"/>
      <c r="FGD66" s="169"/>
      <c r="FGE66" s="169"/>
      <c r="FGF66" s="169"/>
      <c r="FGG66" s="169"/>
      <c r="FGH66" s="169"/>
      <c r="FGI66" s="169"/>
      <c r="FGJ66" s="169"/>
      <c r="FGK66" s="169"/>
      <c r="FGL66" s="169"/>
      <c r="FGM66" s="169"/>
      <c r="FGN66" s="169"/>
      <c r="FGO66" s="169"/>
      <c r="FGP66" s="169"/>
      <c r="FGQ66" s="169"/>
      <c r="FGR66" s="169"/>
      <c r="FGS66" s="169"/>
      <c r="FGT66" s="169"/>
      <c r="FGU66" s="169"/>
      <c r="FGV66" s="169"/>
      <c r="FGW66" s="169"/>
      <c r="FGX66" s="169"/>
      <c r="FGY66" s="169"/>
      <c r="FGZ66" s="169"/>
      <c r="FHA66" s="169"/>
      <c r="FHB66" s="169"/>
      <c r="FHC66" s="169"/>
      <c r="FHD66" s="169"/>
      <c r="FHE66" s="169"/>
      <c r="FHF66" s="169"/>
      <c r="FHG66" s="169"/>
      <c r="FHH66" s="169"/>
      <c r="FHI66" s="169"/>
      <c r="FHJ66" s="169"/>
      <c r="FHK66" s="169"/>
      <c r="FHL66" s="169"/>
      <c r="FHM66" s="169"/>
      <c r="FHN66" s="169"/>
      <c r="FHO66" s="169"/>
      <c r="FHP66" s="169"/>
      <c r="FHQ66" s="169"/>
      <c r="FHR66" s="169"/>
      <c r="FHS66" s="169"/>
      <c r="FHT66" s="169"/>
      <c r="FHU66" s="169"/>
      <c r="FHV66" s="169"/>
      <c r="FHW66" s="169"/>
      <c r="FHX66" s="169"/>
      <c r="FHY66" s="169"/>
      <c r="FHZ66" s="169"/>
      <c r="FIA66" s="169"/>
      <c r="FIB66" s="169"/>
      <c r="FIC66" s="169"/>
      <c r="FID66" s="169"/>
      <c r="FIE66" s="169"/>
      <c r="FIF66" s="169"/>
      <c r="FIG66" s="169"/>
      <c r="FIH66" s="169"/>
      <c r="FII66" s="169"/>
      <c r="FIJ66" s="169"/>
      <c r="FIK66" s="169"/>
      <c r="FIL66" s="169"/>
      <c r="FIM66" s="169"/>
      <c r="FIN66" s="169"/>
      <c r="FIO66" s="169"/>
      <c r="FIP66" s="169"/>
      <c r="FIQ66" s="169"/>
      <c r="FIR66" s="169"/>
      <c r="FIS66" s="169"/>
      <c r="FIT66" s="169"/>
      <c r="FIU66" s="169"/>
      <c r="FIV66" s="169"/>
      <c r="FIW66" s="169"/>
      <c r="FIX66" s="169"/>
      <c r="FIY66" s="169"/>
      <c r="FIZ66" s="169"/>
      <c r="FJA66" s="169"/>
      <c r="FJB66" s="169"/>
      <c r="FJC66" s="169"/>
      <c r="FJD66" s="169"/>
      <c r="FJE66" s="169"/>
      <c r="FJF66" s="169"/>
      <c r="FJG66" s="169"/>
      <c r="FJH66" s="169"/>
      <c r="FJI66" s="169"/>
      <c r="FJJ66" s="169"/>
      <c r="FJK66" s="169"/>
      <c r="FJL66" s="169"/>
      <c r="FJM66" s="169"/>
      <c r="FJN66" s="169"/>
      <c r="FJO66" s="169"/>
      <c r="FJP66" s="169"/>
      <c r="FJQ66" s="169"/>
      <c r="FJR66" s="169"/>
      <c r="FJS66" s="169"/>
      <c r="FJT66" s="169"/>
      <c r="FJU66" s="169"/>
      <c r="FJV66" s="169"/>
      <c r="FJW66" s="169"/>
      <c r="FJX66" s="169"/>
      <c r="FJY66" s="169"/>
      <c r="FJZ66" s="169"/>
      <c r="FKA66" s="169"/>
      <c r="FKB66" s="169"/>
      <c r="FKC66" s="169"/>
      <c r="FKD66" s="169"/>
      <c r="FKE66" s="169"/>
      <c r="FKF66" s="169"/>
      <c r="FKG66" s="169"/>
      <c r="FKH66" s="169"/>
      <c r="FKI66" s="169"/>
      <c r="FKJ66" s="169"/>
      <c r="FKK66" s="169"/>
      <c r="FKL66" s="169"/>
      <c r="FKM66" s="169"/>
      <c r="FKN66" s="169"/>
      <c r="FKO66" s="169"/>
      <c r="FKP66" s="169"/>
      <c r="FKQ66" s="169"/>
      <c r="FKR66" s="169"/>
      <c r="FKS66" s="169"/>
      <c r="FKT66" s="169"/>
      <c r="FKU66" s="169"/>
      <c r="FKV66" s="169"/>
      <c r="FKW66" s="169"/>
      <c r="FKX66" s="169"/>
      <c r="FKY66" s="169"/>
      <c r="FKZ66" s="169"/>
      <c r="FLA66" s="169"/>
      <c r="FLB66" s="169"/>
      <c r="FLC66" s="169"/>
      <c r="FLD66" s="169"/>
      <c r="FLE66" s="169"/>
      <c r="FLF66" s="169"/>
      <c r="FLG66" s="169"/>
      <c r="FLH66" s="169"/>
      <c r="FLI66" s="169"/>
      <c r="FLJ66" s="169"/>
      <c r="FLK66" s="169"/>
      <c r="FLL66" s="169"/>
      <c r="FLM66" s="169"/>
      <c r="FLN66" s="169"/>
      <c r="FLO66" s="169"/>
      <c r="FLP66" s="169"/>
      <c r="FLQ66" s="169"/>
      <c r="FLR66" s="169"/>
      <c r="FLS66" s="169"/>
      <c r="FLT66" s="169"/>
      <c r="FLU66" s="169"/>
      <c r="FLV66" s="169"/>
      <c r="FLW66" s="169"/>
      <c r="FLX66" s="169"/>
      <c r="FLY66" s="169"/>
      <c r="FLZ66" s="169"/>
      <c r="FMA66" s="169"/>
      <c r="FMB66" s="169"/>
      <c r="FMC66" s="169"/>
      <c r="FMD66" s="169"/>
      <c r="FME66" s="169"/>
      <c r="FMF66" s="169"/>
      <c r="FMG66" s="169"/>
      <c r="FMH66" s="169"/>
      <c r="FMI66" s="169"/>
      <c r="FMJ66" s="169"/>
      <c r="FMK66" s="169"/>
      <c r="FML66" s="169"/>
      <c r="FMM66" s="169"/>
      <c r="FMN66" s="169"/>
      <c r="FMO66" s="169"/>
      <c r="FMP66" s="169"/>
      <c r="FMQ66" s="169"/>
      <c r="FMR66" s="169"/>
      <c r="FMS66" s="169"/>
      <c r="FMT66" s="169"/>
      <c r="FMU66" s="169"/>
      <c r="FMV66" s="169"/>
      <c r="FMW66" s="169"/>
      <c r="FMX66" s="169"/>
      <c r="FMY66" s="169"/>
      <c r="FMZ66" s="169"/>
      <c r="FNA66" s="169"/>
      <c r="FNB66" s="169"/>
      <c r="FNC66" s="169"/>
      <c r="FND66" s="169"/>
      <c r="FNE66" s="169"/>
      <c r="FNF66" s="169"/>
      <c r="FNG66" s="169"/>
      <c r="FNH66" s="169"/>
      <c r="FNI66" s="169"/>
      <c r="FNJ66" s="169"/>
      <c r="FNK66" s="169"/>
      <c r="FNL66" s="169"/>
      <c r="FNM66" s="169"/>
      <c r="FNN66" s="169"/>
      <c r="FNO66" s="169"/>
      <c r="FNP66" s="169"/>
      <c r="FNQ66" s="169"/>
      <c r="FNR66" s="169"/>
      <c r="FNS66" s="169"/>
      <c r="FNT66" s="169"/>
      <c r="FNU66" s="169"/>
      <c r="FNV66" s="169"/>
      <c r="FNW66" s="169"/>
      <c r="FNX66" s="169"/>
      <c r="FNY66" s="169"/>
      <c r="FNZ66" s="169"/>
      <c r="FOA66" s="169"/>
      <c r="FOB66" s="169"/>
      <c r="FOC66" s="169"/>
      <c r="FOD66" s="169"/>
      <c r="FOE66" s="169"/>
      <c r="FOF66" s="169"/>
      <c r="FOG66" s="169"/>
      <c r="FOH66" s="169"/>
      <c r="FOI66" s="169"/>
      <c r="FOJ66" s="169"/>
      <c r="FOK66" s="169"/>
      <c r="FOL66" s="169"/>
      <c r="FOM66" s="169"/>
      <c r="FON66" s="169"/>
      <c r="FOO66" s="169"/>
      <c r="FOP66" s="169"/>
      <c r="FOQ66" s="169"/>
      <c r="FOR66" s="169"/>
      <c r="FOS66" s="169"/>
      <c r="FOT66" s="169"/>
      <c r="FOU66" s="169"/>
      <c r="FOV66" s="169"/>
      <c r="FOW66" s="169"/>
      <c r="FOX66" s="169"/>
      <c r="FOY66" s="169"/>
      <c r="FOZ66" s="169"/>
      <c r="FPA66" s="169"/>
      <c r="FPB66" s="169"/>
      <c r="FPC66" s="169"/>
      <c r="FPD66" s="169"/>
      <c r="FPE66" s="169"/>
      <c r="FPF66" s="169"/>
      <c r="FPG66" s="169"/>
      <c r="FPH66" s="169"/>
      <c r="FPI66" s="169"/>
      <c r="FPJ66" s="169"/>
      <c r="FPK66" s="169"/>
      <c r="FPL66" s="169"/>
      <c r="FPM66" s="169"/>
      <c r="FPN66" s="169"/>
      <c r="FPO66" s="169"/>
      <c r="FPP66" s="169"/>
      <c r="FPQ66" s="169"/>
      <c r="FPR66" s="169"/>
      <c r="FPS66" s="169"/>
      <c r="FPT66" s="169"/>
      <c r="FPU66" s="169"/>
      <c r="FPV66" s="169"/>
      <c r="FPW66" s="169"/>
      <c r="FPX66" s="169"/>
      <c r="FPY66" s="169"/>
      <c r="FPZ66" s="169"/>
      <c r="FQA66" s="169"/>
      <c r="FQB66" s="169"/>
      <c r="FQC66" s="169"/>
      <c r="FQD66" s="169"/>
      <c r="FQE66" s="169"/>
      <c r="FQF66" s="169"/>
      <c r="FQG66" s="169"/>
      <c r="FQH66" s="169"/>
      <c r="FQI66" s="169"/>
      <c r="FQJ66" s="169"/>
      <c r="FQK66" s="169"/>
      <c r="FQL66" s="169"/>
      <c r="FQM66" s="169"/>
      <c r="FQN66" s="169"/>
      <c r="FQO66" s="169"/>
      <c r="FQP66" s="169"/>
      <c r="FQQ66" s="169"/>
      <c r="FQR66" s="169"/>
      <c r="FQS66" s="169"/>
      <c r="FQT66" s="169"/>
      <c r="FQU66" s="169"/>
      <c r="FQV66" s="169"/>
      <c r="FQW66" s="169"/>
      <c r="FQX66" s="169"/>
      <c r="FQY66" s="169"/>
      <c r="FQZ66" s="169"/>
      <c r="FRA66" s="169"/>
      <c r="FRB66" s="169"/>
      <c r="FRC66" s="169"/>
      <c r="FRD66" s="169"/>
      <c r="FRE66" s="169"/>
      <c r="FRF66" s="169"/>
      <c r="FRG66" s="169"/>
      <c r="FRH66" s="169"/>
      <c r="FRI66" s="169"/>
      <c r="FRJ66" s="169"/>
      <c r="FRK66" s="169"/>
      <c r="FRL66" s="169"/>
      <c r="FRM66" s="169"/>
      <c r="FRN66" s="169"/>
      <c r="FRO66" s="169"/>
      <c r="FRP66" s="169"/>
      <c r="FRQ66" s="169"/>
      <c r="FRR66" s="169"/>
      <c r="FRS66" s="169"/>
      <c r="FRT66" s="169"/>
      <c r="FRU66" s="169"/>
      <c r="FRV66" s="169"/>
      <c r="FRW66" s="169"/>
      <c r="FRX66" s="169"/>
      <c r="FRY66" s="169"/>
      <c r="FRZ66" s="169"/>
      <c r="FSA66" s="169"/>
      <c r="FSB66" s="169"/>
      <c r="FSC66" s="169"/>
      <c r="FSD66" s="169"/>
      <c r="FSE66" s="169"/>
      <c r="FSF66" s="169"/>
      <c r="FSG66" s="169"/>
      <c r="FSH66" s="169"/>
      <c r="FSI66" s="169"/>
      <c r="FSJ66" s="169"/>
      <c r="FSK66" s="169"/>
      <c r="FSL66" s="169"/>
      <c r="FSM66" s="169"/>
      <c r="FSN66" s="169"/>
      <c r="FSO66" s="169"/>
      <c r="FSP66" s="169"/>
      <c r="FSQ66" s="169"/>
      <c r="FSR66" s="169"/>
      <c r="FSS66" s="169"/>
      <c r="FST66" s="169"/>
      <c r="FSU66" s="169"/>
      <c r="FSV66" s="169"/>
      <c r="FSW66" s="169"/>
      <c r="FSX66" s="169"/>
      <c r="FSY66" s="169"/>
      <c r="FSZ66" s="169"/>
      <c r="FTA66" s="169"/>
      <c r="FTB66" s="169"/>
      <c r="FTC66" s="169"/>
      <c r="FTD66" s="169"/>
      <c r="FTE66" s="169"/>
      <c r="FTF66" s="169"/>
      <c r="FTG66" s="169"/>
      <c r="FTH66" s="169"/>
      <c r="FTI66" s="169"/>
      <c r="FTJ66" s="169"/>
      <c r="FTK66" s="169"/>
      <c r="FTL66" s="169"/>
      <c r="FTM66" s="169"/>
      <c r="FTN66" s="169"/>
      <c r="FTO66" s="169"/>
      <c r="FTP66" s="169"/>
      <c r="FTQ66" s="169"/>
      <c r="FTR66" s="169"/>
      <c r="FTS66" s="169"/>
      <c r="FTT66" s="169"/>
      <c r="FTU66" s="169"/>
      <c r="FTV66" s="169"/>
      <c r="FTW66" s="169"/>
      <c r="FTX66" s="169"/>
      <c r="FTY66" s="169"/>
      <c r="FTZ66" s="169"/>
      <c r="FUA66" s="169"/>
      <c r="FUB66" s="169"/>
      <c r="FUC66" s="169"/>
      <c r="FUD66" s="169"/>
      <c r="FUE66" s="169"/>
      <c r="FUF66" s="169"/>
      <c r="FUG66" s="169"/>
      <c r="FUH66" s="169"/>
      <c r="FUI66" s="169"/>
      <c r="FUJ66" s="169"/>
      <c r="FUK66" s="169"/>
      <c r="FUL66" s="169"/>
      <c r="FUM66" s="169"/>
      <c r="FUN66" s="169"/>
      <c r="FUO66" s="169"/>
      <c r="FUP66" s="169"/>
      <c r="FUQ66" s="169"/>
      <c r="FUR66" s="169"/>
      <c r="FUS66" s="169"/>
      <c r="FUT66" s="169"/>
      <c r="FUU66" s="169"/>
      <c r="FUV66" s="169"/>
      <c r="FUW66" s="169"/>
      <c r="FUX66" s="169"/>
      <c r="FUY66" s="169"/>
      <c r="FUZ66" s="169"/>
      <c r="FVA66" s="169"/>
      <c r="FVB66" s="169"/>
      <c r="FVC66" s="169"/>
      <c r="FVD66" s="169"/>
      <c r="FVE66" s="169"/>
      <c r="FVF66" s="169"/>
      <c r="FVG66" s="169"/>
      <c r="FVH66" s="169"/>
      <c r="FVI66" s="169"/>
      <c r="FVJ66" s="169"/>
      <c r="FVK66" s="169"/>
      <c r="FVL66" s="169"/>
      <c r="FVM66" s="169"/>
      <c r="FVN66" s="169"/>
      <c r="FVO66" s="169"/>
      <c r="FVP66" s="169"/>
      <c r="FVQ66" s="169"/>
      <c r="FVR66" s="169"/>
      <c r="FVS66" s="169"/>
      <c r="FVT66" s="169"/>
      <c r="FVU66" s="169"/>
      <c r="FVV66" s="169"/>
      <c r="FVW66" s="169"/>
      <c r="FVX66" s="169"/>
      <c r="FVY66" s="169"/>
      <c r="FVZ66" s="169"/>
      <c r="FWA66" s="169"/>
      <c r="FWB66" s="169"/>
      <c r="FWC66" s="169"/>
      <c r="FWD66" s="169"/>
      <c r="FWE66" s="169"/>
      <c r="FWF66" s="169"/>
      <c r="FWG66" s="169"/>
      <c r="FWH66" s="169"/>
      <c r="FWI66" s="169"/>
      <c r="FWJ66" s="169"/>
      <c r="FWK66" s="169"/>
      <c r="FWL66" s="169"/>
      <c r="FWM66" s="169"/>
      <c r="FWN66" s="169"/>
      <c r="FWO66" s="169"/>
      <c r="FWP66" s="169"/>
      <c r="FWQ66" s="169"/>
      <c r="FWR66" s="169"/>
      <c r="FWS66" s="169"/>
      <c r="FWT66" s="169"/>
      <c r="FWU66" s="169"/>
      <c r="FWV66" s="169"/>
      <c r="FWW66" s="169"/>
      <c r="FWX66" s="169"/>
      <c r="FWY66" s="169"/>
      <c r="FWZ66" s="169"/>
      <c r="FXA66" s="169"/>
      <c r="FXB66" s="169"/>
      <c r="FXC66" s="169"/>
      <c r="FXD66" s="169"/>
      <c r="FXE66" s="169"/>
      <c r="FXF66" s="169"/>
      <c r="FXG66" s="169"/>
      <c r="FXH66" s="169"/>
      <c r="FXI66" s="169"/>
      <c r="FXJ66" s="169"/>
      <c r="FXK66" s="169"/>
      <c r="FXL66" s="169"/>
      <c r="FXM66" s="169"/>
      <c r="FXN66" s="169"/>
      <c r="FXO66" s="169"/>
      <c r="FXP66" s="169"/>
      <c r="FXQ66" s="169"/>
      <c r="FXR66" s="169"/>
      <c r="FXS66" s="169"/>
      <c r="FXT66" s="169"/>
      <c r="FXU66" s="169"/>
      <c r="FXV66" s="169"/>
      <c r="FXW66" s="169"/>
      <c r="FXX66" s="169"/>
      <c r="FXY66" s="169"/>
      <c r="FXZ66" s="169"/>
      <c r="FYA66" s="169"/>
      <c r="FYB66" s="169"/>
      <c r="FYC66" s="169"/>
      <c r="FYD66" s="169"/>
      <c r="FYE66" s="169"/>
      <c r="FYF66" s="169"/>
      <c r="FYG66" s="169"/>
      <c r="FYH66" s="169"/>
      <c r="FYI66" s="169"/>
      <c r="FYJ66" s="169"/>
      <c r="FYK66" s="169"/>
      <c r="FYL66" s="169"/>
      <c r="FYM66" s="169"/>
      <c r="FYN66" s="169"/>
      <c r="FYO66" s="169"/>
      <c r="FYP66" s="169"/>
      <c r="FYQ66" s="169"/>
      <c r="FYR66" s="169"/>
      <c r="FYS66" s="169"/>
      <c r="FYT66" s="169"/>
      <c r="FYU66" s="169"/>
      <c r="FYV66" s="169"/>
      <c r="FYW66" s="169"/>
      <c r="FYX66" s="169"/>
      <c r="FYY66" s="169"/>
      <c r="FYZ66" s="169"/>
      <c r="FZA66" s="169"/>
      <c r="FZB66" s="169"/>
      <c r="FZC66" s="169"/>
      <c r="FZD66" s="169"/>
      <c r="FZE66" s="169"/>
      <c r="FZF66" s="169"/>
      <c r="FZG66" s="169"/>
      <c r="FZH66" s="169"/>
      <c r="FZI66" s="169"/>
      <c r="FZJ66" s="169"/>
      <c r="FZK66" s="169"/>
      <c r="FZL66" s="169"/>
      <c r="FZM66" s="169"/>
      <c r="FZN66" s="169"/>
      <c r="FZO66" s="169"/>
      <c r="FZP66" s="169"/>
      <c r="FZQ66" s="169"/>
      <c r="FZR66" s="169"/>
      <c r="FZS66" s="169"/>
      <c r="FZT66" s="169"/>
      <c r="FZU66" s="169"/>
      <c r="FZV66" s="169"/>
      <c r="FZW66" s="169"/>
      <c r="FZX66" s="169"/>
      <c r="FZY66" s="169"/>
      <c r="FZZ66" s="169"/>
      <c r="GAA66" s="169"/>
      <c r="GAB66" s="169"/>
      <c r="GAC66" s="169"/>
      <c r="GAD66" s="169"/>
      <c r="GAE66" s="169"/>
      <c r="GAF66" s="169"/>
      <c r="GAG66" s="169"/>
      <c r="GAH66" s="169"/>
      <c r="GAI66" s="169"/>
      <c r="GAJ66" s="169"/>
      <c r="GAK66" s="169"/>
      <c r="GAL66" s="169"/>
      <c r="GAM66" s="169"/>
      <c r="GAN66" s="169"/>
      <c r="GAO66" s="169"/>
      <c r="GAP66" s="169"/>
      <c r="GAQ66" s="169"/>
      <c r="GAR66" s="169"/>
      <c r="GAS66" s="169"/>
      <c r="GAT66" s="169"/>
      <c r="GAU66" s="169"/>
      <c r="GAV66" s="169"/>
      <c r="GAW66" s="169"/>
      <c r="GAX66" s="169"/>
      <c r="GAY66" s="169"/>
      <c r="GAZ66" s="169"/>
      <c r="GBA66" s="169"/>
      <c r="GBB66" s="169"/>
      <c r="GBC66" s="169"/>
      <c r="GBD66" s="169"/>
      <c r="GBE66" s="169"/>
      <c r="GBF66" s="169"/>
      <c r="GBG66" s="169"/>
      <c r="GBH66" s="169"/>
      <c r="GBI66" s="169"/>
      <c r="GBJ66" s="169"/>
      <c r="GBK66" s="169"/>
      <c r="GBL66" s="169"/>
      <c r="GBM66" s="169"/>
      <c r="GBN66" s="169"/>
      <c r="GBO66" s="169"/>
      <c r="GBP66" s="169"/>
      <c r="GBQ66" s="169"/>
      <c r="GBR66" s="169"/>
      <c r="GBS66" s="169"/>
      <c r="GBT66" s="169"/>
      <c r="GBU66" s="169"/>
      <c r="GBV66" s="169"/>
      <c r="GBW66" s="169"/>
      <c r="GBX66" s="169"/>
      <c r="GBY66" s="169"/>
      <c r="GBZ66" s="169"/>
      <c r="GCA66" s="169"/>
      <c r="GCB66" s="169"/>
      <c r="GCC66" s="169"/>
      <c r="GCD66" s="169"/>
      <c r="GCE66" s="169"/>
      <c r="GCF66" s="169"/>
      <c r="GCG66" s="169"/>
      <c r="GCH66" s="169"/>
      <c r="GCI66" s="169"/>
      <c r="GCJ66" s="169"/>
      <c r="GCK66" s="169"/>
      <c r="GCL66" s="169"/>
      <c r="GCM66" s="169"/>
      <c r="GCN66" s="169"/>
      <c r="GCO66" s="169"/>
      <c r="GCP66" s="169"/>
      <c r="GCQ66" s="169"/>
      <c r="GCR66" s="169"/>
      <c r="GCS66" s="169"/>
      <c r="GCT66" s="169"/>
      <c r="GCU66" s="169"/>
      <c r="GCV66" s="169"/>
      <c r="GCW66" s="169"/>
      <c r="GCX66" s="169"/>
      <c r="GCY66" s="169"/>
      <c r="GCZ66" s="169"/>
      <c r="GDA66" s="169"/>
      <c r="GDB66" s="169"/>
      <c r="GDC66" s="169"/>
      <c r="GDD66" s="169"/>
      <c r="GDE66" s="169"/>
      <c r="GDF66" s="169"/>
      <c r="GDG66" s="169"/>
      <c r="GDH66" s="169"/>
      <c r="GDI66" s="169"/>
      <c r="GDJ66" s="169"/>
      <c r="GDK66" s="169"/>
      <c r="GDL66" s="169"/>
      <c r="GDM66" s="169"/>
      <c r="GDN66" s="169"/>
      <c r="GDO66" s="169"/>
      <c r="GDP66" s="169"/>
      <c r="GDQ66" s="169"/>
      <c r="GDR66" s="169"/>
      <c r="GDS66" s="169"/>
      <c r="GDT66" s="169"/>
      <c r="GDU66" s="169"/>
      <c r="GDV66" s="169"/>
      <c r="GDW66" s="169"/>
      <c r="GDX66" s="169"/>
      <c r="GDY66" s="169"/>
      <c r="GDZ66" s="169"/>
      <c r="GEA66" s="169"/>
      <c r="GEB66" s="169"/>
      <c r="GEC66" s="169"/>
      <c r="GED66" s="169"/>
      <c r="GEE66" s="169"/>
      <c r="GEF66" s="169"/>
      <c r="GEG66" s="169"/>
      <c r="GEH66" s="169"/>
      <c r="GEI66" s="169"/>
      <c r="GEJ66" s="169"/>
      <c r="GEK66" s="169"/>
      <c r="GEL66" s="169"/>
      <c r="GEM66" s="169"/>
      <c r="GEN66" s="169"/>
      <c r="GEO66" s="169"/>
      <c r="GEP66" s="169"/>
      <c r="GEQ66" s="169"/>
      <c r="GER66" s="169"/>
      <c r="GES66" s="169"/>
      <c r="GET66" s="169"/>
      <c r="GEU66" s="169"/>
      <c r="GEV66" s="169"/>
      <c r="GEW66" s="169"/>
      <c r="GEX66" s="169"/>
      <c r="GEY66" s="169"/>
      <c r="GEZ66" s="169"/>
      <c r="GFA66" s="169"/>
      <c r="GFB66" s="169"/>
      <c r="GFC66" s="169"/>
      <c r="GFD66" s="169"/>
      <c r="GFE66" s="169"/>
      <c r="GFF66" s="169"/>
      <c r="GFG66" s="169"/>
      <c r="GFH66" s="169"/>
      <c r="GFI66" s="169"/>
      <c r="GFJ66" s="169"/>
      <c r="GFK66" s="169"/>
      <c r="GFL66" s="169"/>
      <c r="GFM66" s="169"/>
      <c r="GFN66" s="169"/>
      <c r="GFO66" s="169"/>
      <c r="GFP66" s="169"/>
      <c r="GFQ66" s="169"/>
      <c r="GFR66" s="169"/>
      <c r="GFS66" s="169"/>
      <c r="GFT66" s="169"/>
      <c r="GFU66" s="169"/>
      <c r="GFV66" s="169"/>
      <c r="GFW66" s="169"/>
      <c r="GFX66" s="169"/>
      <c r="GFY66" s="169"/>
      <c r="GFZ66" s="169"/>
      <c r="GGA66" s="169"/>
      <c r="GGB66" s="169"/>
      <c r="GGC66" s="169"/>
      <c r="GGD66" s="169"/>
      <c r="GGE66" s="169"/>
      <c r="GGF66" s="169"/>
      <c r="GGG66" s="169"/>
      <c r="GGH66" s="169"/>
      <c r="GGI66" s="169"/>
      <c r="GGJ66" s="169"/>
      <c r="GGK66" s="169"/>
      <c r="GGL66" s="169"/>
      <c r="GGM66" s="169"/>
      <c r="GGN66" s="169"/>
      <c r="GGO66" s="169"/>
      <c r="GGP66" s="169"/>
      <c r="GGQ66" s="169"/>
      <c r="GGR66" s="169"/>
      <c r="GGS66" s="169"/>
      <c r="GGT66" s="169"/>
      <c r="GGU66" s="169"/>
      <c r="GGV66" s="169"/>
      <c r="GGW66" s="169"/>
      <c r="GGX66" s="169"/>
      <c r="GGY66" s="169"/>
      <c r="GGZ66" s="169"/>
      <c r="GHA66" s="169"/>
      <c r="GHB66" s="169"/>
      <c r="GHC66" s="169"/>
      <c r="GHD66" s="169"/>
      <c r="GHE66" s="169"/>
      <c r="GHF66" s="169"/>
      <c r="GHG66" s="169"/>
      <c r="GHH66" s="169"/>
      <c r="GHI66" s="169"/>
      <c r="GHJ66" s="169"/>
      <c r="GHK66" s="169"/>
      <c r="GHL66" s="169"/>
      <c r="GHM66" s="169"/>
      <c r="GHN66" s="169"/>
      <c r="GHO66" s="169"/>
      <c r="GHP66" s="169"/>
      <c r="GHQ66" s="169"/>
      <c r="GHR66" s="169"/>
      <c r="GHS66" s="169"/>
      <c r="GHT66" s="169"/>
      <c r="GHU66" s="169"/>
      <c r="GHV66" s="169"/>
      <c r="GHW66" s="169"/>
      <c r="GHX66" s="169"/>
      <c r="GHY66" s="169"/>
      <c r="GHZ66" s="169"/>
      <c r="GIA66" s="169"/>
      <c r="GIB66" s="169"/>
      <c r="GIC66" s="169"/>
      <c r="GID66" s="169"/>
      <c r="GIE66" s="169"/>
      <c r="GIF66" s="169"/>
      <c r="GIG66" s="169"/>
      <c r="GIH66" s="169"/>
      <c r="GII66" s="169"/>
      <c r="GIJ66" s="169"/>
      <c r="GIK66" s="169"/>
      <c r="GIL66" s="169"/>
      <c r="GIM66" s="169"/>
      <c r="GIN66" s="169"/>
      <c r="GIO66" s="169"/>
      <c r="GIP66" s="169"/>
      <c r="GIQ66" s="169"/>
      <c r="GIR66" s="169"/>
      <c r="GIS66" s="169"/>
      <c r="GIT66" s="169"/>
      <c r="GIU66" s="169"/>
      <c r="GIV66" s="169"/>
      <c r="GIW66" s="169"/>
      <c r="GIX66" s="169"/>
      <c r="GIY66" s="169"/>
      <c r="GIZ66" s="169"/>
      <c r="GJA66" s="169"/>
      <c r="GJB66" s="169"/>
      <c r="GJC66" s="169"/>
      <c r="GJD66" s="169"/>
      <c r="GJE66" s="169"/>
      <c r="GJF66" s="169"/>
      <c r="GJG66" s="169"/>
      <c r="GJH66" s="169"/>
      <c r="GJI66" s="169"/>
      <c r="GJJ66" s="169"/>
      <c r="GJK66" s="169"/>
      <c r="GJL66" s="169"/>
      <c r="GJM66" s="169"/>
      <c r="GJN66" s="169"/>
      <c r="GJO66" s="169"/>
      <c r="GJP66" s="169"/>
      <c r="GJQ66" s="169"/>
      <c r="GJR66" s="169"/>
      <c r="GJS66" s="169"/>
      <c r="GJT66" s="169"/>
      <c r="GJU66" s="169"/>
      <c r="GJV66" s="169"/>
      <c r="GJW66" s="169"/>
      <c r="GJX66" s="169"/>
      <c r="GJY66" s="169"/>
      <c r="GJZ66" s="169"/>
      <c r="GKA66" s="169"/>
      <c r="GKB66" s="169"/>
      <c r="GKC66" s="169"/>
      <c r="GKD66" s="169"/>
      <c r="GKE66" s="169"/>
      <c r="GKF66" s="169"/>
      <c r="GKG66" s="169"/>
      <c r="GKH66" s="169"/>
      <c r="GKI66" s="169"/>
      <c r="GKJ66" s="169"/>
      <c r="GKK66" s="169"/>
      <c r="GKL66" s="169"/>
      <c r="GKM66" s="169"/>
      <c r="GKN66" s="169"/>
      <c r="GKO66" s="169"/>
      <c r="GKP66" s="169"/>
      <c r="GKQ66" s="169"/>
      <c r="GKR66" s="169"/>
      <c r="GKS66" s="169"/>
      <c r="GKT66" s="169"/>
      <c r="GKU66" s="169"/>
      <c r="GKV66" s="169"/>
      <c r="GKW66" s="169"/>
      <c r="GKX66" s="169"/>
      <c r="GKY66" s="169"/>
      <c r="GKZ66" s="169"/>
      <c r="GLA66" s="169"/>
      <c r="GLB66" s="169"/>
      <c r="GLC66" s="169"/>
      <c r="GLD66" s="169"/>
      <c r="GLE66" s="169"/>
      <c r="GLF66" s="169"/>
      <c r="GLG66" s="169"/>
      <c r="GLH66" s="169"/>
      <c r="GLI66" s="169"/>
      <c r="GLJ66" s="169"/>
      <c r="GLK66" s="169"/>
      <c r="GLL66" s="169"/>
      <c r="GLM66" s="169"/>
      <c r="GLN66" s="169"/>
      <c r="GLO66" s="169"/>
      <c r="GLP66" s="169"/>
      <c r="GLQ66" s="169"/>
      <c r="GLR66" s="169"/>
      <c r="GLS66" s="169"/>
      <c r="GLT66" s="169"/>
      <c r="GLU66" s="169"/>
      <c r="GLV66" s="169"/>
      <c r="GLW66" s="169"/>
      <c r="GLX66" s="169"/>
      <c r="GLY66" s="169"/>
      <c r="GLZ66" s="169"/>
      <c r="GMA66" s="169"/>
      <c r="GMB66" s="169"/>
      <c r="GMC66" s="169"/>
      <c r="GMD66" s="169"/>
      <c r="GME66" s="169"/>
      <c r="GMF66" s="169"/>
      <c r="GMG66" s="169"/>
      <c r="GMH66" s="169"/>
      <c r="GMI66" s="169"/>
      <c r="GMJ66" s="169"/>
      <c r="GMK66" s="169"/>
      <c r="GML66" s="169"/>
      <c r="GMM66" s="169"/>
      <c r="GMN66" s="169"/>
      <c r="GMO66" s="169"/>
      <c r="GMP66" s="169"/>
      <c r="GMQ66" s="169"/>
      <c r="GMR66" s="169"/>
      <c r="GMS66" s="169"/>
      <c r="GMT66" s="169"/>
      <c r="GMU66" s="169"/>
      <c r="GMV66" s="169"/>
      <c r="GMW66" s="169"/>
      <c r="GMX66" s="169"/>
      <c r="GMY66" s="169"/>
      <c r="GMZ66" s="169"/>
      <c r="GNA66" s="169"/>
      <c r="GNB66" s="169"/>
      <c r="GNC66" s="169"/>
      <c r="GND66" s="169"/>
      <c r="GNE66" s="169"/>
      <c r="GNF66" s="169"/>
      <c r="GNG66" s="169"/>
      <c r="GNH66" s="169"/>
      <c r="GNI66" s="169"/>
      <c r="GNJ66" s="169"/>
      <c r="GNK66" s="169"/>
      <c r="GNL66" s="169"/>
      <c r="GNM66" s="169"/>
      <c r="GNN66" s="169"/>
      <c r="GNO66" s="169"/>
      <c r="GNP66" s="169"/>
      <c r="GNQ66" s="169"/>
      <c r="GNR66" s="169"/>
      <c r="GNS66" s="169"/>
      <c r="GNT66" s="169"/>
      <c r="GNU66" s="169"/>
      <c r="GNV66" s="169"/>
      <c r="GNW66" s="169"/>
      <c r="GNX66" s="169"/>
      <c r="GNY66" s="169"/>
      <c r="GNZ66" s="169"/>
      <c r="GOA66" s="169"/>
      <c r="GOB66" s="169"/>
      <c r="GOC66" s="169"/>
      <c r="GOD66" s="169"/>
      <c r="GOE66" s="169"/>
      <c r="GOF66" s="169"/>
      <c r="GOG66" s="169"/>
      <c r="GOH66" s="169"/>
      <c r="GOI66" s="169"/>
      <c r="GOJ66" s="169"/>
      <c r="GOK66" s="169"/>
      <c r="GOL66" s="169"/>
      <c r="GOM66" s="169"/>
      <c r="GON66" s="169"/>
      <c r="GOO66" s="169"/>
      <c r="GOP66" s="169"/>
      <c r="GOQ66" s="169"/>
      <c r="GOR66" s="169"/>
      <c r="GOS66" s="169"/>
      <c r="GOT66" s="169"/>
      <c r="GOU66" s="169"/>
      <c r="GOV66" s="169"/>
      <c r="GOW66" s="169"/>
      <c r="GOX66" s="169"/>
      <c r="GOY66" s="169"/>
      <c r="GOZ66" s="169"/>
      <c r="GPA66" s="169"/>
      <c r="GPB66" s="169"/>
      <c r="GPC66" s="169"/>
      <c r="GPD66" s="169"/>
      <c r="GPE66" s="169"/>
      <c r="GPF66" s="169"/>
      <c r="GPG66" s="169"/>
      <c r="GPH66" s="169"/>
      <c r="GPI66" s="169"/>
      <c r="GPJ66" s="169"/>
      <c r="GPK66" s="169"/>
      <c r="GPL66" s="169"/>
      <c r="GPM66" s="169"/>
      <c r="GPN66" s="169"/>
      <c r="GPO66" s="169"/>
      <c r="GPP66" s="169"/>
      <c r="GPQ66" s="169"/>
      <c r="GPR66" s="169"/>
      <c r="GPS66" s="169"/>
      <c r="GPT66" s="169"/>
      <c r="GPU66" s="169"/>
      <c r="GPV66" s="169"/>
      <c r="GPW66" s="169"/>
      <c r="GPX66" s="169"/>
      <c r="GPY66" s="169"/>
      <c r="GPZ66" s="169"/>
      <c r="GQA66" s="169"/>
      <c r="GQB66" s="169"/>
      <c r="GQC66" s="169"/>
      <c r="GQD66" s="169"/>
      <c r="GQE66" s="169"/>
      <c r="GQF66" s="169"/>
      <c r="GQG66" s="169"/>
      <c r="GQH66" s="169"/>
      <c r="GQI66" s="169"/>
      <c r="GQJ66" s="169"/>
      <c r="GQK66" s="169"/>
      <c r="GQL66" s="169"/>
      <c r="GQM66" s="169"/>
      <c r="GQN66" s="169"/>
      <c r="GQO66" s="169"/>
      <c r="GQP66" s="169"/>
      <c r="GQQ66" s="169"/>
      <c r="GQR66" s="169"/>
      <c r="GQS66" s="169"/>
      <c r="GQT66" s="169"/>
      <c r="GQU66" s="169"/>
      <c r="GQV66" s="169"/>
      <c r="GQW66" s="169"/>
      <c r="GQX66" s="169"/>
      <c r="GQY66" s="169"/>
      <c r="GQZ66" s="169"/>
      <c r="GRA66" s="169"/>
      <c r="GRB66" s="169"/>
      <c r="GRC66" s="169"/>
      <c r="GRD66" s="169"/>
      <c r="GRE66" s="169"/>
      <c r="GRF66" s="169"/>
      <c r="GRG66" s="169"/>
      <c r="GRH66" s="169"/>
      <c r="GRI66" s="169"/>
      <c r="GRJ66" s="169"/>
      <c r="GRK66" s="169"/>
      <c r="GRL66" s="169"/>
      <c r="GRM66" s="169"/>
      <c r="GRN66" s="169"/>
      <c r="GRO66" s="169"/>
      <c r="GRP66" s="169"/>
      <c r="GRQ66" s="169"/>
      <c r="GRR66" s="169"/>
      <c r="GRS66" s="169"/>
      <c r="GRT66" s="169"/>
      <c r="GRU66" s="169"/>
      <c r="GRV66" s="169"/>
      <c r="GRW66" s="169"/>
      <c r="GRX66" s="169"/>
      <c r="GRY66" s="169"/>
      <c r="GRZ66" s="169"/>
      <c r="GSA66" s="169"/>
      <c r="GSB66" s="169"/>
      <c r="GSC66" s="169"/>
      <c r="GSD66" s="169"/>
      <c r="GSE66" s="169"/>
      <c r="GSF66" s="169"/>
      <c r="GSG66" s="169"/>
      <c r="GSH66" s="169"/>
      <c r="GSI66" s="169"/>
      <c r="GSJ66" s="169"/>
      <c r="GSK66" s="169"/>
      <c r="GSL66" s="169"/>
      <c r="GSM66" s="169"/>
      <c r="GSN66" s="169"/>
      <c r="GSO66" s="169"/>
      <c r="GSP66" s="169"/>
      <c r="GSQ66" s="169"/>
      <c r="GSR66" s="169"/>
      <c r="GSS66" s="169"/>
      <c r="GST66" s="169"/>
      <c r="GSU66" s="169"/>
      <c r="GSV66" s="169"/>
      <c r="GSW66" s="169"/>
      <c r="GSX66" s="169"/>
      <c r="GSY66" s="169"/>
      <c r="GSZ66" s="169"/>
      <c r="GTA66" s="169"/>
      <c r="GTB66" s="169"/>
      <c r="GTC66" s="169"/>
      <c r="GTD66" s="169"/>
      <c r="GTE66" s="169"/>
      <c r="GTF66" s="169"/>
      <c r="GTG66" s="169"/>
      <c r="GTH66" s="169"/>
      <c r="GTI66" s="169"/>
      <c r="GTJ66" s="169"/>
      <c r="GTK66" s="169"/>
      <c r="GTL66" s="169"/>
      <c r="GTM66" s="169"/>
      <c r="GTN66" s="169"/>
      <c r="GTO66" s="169"/>
      <c r="GTP66" s="169"/>
      <c r="GTQ66" s="169"/>
      <c r="GTR66" s="169"/>
      <c r="GTS66" s="169"/>
      <c r="GTT66" s="169"/>
      <c r="GTU66" s="169"/>
      <c r="GTV66" s="169"/>
      <c r="GTW66" s="169"/>
      <c r="GTX66" s="169"/>
      <c r="GTY66" s="169"/>
      <c r="GTZ66" s="169"/>
      <c r="GUA66" s="169"/>
      <c r="GUB66" s="169"/>
      <c r="GUC66" s="169"/>
      <c r="GUD66" s="169"/>
      <c r="GUE66" s="169"/>
      <c r="GUF66" s="169"/>
      <c r="GUG66" s="169"/>
      <c r="GUH66" s="169"/>
      <c r="GUI66" s="169"/>
      <c r="GUJ66" s="169"/>
      <c r="GUK66" s="169"/>
      <c r="GUL66" s="169"/>
      <c r="GUM66" s="169"/>
      <c r="GUN66" s="169"/>
      <c r="GUO66" s="169"/>
      <c r="GUP66" s="169"/>
      <c r="GUQ66" s="169"/>
      <c r="GUR66" s="169"/>
      <c r="GUS66" s="169"/>
      <c r="GUT66" s="169"/>
      <c r="GUU66" s="169"/>
      <c r="GUV66" s="169"/>
      <c r="GUW66" s="169"/>
      <c r="GUX66" s="169"/>
      <c r="GUY66" s="169"/>
      <c r="GUZ66" s="169"/>
      <c r="GVA66" s="169"/>
      <c r="GVB66" s="169"/>
      <c r="GVC66" s="169"/>
      <c r="GVD66" s="169"/>
      <c r="GVE66" s="169"/>
      <c r="GVF66" s="169"/>
      <c r="GVG66" s="169"/>
      <c r="GVH66" s="169"/>
      <c r="GVI66" s="169"/>
      <c r="GVJ66" s="169"/>
      <c r="GVK66" s="169"/>
      <c r="GVL66" s="169"/>
      <c r="GVM66" s="169"/>
      <c r="GVN66" s="169"/>
      <c r="GVO66" s="169"/>
      <c r="GVP66" s="169"/>
      <c r="GVQ66" s="169"/>
      <c r="GVR66" s="169"/>
      <c r="GVS66" s="169"/>
      <c r="GVT66" s="169"/>
      <c r="GVU66" s="169"/>
      <c r="GVV66" s="169"/>
      <c r="GVW66" s="169"/>
      <c r="GVX66" s="169"/>
      <c r="GVY66" s="169"/>
      <c r="GVZ66" s="169"/>
      <c r="GWA66" s="169"/>
      <c r="GWB66" s="169"/>
      <c r="GWC66" s="169"/>
      <c r="GWD66" s="169"/>
      <c r="GWE66" s="169"/>
      <c r="GWF66" s="169"/>
      <c r="GWG66" s="169"/>
      <c r="GWH66" s="169"/>
      <c r="GWI66" s="169"/>
      <c r="GWJ66" s="169"/>
      <c r="GWK66" s="169"/>
      <c r="GWL66" s="169"/>
      <c r="GWM66" s="169"/>
      <c r="GWN66" s="169"/>
      <c r="GWO66" s="169"/>
      <c r="GWP66" s="169"/>
      <c r="GWQ66" s="169"/>
      <c r="GWR66" s="169"/>
      <c r="GWS66" s="169"/>
      <c r="GWT66" s="169"/>
      <c r="GWU66" s="169"/>
      <c r="GWV66" s="169"/>
      <c r="GWW66" s="169"/>
      <c r="GWX66" s="169"/>
      <c r="GWY66" s="169"/>
      <c r="GWZ66" s="169"/>
      <c r="GXA66" s="169"/>
      <c r="GXB66" s="169"/>
      <c r="GXC66" s="169"/>
      <c r="GXD66" s="169"/>
      <c r="GXE66" s="169"/>
      <c r="GXF66" s="169"/>
      <c r="GXG66" s="169"/>
      <c r="GXH66" s="169"/>
      <c r="GXI66" s="169"/>
      <c r="GXJ66" s="169"/>
      <c r="GXK66" s="169"/>
      <c r="GXL66" s="169"/>
      <c r="GXM66" s="169"/>
      <c r="GXN66" s="169"/>
      <c r="GXO66" s="169"/>
      <c r="GXP66" s="169"/>
      <c r="GXQ66" s="169"/>
      <c r="GXR66" s="169"/>
      <c r="GXS66" s="169"/>
      <c r="GXT66" s="169"/>
      <c r="GXU66" s="169"/>
      <c r="GXV66" s="169"/>
      <c r="GXW66" s="169"/>
      <c r="GXX66" s="169"/>
      <c r="GXY66" s="169"/>
      <c r="GXZ66" s="169"/>
      <c r="GYA66" s="169"/>
      <c r="GYB66" s="169"/>
      <c r="GYC66" s="169"/>
      <c r="GYD66" s="169"/>
      <c r="GYE66" s="169"/>
      <c r="GYF66" s="169"/>
      <c r="GYG66" s="169"/>
      <c r="GYH66" s="169"/>
      <c r="GYI66" s="169"/>
      <c r="GYJ66" s="169"/>
      <c r="GYK66" s="169"/>
      <c r="GYL66" s="169"/>
      <c r="GYM66" s="169"/>
      <c r="GYN66" s="169"/>
      <c r="GYO66" s="169"/>
      <c r="GYP66" s="169"/>
      <c r="GYQ66" s="169"/>
      <c r="GYR66" s="169"/>
      <c r="GYS66" s="169"/>
      <c r="GYT66" s="169"/>
      <c r="GYU66" s="169"/>
      <c r="GYV66" s="169"/>
      <c r="GYW66" s="169"/>
      <c r="GYX66" s="169"/>
      <c r="GYY66" s="169"/>
      <c r="GYZ66" s="169"/>
      <c r="GZA66" s="169"/>
      <c r="GZB66" s="169"/>
      <c r="GZC66" s="169"/>
      <c r="GZD66" s="169"/>
      <c r="GZE66" s="169"/>
      <c r="GZF66" s="169"/>
      <c r="GZG66" s="169"/>
      <c r="GZH66" s="169"/>
      <c r="GZI66" s="169"/>
      <c r="GZJ66" s="169"/>
      <c r="GZK66" s="169"/>
      <c r="GZL66" s="169"/>
      <c r="GZM66" s="169"/>
      <c r="GZN66" s="169"/>
      <c r="GZO66" s="169"/>
      <c r="GZP66" s="169"/>
      <c r="GZQ66" s="169"/>
      <c r="GZR66" s="169"/>
      <c r="GZS66" s="169"/>
      <c r="GZT66" s="169"/>
      <c r="GZU66" s="169"/>
      <c r="GZV66" s="169"/>
      <c r="GZW66" s="169"/>
      <c r="GZX66" s="169"/>
      <c r="GZY66" s="169"/>
      <c r="GZZ66" s="169"/>
      <c r="HAA66" s="169"/>
      <c r="HAB66" s="169"/>
      <c r="HAC66" s="169"/>
      <c r="HAD66" s="169"/>
      <c r="HAE66" s="169"/>
      <c r="HAF66" s="169"/>
      <c r="HAG66" s="169"/>
      <c r="HAH66" s="169"/>
      <c r="HAI66" s="169"/>
      <c r="HAJ66" s="169"/>
      <c r="HAK66" s="169"/>
      <c r="HAL66" s="169"/>
      <c r="HAM66" s="169"/>
      <c r="HAN66" s="169"/>
      <c r="HAO66" s="169"/>
      <c r="HAP66" s="169"/>
      <c r="HAQ66" s="169"/>
      <c r="HAR66" s="169"/>
      <c r="HAS66" s="169"/>
      <c r="HAT66" s="169"/>
      <c r="HAU66" s="169"/>
      <c r="HAV66" s="169"/>
      <c r="HAW66" s="169"/>
      <c r="HAX66" s="169"/>
      <c r="HAY66" s="169"/>
      <c r="HAZ66" s="169"/>
      <c r="HBA66" s="169"/>
      <c r="HBB66" s="169"/>
      <c r="HBC66" s="169"/>
      <c r="HBD66" s="169"/>
      <c r="HBE66" s="169"/>
      <c r="HBF66" s="169"/>
      <c r="HBG66" s="169"/>
      <c r="HBH66" s="169"/>
      <c r="HBI66" s="169"/>
      <c r="HBJ66" s="169"/>
      <c r="HBK66" s="169"/>
      <c r="HBL66" s="169"/>
      <c r="HBM66" s="169"/>
      <c r="HBN66" s="169"/>
      <c r="HBO66" s="169"/>
      <c r="HBP66" s="169"/>
      <c r="HBQ66" s="169"/>
      <c r="HBR66" s="169"/>
      <c r="HBS66" s="169"/>
      <c r="HBT66" s="169"/>
      <c r="HBU66" s="169"/>
      <c r="HBV66" s="169"/>
      <c r="HBW66" s="169"/>
      <c r="HBX66" s="169"/>
      <c r="HBY66" s="169"/>
      <c r="HBZ66" s="169"/>
      <c r="HCA66" s="169"/>
      <c r="HCB66" s="169"/>
      <c r="HCC66" s="169"/>
      <c r="HCD66" s="169"/>
      <c r="HCE66" s="169"/>
      <c r="HCF66" s="169"/>
      <c r="HCG66" s="169"/>
      <c r="HCH66" s="169"/>
      <c r="HCI66" s="169"/>
      <c r="HCJ66" s="169"/>
      <c r="HCK66" s="169"/>
      <c r="HCL66" s="169"/>
      <c r="HCM66" s="169"/>
      <c r="HCN66" s="169"/>
      <c r="HCO66" s="169"/>
      <c r="HCP66" s="169"/>
      <c r="HCQ66" s="169"/>
      <c r="HCR66" s="169"/>
      <c r="HCS66" s="169"/>
      <c r="HCT66" s="169"/>
      <c r="HCU66" s="169"/>
      <c r="HCV66" s="169"/>
      <c r="HCW66" s="169"/>
      <c r="HCX66" s="169"/>
      <c r="HCY66" s="169"/>
      <c r="HCZ66" s="169"/>
      <c r="HDA66" s="169"/>
      <c r="HDB66" s="169"/>
      <c r="HDC66" s="169"/>
      <c r="HDD66" s="169"/>
      <c r="HDE66" s="169"/>
      <c r="HDF66" s="169"/>
      <c r="HDG66" s="169"/>
      <c r="HDH66" s="169"/>
      <c r="HDI66" s="169"/>
      <c r="HDJ66" s="169"/>
      <c r="HDK66" s="169"/>
      <c r="HDL66" s="169"/>
      <c r="HDM66" s="169"/>
      <c r="HDN66" s="169"/>
      <c r="HDO66" s="169"/>
      <c r="HDP66" s="169"/>
      <c r="HDQ66" s="169"/>
      <c r="HDR66" s="169"/>
      <c r="HDS66" s="169"/>
      <c r="HDT66" s="169"/>
      <c r="HDU66" s="169"/>
      <c r="HDV66" s="169"/>
      <c r="HDW66" s="169"/>
      <c r="HDX66" s="169"/>
      <c r="HDY66" s="169"/>
      <c r="HDZ66" s="169"/>
      <c r="HEA66" s="169"/>
      <c r="HEB66" s="169"/>
      <c r="HEC66" s="169"/>
      <c r="HED66" s="169"/>
      <c r="HEE66" s="169"/>
      <c r="HEF66" s="169"/>
      <c r="HEG66" s="169"/>
      <c r="HEH66" s="169"/>
      <c r="HEI66" s="169"/>
      <c r="HEJ66" s="169"/>
      <c r="HEK66" s="169"/>
      <c r="HEL66" s="169"/>
      <c r="HEM66" s="169"/>
      <c r="HEN66" s="169"/>
      <c r="HEO66" s="169"/>
      <c r="HEP66" s="169"/>
      <c r="HEQ66" s="169"/>
      <c r="HER66" s="169"/>
      <c r="HES66" s="169"/>
      <c r="HET66" s="169"/>
      <c r="HEU66" s="169"/>
      <c r="HEV66" s="169"/>
      <c r="HEW66" s="169"/>
      <c r="HEX66" s="169"/>
      <c r="HEY66" s="169"/>
      <c r="HEZ66" s="169"/>
      <c r="HFA66" s="169"/>
      <c r="HFB66" s="169"/>
      <c r="HFC66" s="169"/>
      <c r="HFD66" s="169"/>
      <c r="HFE66" s="169"/>
      <c r="HFF66" s="169"/>
      <c r="HFG66" s="169"/>
      <c r="HFH66" s="169"/>
      <c r="HFI66" s="169"/>
      <c r="HFJ66" s="169"/>
      <c r="HFK66" s="169"/>
      <c r="HFL66" s="169"/>
      <c r="HFM66" s="169"/>
      <c r="HFN66" s="169"/>
      <c r="HFO66" s="169"/>
      <c r="HFP66" s="169"/>
      <c r="HFQ66" s="169"/>
      <c r="HFR66" s="169"/>
      <c r="HFS66" s="169"/>
      <c r="HFT66" s="169"/>
      <c r="HFU66" s="169"/>
      <c r="HFV66" s="169"/>
      <c r="HFW66" s="169"/>
      <c r="HFX66" s="169"/>
      <c r="HFY66" s="169"/>
      <c r="HFZ66" s="169"/>
      <c r="HGA66" s="169"/>
      <c r="HGB66" s="169"/>
      <c r="HGC66" s="169"/>
      <c r="HGD66" s="169"/>
      <c r="HGE66" s="169"/>
      <c r="HGF66" s="169"/>
      <c r="HGG66" s="169"/>
      <c r="HGH66" s="169"/>
      <c r="HGI66" s="169"/>
      <c r="HGJ66" s="169"/>
      <c r="HGK66" s="169"/>
      <c r="HGL66" s="169"/>
      <c r="HGM66" s="169"/>
      <c r="HGN66" s="169"/>
      <c r="HGO66" s="169"/>
      <c r="HGP66" s="169"/>
      <c r="HGQ66" s="169"/>
      <c r="HGR66" s="169"/>
      <c r="HGS66" s="169"/>
      <c r="HGT66" s="169"/>
      <c r="HGU66" s="169"/>
      <c r="HGV66" s="169"/>
      <c r="HGW66" s="169"/>
      <c r="HGX66" s="169"/>
      <c r="HGY66" s="169"/>
      <c r="HGZ66" s="169"/>
      <c r="HHA66" s="169"/>
      <c r="HHB66" s="169"/>
      <c r="HHC66" s="169"/>
      <c r="HHD66" s="169"/>
      <c r="HHE66" s="169"/>
      <c r="HHF66" s="169"/>
      <c r="HHG66" s="169"/>
      <c r="HHH66" s="169"/>
      <c r="HHI66" s="169"/>
      <c r="HHJ66" s="169"/>
      <c r="HHK66" s="169"/>
      <c r="HHL66" s="169"/>
      <c r="HHM66" s="169"/>
      <c r="HHN66" s="169"/>
      <c r="HHO66" s="169"/>
      <c r="HHP66" s="169"/>
      <c r="HHQ66" s="169"/>
      <c r="HHR66" s="169"/>
      <c r="HHS66" s="169"/>
      <c r="HHT66" s="169"/>
      <c r="HHU66" s="169"/>
      <c r="HHV66" s="169"/>
      <c r="HHW66" s="169"/>
      <c r="HHX66" s="169"/>
      <c r="HHY66" s="169"/>
      <c r="HHZ66" s="169"/>
      <c r="HIA66" s="169"/>
      <c r="HIB66" s="169"/>
      <c r="HIC66" s="169"/>
      <c r="HID66" s="169"/>
      <c r="HIE66" s="169"/>
      <c r="HIF66" s="169"/>
      <c r="HIG66" s="169"/>
      <c r="HIH66" s="169"/>
      <c r="HII66" s="169"/>
      <c r="HIJ66" s="169"/>
      <c r="HIK66" s="169"/>
      <c r="HIL66" s="169"/>
      <c r="HIM66" s="169"/>
      <c r="HIN66" s="169"/>
      <c r="HIO66" s="169"/>
      <c r="HIP66" s="169"/>
      <c r="HIQ66" s="169"/>
      <c r="HIR66" s="169"/>
      <c r="HIS66" s="169"/>
      <c r="HIT66" s="169"/>
      <c r="HIU66" s="169"/>
      <c r="HIV66" s="169"/>
      <c r="HIW66" s="169"/>
      <c r="HIX66" s="169"/>
      <c r="HIY66" s="169"/>
      <c r="HIZ66" s="169"/>
      <c r="HJA66" s="169"/>
      <c r="HJB66" s="169"/>
      <c r="HJC66" s="169"/>
      <c r="HJD66" s="169"/>
      <c r="HJE66" s="169"/>
      <c r="HJF66" s="169"/>
      <c r="HJG66" s="169"/>
      <c r="HJH66" s="169"/>
      <c r="HJI66" s="169"/>
      <c r="HJJ66" s="169"/>
      <c r="HJK66" s="169"/>
      <c r="HJL66" s="169"/>
      <c r="HJM66" s="169"/>
      <c r="HJN66" s="169"/>
      <c r="HJO66" s="169"/>
      <c r="HJP66" s="169"/>
      <c r="HJQ66" s="169"/>
      <c r="HJR66" s="169"/>
      <c r="HJS66" s="169"/>
      <c r="HJT66" s="169"/>
      <c r="HJU66" s="169"/>
      <c r="HJV66" s="169"/>
      <c r="HJW66" s="169"/>
      <c r="HJX66" s="169"/>
      <c r="HJY66" s="169"/>
      <c r="HJZ66" s="169"/>
      <c r="HKA66" s="169"/>
      <c r="HKB66" s="169"/>
      <c r="HKC66" s="169"/>
      <c r="HKD66" s="169"/>
      <c r="HKE66" s="169"/>
      <c r="HKF66" s="169"/>
      <c r="HKG66" s="169"/>
      <c r="HKH66" s="169"/>
      <c r="HKI66" s="169"/>
      <c r="HKJ66" s="169"/>
      <c r="HKK66" s="169"/>
      <c r="HKL66" s="169"/>
      <c r="HKM66" s="169"/>
      <c r="HKN66" s="169"/>
      <c r="HKO66" s="169"/>
      <c r="HKP66" s="169"/>
      <c r="HKQ66" s="169"/>
      <c r="HKR66" s="169"/>
      <c r="HKS66" s="169"/>
      <c r="HKT66" s="169"/>
      <c r="HKU66" s="169"/>
      <c r="HKV66" s="169"/>
      <c r="HKW66" s="169"/>
      <c r="HKX66" s="169"/>
      <c r="HKY66" s="169"/>
      <c r="HKZ66" s="169"/>
      <c r="HLA66" s="169"/>
      <c r="HLB66" s="169"/>
      <c r="HLC66" s="169"/>
      <c r="HLD66" s="169"/>
      <c r="HLE66" s="169"/>
      <c r="HLF66" s="169"/>
      <c r="HLG66" s="169"/>
      <c r="HLH66" s="169"/>
      <c r="HLI66" s="169"/>
      <c r="HLJ66" s="169"/>
      <c r="HLK66" s="169"/>
      <c r="HLL66" s="169"/>
      <c r="HLM66" s="169"/>
      <c r="HLN66" s="169"/>
      <c r="HLO66" s="169"/>
      <c r="HLP66" s="169"/>
      <c r="HLQ66" s="169"/>
      <c r="HLR66" s="169"/>
      <c r="HLS66" s="169"/>
      <c r="HLT66" s="169"/>
      <c r="HLU66" s="169"/>
      <c r="HLV66" s="169"/>
      <c r="HLW66" s="169"/>
      <c r="HLX66" s="169"/>
      <c r="HLY66" s="169"/>
      <c r="HLZ66" s="169"/>
      <c r="HMA66" s="169"/>
      <c r="HMB66" s="169"/>
      <c r="HMC66" s="169"/>
      <c r="HMD66" s="169"/>
      <c r="HME66" s="169"/>
      <c r="HMF66" s="169"/>
      <c r="HMG66" s="169"/>
      <c r="HMH66" s="169"/>
      <c r="HMI66" s="169"/>
      <c r="HMJ66" s="169"/>
      <c r="HMK66" s="169"/>
      <c r="HML66" s="169"/>
      <c r="HMM66" s="169"/>
      <c r="HMN66" s="169"/>
      <c r="HMO66" s="169"/>
      <c r="HMP66" s="169"/>
      <c r="HMQ66" s="169"/>
      <c r="HMR66" s="169"/>
      <c r="HMS66" s="169"/>
      <c r="HMT66" s="169"/>
      <c r="HMU66" s="169"/>
      <c r="HMV66" s="169"/>
      <c r="HMW66" s="169"/>
      <c r="HMX66" s="169"/>
      <c r="HMY66" s="169"/>
      <c r="HMZ66" s="169"/>
      <c r="HNA66" s="169"/>
      <c r="HNB66" s="169"/>
      <c r="HNC66" s="169"/>
      <c r="HND66" s="169"/>
      <c r="HNE66" s="169"/>
      <c r="HNF66" s="169"/>
      <c r="HNG66" s="169"/>
      <c r="HNH66" s="169"/>
      <c r="HNI66" s="169"/>
      <c r="HNJ66" s="169"/>
      <c r="HNK66" s="169"/>
      <c r="HNL66" s="169"/>
      <c r="HNM66" s="169"/>
      <c r="HNN66" s="169"/>
      <c r="HNO66" s="169"/>
      <c r="HNP66" s="169"/>
      <c r="HNQ66" s="169"/>
      <c r="HNR66" s="169"/>
      <c r="HNS66" s="169"/>
      <c r="HNT66" s="169"/>
      <c r="HNU66" s="169"/>
      <c r="HNV66" s="169"/>
      <c r="HNW66" s="169"/>
      <c r="HNX66" s="169"/>
      <c r="HNY66" s="169"/>
      <c r="HNZ66" s="169"/>
      <c r="HOA66" s="169"/>
      <c r="HOB66" s="169"/>
      <c r="HOC66" s="169"/>
      <c r="HOD66" s="169"/>
      <c r="HOE66" s="169"/>
      <c r="HOF66" s="169"/>
      <c r="HOG66" s="169"/>
      <c r="HOH66" s="169"/>
      <c r="HOI66" s="169"/>
      <c r="HOJ66" s="169"/>
      <c r="HOK66" s="169"/>
      <c r="HOL66" s="169"/>
      <c r="HOM66" s="169"/>
      <c r="HON66" s="169"/>
      <c r="HOO66" s="169"/>
      <c r="HOP66" s="169"/>
      <c r="HOQ66" s="169"/>
      <c r="HOR66" s="169"/>
      <c r="HOS66" s="169"/>
      <c r="HOT66" s="169"/>
      <c r="HOU66" s="169"/>
      <c r="HOV66" s="169"/>
      <c r="HOW66" s="169"/>
      <c r="HOX66" s="169"/>
      <c r="HOY66" s="169"/>
      <c r="HOZ66" s="169"/>
      <c r="HPA66" s="169"/>
      <c r="HPB66" s="169"/>
      <c r="HPC66" s="169"/>
      <c r="HPD66" s="169"/>
      <c r="HPE66" s="169"/>
      <c r="HPF66" s="169"/>
      <c r="HPG66" s="169"/>
      <c r="HPH66" s="169"/>
      <c r="HPI66" s="169"/>
      <c r="HPJ66" s="169"/>
      <c r="HPK66" s="169"/>
      <c r="HPL66" s="169"/>
      <c r="HPM66" s="169"/>
      <c r="HPN66" s="169"/>
      <c r="HPO66" s="169"/>
      <c r="HPP66" s="169"/>
      <c r="HPQ66" s="169"/>
      <c r="HPR66" s="169"/>
      <c r="HPS66" s="169"/>
      <c r="HPT66" s="169"/>
      <c r="HPU66" s="169"/>
      <c r="HPV66" s="169"/>
      <c r="HPW66" s="169"/>
      <c r="HPX66" s="169"/>
      <c r="HPY66" s="169"/>
      <c r="HPZ66" s="169"/>
      <c r="HQA66" s="169"/>
      <c r="HQB66" s="169"/>
      <c r="HQC66" s="169"/>
      <c r="HQD66" s="169"/>
      <c r="HQE66" s="169"/>
      <c r="HQF66" s="169"/>
      <c r="HQG66" s="169"/>
      <c r="HQH66" s="169"/>
      <c r="HQI66" s="169"/>
      <c r="HQJ66" s="169"/>
      <c r="HQK66" s="169"/>
      <c r="HQL66" s="169"/>
      <c r="HQM66" s="169"/>
      <c r="HQN66" s="169"/>
      <c r="HQO66" s="169"/>
      <c r="HQP66" s="169"/>
      <c r="HQQ66" s="169"/>
      <c r="HQR66" s="169"/>
      <c r="HQS66" s="169"/>
      <c r="HQT66" s="169"/>
      <c r="HQU66" s="169"/>
      <c r="HQV66" s="169"/>
      <c r="HQW66" s="169"/>
      <c r="HQX66" s="169"/>
      <c r="HQY66" s="169"/>
      <c r="HQZ66" s="169"/>
      <c r="HRA66" s="169"/>
      <c r="HRB66" s="169"/>
      <c r="HRC66" s="169"/>
      <c r="HRD66" s="169"/>
      <c r="HRE66" s="169"/>
      <c r="HRF66" s="169"/>
      <c r="HRG66" s="169"/>
      <c r="HRH66" s="169"/>
      <c r="HRI66" s="169"/>
      <c r="HRJ66" s="169"/>
      <c r="HRK66" s="169"/>
      <c r="HRL66" s="169"/>
      <c r="HRM66" s="169"/>
      <c r="HRN66" s="169"/>
      <c r="HRO66" s="169"/>
      <c r="HRP66" s="169"/>
      <c r="HRQ66" s="169"/>
      <c r="HRR66" s="169"/>
      <c r="HRS66" s="169"/>
      <c r="HRT66" s="169"/>
      <c r="HRU66" s="169"/>
      <c r="HRV66" s="169"/>
      <c r="HRW66" s="169"/>
      <c r="HRX66" s="169"/>
      <c r="HRY66" s="169"/>
      <c r="HRZ66" s="169"/>
      <c r="HSA66" s="169"/>
      <c r="HSB66" s="169"/>
      <c r="HSC66" s="169"/>
      <c r="HSD66" s="169"/>
      <c r="HSE66" s="169"/>
      <c r="HSF66" s="169"/>
      <c r="HSG66" s="169"/>
      <c r="HSH66" s="169"/>
      <c r="HSI66" s="169"/>
      <c r="HSJ66" s="169"/>
      <c r="HSK66" s="169"/>
      <c r="HSL66" s="169"/>
      <c r="HSM66" s="169"/>
      <c r="HSN66" s="169"/>
      <c r="HSO66" s="169"/>
      <c r="HSP66" s="169"/>
      <c r="HSQ66" s="169"/>
      <c r="HSR66" s="169"/>
      <c r="HSS66" s="169"/>
      <c r="HST66" s="169"/>
      <c r="HSU66" s="169"/>
      <c r="HSV66" s="169"/>
      <c r="HSW66" s="169"/>
      <c r="HSX66" s="169"/>
      <c r="HSY66" s="169"/>
      <c r="HSZ66" s="169"/>
      <c r="HTA66" s="169"/>
      <c r="HTB66" s="169"/>
      <c r="HTC66" s="169"/>
      <c r="HTD66" s="169"/>
      <c r="HTE66" s="169"/>
      <c r="HTF66" s="169"/>
      <c r="HTG66" s="169"/>
      <c r="HTH66" s="169"/>
      <c r="HTI66" s="169"/>
      <c r="HTJ66" s="169"/>
      <c r="HTK66" s="169"/>
      <c r="HTL66" s="169"/>
      <c r="HTM66" s="169"/>
      <c r="HTN66" s="169"/>
      <c r="HTO66" s="169"/>
      <c r="HTP66" s="169"/>
      <c r="HTQ66" s="169"/>
      <c r="HTR66" s="169"/>
      <c r="HTS66" s="169"/>
      <c r="HTT66" s="169"/>
      <c r="HTU66" s="169"/>
      <c r="HTV66" s="169"/>
      <c r="HTW66" s="169"/>
      <c r="HTX66" s="169"/>
      <c r="HTY66" s="169"/>
      <c r="HTZ66" s="169"/>
      <c r="HUA66" s="169"/>
      <c r="HUB66" s="169"/>
      <c r="HUC66" s="169"/>
      <c r="HUD66" s="169"/>
      <c r="HUE66" s="169"/>
      <c r="HUF66" s="169"/>
      <c r="HUG66" s="169"/>
      <c r="HUH66" s="169"/>
      <c r="HUI66" s="169"/>
      <c r="HUJ66" s="169"/>
      <c r="HUK66" s="169"/>
      <c r="HUL66" s="169"/>
      <c r="HUM66" s="169"/>
      <c r="HUN66" s="169"/>
      <c r="HUO66" s="169"/>
      <c r="HUP66" s="169"/>
      <c r="HUQ66" s="169"/>
      <c r="HUR66" s="169"/>
      <c r="HUS66" s="169"/>
      <c r="HUT66" s="169"/>
      <c r="HUU66" s="169"/>
      <c r="HUV66" s="169"/>
      <c r="HUW66" s="169"/>
      <c r="HUX66" s="169"/>
      <c r="HUY66" s="169"/>
      <c r="HUZ66" s="169"/>
      <c r="HVA66" s="169"/>
      <c r="HVB66" s="169"/>
      <c r="HVC66" s="169"/>
      <c r="HVD66" s="169"/>
      <c r="HVE66" s="169"/>
      <c r="HVF66" s="169"/>
      <c r="HVG66" s="169"/>
      <c r="HVH66" s="169"/>
      <c r="HVI66" s="169"/>
      <c r="HVJ66" s="169"/>
      <c r="HVK66" s="169"/>
      <c r="HVL66" s="169"/>
      <c r="HVM66" s="169"/>
      <c r="HVN66" s="169"/>
      <c r="HVO66" s="169"/>
      <c r="HVP66" s="169"/>
      <c r="HVQ66" s="169"/>
      <c r="HVR66" s="169"/>
      <c r="HVS66" s="169"/>
      <c r="HVT66" s="169"/>
      <c r="HVU66" s="169"/>
      <c r="HVV66" s="169"/>
      <c r="HVW66" s="169"/>
      <c r="HVX66" s="169"/>
      <c r="HVY66" s="169"/>
      <c r="HVZ66" s="169"/>
      <c r="HWA66" s="169"/>
      <c r="HWB66" s="169"/>
      <c r="HWC66" s="169"/>
      <c r="HWD66" s="169"/>
      <c r="HWE66" s="169"/>
      <c r="HWF66" s="169"/>
      <c r="HWG66" s="169"/>
      <c r="HWH66" s="169"/>
      <c r="HWI66" s="169"/>
      <c r="HWJ66" s="169"/>
      <c r="HWK66" s="169"/>
      <c r="HWL66" s="169"/>
      <c r="HWM66" s="169"/>
      <c r="HWN66" s="169"/>
      <c r="HWO66" s="169"/>
      <c r="HWP66" s="169"/>
      <c r="HWQ66" s="169"/>
      <c r="HWR66" s="169"/>
      <c r="HWS66" s="169"/>
      <c r="HWT66" s="169"/>
      <c r="HWU66" s="169"/>
      <c r="HWV66" s="169"/>
      <c r="HWW66" s="169"/>
      <c r="HWX66" s="169"/>
      <c r="HWY66" s="169"/>
      <c r="HWZ66" s="169"/>
      <c r="HXA66" s="169"/>
      <c r="HXB66" s="169"/>
      <c r="HXC66" s="169"/>
      <c r="HXD66" s="169"/>
      <c r="HXE66" s="169"/>
      <c r="HXF66" s="169"/>
      <c r="HXG66" s="169"/>
      <c r="HXH66" s="169"/>
      <c r="HXI66" s="169"/>
      <c r="HXJ66" s="169"/>
      <c r="HXK66" s="169"/>
      <c r="HXL66" s="169"/>
      <c r="HXM66" s="169"/>
      <c r="HXN66" s="169"/>
      <c r="HXO66" s="169"/>
      <c r="HXP66" s="169"/>
      <c r="HXQ66" s="169"/>
      <c r="HXR66" s="169"/>
      <c r="HXS66" s="169"/>
      <c r="HXT66" s="169"/>
      <c r="HXU66" s="169"/>
      <c r="HXV66" s="169"/>
      <c r="HXW66" s="169"/>
      <c r="HXX66" s="169"/>
      <c r="HXY66" s="169"/>
      <c r="HXZ66" s="169"/>
      <c r="HYA66" s="169"/>
      <c r="HYB66" s="169"/>
      <c r="HYC66" s="169"/>
      <c r="HYD66" s="169"/>
      <c r="HYE66" s="169"/>
      <c r="HYF66" s="169"/>
      <c r="HYG66" s="169"/>
      <c r="HYH66" s="169"/>
      <c r="HYI66" s="169"/>
      <c r="HYJ66" s="169"/>
      <c r="HYK66" s="169"/>
      <c r="HYL66" s="169"/>
      <c r="HYM66" s="169"/>
      <c r="HYN66" s="169"/>
      <c r="HYO66" s="169"/>
      <c r="HYP66" s="169"/>
      <c r="HYQ66" s="169"/>
      <c r="HYR66" s="169"/>
      <c r="HYS66" s="169"/>
      <c r="HYT66" s="169"/>
      <c r="HYU66" s="169"/>
      <c r="HYV66" s="169"/>
      <c r="HYW66" s="169"/>
      <c r="HYX66" s="169"/>
      <c r="HYY66" s="169"/>
      <c r="HYZ66" s="169"/>
      <c r="HZA66" s="169"/>
      <c r="HZB66" s="169"/>
      <c r="HZC66" s="169"/>
      <c r="HZD66" s="169"/>
      <c r="HZE66" s="169"/>
      <c r="HZF66" s="169"/>
      <c r="HZG66" s="169"/>
      <c r="HZH66" s="169"/>
      <c r="HZI66" s="169"/>
      <c r="HZJ66" s="169"/>
      <c r="HZK66" s="169"/>
      <c r="HZL66" s="169"/>
      <c r="HZM66" s="169"/>
      <c r="HZN66" s="169"/>
      <c r="HZO66" s="169"/>
      <c r="HZP66" s="169"/>
      <c r="HZQ66" s="169"/>
      <c r="HZR66" s="169"/>
      <c r="HZS66" s="169"/>
      <c r="HZT66" s="169"/>
      <c r="HZU66" s="169"/>
      <c r="HZV66" s="169"/>
      <c r="HZW66" s="169"/>
      <c r="HZX66" s="169"/>
      <c r="HZY66" s="169"/>
      <c r="HZZ66" s="169"/>
      <c r="IAA66" s="169"/>
      <c r="IAB66" s="169"/>
      <c r="IAC66" s="169"/>
      <c r="IAD66" s="169"/>
      <c r="IAE66" s="169"/>
      <c r="IAF66" s="169"/>
      <c r="IAG66" s="169"/>
      <c r="IAH66" s="169"/>
      <c r="IAI66" s="169"/>
      <c r="IAJ66" s="169"/>
      <c r="IAK66" s="169"/>
      <c r="IAL66" s="169"/>
      <c r="IAM66" s="169"/>
      <c r="IAN66" s="169"/>
      <c r="IAO66" s="169"/>
      <c r="IAP66" s="169"/>
      <c r="IAQ66" s="169"/>
      <c r="IAR66" s="169"/>
      <c r="IAS66" s="169"/>
      <c r="IAT66" s="169"/>
      <c r="IAU66" s="169"/>
      <c r="IAV66" s="169"/>
      <c r="IAW66" s="169"/>
      <c r="IAX66" s="169"/>
      <c r="IAY66" s="169"/>
      <c r="IAZ66" s="169"/>
      <c r="IBA66" s="169"/>
      <c r="IBB66" s="169"/>
      <c r="IBC66" s="169"/>
      <c r="IBD66" s="169"/>
      <c r="IBE66" s="169"/>
      <c r="IBF66" s="169"/>
      <c r="IBG66" s="169"/>
      <c r="IBH66" s="169"/>
      <c r="IBI66" s="169"/>
      <c r="IBJ66" s="169"/>
      <c r="IBK66" s="169"/>
      <c r="IBL66" s="169"/>
      <c r="IBM66" s="169"/>
      <c r="IBN66" s="169"/>
      <c r="IBO66" s="169"/>
      <c r="IBP66" s="169"/>
      <c r="IBQ66" s="169"/>
      <c r="IBR66" s="169"/>
      <c r="IBS66" s="169"/>
      <c r="IBT66" s="169"/>
      <c r="IBU66" s="169"/>
      <c r="IBV66" s="169"/>
      <c r="IBW66" s="169"/>
      <c r="IBX66" s="169"/>
      <c r="IBY66" s="169"/>
      <c r="IBZ66" s="169"/>
      <c r="ICA66" s="169"/>
      <c r="ICB66" s="169"/>
      <c r="ICC66" s="169"/>
      <c r="ICD66" s="169"/>
      <c r="ICE66" s="169"/>
      <c r="ICF66" s="169"/>
      <c r="ICG66" s="169"/>
      <c r="ICH66" s="169"/>
      <c r="ICI66" s="169"/>
      <c r="ICJ66" s="169"/>
      <c r="ICK66" s="169"/>
      <c r="ICL66" s="169"/>
      <c r="ICM66" s="169"/>
      <c r="ICN66" s="169"/>
      <c r="ICO66" s="169"/>
      <c r="ICP66" s="169"/>
      <c r="ICQ66" s="169"/>
      <c r="ICR66" s="169"/>
      <c r="ICS66" s="169"/>
      <c r="ICT66" s="169"/>
      <c r="ICU66" s="169"/>
      <c r="ICV66" s="169"/>
      <c r="ICW66" s="169"/>
      <c r="ICX66" s="169"/>
      <c r="ICY66" s="169"/>
      <c r="ICZ66" s="169"/>
      <c r="IDA66" s="169"/>
      <c r="IDB66" s="169"/>
      <c r="IDC66" s="169"/>
      <c r="IDD66" s="169"/>
      <c r="IDE66" s="169"/>
      <c r="IDF66" s="169"/>
      <c r="IDG66" s="169"/>
      <c r="IDH66" s="169"/>
      <c r="IDI66" s="169"/>
      <c r="IDJ66" s="169"/>
      <c r="IDK66" s="169"/>
      <c r="IDL66" s="169"/>
      <c r="IDM66" s="169"/>
      <c r="IDN66" s="169"/>
      <c r="IDO66" s="169"/>
      <c r="IDP66" s="169"/>
      <c r="IDQ66" s="169"/>
      <c r="IDR66" s="169"/>
      <c r="IDS66" s="169"/>
      <c r="IDT66" s="169"/>
      <c r="IDU66" s="169"/>
      <c r="IDV66" s="169"/>
      <c r="IDW66" s="169"/>
      <c r="IDX66" s="169"/>
      <c r="IDY66" s="169"/>
      <c r="IDZ66" s="169"/>
      <c r="IEA66" s="169"/>
      <c r="IEB66" s="169"/>
      <c r="IEC66" s="169"/>
      <c r="IED66" s="169"/>
      <c r="IEE66" s="169"/>
      <c r="IEF66" s="169"/>
      <c r="IEG66" s="169"/>
      <c r="IEH66" s="169"/>
      <c r="IEI66" s="169"/>
      <c r="IEJ66" s="169"/>
      <c r="IEK66" s="169"/>
      <c r="IEL66" s="169"/>
      <c r="IEM66" s="169"/>
      <c r="IEN66" s="169"/>
      <c r="IEO66" s="169"/>
      <c r="IEP66" s="169"/>
      <c r="IEQ66" s="169"/>
      <c r="IER66" s="169"/>
      <c r="IES66" s="169"/>
      <c r="IET66" s="169"/>
      <c r="IEU66" s="169"/>
      <c r="IEV66" s="169"/>
      <c r="IEW66" s="169"/>
      <c r="IEX66" s="169"/>
      <c r="IEY66" s="169"/>
      <c r="IEZ66" s="169"/>
      <c r="IFA66" s="169"/>
      <c r="IFB66" s="169"/>
      <c r="IFC66" s="169"/>
      <c r="IFD66" s="169"/>
      <c r="IFE66" s="169"/>
      <c r="IFF66" s="169"/>
      <c r="IFG66" s="169"/>
      <c r="IFH66" s="169"/>
      <c r="IFI66" s="169"/>
      <c r="IFJ66" s="169"/>
      <c r="IFK66" s="169"/>
      <c r="IFL66" s="169"/>
      <c r="IFM66" s="169"/>
      <c r="IFN66" s="169"/>
      <c r="IFO66" s="169"/>
      <c r="IFP66" s="169"/>
      <c r="IFQ66" s="169"/>
      <c r="IFR66" s="169"/>
      <c r="IFS66" s="169"/>
      <c r="IFT66" s="169"/>
      <c r="IFU66" s="169"/>
      <c r="IFV66" s="169"/>
      <c r="IFW66" s="169"/>
      <c r="IFX66" s="169"/>
      <c r="IFY66" s="169"/>
      <c r="IFZ66" s="169"/>
      <c r="IGA66" s="169"/>
      <c r="IGB66" s="169"/>
      <c r="IGC66" s="169"/>
      <c r="IGD66" s="169"/>
      <c r="IGE66" s="169"/>
      <c r="IGF66" s="169"/>
      <c r="IGG66" s="169"/>
      <c r="IGH66" s="169"/>
      <c r="IGI66" s="169"/>
      <c r="IGJ66" s="169"/>
      <c r="IGK66" s="169"/>
      <c r="IGL66" s="169"/>
      <c r="IGM66" s="169"/>
      <c r="IGN66" s="169"/>
      <c r="IGO66" s="169"/>
      <c r="IGP66" s="169"/>
      <c r="IGQ66" s="169"/>
      <c r="IGR66" s="169"/>
      <c r="IGS66" s="169"/>
      <c r="IGT66" s="169"/>
      <c r="IGU66" s="169"/>
      <c r="IGV66" s="169"/>
      <c r="IGW66" s="169"/>
      <c r="IGX66" s="169"/>
      <c r="IGY66" s="169"/>
      <c r="IGZ66" s="169"/>
      <c r="IHA66" s="169"/>
      <c r="IHB66" s="169"/>
      <c r="IHC66" s="169"/>
      <c r="IHD66" s="169"/>
      <c r="IHE66" s="169"/>
      <c r="IHF66" s="169"/>
      <c r="IHG66" s="169"/>
      <c r="IHH66" s="169"/>
      <c r="IHI66" s="169"/>
      <c r="IHJ66" s="169"/>
      <c r="IHK66" s="169"/>
      <c r="IHL66" s="169"/>
      <c r="IHM66" s="169"/>
      <c r="IHN66" s="169"/>
      <c r="IHO66" s="169"/>
      <c r="IHP66" s="169"/>
      <c r="IHQ66" s="169"/>
      <c r="IHR66" s="169"/>
      <c r="IHS66" s="169"/>
      <c r="IHT66" s="169"/>
      <c r="IHU66" s="169"/>
      <c r="IHV66" s="169"/>
      <c r="IHW66" s="169"/>
      <c r="IHX66" s="169"/>
      <c r="IHY66" s="169"/>
      <c r="IHZ66" s="169"/>
      <c r="IIA66" s="169"/>
      <c r="IIB66" s="169"/>
      <c r="IIC66" s="169"/>
      <c r="IID66" s="169"/>
      <c r="IIE66" s="169"/>
      <c r="IIF66" s="169"/>
      <c r="IIG66" s="169"/>
      <c r="IIH66" s="169"/>
      <c r="III66" s="169"/>
      <c r="IIJ66" s="169"/>
      <c r="IIK66" s="169"/>
      <c r="IIL66" s="169"/>
      <c r="IIM66" s="169"/>
      <c r="IIN66" s="169"/>
      <c r="IIO66" s="169"/>
      <c r="IIP66" s="169"/>
      <c r="IIQ66" s="169"/>
      <c r="IIR66" s="169"/>
      <c r="IIS66" s="169"/>
      <c r="IIT66" s="169"/>
      <c r="IIU66" s="169"/>
      <c r="IIV66" s="169"/>
      <c r="IIW66" s="169"/>
      <c r="IIX66" s="169"/>
      <c r="IIY66" s="169"/>
      <c r="IIZ66" s="169"/>
      <c r="IJA66" s="169"/>
      <c r="IJB66" s="169"/>
      <c r="IJC66" s="169"/>
      <c r="IJD66" s="169"/>
      <c r="IJE66" s="169"/>
      <c r="IJF66" s="169"/>
      <c r="IJG66" s="169"/>
      <c r="IJH66" s="169"/>
      <c r="IJI66" s="169"/>
      <c r="IJJ66" s="169"/>
      <c r="IJK66" s="169"/>
      <c r="IJL66" s="169"/>
      <c r="IJM66" s="169"/>
      <c r="IJN66" s="169"/>
      <c r="IJO66" s="169"/>
      <c r="IJP66" s="169"/>
      <c r="IJQ66" s="169"/>
      <c r="IJR66" s="169"/>
      <c r="IJS66" s="169"/>
      <c r="IJT66" s="169"/>
      <c r="IJU66" s="169"/>
      <c r="IJV66" s="169"/>
      <c r="IJW66" s="169"/>
      <c r="IJX66" s="169"/>
      <c r="IJY66" s="169"/>
      <c r="IJZ66" s="169"/>
      <c r="IKA66" s="169"/>
      <c r="IKB66" s="169"/>
      <c r="IKC66" s="169"/>
      <c r="IKD66" s="169"/>
      <c r="IKE66" s="169"/>
      <c r="IKF66" s="169"/>
      <c r="IKG66" s="169"/>
      <c r="IKH66" s="169"/>
      <c r="IKI66" s="169"/>
      <c r="IKJ66" s="169"/>
      <c r="IKK66" s="169"/>
      <c r="IKL66" s="169"/>
      <c r="IKM66" s="169"/>
      <c r="IKN66" s="169"/>
      <c r="IKO66" s="169"/>
      <c r="IKP66" s="169"/>
      <c r="IKQ66" s="169"/>
      <c r="IKR66" s="169"/>
      <c r="IKS66" s="169"/>
      <c r="IKT66" s="169"/>
      <c r="IKU66" s="169"/>
      <c r="IKV66" s="169"/>
      <c r="IKW66" s="169"/>
      <c r="IKX66" s="169"/>
      <c r="IKY66" s="169"/>
      <c r="IKZ66" s="169"/>
      <c r="ILA66" s="169"/>
      <c r="ILB66" s="169"/>
      <c r="ILC66" s="169"/>
      <c r="ILD66" s="169"/>
      <c r="ILE66" s="169"/>
      <c r="ILF66" s="169"/>
      <c r="ILG66" s="169"/>
      <c r="ILH66" s="169"/>
      <c r="ILI66" s="169"/>
      <c r="ILJ66" s="169"/>
      <c r="ILK66" s="169"/>
      <c r="ILL66" s="169"/>
      <c r="ILM66" s="169"/>
      <c r="ILN66" s="169"/>
      <c r="ILO66" s="169"/>
      <c r="ILP66" s="169"/>
      <c r="ILQ66" s="169"/>
      <c r="ILR66" s="169"/>
      <c r="ILS66" s="169"/>
      <c r="ILT66" s="169"/>
      <c r="ILU66" s="169"/>
      <c r="ILV66" s="169"/>
      <c r="ILW66" s="169"/>
      <c r="ILX66" s="169"/>
      <c r="ILY66" s="169"/>
      <c r="ILZ66" s="169"/>
      <c r="IMA66" s="169"/>
      <c r="IMB66" s="169"/>
      <c r="IMC66" s="169"/>
      <c r="IMD66" s="169"/>
      <c r="IME66" s="169"/>
      <c r="IMF66" s="169"/>
      <c r="IMG66" s="169"/>
      <c r="IMH66" s="169"/>
      <c r="IMI66" s="169"/>
      <c r="IMJ66" s="169"/>
      <c r="IMK66" s="169"/>
      <c r="IML66" s="169"/>
      <c r="IMM66" s="169"/>
      <c r="IMN66" s="169"/>
      <c r="IMO66" s="169"/>
      <c r="IMP66" s="169"/>
      <c r="IMQ66" s="169"/>
      <c r="IMR66" s="169"/>
      <c r="IMS66" s="169"/>
      <c r="IMT66" s="169"/>
      <c r="IMU66" s="169"/>
      <c r="IMV66" s="169"/>
      <c r="IMW66" s="169"/>
      <c r="IMX66" s="169"/>
      <c r="IMY66" s="169"/>
      <c r="IMZ66" s="169"/>
      <c r="INA66" s="169"/>
      <c r="INB66" s="169"/>
      <c r="INC66" s="169"/>
      <c r="IND66" s="169"/>
      <c r="INE66" s="169"/>
      <c r="INF66" s="169"/>
      <c r="ING66" s="169"/>
      <c r="INH66" s="169"/>
      <c r="INI66" s="169"/>
      <c r="INJ66" s="169"/>
      <c r="INK66" s="169"/>
      <c r="INL66" s="169"/>
      <c r="INM66" s="169"/>
      <c r="INN66" s="169"/>
      <c r="INO66" s="169"/>
      <c r="INP66" s="169"/>
      <c r="INQ66" s="169"/>
      <c r="INR66" s="169"/>
      <c r="INS66" s="169"/>
      <c r="INT66" s="169"/>
      <c r="INU66" s="169"/>
      <c r="INV66" s="169"/>
      <c r="INW66" s="169"/>
      <c r="INX66" s="169"/>
      <c r="INY66" s="169"/>
      <c r="INZ66" s="169"/>
      <c r="IOA66" s="169"/>
      <c r="IOB66" s="169"/>
      <c r="IOC66" s="169"/>
      <c r="IOD66" s="169"/>
      <c r="IOE66" s="169"/>
      <c r="IOF66" s="169"/>
      <c r="IOG66" s="169"/>
      <c r="IOH66" s="169"/>
      <c r="IOI66" s="169"/>
      <c r="IOJ66" s="169"/>
      <c r="IOK66" s="169"/>
      <c r="IOL66" s="169"/>
      <c r="IOM66" s="169"/>
      <c r="ION66" s="169"/>
      <c r="IOO66" s="169"/>
      <c r="IOP66" s="169"/>
      <c r="IOQ66" s="169"/>
      <c r="IOR66" s="169"/>
      <c r="IOS66" s="169"/>
      <c r="IOT66" s="169"/>
      <c r="IOU66" s="169"/>
      <c r="IOV66" s="169"/>
      <c r="IOW66" s="169"/>
      <c r="IOX66" s="169"/>
      <c r="IOY66" s="169"/>
      <c r="IOZ66" s="169"/>
      <c r="IPA66" s="169"/>
      <c r="IPB66" s="169"/>
      <c r="IPC66" s="169"/>
      <c r="IPD66" s="169"/>
      <c r="IPE66" s="169"/>
      <c r="IPF66" s="169"/>
      <c r="IPG66" s="169"/>
      <c r="IPH66" s="169"/>
      <c r="IPI66" s="169"/>
      <c r="IPJ66" s="169"/>
      <c r="IPK66" s="169"/>
      <c r="IPL66" s="169"/>
      <c r="IPM66" s="169"/>
      <c r="IPN66" s="169"/>
      <c r="IPO66" s="169"/>
      <c r="IPP66" s="169"/>
      <c r="IPQ66" s="169"/>
      <c r="IPR66" s="169"/>
      <c r="IPS66" s="169"/>
      <c r="IPT66" s="169"/>
      <c r="IPU66" s="169"/>
      <c r="IPV66" s="169"/>
      <c r="IPW66" s="169"/>
      <c r="IPX66" s="169"/>
      <c r="IPY66" s="169"/>
      <c r="IPZ66" s="169"/>
      <c r="IQA66" s="169"/>
      <c r="IQB66" s="169"/>
      <c r="IQC66" s="169"/>
      <c r="IQD66" s="169"/>
      <c r="IQE66" s="169"/>
      <c r="IQF66" s="169"/>
      <c r="IQG66" s="169"/>
      <c r="IQH66" s="169"/>
      <c r="IQI66" s="169"/>
      <c r="IQJ66" s="169"/>
      <c r="IQK66" s="169"/>
      <c r="IQL66" s="169"/>
      <c r="IQM66" s="169"/>
      <c r="IQN66" s="169"/>
      <c r="IQO66" s="169"/>
      <c r="IQP66" s="169"/>
      <c r="IQQ66" s="169"/>
      <c r="IQR66" s="169"/>
      <c r="IQS66" s="169"/>
      <c r="IQT66" s="169"/>
      <c r="IQU66" s="169"/>
      <c r="IQV66" s="169"/>
      <c r="IQW66" s="169"/>
      <c r="IQX66" s="169"/>
      <c r="IQY66" s="169"/>
      <c r="IQZ66" s="169"/>
      <c r="IRA66" s="169"/>
      <c r="IRB66" s="169"/>
      <c r="IRC66" s="169"/>
      <c r="IRD66" s="169"/>
      <c r="IRE66" s="169"/>
      <c r="IRF66" s="169"/>
      <c r="IRG66" s="169"/>
      <c r="IRH66" s="169"/>
      <c r="IRI66" s="169"/>
      <c r="IRJ66" s="169"/>
      <c r="IRK66" s="169"/>
      <c r="IRL66" s="169"/>
      <c r="IRM66" s="169"/>
      <c r="IRN66" s="169"/>
      <c r="IRO66" s="169"/>
      <c r="IRP66" s="169"/>
      <c r="IRQ66" s="169"/>
      <c r="IRR66" s="169"/>
      <c r="IRS66" s="169"/>
      <c r="IRT66" s="169"/>
      <c r="IRU66" s="169"/>
      <c r="IRV66" s="169"/>
      <c r="IRW66" s="169"/>
      <c r="IRX66" s="169"/>
      <c r="IRY66" s="169"/>
      <c r="IRZ66" s="169"/>
      <c r="ISA66" s="169"/>
      <c r="ISB66" s="169"/>
      <c r="ISC66" s="169"/>
      <c r="ISD66" s="169"/>
      <c r="ISE66" s="169"/>
      <c r="ISF66" s="169"/>
      <c r="ISG66" s="169"/>
      <c r="ISH66" s="169"/>
      <c r="ISI66" s="169"/>
      <c r="ISJ66" s="169"/>
      <c r="ISK66" s="169"/>
      <c r="ISL66" s="169"/>
      <c r="ISM66" s="169"/>
      <c r="ISN66" s="169"/>
      <c r="ISO66" s="169"/>
      <c r="ISP66" s="169"/>
      <c r="ISQ66" s="169"/>
      <c r="ISR66" s="169"/>
      <c r="ISS66" s="169"/>
      <c r="IST66" s="169"/>
      <c r="ISU66" s="169"/>
      <c r="ISV66" s="169"/>
      <c r="ISW66" s="169"/>
      <c r="ISX66" s="169"/>
      <c r="ISY66" s="169"/>
      <c r="ISZ66" s="169"/>
      <c r="ITA66" s="169"/>
      <c r="ITB66" s="169"/>
      <c r="ITC66" s="169"/>
      <c r="ITD66" s="169"/>
      <c r="ITE66" s="169"/>
      <c r="ITF66" s="169"/>
      <c r="ITG66" s="169"/>
      <c r="ITH66" s="169"/>
      <c r="ITI66" s="169"/>
      <c r="ITJ66" s="169"/>
      <c r="ITK66" s="169"/>
      <c r="ITL66" s="169"/>
      <c r="ITM66" s="169"/>
      <c r="ITN66" s="169"/>
      <c r="ITO66" s="169"/>
      <c r="ITP66" s="169"/>
      <c r="ITQ66" s="169"/>
      <c r="ITR66" s="169"/>
      <c r="ITS66" s="169"/>
      <c r="ITT66" s="169"/>
      <c r="ITU66" s="169"/>
      <c r="ITV66" s="169"/>
      <c r="ITW66" s="169"/>
      <c r="ITX66" s="169"/>
      <c r="ITY66" s="169"/>
      <c r="ITZ66" s="169"/>
      <c r="IUA66" s="169"/>
      <c r="IUB66" s="169"/>
      <c r="IUC66" s="169"/>
      <c r="IUD66" s="169"/>
      <c r="IUE66" s="169"/>
      <c r="IUF66" s="169"/>
      <c r="IUG66" s="169"/>
      <c r="IUH66" s="169"/>
      <c r="IUI66" s="169"/>
      <c r="IUJ66" s="169"/>
      <c r="IUK66" s="169"/>
      <c r="IUL66" s="169"/>
      <c r="IUM66" s="169"/>
      <c r="IUN66" s="169"/>
      <c r="IUO66" s="169"/>
      <c r="IUP66" s="169"/>
      <c r="IUQ66" s="169"/>
      <c r="IUR66" s="169"/>
      <c r="IUS66" s="169"/>
      <c r="IUT66" s="169"/>
      <c r="IUU66" s="169"/>
      <c r="IUV66" s="169"/>
      <c r="IUW66" s="169"/>
      <c r="IUX66" s="169"/>
      <c r="IUY66" s="169"/>
      <c r="IUZ66" s="169"/>
      <c r="IVA66" s="169"/>
      <c r="IVB66" s="169"/>
      <c r="IVC66" s="169"/>
      <c r="IVD66" s="169"/>
      <c r="IVE66" s="169"/>
      <c r="IVF66" s="169"/>
      <c r="IVG66" s="169"/>
      <c r="IVH66" s="169"/>
      <c r="IVI66" s="169"/>
      <c r="IVJ66" s="169"/>
      <c r="IVK66" s="169"/>
      <c r="IVL66" s="169"/>
      <c r="IVM66" s="169"/>
      <c r="IVN66" s="169"/>
      <c r="IVO66" s="169"/>
      <c r="IVP66" s="169"/>
      <c r="IVQ66" s="169"/>
      <c r="IVR66" s="169"/>
      <c r="IVS66" s="169"/>
      <c r="IVT66" s="169"/>
      <c r="IVU66" s="169"/>
      <c r="IVV66" s="169"/>
      <c r="IVW66" s="169"/>
      <c r="IVX66" s="169"/>
      <c r="IVY66" s="169"/>
      <c r="IVZ66" s="169"/>
      <c r="IWA66" s="169"/>
      <c r="IWB66" s="169"/>
      <c r="IWC66" s="169"/>
      <c r="IWD66" s="169"/>
      <c r="IWE66" s="169"/>
      <c r="IWF66" s="169"/>
      <c r="IWG66" s="169"/>
      <c r="IWH66" s="169"/>
      <c r="IWI66" s="169"/>
      <c r="IWJ66" s="169"/>
      <c r="IWK66" s="169"/>
      <c r="IWL66" s="169"/>
      <c r="IWM66" s="169"/>
      <c r="IWN66" s="169"/>
      <c r="IWO66" s="169"/>
      <c r="IWP66" s="169"/>
      <c r="IWQ66" s="169"/>
      <c r="IWR66" s="169"/>
      <c r="IWS66" s="169"/>
      <c r="IWT66" s="169"/>
      <c r="IWU66" s="169"/>
      <c r="IWV66" s="169"/>
      <c r="IWW66" s="169"/>
      <c r="IWX66" s="169"/>
      <c r="IWY66" s="169"/>
      <c r="IWZ66" s="169"/>
      <c r="IXA66" s="169"/>
      <c r="IXB66" s="169"/>
      <c r="IXC66" s="169"/>
      <c r="IXD66" s="169"/>
      <c r="IXE66" s="169"/>
      <c r="IXF66" s="169"/>
      <c r="IXG66" s="169"/>
      <c r="IXH66" s="169"/>
      <c r="IXI66" s="169"/>
      <c r="IXJ66" s="169"/>
      <c r="IXK66" s="169"/>
      <c r="IXL66" s="169"/>
      <c r="IXM66" s="169"/>
      <c r="IXN66" s="169"/>
      <c r="IXO66" s="169"/>
      <c r="IXP66" s="169"/>
      <c r="IXQ66" s="169"/>
      <c r="IXR66" s="169"/>
      <c r="IXS66" s="169"/>
      <c r="IXT66" s="169"/>
      <c r="IXU66" s="169"/>
      <c r="IXV66" s="169"/>
      <c r="IXW66" s="169"/>
      <c r="IXX66" s="169"/>
      <c r="IXY66" s="169"/>
      <c r="IXZ66" s="169"/>
      <c r="IYA66" s="169"/>
      <c r="IYB66" s="169"/>
      <c r="IYC66" s="169"/>
      <c r="IYD66" s="169"/>
      <c r="IYE66" s="169"/>
      <c r="IYF66" s="169"/>
      <c r="IYG66" s="169"/>
      <c r="IYH66" s="169"/>
      <c r="IYI66" s="169"/>
      <c r="IYJ66" s="169"/>
      <c r="IYK66" s="169"/>
      <c r="IYL66" s="169"/>
      <c r="IYM66" s="169"/>
      <c r="IYN66" s="169"/>
      <c r="IYO66" s="169"/>
      <c r="IYP66" s="169"/>
      <c r="IYQ66" s="169"/>
      <c r="IYR66" s="169"/>
      <c r="IYS66" s="169"/>
      <c r="IYT66" s="169"/>
      <c r="IYU66" s="169"/>
      <c r="IYV66" s="169"/>
      <c r="IYW66" s="169"/>
      <c r="IYX66" s="169"/>
      <c r="IYY66" s="169"/>
      <c r="IYZ66" s="169"/>
      <c r="IZA66" s="169"/>
      <c r="IZB66" s="169"/>
      <c r="IZC66" s="169"/>
      <c r="IZD66" s="169"/>
      <c r="IZE66" s="169"/>
      <c r="IZF66" s="169"/>
      <c r="IZG66" s="169"/>
      <c r="IZH66" s="169"/>
      <c r="IZI66" s="169"/>
      <c r="IZJ66" s="169"/>
      <c r="IZK66" s="169"/>
      <c r="IZL66" s="169"/>
      <c r="IZM66" s="169"/>
      <c r="IZN66" s="169"/>
      <c r="IZO66" s="169"/>
      <c r="IZP66" s="169"/>
      <c r="IZQ66" s="169"/>
      <c r="IZR66" s="169"/>
      <c r="IZS66" s="169"/>
      <c r="IZT66" s="169"/>
      <c r="IZU66" s="169"/>
      <c r="IZV66" s="169"/>
      <c r="IZW66" s="169"/>
      <c r="IZX66" s="169"/>
      <c r="IZY66" s="169"/>
      <c r="IZZ66" s="169"/>
      <c r="JAA66" s="169"/>
      <c r="JAB66" s="169"/>
      <c r="JAC66" s="169"/>
      <c r="JAD66" s="169"/>
      <c r="JAE66" s="169"/>
      <c r="JAF66" s="169"/>
      <c r="JAG66" s="169"/>
      <c r="JAH66" s="169"/>
      <c r="JAI66" s="169"/>
      <c r="JAJ66" s="169"/>
      <c r="JAK66" s="169"/>
      <c r="JAL66" s="169"/>
      <c r="JAM66" s="169"/>
      <c r="JAN66" s="169"/>
      <c r="JAO66" s="169"/>
      <c r="JAP66" s="169"/>
      <c r="JAQ66" s="169"/>
      <c r="JAR66" s="169"/>
      <c r="JAS66" s="169"/>
      <c r="JAT66" s="169"/>
      <c r="JAU66" s="169"/>
      <c r="JAV66" s="169"/>
      <c r="JAW66" s="169"/>
      <c r="JAX66" s="169"/>
      <c r="JAY66" s="169"/>
      <c r="JAZ66" s="169"/>
      <c r="JBA66" s="169"/>
      <c r="JBB66" s="169"/>
      <c r="JBC66" s="169"/>
      <c r="JBD66" s="169"/>
      <c r="JBE66" s="169"/>
      <c r="JBF66" s="169"/>
      <c r="JBG66" s="169"/>
      <c r="JBH66" s="169"/>
      <c r="JBI66" s="169"/>
      <c r="JBJ66" s="169"/>
      <c r="JBK66" s="169"/>
      <c r="JBL66" s="169"/>
      <c r="JBM66" s="169"/>
      <c r="JBN66" s="169"/>
      <c r="JBO66" s="169"/>
      <c r="JBP66" s="169"/>
      <c r="JBQ66" s="169"/>
      <c r="JBR66" s="169"/>
      <c r="JBS66" s="169"/>
      <c r="JBT66" s="169"/>
      <c r="JBU66" s="169"/>
      <c r="JBV66" s="169"/>
      <c r="JBW66" s="169"/>
      <c r="JBX66" s="169"/>
      <c r="JBY66" s="169"/>
      <c r="JBZ66" s="169"/>
      <c r="JCA66" s="169"/>
      <c r="JCB66" s="169"/>
      <c r="JCC66" s="169"/>
      <c r="JCD66" s="169"/>
      <c r="JCE66" s="169"/>
      <c r="JCF66" s="169"/>
      <c r="JCG66" s="169"/>
      <c r="JCH66" s="169"/>
      <c r="JCI66" s="169"/>
      <c r="JCJ66" s="169"/>
      <c r="JCK66" s="169"/>
      <c r="JCL66" s="169"/>
      <c r="JCM66" s="169"/>
      <c r="JCN66" s="169"/>
      <c r="JCO66" s="169"/>
      <c r="JCP66" s="169"/>
      <c r="JCQ66" s="169"/>
      <c r="JCR66" s="169"/>
      <c r="JCS66" s="169"/>
      <c r="JCT66" s="169"/>
      <c r="JCU66" s="169"/>
      <c r="JCV66" s="169"/>
      <c r="JCW66" s="169"/>
      <c r="JCX66" s="169"/>
      <c r="JCY66" s="169"/>
      <c r="JCZ66" s="169"/>
      <c r="JDA66" s="169"/>
      <c r="JDB66" s="169"/>
      <c r="JDC66" s="169"/>
      <c r="JDD66" s="169"/>
      <c r="JDE66" s="169"/>
      <c r="JDF66" s="169"/>
      <c r="JDG66" s="169"/>
      <c r="JDH66" s="169"/>
      <c r="JDI66" s="169"/>
      <c r="JDJ66" s="169"/>
      <c r="JDK66" s="169"/>
      <c r="JDL66" s="169"/>
      <c r="JDM66" s="169"/>
      <c r="JDN66" s="169"/>
      <c r="JDO66" s="169"/>
      <c r="JDP66" s="169"/>
      <c r="JDQ66" s="169"/>
      <c r="JDR66" s="169"/>
      <c r="JDS66" s="169"/>
      <c r="JDT66" s="169"/>
      <c r="JDU66" s="169"/>
      <c r="JDV66" s="169"/>
      <c r="JDW66" s="169"/>
      <c r="JDX66" s="169"/>
      <c r="JDY66" s="169"/>
      <c r="JDZ66" s="169"/>
      <c r="JEA66" s="169"/>
      <c r="JEB66" s="169"/>
      <c r="JEC66" s="169"/>
      <c r="JED66" s="169"/>
      <c r="JEE66" s="169"/>
      <c r="JEF66" s="169"/>
      <c r="JEG66" s="169"/>
      <c r="JEH66" s="169"/>
      <c r="JEI66" s="169"/>
      <c r="JEJ66" s="169"/>
      <c r="JEK66" s="169"/>
      <c r="JEL66" s="169"/>
      <c r="JEM66" s="169"/>
      <c r="JEN66" s="169"/>
      <c r="JEO66" s="169"/>
      <c r="JEP66" s="169"/>
      <c r="JEQ66" s="169"/>
      <c r="JER66" s="169"/>
      <c r="JES66" s="169"/>
      <c r="JET66" s="169"/>
      <c r="JEU66" s="169"/>
      <c r="JEV66" s="169"/>
      <c r="JEW66" s="169"/>
      <c r="JEX66" s="169"/>
      <c r="JEY66" s="169"/>
      <c r="JEZ66" s="169"/>
      <c r="JFA66" s="169"/>
      <c r="JFB66" s="169"/>
      <c r="JFC66" s="169"/>
      <c r="JFD66" s="169"/>
      <c r="JFE66" s="169"/>
      <c r="JFF66" s="169"/>
      <c r="JFG66" s="169"/>
      <c r="JFH66" s="169"/>
      <c r="JFI66" s="169"/>
      <c r="JFJ66" s="169"/>
      <c r="JFK66" s="169"/>
      <c r="JFL66" s="169"/>
      <c r="JFM66" s="169"/>
      <c r="JFN66" s="169"/>
      <c r="JFO66" s="169"/>
      <c r="JFP66" s="169"/>
      <c r="JFQ66" s="169"/>
      <c r="JFR66" s="169"/>
      <c r="JFS66" s="169"/>
      <c r="JFT66" s="169"/>
      <c r="JFU66" s="169"/>
      <c r="JFV66" s="169"/>
      <c r="JFW66" s="169"/>
      <c r="JFX66" s="169"/>
      <c r="JFY66" s="169"/>
      <c r="JFZ66" s="169"/>
      <c r="JGA66" s="169"/>
      <c r="JGB66" s="169"/>
      <c r="JGC66" s="169"/>
      <c r="JGD66" s="169"/>
      <c r="JGE66" s="169"/>
      <c r="JGF66" s="169"/>
      <c r="JGG66" s="169"/>
      <c r="JGH66" s="169"/>
      <c r="JGI66" s="169"/>
      <c r="JGJ66" s="169"/>
      <c r="JGK66" s="169"/>
      <c r="JGL66" s="169"/>
      <c r="JGM66" s="169"/>
      <c r="JGN66" s="169"/>
      <c r="JGO66" s="169"/>
      <c r="JGP66" s="169"/>
      <c r="JGQ66" s="169"/>
      <c r="JGR66" s="169"/>
      <c r="JGS66" s="169"/>
      <c r="JGT66" s="169"/>
      <c r="JGU66" s="169"/>
      <c r="JGV66" s="169"/>
      <c r="JGW66" s="169"/>
      <c r="JGX66" s="169"/>
      <c r="JGY66" s="169"/>
      <c r="JGZ66" s="169"/>
      <c r="JHA66" s="169"/>
      <c r="JHB66" s="169"/>
      <c r="JHC66" s="169"/>
      <c r="JHD66" s="169"/>
      <c r="JHE66" s="169"/>
      <c r="JHF66" s="169"/>
      <c r="JHG66" s="169"/>
      <c r="JHH66" s="169"/>
      <c r="JHI66" s="169"/>
      <c r="JHJ66" s="169"/>
      <c r="JHK66" s="169"/>
      <c r="JHL66" s="169"/>
      <c r="JHM66" s="169"/>
      <c r="JHN66" s="169"/>
      <c r="JHO66" s="169"/>
      <c r="JHP66" s="169"/>
      <c r="JHQ66" s="169"/>
      <c r="JHR66" s="169"/>
      <c r="JHS66" s="169"/>
      <c r="JHT66" s="169"/>
      <c r="JHU66" s="169"/>
      <c r="JHV66" s="169"/>
      <c r="JHW66" s="169"/>
      <c r="JHX66" s="169"/>
      <c r="JHY66" s="169"/>
      <c r="JHZ66" s="169"/>
      <c r="JIA66" s="169"/>
      <c r="JIB66" s="169"/>
      <c r="JIC66" s="169"/>
      <c r="JID66" s="169"/>
      <c r="JIE66" s="169"/>
      <c r="JIF66" s="169"/>
      <c r="JIG66" s="169"/>
      <c r="JIH66" s="169"/>
      <c r="JII66" s="169"/>
      <c r="JIJ66" s="169"/>
      <c r="JIK66" s="169"/>
      <c r="JIL66" s="169"/>
      <c r="JIM66" s="169"/>
      <c r="JIN66" s="169"/>
      <c r="JIO66" s="169"/>
      <c r="JIP66" s="169"/>
      <c r="JIQ66" s="169"/>
      <c r="JIR66" s="169"/>
      <c r="JIS66" s="169"/>
      <c r="JIT66" s="169"/>
      <c r="JIU66" s="169"/>
      <c r="JIV66" s="169"/>
      <c r="JIW66" s="169"/>
      <c r="JIX66" s="169"/>
      <c r="JIY66" s="169"/>
      <c r="JIZ66" s="169"/>
      <c r="JJA66" s="169"/>
      <c r="JJB66" s="169"/>
      <c r="JJC66" s="169"/>
      <c r="JJD66" s="169"/>
      <c r="JJE66" s="169"/>
      <c r="JJF66" s="169"/>
      <c r="JJG66" s="169"/>
      <c r="JJH66" s="169"/>
      <c r="JJI66" s="169"/>
      <c r="JJJ66" s="169"/>
      <c r="JJK66" s="169"/>
      <c r="JJL66" s="169"/>
      <c r="JJM66" s="169"/>
      <c r="JJN66" s="169"/>
      <c r="JJO66" s="169"/>
      <c r="JJP66" s="169"/>
      <c r="JJQ66" s="169"/>
      <c r="JJR66" s="169"/>
      <c r="JJS66" s="169"/>
      <c r="JJT66" s="169"/>
      <c r="JJU66" s="169"/>
      <c r="JJV66" s="169"/>
      <c r="JJW66" s="169"/>
      <c r="JJX66" s="169"/>
      <c r="JJY66" s="169"/>
      <c r="JJZ66" s="169"/>
      <c r="JKA66" s="169"/>
      <c r="JKB66" s="169"/>
      <c r="JKC66" s="169"/>
      <c r="JKD66" s="169"/>
      <c r="JKE66" s="169"/>
      <c r="JKF66" s="169"/>
      <c r="JKG66" s="169"/>
      <c r="JKH66" s="169"/>
      <c r="JKI66" s="169"/>
      <c r="JKJ66" s="169"/>
      <c r="JKK66" s="169"/>
      <c r="JKL66" s="169"/>
      <c r="JKM66" s="169"/>
      <c r="JKN66" s="169"/>
      <c r="JKO66" s="169"/>
      <c r="JKP66" s="169"/>
      <c r="JKQ66" s="169"/>
      <c r="JKR66" s="169"/>
      <c r="JKS66" s="169"/>
      <c r="JKT66" s="169"/>
      <c r="JKU66" s="169"/>
      <c r="JKV66" s="169"/>
      <c r="JKW66" s="169"/>
      <c r="JKX66" s="169"/>
      <c r="JKY66" s="169"/>
      <c r="JKZ66" s="169"/>
      <c r="JLA66" s="169"/>
      <c r="JLB66" s="169"/>
      <c r="JLC66" s="169"/>
      <c r="JLD66" s="169"/>
      <c r="JLE66" s="169"/>
      <c r="JLF66" s="169"/>
      <c r="JLG66" s="169"/>
      <c r="JLH66" s="169"/>
      <c r="JLI66" s="169"/>
      <c r="JLJ66" s="169"/>
      <c r="JLK66" s="169"/>
      <c r="JLL66" s="169"/>
      <c r="JLM66" s="169"/>
      <c r="JLN66" s="169"/>
      <c r="JLO66" s="169"/>
      <c r="JLP66" s="169"/>
      <c r="JLQ66" s="169"/>
      <c r="JLR66" s="169"/>
      <c r="JLS66" s="169"/>
      <c r="JLT66" s="169"/>
      <c r="JLU66" s="169"/>
      <c r="JLV66" s="169"/>
      <c r="JLW66" s="169"/>
      <c r="JLX66" s="169"/>
      <c r="JLY66" s="169"/>
      <c r="JLZ66" s="169"/>
      <c r="JMA66" s="169"/>
      <c r="JMB66" s="169"/>
      <c r="JMC66" s="169"/>
      <c r="JMD66" s="169"/>
      <c r="JME66" s="169"/>
      <c r="JMF66" s="169"/>
      <c r="JMG66" s="169"/>
      <c r="JMH66" s="169"/>
      <c r="JMI66" s="169"/>
      <c r="JMJ66" s="169"/>
      <c r="JMK66" s="169"/>
      <c r="JML66" s="169"/>
      <c r="JMM66" s="169"/>
      <c r="JMN66" s="169"/>
      <c r="JMO66" s="169"/>
      <c r="JMP66" s="169"/>
      <c r="JMQ66" s="169"/>
      <c r="JMR66" s="169"/>
      <c r="JMS66" s="169"/>
      <c r="JMT66" s="169"/>
      <c r="JMU66" s="169"/>
      <c r="JMV66" s="169"/>
      <c r="JMW66" s="169"/>
      <c r="JMX66" s="169"/>
      <c r="JMY66" s="169"/>
      <c r="JMZ66" s="169"/>
      <c r="JNA66" s="169"/>
      <c r="JNB66" s="169"/>
      <c r="JNC66" s="169"/>
      <c r="JND66" s="169"/>
      <c r="JNE66" s="169"/>
      <c r="JNF66" s="169"/>
      <c r="JNG66" s="169"/>
      <c r="JNH66" s="169"/>
      <c r="JNI66" s="169"/>
      <c r="JNJ66" s="169"/>
      <c r="JNK66" s="169"/>
      <c r="JNL66" s="169"/>
      <c r="JNM66" s="169"/>
      <c r="JNN66" s="169"/>
      <c r="JNO66" s="169"/>
      <c r="JNP66" s="169"/>
      <c r="JNQ66" s="169"/>
      <c r="JNR66" s="169"/>
      <c r="JNS66" s="169"/>
      <c r="JNT66" s="169"/>
      <c r="JNU66" s="169"/>
      <c r="JNV66" s="169"/>
      <c r="JNW66" s="169"/>
      <c r="JNX66" s="169"/>
      <c r="JNY66" s="169"/>
      <c r="JNZ66" s="169"/>
      <c r="JOA66" s="169"/>
      <c r="JOB66" s="169"/>
      <c r="JOC66" s="169"/>
      <c r="JOD66" s="169"/>
      <c r="JOE66" s="169"/>
      <c r="JOF66" s="169"/>
      <c r="JOG66" s="169"/>
      <c r="JOH66" s="169"/>
      <c r="JOI66" s="169"/>
      <c r="JOJ66" s="169"/>
      <c r="JOK66" s="169"/>
      <c r="JOL66" s="169"/>
      <c r="JOM66" s="169"/>
      <c r="JON66" s="169"/>
      <c r="JOO66" s="169"/>
      <c r="JOP66" s="169"/>
      <c r="JOQ66" s="169"/>
      <c r="JOR66" s="169"/>
      <c r="JOS66" s="169"/>
      <c r="JOT66" s="169"/>
      <c r="JOU66" s="169"/>
      <c r="JOV66" s="169"/>
      <c r="JOW66" s="169"/>
      <c r="JOX66" s="169"/>
      <c r="JOY66" s="169"/>
      <c r="JOZ66" s="169"/>
      <c r="JPA66" s="169"/>
      <c r="JPB66" s="169"/>
      <c r="JPC66" s="169"/>
      <c r="JPD66" s="169"/>
      <c r="JPE66" s="169"/>
      <c r="JPF66" s="169"/>
      <c r="JPG66" s="169"/>
      <c r="JPH66" s="169"/>
      <c r="JPI66" s="169"/>
      <c r="JPJ66" s="169"/>
      <c r="JPK66" s="169"/>
      <c r="JPL66" s="169"/>
      <c r="JPM66" s="169"/>
      <c r="JPN66" s="169"/>
      <c r="JPO66" s="169"/>
      <c r="JPP66" s="169"/>
      <c r="JPQ66" s="169"/>
      <c r="JPR66" s="169"/>
      <c r="JPS66" s="169"/>
      <c r="JPT66" s="169"/>
      <c r="JPU66" s="169"/>
      <c r="JPV66" s="169"/>
      <c r="JPW66" s="169"/>
      <c r="JPX66" s="169"/>
      <c r="JPY66" s="169"/>
      <c r="JPZ66" s="169"/>
      <c r="JQA66" s="169"/>
      <c r="JQB66" s="169"/>
      <c r="JQC66" s="169"/>
      <c r="JQD66" s="169"/>
      <c r="JQE66" s="169"/>
      <c r="JQF66" s="169"/>
      <c r="JQG66" s="169"/>
      <c r="JQH66" s="169"/>
      <c r="JQI66" s="169"/>
      <c r="JQJ66" s="169"/>
      <c r="JQK66" s="169"/>
      <c r="JQL66" s="169"/>
      <c r="JQM66" s="169"/>
      <c r="JQN66" s="169"/>
      <c r="JQO66" s="169"/>
      <c r="JQP66" s="169"/>
      <c r="JQQ66" s="169"/>
      <c r="JQR66" s="169"/>
      <c r="JQS66" s="169"/>
      <c r="JQT66" s="169"/>
      <c r="JQU66" s="169"/>
      <c r="JQV66" s="169"/>
      <c r="JQW66" s="169"/>
      <c r="JQX66" s="169"/>
      <c r="JQY66" s="169"/>
      <c r="JQZ66" s="169"/>
      <c r="JRA66" s="169"/>
      <c r="JRB66" s="169"/>
      <c r="JRC66" s="169"/>
      <c r="JRD66" s="169"/>
      <c r="JRE66" s="169"/>
      <c r="JRF66" s="169"/>
      <c r="JRG66" s="169"/>
      <c r="JRH66" s="169"/>
      <c r="JRI66" s="169"/>
      <c r="JRJ66" s="169"/>
      <c r="JRK66" s="169"/>
      <c r="JRL66" s="169"/>
      <c r="JRM66" s="169"/>
      <c r="JRN66" s="169"/>
      <c r="JRO66" s="169"/>
      <c r="JRP66" s="169"/>
      <c r="JRQ66" s="169"/>
      <c r="JRR66" s="169"/>
      <c r="JRS66" s="169"/>
      <c r="JRT66" s="169"/>
      <c r="JRU66" s="169"/>
      <c r="JRV66" s="169"/>
      <c r="JRW66" s="169"/>
      <c r="JRX66" s="169"/>
      <c r="JRY66" s="169"/>
      <c r="JRZ66" s="169"/>
      <c r="JSA66" s="169"/>
      <c r="JSB66" s="169"/>
      <c r="JSC66" s="169"/>
      <c r="JSD66" s="169"/>
      <c r="JSE66" s="169"/>
      <c r="JSF66" s="169"/>
      <c r="JSG66" s="169"/>
      <c r="JSH66" s="169"/>
      <c r="JSI66" s="169"/>
      <c r="JSJ66" s="169"/>
      <c r="JSK66" s="169"/>
      <c r="JSL66" s="169"/>
      <c r="JSM66" s="169"/>
      <c r="JSN66" s="169"/>
      <c r="JSO66" s="169"/>
      <c r="JSP66" s="169"/>
      <c r="JSQ66" s="169"/>
      <c r="JSR66" s="169"/>
      <c r="JSS66" s="169"/>
      <c r="JST66" s="169"/>
      <c r="JSU66" s="169"/>
      <c r="JSV66" s="169"/>
      <c r="JSW66" s="169"/>
      <c r="JSX66" s="169"/>
      <c r="JSY66" s="169"/>
      <c r="JSZ66" s="169"/>
      <c r="JTA66" s="169"/>
      <c r="JTB66" s="169"/>
      <c r="JTC66" s="169"/>
      <c r="JTD66" s="169"/>
      <c r="JTE66" s="169"/>
      <c r="JTF66" s="169"/>
      <c r="JTG66" s="169"/>
      <c r="JTH66" s="169"/>
      <c r="JTI66" s="169"/>
      <c r="JTJ66" s="169"/>
      <c r="JTK66" s="169"/>
      <c r="JTL66" s="169"/>
      <c r="JTM66" s="169"/>
      <c r="JTN66" s="169"/>
      <c r="JTO66" s="169"/>
      <c r="JTP66" s="169"/>
      <c r="JTQ66" s="169"/>
      <c r="JTR66" s="169"/>
      <c r="JTS66" s="169"/>
      <c r="JTT66" s="169"/>
      <c r="JTU66" s="169"/>
      <c r="JTV66" s="169"/>
      <c r="JTW66" s="169"/>
      <c r="JTX66" s="169"/>
      <c r="JTY66" s="169"/>
      <c r="JTZ66" s="169"/>
      <c r="JUA66" s="169"/>
      <c r="JUB66" s="169"/>
      <c r="JUC66" s="169"/>
      <c r="JUD66" s="169"/>
      <c r="JUE66" s="169"/>
      <c r="JUF66" s="169"/>
      <c r="JUG66" s="169"/>
      <c r="JUH66" s="169"/>
      <c r="JUI66" s="169"/>
      <c r="JUJ66" s="169"/>
      <c r="JUK66" s="169"/>
      <c r="JUL66" s="169"/>
      <c r="JUM66" s="169"/>
      <c r="JUN66" s="169"/>
      <c r="JUO66" s="169"/>
      <c r="JUP66" s="169"/>
      <c r="JUQ66" s="169"/>
      <c r="JUR66" s="169"/>
      <c r="JUS66" s="169"/>
      <c r="JUT66" s="169"/>
      <c r="JUU66" s="169"/>
      <c r="JUV66" s="169"/>
      <c r="JUW66" s="169"/>
      <c r="JUX66" s="169"/>
      <c r="JUY66" s="169"/>
      <c r="JUZ66" s="169"/>
      <c r="JVA66" s="169"/>
      <c r="JVB66" s="169"/>
      <c r="JVC66" s="169"/>
      <c r="JVD66" s="169"/>
      <c r="JVE66" s="169"/>
      <c r="JVF66" s="169"/>
      <c r="JVG66" s="169"/>
      <c r="JVH66" s="169"/>
      <c r="JVI66" s="169"/>
      <c r="JVJ66" s="169"/>
      <c r="JVK66" s="169"/>
      <c r="JVL66" s="169"/>
      <c r="JVM66" s="169"/>
      <c r="JVN66" s="169"/>
      <c r="JVO66" s="169"/>
      <c r="JVP66" s="169"/>
      <c r="JVQ66" s="169"/>
      <c r="JVR66" s="169"/>
      <c r="JVS66" s="169"/>
      <c r="JVT66" s="169"/>
      <c r="JVU66" s="169"/>
      <c r="JVV66" s="169"/>
      <c r="JVW66" s="169"/>
      <c r="JVX66" s="169"/>
      <c r="JVY66" s="169"/>
      <c r="JVZ66" s="169"/>
      <c r="JWA66" s="169"/>
      <c r="JWB66" s="169"/>
      <c r="JWC66" s="169"/>
      <c r="JWD66" s="169"/>
      <c r="JWE66" s="169"/>
      <c r="JWF66" s="169"/>
      <c r="JWG66" s="169"/>
      <c r="JWH66" s="169"/>
      <c r="JWI66" s="169"/>
      <c r="JWJ66" s="169"/>
      <c r="JWK66" s="169"/>
      <c r="JWL66" s="169"/>
      <c r="JWM66" s="169"/>
      <c r="JWN66" s="169"/>
      <c r="JWO66" s="169"/>
      <c r="JWP66" s="169"/>
      <c r="JWQ66" s="169"/>
      <c r="JWR66" s="169"/>
      <c r="JWS66" s="169"/>
      <c r="JWT66" s="169"/>
      <c r="JWU66" s="169"/>
      <c r="JWV66" s="169"/>
      <c r="JWW66" s="169"/>
      <c r="JWX66" s="169"/>
      <c r="JWY66" s="169"/>
      <c r="JWZ66" s="169"/>
      <c r="JXA66" s="169"/>
      <c r="JXB66" s="169"/>
      <c r="JXC66" s="169"/>
      <c r="JXD66" s="169"/>
      <c r="JXE66" s="169"/>
      <c r="JXF66" s="169"/>
      <c r="JXG66" s="169"/>
      <c r="JXH66" s="169"/>
      <c r="JXI66" s="169"/>
      <c r="JXJ66" s="169"/>
      <c r="JXK66" s="169"/>
      <c r="JXL66" s="169"/>
      <c r="JXM66" s="169"/>
      <c r="JXN66" s="169"/>
      <c r="JXO66" s="169"/>
      <c r="JXP66" s="169"/>
      <c r="JXQ66" s="169"/>
      <c r="JXR66" s="169"/>
      <c r="JXS66" s="169"/>
      <c r="JXT66" s="169"/>
      <c r="JXU66" s="169"/>
      <c r="JXV66" s="169"/>
      <c r="JXW66" s="169"/>
      <c r="JXX66" s="169"/>
      <c r="JXY66" s="169"/>
      <c r="JXZ66" s="169"/>
      <c r="JYA66" s="169"/>
      <c r="JYB66" s="169"/>
      <c r="JYC66" s="169"/>
      <c r="JYD66" s="169"/>
      <c r="JYE66" s="169"/>
      <c r="JYF66" s="169"/>
      <c r="JYG66" s="169"/>
      <c r="JYH66" s="169"/>
      <c r="JYI66" s="169"/>
      <c r="JYJ66" s="169"/>
      <c r="JYK66" s="169"/>
      <c r="JYL66" s="169"/>
      <c r="JYM66" s="169"/>
      <c r="JYN66" s="169"/>
      <c r="JYO66" s="169"/>
      <c r="JYP66" s="169"/>
      <c r="JYQ66" s="169"/>
      <c r="JYR66" s="169"/>
      <c r="JYS66" s="169"/>
      <c r="JYT66" s="169"/>
      <c r="JYU66" s="169"/>
      <c r="JYV66" s="169"/>
      <c r="JYW66" s="169"/>
      <c r="JYX66" s="169"/>
      <c r="JYY66" s="169"/>
      <c r="JYZ66" s="169"/>
      <c r="JZA66" s="169"/>
      <c r="JZB66" s="169"/>
      <c r="JZC66" s="169"/>
      <c r="JZD66" s="169"/>
      <c r="JZE66" s="169"/>
      <c r="JZF66" s="169"/>
      <c r="JZG66" s="169"/>
      <c r="JZH66" s="169"/>
      <c r="JZI66" s="169"/>
      <c r="JZJ66" s="169"/>
      <c r="JZK66" s="169"/>
      <c r="JZL66" s="169"/>
      <c r="JZM66" s="169"/>
      <c r="JZN66" s="169"/>
      <c r="JZO66" s="169"/>
      <c r="JZP66" s="169"/>
      <c r="JZQ66" s="169"/>
      <c r="JZR66" s="169"/>
      <c r="JZS66" s="169"/>
      <c r="JZT66" s="169"/>
      <c r="JZU66" s="169"/>
      <c r="JZV66" s="169"/>
      <c r="JZW66" s="169"/>
      <c r="JZX66" s="169"/>
      <c r="JZY66" s="169"/>
      <c r="JZZ66" s="169"/>
      <c r="KAA66" s="169"/>
      <c r="KAB66" s="169"/>
      <c r="KAC66" s="169"/>
      <c r="KAD66" s="169"/>
      <c r="KAE66" s="169"/>
      <c r="KAF66" s="169"/>
      <c r="KAG66" s="169"/>
      <c r="KAH66" s="169"/>
      <c r="KAI66" s="169"/>
      <c r="KAJ66" s="169"/>
      <c r="KAK66" s="169"/>
      <c r="KAL66" s="169"/>
      <c r="KAM66" s="169"/>
      <c r="KAN66" s="169"/>
      <c r="KAO66" s="169"/>
      <c r="KAP66" s="169"/>
      <c r="KAQ66" s="169"/>
      <c r="KAR66" s="169"/>
      <c r="KAS66" s="169"/>
      <c r="KAT66" s="169"/>
      <c r="KAU66" s="169"/>
      <c r="KAV66" s="169"/>
      <c r="KAW66" s="169"/>
      <c r="KAX66" s="169"/>
      <c r="KAY66" s="169"/>
      <c r="KAZ66" s="169"/>
      <c r="KBA66" s="169"/>
      <c r="KBB66" s="169"/>
      <c r="KBC66" s="169"/>
      <c r="KBD66" s="169"/>
      <c r="KBE66" s="169"/>
      <c r="KBF66" s="169"/>
      <c r="KBG66" s="169"/>
      <c r="KBH66" s="169"/>
      <c r="KBI66" s="169"/>
      <c r="KBJ66" s="169"/>
      <c r="KBK66" s="169"/>
      <c r="KBL66" s="169"/>
      <c r="KBM66" s="169"/>
      <c r="KBN66" s="169"/>
      <c r="KBO66" s="169"/>
      <c r="KBP66" s="169"/>
      <c r="KBQ66" s="169"/>
      <c r="KBR66" s="169"/>
      <c r="KBS66" s="169"/>
      <c r="KBT66" s="169"/>
      <c r="KBU66" s="169"/>
      <c r="KBV66" s="169"/>
      <c r="KBW66" s="169"/>
      <c r="KBX66" s="169"/>
      <c r="KBY66" s="169"/>
      <c r="KBZ66" s="169"/>
      <c r="KCA66" s="169"/>
      <c r="KCB66" s="169"/>
      <c r="KCC66" s="169"/>
      <c r="KCD66" s="169"/>
      <c r="KCE66" s="169"/>
      <c r="KCF66" s="169"/>
      <c r="KCG66" s="169"/>
      <c r="KCH66" s="169"/>
      <c r="KCI66" s="169"/>
      <c r="KCJ66" s="169"/>
      <c r="KCK66" s="169"/>
      <c r="KCL66" s="169"/>
      <c r="KCM66" s="169"/>
      <c r="KCN66" s="169"/>
      <c r="KCO66" s="169"/>
      <c r="KCP66" s="169"/>
      <c r="KCQ66" s="169"/>
      <c r="KCR66" s="169"/>
      <c r="KCS66" s="169"/>
      <c r="KCT66" s="169"/>
      <c r="KCU66" s="169"/>
      <c r="KCV66" s="169"/>
      <c r="KCW66" s="169"/>
      <c r="KCX66" s="169"/>
      <c r="KCY66" s="169"/>
      <c r="KCZ66" s="169"/>
      <c r="KDA66" s="169"/>
      <c r="KDB66" s="169"/>
      <c r="KDC66" s="169"/>
      <c r="KDD66" s="169"/>
      <c r="KDE66" s="169"/>
      <c r="KDF66" s="169"/>
      <c r="KDG66" s="169"/>
      <c r="KDH66" s="169"/>
      <c r="KDI66" s="169"/>
      <c r="KDJ66" s="169"/>
      <c r="KDK66" s="169"/>
      <c r="KDL66" s="169"/>
      <c r="KDM66" s="169"/>
      <c r="KDN66" s="169"/>
      <c r="KDO66" s="169"/>
      <c r="KDP66" s="169"/>
      <c r="KDQ66" s="169"/>
      <c r="KDR66" s="169"/>
      <c r="KDS66" s="169"/>
      <c r="KDT66" s="169"/>
      <c r="KDU66" s="169"/>
      <c r="KDV66" s="169"/>
      <c r="KDW66" s="169"/>
      <c r="KDX66" s="169"/>
      <c r="KDY66" s="169"/>
      <c r="KDZ66" s="169"/>
      <c r="KEA66" s="169"/>
      <c r="KEB66" s="169"/>
      <c r="KEC66" s="169"/>
      <c r="KED66" s="169"/>
      <c r="KEE66" s="169"/>
      <c r="KEF66" s="169"/>
      <c r="KEG66" s="169"/>
      <c r="KEH66" s="169"/>
      <c r="KEI66" s="169"/>
      <c r="KEJ66" s="169"/>
      <c r="KEK66" s="169"/>
      <c r="KEL66" s="169"/>
      <c r="KEM66" s="169"/>
      <c r="KEN66" s="169"/>
      <c r="KEO66" s="169"/>
      <c r="KEP66" s="169"/>
      <c r="KEQ66" s="169"/>
      <c r="KER66" s="169"/>
      <c r="KES66" s="169"/>
      <c r="KET66" s="169"/>
      <c r="KEU66" s="169"/>
      <c r="KEV66" s="169"/>
      <c r="KEW66" s="169"/>
      <c r="KEX66" s="169"/>
      <c r="KEY66" s="169"/>
      <c r="KEZ66" s="169"/>
      <c r="KFA66" s="169"/>
      <c r="KFB66" s="169"/>
      <c r="KFC66" s="169"/>
      <c r="KFD66" s="169"/>
      <c r="KFE66" s="169"/>
      <c r="KFF66" s="169"/>
      <c r="KFG66" s="169"/>
      <c r="KFH66" s="169"/>
      <c r="KFI66" s="169"/>
      <c r="KFJ66" s="169"/>
      <c r="KFK66" s="169"/>
      <c r="KFL66" s="169"/>
      <c r="KFM66" s="169"/>
      <c r="KFN66" s="169"/>
      <c r="KFO66" s="169"/>
      <c r="KFP66" s="169"/>
      <c r="KFQ66" s="169"/>
      <c r="KFR66" s="169"/>
      <c r="KFS66" s="169"/>
      <c r="KFT66" s="169"/>
      <c r="KFU66" s="169"/>
      <c r="KFV66" s="169"/>
      <c r="KFW66" s="169"/>
      <c r="KFX66" s="169"/>
      <c r="KFY66" s="169"/>
      <c r="KFZ66" s="169"/>
      <c r="KGA66" s="169"/>
      <c r="KGB66" s="169"/>
      <c r="KGC66" s="169"/>
      <c r="KGD66" s="169"/>
      <c r="KGE66" s="169"/>
      <c r="KGF66" s="169"/>
      <c r="KGG66" s="169"/>
      <c r="KGH66" s="169"/>
      <c r="KGI66" s="169"/>
      <c r="KGJ66" s="169"/>
      <c r="KGK66" s="169"/>
      <c r="KGL66" s="169"/>
      <c r="KGM66" s="169"/>
      <c r="KGN66" s="169"/>
      <c r="KGO66" s="169"/>
      <c r="KGP66" s="169"/>
      <c r="KGQ66" s="169"/>
      <c r="KGR66" s="169"/>
      <c r="KGS66" s="169"/>
      <c r="KGT66" s="169"/>
      <c r="KGU66" s="169"/>
      <c r="KGV66" s="169"/>
      <c r="KGW66" s="169"/>
      <c r="KGX66" s="169"/>
      <c r="KGY66" s="169"/>
      <c r="KGZ66" s="169"/>
      <c r="KHA66" s="169"/>
      <c r="KHB66" s="169"/>
      <c r="KHC66" s="169"/>
      <c r="KHD66" s="169"/>
      <c r="KHE66" s="169"/>
      <c r="KHF66" s="169"/>
      <c r="KHG66" s="169"/>
      <c r="KHH66" s="169"/>
      <c r="KHI66" s="169"/>
      <c r="KHJ66" s="169"/>
      <c r="KHK66" s="169"/>
      <c r="KHL66" s="169"/>
      <c r="KHM66" s="169"/>
      <c r="KHN66" s="169"/>
      <c r="KHO66" s="169"/>
      <c r="KHP66" s="169"/>
      <c r="KHQ66" s="169"/>
      <c r="KHR66" s="169"/>
      <c r="KHS66" s="169"/>
      <c r="KHT66" s="169"/>
      <c r="KHU66" s="169"/>
      <c r="KHV66" s="169"/>
      <c r="KHW66" s="169"/>
      <c r="KHX66" s="169"/>
      <c r="KHY66" s="169"/>
      <c r="KHZ66" s="169"/>
      <c r="KIA66" s="169"/>
      <c r="KIB66" s="169"/>
      <c r="KIC66" s="169"/>
      <c r="KID66" s="169"/>
      <c r="KIE66" s="169"/>
      <c r="KIF66" s="169"/>
      <c r="KIG66" s="169"/>
      <c r="KIH66" s="169"/>
      <c r="KII66" s="169"/>
      <c r="KIJ66" s="169"/>
      <c r="KIK66" s="169"/>
      <c r="KIL66" s="169"/>
      <c r="KIM66" s="169"/>
      <c r="KIN66" s="169"/>
      <c r="KIO66" s="169"/>
      <c r="KIP66" s="169"/>
      <c r="KIQ66" s="169"/>
      <c r="KIR66" s="169"/>
      <c r="KIS66" s="169"/>
      <c r="KIT66" s="169"/>
      <c r="KIU66" s="169"/>
      <c r="KIV66" s="169"/>
      <c r="KIW66" s="169"/>
      <c r="KIX66" s="169"/>
      <c r="KIY66" s="169"/>
      <c r="KIZ66" s="169"/>
      <c r="KJA66" s="169"/>
      <c r="KJB66" s="169"/>
      <c r="KJC66" s="169"/>
      <c r="KJD66" s="169"/>
      <c r="KJE66" s="169"/>
      <c r="KJF66" s="169"/>
      <c r="KJG66" s="169"/>
      <c r="KJH66" s="169"/>
      <c r="KJI66" s="169"/>
      <c r="KJJ66" s="169"/>
      <c r="KJK66" s="169"/>
      <c r="KJL66" s="169"/>
      <c r="KJM66" s="169"/>
      <c r="KJN66" s="169"/>
      <c r="KJO66" s="169"/>
      <c r="KJP66" s="169"/>
      <c r="KJQ66" s="169"/>
      <c r="KJR66" s="169"/>
      <c r="KJS66" s="169"/>
      <c r="KJT66" s="169"/>
      <c r="KJU66" s="169"/>
      <c r="KJV66" s="169"/>
      <c r="KJW66" s="169"/>
      <c r="KJX66" s="169"/>
      <c r="KJY66" s="169"/>
      <c r="KJZ66" s="169"/>
      <c r="KKA66" s="169"/>
      <c r="KKB66" s="169"/>
      <c r="KKC66" s="169"/>
      <c r="KKD66" s="169"/>
      <c r="KKE66" s="169"/>
      <c r="KKF66" s="169"/>
      <c r="KKG66" s="169"/>
      <c r="KKH66" s="169"/>
      <c r="KKI66" s="169"/>
      <c r="KKJ66" s="169"/>
      <c r="KKK66" s="169"/>
      <c r="KKL66" s="169"/>
      <c r="KKM66" s="169"/>
      <c r="KKN66" s="169"/>
      <c r="KKO66" s="169"/>
      <c r="KKP66" s="169"/>
      <c r="KKQ66" s="169"/>
      <c r="KKR66" s="169"/>
      <c r="KKS66" s="169"/>
      <c r="KKT66" s="169"/>
      <c r="KKU66" s="169"/>
      <c r="KKV66" s="169"/>
      <c r="KKW66" s="169"/>
      <c r="KKX66" s="169"/>
      <c r="KKY66" s="169"/>
      <c r="KKZ66" s="169"/>
      <c r="KLA66" s="169"/>
      <c r="KLB66" s="169"/>
      <c r="KLC66" s="169"/>
      <c r="KLD66" s="169"/>
      <c r="KLE66" s="169"/>
      <c r="KLF66" s="169"/>
      <c r="KLG66" s="169"/>
      <c r="KLH66" s="169"/>
      <c r="KLI66" s="169"/>
      <c r="KLJ66" s="169"/>
      <c r="KLK66" s="169"/>
      <c r="KLL66" s="169"/>
      <c r="KLM66" s="169"/>
      <c r="KLN66" s="169"/>
      <c r="KLO66" s="169"/>
      <c r="KLP66" s="169"/>
      <c r="KLQ66" s="169"/>
      <c r="KLR66" s="169"/>
      <c r="KLS66" s="169"/>
      <c r="KLT66" s="169"/>
      <c r="KLU66" s="169"/>
      <c r="KLV66" s="169"/>
      <c r="KLW66" s="169"/>
      <c r="KLX66" s="169"/>
      <c r="KLY66" s="169"/>
      <c r="KLZ66" s="169"/>
      <c r="KMA66" s="169"/>
      <c r="KMB66" s="169"/>
      <c r="KMC66" s="169"/>
      <c r="KMD66" s="169"/>
      <c r="KME66" s="169"/>
      <c r="KMF66" s="169"/>
      <c r="KMG66" s="169"/>
      <c r="KMH66" s="169"/>
      <c r="KMI66" s="169"/>
      <c r="KMJ66" s="169"/>
      <c r="KMK66" s="169"/>
      <c r="KML66" s="169"/>
      <c r="KMM66" s="169"/>
      <c r="KMN66" s="169"/>
      <c r="KMO66" s="169"/>
      <c r="KMP66" s="169"/>
      <c r="KMQ66" s="169"/>
      <c r="KMR66" s="169"/>
      <c r="KMS66" s="169"/>
      <c r="KMT66" s="169"/>
      <c r="KMU66" s="169"/>
      <c r="KMV66" s="169"/>
      <c r="KMW66" s="169"/>
      <c r="KMX66" s="169"/>
      <c r="KMY66" s="169"/>
      <c r="KMZ66" s="169"/>
      <c r="KNA66" s="169"/>
      <c r="KNB66" s="169"/>
      <c r="KNC66" s="169"/>
      <c r="KND66" s="169"/>
      <c r="KNE66" s="169"/>
      <c r="KNF66" s="169"/>
      <c r="KNG66" s="169"/>
      <c r="KNH66" s="169"/>
      <c r="KNI66" s="169"/>
      <c r="KNJ66" s="169"/>
      <c r="KNK66" s="169"/>
      <c r="KNL66" s="169"/>
      <c r="KNM66" s="169"/>
      <c r="KNN66" s="169"/>
      <c r="KNO66" s="169"/>
      <c r="KNP66" s="169"/>
      <c r="KNQ66" s="169"/>
      <c r="KNR66" s="169"/>
      <c r="KNS66" s="169"/>
      <c r="KNT66" s="169"/>
      <c r="KNU66" s="169"/>
      <c r="KNV66" s="169"/>
      <c r="KNW66" s="169"/>
      <c r="KNX66" s="169"/>
      <c r="KNY66" s="169"/>
      <c r="KNZ66" s="169"/>
      <c r="KOA66" s="169"/>
      <c r="KOB66" s="169"/>
      <c r="KOC66" s="169"/>
      <c r="KOD66" s="169"/>
      <c r="KOE66" s="169"/>
      <c r="KOF66" s="169"/>
      <c r="KOG66" s="169"/>
      <c r="KOH66" s="169"/>
      <c r="KOI66" s="169"/>
      <c r="KOJ66" s="169"/>
      <c r="KOK66" s="169"/>
      <c r="KOL66" s="169"/>
      <c r="KOM66" s="169"/>
      <c r="KON66" s="169"/>
      <c r="KOO66" s="169"/>
      <c r="KOP66" s="169"/>
      <c r="KOQ66" s="169"/>
      <c r="KOR66" s="169"/>
      <c r="KOS66" s="169"/>
      <c r="KOT66" s="169"/>
      <c r="KOU66" s="169"/>
      <c r="KOV66" s="169"/>
      <c r="KOW66" s="169"/>
      <c r="KOX66" s="169"/>
      <c r="KOY66" s="169"/>
      <c r="KOZ66" s="169"/>
      <c r="KPA66" s="169"/>
      <c r="KPB66" s="169"/>
      <c r="KPC66" s="169"/>
      <c r="KPD66" s="169"/>
      <c r="KPE66" s="169"/>
      <c r="KPF66" s="169"/>
      <c r="KPG66" s="169"/>
      <c r="KPH66" s="169"/>
      <c r="KPI66" s="169"/>
      <c r="KPJ66" s="169"/>
      <c r="KPK66" s="169"/>
      <c r="KPL66" s="169"/>
      <c r="KPM66" s="169"/>
      <c r="KPN66" s="169"/>
      <c r="KPO66" s="169"/>
      <c r="KPP66" s="169"/>
      <c r="KPQ66" s="169"/>
      <c r="KPR66" s="169"/>
      <c r="KPS66" s="169"/>
      <c r="KPT66" s="169"/>
      <c r="KPU66" s="169"/>
      <c r="KPV66" s="169"/>
      <c r="KPW66" s="169"/>
      <c r="KPX66" s="169"/>
      <c r="KPY66" s="169"/>
      <c r="KPZ66" s="169"/>
      <c r="KQA66" s="169"/>
      <c r="KQB66" s="169"/>
      <c r="KQC66" s="169"/>
      <c r="KQD66" s="169"/>
      <c r="KQE66" s="169"/>
      <c r="KQF66" s="169"/>
      <c r="KQG66" s="169"/>
      <c r="KQH66" s="169"/>
      <c r="KQI66" s="169"/>
      <c r="KQJ66" s="169"/>
      <c r="KQK66" s="169"/>
      <c r="KQL66" s="169"/>
      <c r="KQM66" s="169"/>
      <c r="KQN66" s="169"/>
      <c r="KQO66" s="169"/>
      <c r="KQP66" s="169"/>
      <c r="KQQ66" s="169"/>
      <c r="KQR66" s="169"/>
      <c r="KQS66" s="169"/>
      <c r="KQT66" s="169"/>
      <c r="KQU66" s="169"/>
      <c r="KQV66" s="169"/>
      <c r="KQW66" s="169"/>
      <c r="KQX66" s="169"/>
      <c r="KQY66" s="169"/>
      <c r="KQZ66" s="169"/>
      <c r="KRA66" s="169"/>
      <c r="KRB66" s="169"/>
      <c r="KRC66" s="169"/>
      <c r="KRD66" s="169"/>
      <c r="KRE66" s="169"/>
      <c r="KRF66" s="169"/>
      <c r="KRG66" s="169"/>
      <c r="KRH66" s="169"/>
      <c r="KRI66" s="169"/>
      <c r="KRJ66" s="169"/>
      <c r="KRK66" s="169"/>
      <c r="KRL66" s="169"/>
      <c r="KRM66" s="169"/>
      <c r="KRN66" s="169"/>
      <c r="KRO66" s="169"/>
      <c r="KRP66" s="169"/>
      <c r="KRQ66" s="169"/>
      <c r="KRR66" s="169"/>
      <c r="KRS66" s="169"/>
      <c r="KRT66" s="169"/>
      <c r="KRU66" s="169"/>
      <c r="KRV66" s="169"/>
      <c r="KRW66" s="169"/>
      <c r="KRX66" s="169"/>
      <c r="KRY66" s="169"/>
      <c r="KRZ66" s="169"/>
      <c r="KSA66" s="169"/>
      <c r="KSB66" s="169"/>
      <c r="KSC66" s="169"/>
      <c r="KSD66" s="169"/>
      <c r="KSE66" s="169"/>
      <c r="KSF66" s="169"/>
      <c r="KSG66" s="169"/>
      <c r="KSH66" s="169"/>
      <c r="KSI66" s="169"/>
      <c r="KSJ66" s="169"/>
      <c r="KSK66" s="169"/>
      <c r="KSL66" s="169"/>
      <c r="KSM66" s="169"/>
      <c r="KSN66" s="169"/>
      <c r="KSO66" s="169"/>
      <c r="KSP66" s="169"/>
      <c r="KSQ66" s="169"/>
      <c r="KSR66" s="169"/>
      <c r="KSS66" s="169"/>
      <c r="KST66" s="169"/>
      <c r="KSU66" s="169"/>
      <c r="KSV66" s="169"/>
      <c r="KSW66" s="169"/>
      <c r="KSX66" s="169"/>
      <c r="KSY66" s="169"/>
      <c r="KSZ66" s="169"/>
      <c r="KTA66" s="169"/>
      <c r="KTB66" s="169"/>
      <c r="KTC66" s="169"/>
      <c r="KTD66" s="169"/>
      <c r="KTE66" s="169"/>
      <c r="KTF66" s="169"/>
      <c r="KTG66" s="169"/>
      <c r="KTH66" s="169"/>
      <c r="KTI66" s="169"/>
      <c r="KTJ66" s="169"/>
      <c r="KTK66" s="169"/>
      <c r="KTL66" s="169"/>
      <c r="KTM66" s="169"/>
      <c r="KTN66" s="169"/>
      <c r="KTO66" s="169"/>
      <c r="KTP66" s="169"/>
      <c r="KTQ66" s="169"/>
      <c r="KTR66" s="169"/>
      <c r="KTS66" s="169"/>
      <c r="KTT66" s="169"/>
      <c r="KTU66" s="169"/>
      <c r="KTV66" s="169"/>
      <c r="KTW66" s="169"/>
      <c r="KTX66" s="169"/>
      <c r="KTY66" s="169"/>
      <c r="KTZ66" s="169"/>
      <c r="KUA66" s="169"/>
      <c r="KUB66" s="169"/>
      <c r="KUC66" s="169"/>
      <c r="KUD66" s="169"/>
      <c r="KUE66" s="169"/>
      <c r="KUF66" s="169"/>
      <c r="KUG66" s="169"/>
      <c r="KUH66" s="169"/>
      <c r="KUI66" s="169"/>
      <c r="KUJ66" s="169"/>
      <c r="KUK66" s="169"/>
      <c r="KUL66" s="169"/>
      <c r="KUM66" s="169"/>
      <c r="KUN66" s="169"/>
      <c r="KUO66" s="169"/>
      <c r="KUP66" s="169"/>
      <c r="KUQ66" s="169"/>
      <c r="KUR66" s="169"/>
      <c r="KUS66" s="169"/>
      <c r="KUT66" s="169"/>
      <c r="KUU66" s="169"/>
      <c r="KUV66" s="169"/>
      <c r="KUW66" s="169"/>
      <c r="KUX66" s="169"/>
      <c r="KUY66" s="169"/>
      <c r="KUZ66" s="169"/>
      <c r="KVA66" s="169"/>
      <c r="KVB66" s="169"/>
      <c r="KVC66" s="169"/>
      <c r="KVD66" s="169"/>
      <c r="KVE66" s="169"/>
      <c r="KVF66" s="169"/>
      <c r="KVG66" s="169"/>
      <c r="KVH66" s="169"/>
      <c r="KVI66" s="169"/>
      <c r="KVJ66" s="169"/>
      <c r="KVK66" s="169"/>
      <c r="KVL66" s="169"/>
      <c r="KVM66" s="169"/>
      <c r="KVN66" s="169"/>
      <c r="KVO66" s="169"/>
      <c r="KVP66" s="169"/>
      <c r="KVQ66" s="169"/>
      <c r="KVR66" s="169"/>
      <c r="KVS66" s="169"/>
      <c r="KVT66" s="169"/>
      <c r="KVU66" s="169"/>
      <c r="KVV66" s="169"/>
      <c r="KVW66" s="169"/>
      <c r="KVX66" s="169"/>
      <c r="KVY66" s="169"/>
      <c r="KVZ66" s="169"/>
      <c r="KWA66" s="169"/>
      <c r="KWB66" s="169"/>
      <c r="KWC66" s="169"/>
      <c r="KWD66" s="169"/>
      <c r="KWE66" s="169"/>
      <c r="KWF66" s="169"/>
      <c r="KWG66" s="169"/>
      <c r="KWH66" s="169"/>
      <c r="KWI66" s="169"/>
      <c r="KWJ66" s="169"/>
      <c r="KWK66" s="169"/>
      <c r="KWL66" s="169"/>
      <c r="KWM66" s="169"/>
      <c r="KWN66" s="169"/>
      <c r="KWO66" s="169"/>
      <c r="KWP66" s="169"/>
      <c r="KWQ66" s="169"/>
      <c r="KWR66" s="169"/>
      <c r="KWS66" s="169"/>
      <c r="KWT66" s="169"/>
      <c r="KWU66" s="169"/>
      <c r="KWV66" s="169"/>
      <c r="KWW66" s="169"/>
      <c r="KWX66" s="169"/>
      <c r="KWY66" s="169"/>
      <c r="KWZ66" s="169"/>
      <c r="KXA66" s="169"/>
      <c r="KXB66" s="169"/>
      <c r="KXC66" s="169"/>
      <c r="KXD66" s="169"/>
      <c r="KXE66" s="169"/>
      <c r="KXF66" s="169"/>
      <c r="KXG66" s="169"/>
      <c r="KXH66" s="169"/>
      <c r="KXI66" s="169"/>
      <c r="KXJ66" s="169"/>
      <c r="KXK66" s="169"/>
      <c r="KXL66" s="169"/>
      <c r="KXM66" s="169"/>
      <c r="KXN66" s="169"/>
      <c r="KXO66" s="169"/>
      <c r="KXP66" s="169"/>
      <c r="KXQ66" s="169"/>
      <c r="KXR66" s="169"/>
      <c r="KXS66" s="169"/>
      <c r="KXT66" s="169"/>
      <c r="KXU66" s="169"/>
      <c r="KXV66" s="169"/>
      <c r="KXW66" s="169"/>
      <c r="KXX66" s="169"/>
      <c r="KXY66" s="169"/>
      <c r="KXZ66" s="169"/>
      <c r="KYA66" s="169"/>
      <c r="KYB66" s="169"/>
      <c r="KYC66" s="169"/>
      <c r="KYD66" s="169"/>
      <c r="KYE66" s="169"/>
      <c r="KYF66" s="169"/>
      <c r="KYG66" s="169"/>
      <c r="KYH66" s="169"/>
      <c r="KYI66" s="169"/>
      <c r="KYJ66" s="169"/>
      <c r="KYK66" s="169"/>
      <c r="KYL66" s="169"/>
      <c r="KYM66" s="169"/>
      <c r="KYN66" s="169"/>
      <c r="KYO66" s="169"/>
      <c r="KYP66" s="169"/>
      <c r="KYQ66" s="169"/>
      <c r="KYR66" s="169"/>
      <c r="KYS66" s="169"/>
      <c r="KYT66" s="169"/>
      <c r="KYU66" s="169"/>
      <c r="KYV66" s="169"/>
      <c r="KYW66" s="169"/>
      <c r="KYX66" s="169"/>
      <c r="KYY66" s="169"/>
      <c r="KYZ66" s="169"/>
      <c r="KZA66" s="169"/>
      <c r="KZB66" s="169"/>
      <c r="KZC66" s="169"/>
      <c r="KZD66" s="169"/>
      <c r="KZE66" s="169"/>
      <c r="KZF66" s="169"/>
      <c r="KZG66" s="169"/>
      <c r="KZH66" s="169"/>
      <c r="KZI66" s="169"/>
      <c r="KZJ66" s="169"/>
      <c r="KZK66" s="169"/>
      <c r="KZL66" s="169"/>
      <c r="KZM66" s="169"/>
      <c r="KZN66" s="169"/>
      <c r="KZO66" s="169"/>
      <c r="KZP66" s="169"/>
      <c r="KZQ66" s="169"/>
      <c r="KZR66" s="169"/>
      <c r="KZS66" s="169"/>
      <c r="KZT66" s="169"/>
      <c r="KZU66" s="169"/>
      <c r="KZV66" s="169"/>
      <c r="KZW66" s="169"/>
      <c r="KZX66" s="169"/>
      <c r="KZY66" s="169"/>
      <c r="KZZ66" s="169"/>
      <c r="LAA66" s="169"/>
      <c r="LAB66" s="169"/>
      <c r="LAC66" s="169"/>
      <c r="LAD66" s="169"/>
      <c r="LAE66" s="169"/>
      <c r="LAF66" s="169"/>
      <c r="LAG66" s="169"/>
      <c r="LAH66" s="169"/>
      <c r="LAI66" s="169"/>
      <c r="LAJ66" s="169"/>
      <c r="LAK66" s="169"/>
      <c r="LAL66" s="169"/>
      <c r="LAM66" s="169"/>
      <c r="LAN66" s="169"/>
      <c r="LAO66" s="169"/>
      <c r="LAP66" s="169"/>
      <c r="LAQ66" s="169"/>
      <c r="LAR66" s="169"/>
      <c r="LAS66" s="169"/>
      <c r="LAT66" s="169"/>
      <c r="LAU66" s="169"/>
      <c r="LAV66" s="169"/>
      <c r="LAW66" s="169"/>
      <c r="LAX66" s="169"/>
      <c r="LAY66" s="169"/>
      <c r="LAZ66" s="169"/>
      <c r="LBA66" s="169"/>
      <c r="LBB66" s="169"/>
      <c r="LBC66" s="169"/>
      <c r="LBD66" s="169"/>
      <c r="LBE66" s="169"/>
      <c r="LBF66" s="169"/>
      <c r="LBG66" s="169"/>
      <c r="LBH66" s="169"/>
      <c r="LBI66" s="169"/>
      <c r="LBJ66" s="169"/>
      <c r="LBK66" s="169"/>
      <c r="LBL66" s="169"/>
      <c r="LBM66" s="169"/>
      <c r="LBN66" s="169"/>
      <c r="LBO66" s="169"/>
      <c r="LBP66" s="169"/>
      <c r="LBQ66" s="169"/>
      <c r="LBR66" s="169"/>
      <c r="LBS66" s="169"/>
      <c r="LBT66" s="169"/>
      <c r="LBU66" s="169"/>
      <c r="LBV66" s="169"/>
      <c r="LBW66" s="169"/>
      <c r="LBX66" s="169"/>
      <c r="LBY66" s="169"/>
      <c r="LBZ66" s="169"/>
      <c r="LCA66" s="169"/>
      <c r="LCB66" s="169"/>
      <c r="LCC66" s="169"/>
      <c r="LCD66" s="169"/>
      <c r="LCE66" s="169"/>
      <c r="LCF66" s="169"/>
      <c r="LCG66" s="169"/>
      <c r="LCH66" s="169"/>
      <c r="LCI66" s="169"/>
      <c r="LCJ66" s="169"/>
      <c r="LCK66" s="169"/>
      <c r="LCL66" s="169"/>
      <c r="LCM66" s="169"/>
      <c r="LCN66" s="169"/>
      <c r="LCO66" s="169"/>
      <c r="LCP66" s="169"/>
      <c r="LCQ66" s="169"/>
      <c r="LCR66" s="169"/>
      <c r="LCS66" s="169"/>
      <c r="LCT66" s="169"/>
      <c r="LCU66" s="169"/>
      <c r="LCV66" s="169"/>
      <c r="LCW66" s="169"/>
      <c r="LCX66" s="169"/>
      <c r="LCY66" s="169"/>
      <c r="LCZ66" s="169"/>
      <c r="LDA66" s="169"/>
      <c r="LDB66" s="169"/>
      <c r="LDC66" s="169"/>
      <c r="LDD66" s="169"/>
      <c r="LDE66" s="169"/>
      <c r="LDF66" s="169"/>
      <c r="LDG66" s="169"/>
      <c r="LDH66" s="169"/>
      <c r="LDI66" s="169"/>
      <c r="LDJ66" s="169"/>
      <c r="LDK66" s="169"/>
      <c r="LDL66" s="169"/>
      <c r="LDM66" s="169"/>
      <c r="LDN66" s="169"/>
      <c r="LDO66" s="169"/>
      <c r="LDP66" s="169"/>
      <c r="LDQ66" s="169"/>
      <c r="LDR66" s="169"/>
      <c r="LDS66" s="169"/>
      <c r="LDT66" s="169"/>
      <c r="LDU66" s="169"/>
      <c r="LDV66" s="169"/>
      <c r="LDW66" s="169"/>
      <c r="LDX66" s="169"/>
      <c r="LDY66" s="169"/>
      <c r="LDZ66" s="169"/>
      <c r="LEA66" s="169"/>
      <c r="LEB66" s="169"/>
      <c r="LEC66" s="169"/>
      <c r="LED66" s="169"/>
      <c r="LEE66" s="169"/>
      <c r="LEF66" s="169"/>
      <c r="LEG66" s="169"/>
      <c r="LEH66" s="169"/>
      <c r="LEI66" s="169"/>
      <c r="LEJ66" s="169"/>
      <c r="LEK66" s="169"/>
      <c r="LEL66" s="169"/>
      <c r="LEM66" s="169"/>
      <c r="LEN66" s="169"/>
      <c r="LEO66" s="169"/>
      <c r="LEP66" s="169"/>
      <c r="LEQ66" s="169"/>
      <c r="LER66" s="169"/>
      <c r="LES66" s="169"/>
      <c r="LET66" s="169"/>
      <c r="LEU66" s="169"/>
      <c r="LEV66" s="169"/>
      <c r="LEW66" s="169"/>
      <c r="LEX66" s="169"/>
      <c r="LEY66" s="169"/>
      <c r="LEZ66" s="169"/>
      <c r="LFA66" s="169"/>
      <c r="LFB66" s="169"/>
      <c r="LFC66" s="169"/>
      <c r="LFD66" s="169"/>
      <c r="LFE66" s="169"/>
      <c r="LFF66" s="169"/>
      <c r="LFG66" s="169"/>
      <c r="LFH66" s="169"/>
      <c r="LFI66" s="169"/>
      <c r="LFJ66" s="169"/>
      <c r="LFK66" s="169"/>
      <c r="LFL66" s="169"/>
      <c r="LFM66" s="169"/>
      <c r="LFN66" s="169"/>
      <c r="LFO66" s="169"/>
      <c r="LFP66" s="169"/>
      <c r="LFQ66" s="169"/>
      <c r="LFR66" s="169"/>
      <c r="LFS66" s="169"/>
      <c r="LFT66" s="169"/>
      <c r="LFU66" s="169"/>
      <c r="LFV66" s="169"/>
      <c r="LFW66" s="169"/>
      <c r="LFX66" s="169"/>
      <c r="LFY66" s="169"/>
      <c r="LFZ66" s="169"/>
      <c r="LGA66" s="169"/>
      <c r="LGB66" s="169"/>
      <c r="LGC66" s="169"/>
      <c r="LGD66" s="169"/>
      <c r="LGE66" s="169"/>
      <c r="LGF66" s="169"/>
      <c r="LGG66" s="169"/>
      <c r="LGH66" s="169"/>
      <c r="LGI66" s="169"/>
      <c r="LGJ66" s="169"/>
      <c r="LGK66" s="169"/>
      <c r="LGL66" s="169"/>
      <c r="LGM66" s="169"/>
      <c r="LGN66" s="169"/>
      <c r="LGO66" s="169"/>
      <c r="LGP66" s="169"/>
      <c r="LGQ66" s="169"/>
      <c r="LGR66" s="169"/>
      <c r="LGS66" s="169"/>
      <c r="LGT66" s="169"/>
      <c r="LGU66" s="169"/>
      <c r="LGV66" s="169"/>
      <c r="LGW66" s="169"/>
      <c r="LGX66" s="169"/>
      <c r="LGY66" s="169"/>
      <c r="LGZ66" s="169"/>
      <c r="LHA66" s="169"/>
      <c r="LHB66" s="169"/>
      <c r="LHC66" s="169"/>
      <c r="LHD66" s="169"/>
      <c r="LHE66" s="169"/>
      <c r="LHF66" s="169"/>
      <c r="LHG66" s="169"/>
      <c r="LHH66" s="169"/>
      <c r="LHI66" s="169"/>
      <c r="LHJ66" s="169"/>
      <c r="LHK66" s="169"/>
      <c r="LHL66" s="169"/>
      <c r="LHM66" s="169"/>
      <c r="LHN66" s="169"/>
      <c r="LHO66" s="169"/>
      <c r="LHP66" s="169"/>
      <c r="LHQ66" s="169"/>
      <c r="LHR66" s="169"/>
      <c r="LHS66" s="169"/>
      <c r="LHT66" s="169"/>
      <c r="LHU66" s="169"/>
      <c r="LHV66" s="169"/>
      <c r="LHW66" s="169"/>
      <c r="LHX66" s="169"/>
      <c r="LHY66" s="169"/>
      <c r="LHZ66" s="169"/>
      <c r="LIA66" s="169"/>
      <c r="LIB66" s="169"/>
      <c r="LIC66" s="169"/>
      <c r="LID66" s="169"/>
      <c r="LIE66" s="169"/>
      <c r="LIF66" s="169"/>
      <c r="LIG66" s="169"/>
      <c r="LIH66" s="169"/>
      <c r="LII66" s="169"/>
      <c r="LIJ66" s="169"/>
      <c r="LIK66" s="169"/>
      <c r="LIL66" s="169"/>
      <c r="LIM66" s="169"/>
      <c r="LIN66" s="169"/>
      <c r="LIO66" s="169"/>
      <c r="LIP66" s="169"/>
      <c r="LIQ66" s="169"/>
      <c r="LIR66" s="169"/>
      <c r="LIS66" s="169"/>
      <c r="LIT66" s="169"/>
      <c r="LIU66" s="169"/>
      <c r="LIV66" s="169"/>
      <c r="LIW66" s="169"/>
      <c r="LIX66" s="169"/>
      <c r="LIY66" s="169"/>
      <c r="LIZ66" s="169"/>
      <c r="LJA66" s="169"/>
      <c r="LJB66" s="169"/>
      <c r="LJC66" s="169"/>
      <c r="LJD66" s="169"/>
      <c r="LJE66" s="169"/>
      <c r="LJF66" s="169"/>
      <c r="LJG66" s="169"/>
      <c r="LJH66" s="169"/>
      <c r="LJI66" s="169"/>
      <c r="LJJ66" s="169"/>
      <c r="LJK66" s="169"/>
      <c r="LJL66" s="169"/>
      <c r="LJM66" s="169"/>
      <c r="LJN66" s="169"/>
      <c r="LJO66" s="169"/>
      <c r="LJP66" s="169"/>
      <c r="LJQ66" s="169"/>
      <c r="LJR66" s="169"/>
      <c r="LJS66" s="169"/>
      <c r="LJT66" s="169"/>
      <c r="LJU66" s="169"/>
      <c r="LJV66" s="169"/>
      <c r="LJW66" s="169"/>
      <c r="LJX66" s="169"/>
      <c r="LJY66" s="169"/>
      <c r="LJZ66" s="169"/>
      <c r="LKA66" s="169"/>
      <c r="LKB66" s="169"/>
      <c r="LKC66" s="169"/>
      <c r="LKD66" s="169"/>
      <c r="LKE66" s="169"/>
      <c r="LKF66" s="169"/>
      <c r="LKG66" s="169"/>
      <c r="LKH66" s="169"/>
      <c r="LKI66" s="169"/>
      <c r="LKJ66" s="169"/>
      <c r="LKK66" s="169"/>
      <c r="LKL66" s="169"/>
      <c r="LKM66" s="169"/>
      <c r="LKN66" s="169"/>
      <c r="LKO66" s="169"/>
      <c r="LKP66" s="169"/>
      <c r="LKQ66" s="169"/>
      <c r="LKR66" s="169"/>
      <c r="LKS66" s="169"/>
      <c r="LKT66" s="169"/>
      <c r="LKU66" s="169"/>
      <c r="LKV66" s="169"/>
      <c r="LKW66" s="169"/>
      <c r="LKX66" s="169"/>
      <c r="LKY66" s="169"/>
      <c r="LKZ66" s="169"/>
      <c r="LLA66" s="169"/>
      <c r="LLB66" s="169"/>
      <c r="LLC66" s="169"/>
      <c r="LLD66" s="169"/>
      <c r="LLE66" s="169"/>
      <c r="LLF66" s="169"/>
      <c r="LLG66" s="169"/>
      <c r="LLH66" s="169"/>
      <c r="LLI66" s="169"/>
      <c r="LLJ66" s="169"/>
      <c r="LLK66" s="169"/>
      <c r="LLL66" s="169"/>
      <c r="LLM66" s="169"/>
      <c r="LLN66" s="169"/>
      <c r="LLO66" s="169"/>
      <c r="LLP66" s="169"/>
      <c r="LLQ66" s="169"/>
      <c r="LLR66" s="169"/>
      <c r="LLS66" s="169"/>
      <c r="LLT66" s="169"/>
      <c r="LLU66" s="169"/>
      <c r="LLV66" s="169"/>
      <c r="LLW66" s="169"/>
      <c r="LLX66" s="169"/>
      <c r="LLY66" s="169"/>
      <c r="LLZ66" s="169"/>
      <c r="LMA66" s="169"/>
      <c r="LMB66" s="169"/>
      <c r="LMC66" s="169"/>
      <c r="LMD66" s="169"/>
      <c r="LME66" s="169"/>
      <c r="LMF66" s="169"/>
      <c r="LMG66" s="169"/>
      <c r="LMH66" s="169"/>
      <c r="LMI66" s="169"/>
      <c r="LMJ66" s="169"/>
      <c r="LMK66" s="169"/>
      <c r="LML66" s="169"/>
      <c r="LMM66" s="169"/>
      <c r="LMN66" s="169"/>
      <c r="LMO66" s="169"/>
      <c r="LMP66" s="169"/>
      <c r="LMQ66" s="169"/>
      <c r="LMR66" s="169"/>
      <c r="LMS66" s="169"/>
      <c r="LMT66" s="169"/>
      <c r="LMU66" s="169"/>
      <c r="LMV66" s="169"/>
      <c r="LMW66" s="169"/>
      <c r="LMX66" s="169"/>
      <c r="LMY66" s="169"/>
      <c r="LMZ66" s="169"/>
      <c r="LNA66" s="169"/>
      <c r="LNB66" s="169"/>
      <c r="LNC66" s="169"/>
      <c r="LND66" s="169"/>
      <c r="LNE66" s="169"/>
      <c r="LNF66" s="169"/>
      <c r="LNG66" s="169"/>
      <c r="LNH66" s="169"/>
      <c r="LNI66" s="169"/>
      <c r="LNJ66" s="169"/>
      <c r="LNK66" s="169"/>
      <c r="LNL66" s="169"/>
      <c r="LNM66" s="169"/>
      <c r="LNN66" s="169"/>
      <c r="LNO66" s="169"/>
      <c r="LNP66" s="169"/>
      <c r="LNQ66" s="169"/>
      <c r="LNR66" s="169"/>
      <c r="LNS66" s="169"/>
      <c r="LNT66" s="169"/>
      <c r="LNU66" s="169"/>
      <c r="LNV66" s="169"/>
      <c r="LNW66" s="169"/>
      <c r="LNX66" s="169"/>
      <c r="LNY66" s="169"/>
      <c r="LNZ66" s="169"/>
      <c r="LOA66" s="169"/>
      <c r="LOB66" s="169"/>
      <c r="LOC66" s="169"/>
      <c r="LOD66" s="169"/>
      <c r="LOE66" s="169"/>
      <c r="LOF66" s="169"/>
      <c r="LOG66" s="169"/>
      <c r="LOH66" s="169"/>
      <c r="LOI66" s="169"/>
      <c r="LOJ66" s="169"/>
      <c r="LOK66" s="169"/>
      <c r="LOL66" s="169"/>
      <c r="LOM66" s="169"/>
      <c r="LON66" s="169"/>
      <c r="LOO66" s="169"/>
      <c r="LOP66" s="169"/>
      <c r="LOQ66" s="169"/>
      <c r="LOR66" s="169"/>
      <c r="LOS66" s="169"/>
      <c r="LOT66" s="169"/>
      <c r="LOU66" s="169"/>
      <c r="LOV66" s="169"/>
      <c r="LOW66" s="169"/>
      <c r="LOX66" s="169"/>
      <c r="LOY66" s="169"/>
      <c r="LOZ66" s="169"/>
      <c r="LPA66" s="169"/>
      <c r="LPB66" s="169"/>
      <c r="LPC66" s="169"/>
      <c r="LPD66" s="169"/>
      <c r="LPE66" s="169"/>
      <c r="LPF66" s="169"/>
      <c r="LPG66" s="169"/>
      <c r="LPH66" s="169"/>
      <c r="LPI66" s="169"/>
      <c r="LPJ66" s="169"/>
      <c r="LPK66" s="169"/>
      <c r="LPL66" s="169"/>
      <c r="LPM66" s="169"/>
      <c r="LPN66" s="169"/>
      <c r="LPO66" s="169"/>
      <c r="LPP66" s="169"/>
      <c r="LPQ66" s="169"/>
      <c r="LPR66" s="169"/>
      <c r="LPS66" s="169"/>
      <c r="LPT66" s="169"/>
      <c r="LPU66" s="169"/>
      <c r="LPV66" s="169"/>
      <c r="LPW66" s="169"/>
      <c r="LPX66" s="169"/>
      <c r="LPY66" s="169"/>
      <c r="LPZ66" s="169"/>
      <c r="LQA66" s="169"/>
      <c r="LQB66" s="169"/>
      <c r="LQC66" s="169"/>
      <c r="LQD66" s="169"/>
      <c r="LQE66" s="169"/>
      <c r="LQF66" s="169"/>
      <c r="LQG66" s="169"/>
      <c r="LQH66" s="169"/>
      <c r="LQI66" s="169"/>
      <c r="LQJ66" s="169"/>
      <c r="LQK66" s="169"/>
      <c r="LQL66" s="169"/>
      <c r="LQM66" s="169"/>
      <c r="LQN66" s="169"/>
      <c r="LQO66" s="169"/>
      <c r="LQP66" s="169"/>
      <c r="LQQ66" s="169"/>
      <c r="LQR66" s="169"/>
      <c r="LQS66" s="169"/>
      <c r="LQT66" s="169"/>
      <c r="LQU66" s="169"/>
      <c r="LQV66" s="169"/>
      <c r="LQW66" s="169"/>
      <c r="LQX66" s="169"/>
      <c r="LQY66" s="169"/>
      <c r="LQZ66" s="169"/>
      <c r="LRA66" s="169"/>
      <c r="LRB66" s="169"/>
      <c r="LRC66" s="169"/>
      <c r="LRD66" s="169"/>
      <c r="LRE66" s="169"/>
      <c r="LRF66" s="169"/>
      <c r="LRG66" s="169"/>
      <c r="LRH66" s="169"/>
      <c r="LRI66" s="169"/>
      <c r="LRJ66" s="169"/>
      <c r="LRK66" s="169"/>
      <c r="LRL66" s="169"/>
      <c r="LRM66" s="169"/>
      <c r="LRN66" s="169"/>
      <c r="LRO66" s="169"/>
      <c r="LRP66" s="169"/>
      <c r="LRQ66" s="169"/>
      <c r="LRR66" s="169"/>
      <c r="LRS66" s="169"/>
      <c r="LRT66" s="169"/>
      <c r="LRU66" s="169"/>
      <c r="LRV66" s="169"/>
      <c r="LRW66" s="169"/>
      <c r="LRX66" s="169"/>
      <c r="LRY66" s="169"/>
      <c r="LRZ66" s="169"/>
      <c r="LSA66" s="169"/>
      <c r="LSB66" s="169"/>
      <c r="LSC66" s="169"/>
      <c r="LSD66" s="169"/>
      <c r="LSE66" s="169"/>
      <c r="LSF66" s="169"/>
      <c r="LSG66" s="169"/>
      <c r="LSH66" s="169"/>
      <c r="LSI66" s="169"/>
      <c r="LSJ66" s="169"/>
      <c r="LSK66" s="169"/>
      <c r="LSL66" s="169"/>
      <c r="LSM66" s="169"/>
      <c r="LSN66" s="169"/>
      <c r="LSO66" s="169"/>
      <c r="LSP66" s="169"/>
      <c r="LSQ66" s="169"/>
      <c r="LSR66" s="169"/>
      <c r="LSS66" s="169"/>
      <c r="LST66" s="169"/>
      <c r="LSU66" s="169"/>
      <c r="LSV66" s="169"/>
      <c r="LSW66" s="169"/>
      <c r="LSX66" s="169"/>
      <c r="LSY66" s="169"/>
      <c r="LSZ66" s="169"/>
      <c r="LTA66" s="169"/>
      <c r="LTB66" s="169"/>
      <c r="LTC66" s="169"/>
      <c r="LTD66" s="169"/>
      <c r="LTE66" s="169"/>
      <c r="LTF66" s="169"/>
      <c r="LTG66" s="169"/>
      <c r="LTH66" s="169"/>
      <c r="LTI66" s="169"/>
      <c r="LTJ66" s="169"/>
      <c r="LTK66" s="169"/>
      <c r="LTL66" s="169"/>
      <c r="LTM66" s="169"/>
      <c r="LTN66" s="169"/>
      <c r="LTO66" s="169"/>
      <c r="LTP66" s="169"/>
      <c r="LTQ66" s="169"/>
      <c r="LTR66" s="169"/>
      <c r="LTS66" s="169"/>
      <c r="LTT66" s="169"/>
      <c r="LTU66" s="169"/>
      <c r="LTV66" s="169"/>
      <c r="LTW66" s="169"/>
      <c r="LTX66" s="169"/>
      <c r="LTY66" s="169"/>
      <c r="LTZ66" s="169"/>
      <c r="LUA66" s="169"/>
      <c r="LUB66" s="169"/>
      <c r="LUC66" s="169"/>
      <c r="LUD66" s="169"/>
      <c r="LUE66" s="169"/>
      <c r="LUF66" s="169"/>
      <c r="LUG66" s="169"/>
      <c r="LUH66" s="169"/>
      <c r="LUI66" s="169"/>
      <c r="LUJ66" s="169"/>
      <c r="LUK66" s="169"/>
      <c r="LUL66" s="169"/>
      <c r="LUM66" s="169"/>
      <c r="LUN66" s="169"/>
      <c r="LUO66" s="169"/>
      <c r="LUP66" s="169"/>
      <c r="LUQ66" s="169"/>
      <c r="LUR66" s="169"/>
      <c r="LUS66" s="169"/>
      <c r="LUT66" s="169"/>
      <c r="LUU66" s="169"/>
      <c r="LUV66" s="169"/>
      <c r="LUW66" s="169"/>
      <c r="LUX66" s="169"/>
      <c r="LUY66" s="169"/>
      <c r="LUZ66" s="169"/>
      <c r="LVA66" s="169"/>
      <c r="LVB66" s="169"/>
      <c r="LVC66" s="169"/>
      <c r="LVD66" s="169"/>
      <c r="LVE66" s="169"/>
      <c r="LVF66" s="169"/>
      <c r="LVG66" s="169"/>
      <c r="LVH66" s="169"/>
      <c r="LVI66" s="169"/>
      <c r="LVJ66" s="169"/>
      <c r="LVK66" s="169"/>
      <c r="LVL66" s="169"/>
      <c r="LVM66" s="169"/>
      <c r="LVN66" s="169"/>
      <c r="LVO66" s="169"/>
      <c r="LVP66" s="169"/>
      <c r="LVQ66" s="169"/>
      <c r="LVR66" s="169"/>
      <c r="LVS66" s="169"/>
      <c r="LVT66" s="169"/>
      <c r="LVU66" s="169"/>
      <c r="LVV66" s="169"/>
      <c r="LVW66" s="169"/>
      <c r="LVX66" s="169"/>
      <c r="LVY66" s="169"/>
      <c r="LVZ66" s="169"/>
      <c r="LWA66" s="169"/>
      <c r="LWB66" s="169"/>
      <c r="LWC66" s="169"/>
      <c r="LWD66" s="169"/>
      <c r="LWE66" s="169"/>
      <c r="LWF66" s="169"/>
      <c r="LWG66" s="169"/>
      <c r="LWH66" s="169"/>
      <c r="LWI66" s="169"/>
      <c r="LWJ66" s="169"/>
      <c r="LWK66" s="169"/>
      <c r="LWL66" s="169"/>
      <c r="LWM66" s="169"/>
      <c r="LWN66" s="169"/>
      <c r="LWO66" s="169"/>
      <c r="LWP66" s="169"/>
      <c r="LWQ66" s="169"/>
      <c r="LWR66" s="169"/>
      <c r="LWS66" s="169"/>
      <c r="LWT66" s="169"/>
      <c r="LWU66" s="169"/>
      <c r="LWV66" s="169"/>
      <c r="LWW66" s="169"/>
      <c r="LWX66" s="169"/>
      <c r="LWY66" s="169"/>
      <c r="LWZ66" s="169"/>
      <c r="LXA66" s="169"/>
      <c r="LXB66" s="169"/>
      <c r="LXC66" s="169"/>
      <c r="LXD66" s="169"/>
      <c r="LXE66" s="169"/>
      <c r="LXF66" s="169"/>
      <c r="LXG66" s="169"/>
      <c r="LXH66" s="169"/>
      <c r="LXI66" s="169"/>
      <c r="LXJ66" s="169"/>
      <c r="LXK66" s="169"/>
      <c r="LXL66" s="169"/>
      <c r="LXM66" s="169"/>
      <c r="LXN66" s="169"/>
      <c r="LXO66" s="169"/>
      <c r="LXP66" s="169"/>
      <c r="LXQ66" s="169"/>
      <c r="LXR66" s="169"/>
      <c r="LXS66" s="169"/>
      <c r="LXT66" s="169"/>
      <c r="LXU66" s="169"/>
      <c r="LXV66" s="169"/>
      <c r="LXW66" s="169"/>
      <c r="LXX66" s="169"/>
      <c r="LXY66" s="169"/>
      <c r="LXZ66" s="169"/>
      <c r="LYA66" s="169"/>
      <c r="LYB66" s="169"/>
      <c r="LYC66" s="169"/>
      <c r="LYD66" s="169"/>
      <c r="LYE66" s="169"/>
      <c r="LYF66" s="169"/>
      <c r="LYG66" s="169"/>
      <c r="LYH66" s="169"/>
      <c r="LYI66" s="169"/>
      <c r="LYJ66" s="169"/>
      <c r="LYK66" s="169"/>
      <c r="LYL66" s="169"/>
      <c r="LYM66" s="169"/>
      <c r="LYN66" s="169"/>
      <c r="LYO66" s="169"/>
      <c r="LYP66" s="169"/>
      <c r="LYQ66" s="169"/>
      <c r="LYR66" s="169"/>
      <c r="LYS66" s="169"/>
      <c r="LYT66" s="169"/>
      <c r="LYU66" s="169"/>
      <c r="LYV66" s="169"/>
      <c r="LYW66" s="169"/>
      <c r="LYX66" s="169"/>
      <c r="LYY66" s="169"/>
      <c r="LYZ66" s="169"/>
      <c r="LZA66" s="169"/>
      <c r="LZB66" s="169"/>
      <c r="LZC66" s="169"/>
      <c r="LZD66" s="169"/>
      <c r="LZE66" s="169"/>
      <c r="LZF66" s="169"/>
      <c r="LZG66" s="169"/>
      <c r="LZH66" s="169"/>
      <c r="LZI66" s="169"/>
      <c r="LZJ66" s="169"/>
      <c r="LZK66" s="169"/>
      <c r="LZL66" s="169"/>
      <c r="LZM66" s="169"/>
      <c r="LZN66" s="169"/>
      <c r="LZO66" s="169"/>
      <c r="LZP66" s="169"/>
      <c r="LZQ66" s="169"/>
      <c r="LZR66" s="169"/>
      <c r="LZS66" s="169"/>
      <c r="LZT66" s="169"/>
      <c r="LZU66" s="169"/>
      <c r="LZV66" s="169"/>
      <c r="LZW66" s="169"/>
      <c r="LZX66" s="169"/>
      <c r="LZY66" s="169"/>
      <c r="LZZ66" s="169"/>
      <c r="MAA66" s="169"/>
      <c r="MAB66" s="169"/>
      <c r="MAC66" s="169"/>
      <c r="MAD66" s="169"/>
      <c r="MAE66" s="169"/>
      <c r="MAF66" s="169"/>
      <c r="MAG66" s="169"/>
      <c r="MAH66" s="169"/>
      <c r="MAI66" s="169"/>
      <c r="MAJ66" s="169"/>
      <c r="MAK66" s="169"/>
      <c r="MAL66" s="169"/>
      <c r="MAM66" s="169"/>
      <c r="MAN66" s="169"/>
      <c r="MAO66" s="169"/>
      <c r="MAP66" s="169"/>
      <c r="MAQ66" s="169"/>
      <c r="MAR66" s="169"/>
      <c r="MAS66" s="169"/>
      <c r="MAT66" s="169"/>
      <c r="MAU66" s="169"/>
      <c r="MAV66" s="169"/>
      <c r="MAW66" s="169"/>
      <c r="MAX66" s="169"/>
      <c r="MAY66" s="169"/>
      <c r="MAZ66" s="169"/>
      <c r="MBA66" s="169"/>
      <c r="MBB66" s="169"/>
      <c r="MBC66" s="169"/>
      <c r="MBD66" s="169"/>
      <c r="MBE66" s="169"/>
      <c r="MBF66" s="169"/>
      <c r="MBG66" s="169"/>
      <c r="MBH66" s="169"/>
      <c r="MBI66" s="169"/>
      <c r="MBJ66" s="169"/>
      <c r="MBK66" s="169"/>
      <c r="MBL66" s="169"/>
      <c r="MBM66" s="169"/>
      <c r="MBN66" s="169"/>
      <c r="MBO66" s="169"/>
      <c r="MBP66" s="169"/>
      <c r="MBQ66" s="169"/>
      <c r="MBR66" s="169"/>
      <c r="MBS66" s="169"/>
      <c r="MBT66" s="169"/>
      <c r="MBU66" s="169"/>
      <c r="MBV66" s="169"/>
      <c r="MBW66" s="169"/>
      <c r="MBX66" s="169"/>
      <c r="MBY66" s="169"/>
      <c r="MBZ66" s="169"/>
      <c r="MCA66" s="169"/>
      <c r="MCB66" s="169"/>
      <c r="MCC66" s="169"/>
      <c r="MCD66" s="169"/>
      <c r="MCE66" s="169"/>
      <c r="MCF66" s="169"/>
      <c r="MCG66" s="169"/>
      <c r="MCH66" s="169"/>
      <c r="MCI66" s="169"/>
      <c r="MCJ66" s="169"/>
      <c r="MCK66" s="169"/>
      <c r="MCL66" s="169"/>
      <c r="MCM66" s="169"/>
      <c r="MCN66" s="169"/>
      <c r="MCO66" s="169"/>
      <c r="MCP66" s="169"/>
      <c r="MCQ66" s="169"/>
      <c r="MCR66" s="169"/>
      <c r="MCS66" s="169"/>
      <c r="MCT66" s="169"/>
      <c r="MCU66" s="169"/>
      <c r="MCV66" s="169"/>
      <c r="MCW66" s="169"/>
      <c r="MCX66" s="169"/>
      <c r="MCY66" s="169"/>
      <c r="MCZ66" s="169"/>
      <c r="MDA66" s="169"/>
      <c r="MDB66" s="169"/>
      <c r="MDC66" s="169"/>
      <c r="MDD66" s="169"/>
      <c r="MDE66" s="169"/>
      <c r="MDF66" s="169"/>
      <c r="MDG66" s="169"/>
      <c r="MDH66" s="169"/>
      <c r="MDI66" s="169"/>
      <c r="MDJ66" s="169"/>
      <c r="MDK66" s="169"/>
      <c r="MDL66" s="169"/>
      <c r="MDM66" s="169"/>
      <c r="MDN66" s="169"/>
      <c r="MDO66" s="169"/>
      <c r="MDP66" s="169"/>
      <c r="MDQ66" s="169"/>
      <c r="MDR66" s="169"/>
      <c r="MDS66" s="169"/>
      <c r="MDT66" s="169"/>
      <c r="MDU66" s="169"/>
      <c r="MDV66" s="169"/>
      <c r="MDW66" s="169"/>
      <c r="MDX66" s="169"/>
      <c r="MDY66" s="169"/>
      <c r="MDZ66" s="169"/>
      <c r="MEA66" s="169"/>
      <c r="MEB66" s="169"/>
      <c r="MEC66" s="169"/>
      <c r="MED66" s="169"/>
      <c r="MEE66" s="169"/>
      <c r="MEF66" s="169"/>
      <c r="MEG66" s="169"/>
      <c r="MEH66" s="169"/>
      <c r="MEI66" s="169"/>
      <c r="MEJ66" s="169"/>
      <c r="MEK66" s="169"/>
      <c r="MEL66" s="169"/>
      <c r="MEM66" s="169"/>
      <c r="MEN66" s="169"/>
      <c r="MEO66" s="169"/>
      <c r="MEP66" s="169"/>
      <c r="MEQ66" s="169"/>
      <c r="MER66" s="169"/>
      <c r="MES66" s="169"/>
      <c r="MET66" s="169"/>
      <c r="MEU66" s="169"/>
      <c r="MEV66" s="169"/>
      <c r="MEW66" s="169"/>
      <c r="MEX66" s="169"/>
      <c r="MEY66" s="169"/>
      <c r="MEZ66" s="169"/>
      <c r="MFA66" s="169"/>
      <c r="MFB66" s="169"/>
      <c r="MFC66" s="169"/>
      <c r="MFD66" s="169"/>
      <c r="MFE66" s="169"/>
      <c r="MFF66" s="169"/>
      <c r="MFG66" s="169"/>
      <c r="MFH66" s="169"/>
      <c r="MFI66" s="169"/>
      <c r="MFJ66" s="169"/>
      <c r="MFK66" s="169"/>
      <c r="MFL66" s="169"/>
      <c r="MFM66" s="169"/>
      <c r="MFN66" s="169"/>
      <c r="MFO66" s="169"/>
      <c r="MFP66" s="169"/>
      <c r="MFQ66" s="169"/>
      <c r="MFR66" s="169"/>
      <c r="MFS66" s="169"/>
      <c r="MFT66" s="169"/>
      <c r="MFU66" s="169"/>
      <c r="MFV66" s="169"/>
      <c r="MFW66" s="169"/>
      <c r="MFX66" s="169"/>
      <c r="MFY66" s="169"/>
      <c r="MFZ66" s="169"/>
      <c r="MGA66" s="169"/>
      <c r="MGB66" s="169"/>
      <c r="MGC66" s="169"/>
      <c r="MGD66" s="169"/>
      <c r="MGE66" s="169"/>
      <c r="MGF66" s="169"/>
      <c r="MGG66" s="169"/>
      <c r="MGH66" s="169"/>
      <c r="MGI66" s="169"/>
      <c r="MGJ66" s="169"/>
      <c r="MGK66" s="169"/>
      <c r="MGL66" s="169"/>
      <c r="MGM66" s="169"/>
      <c r="MGN66" s="169"/>
      <c r="MGO66" s="169"/>
      <c r="MGP66" s="169"/>
      <c r="MGQ66" s="169"/>
      <c r="MGR66" s="169"/>
      <c r="MGS66" s="169"/>
      <c r="MGT66" s="169"/>
      <c r="MGU66" s="169"/>
      <c r="MGV66" s="169"/>
      <c r="MGW66" s="169"/>
      <c r="MGX66" s="169"/>
      <c r="MGY66" s="169"/>
      <c r="MGZ66" s="169"/>
      <c r="MHA66" s="169"/>
      <c r="MHB66" s="169"/>
      <c r="MHC66" s="169"/>
      <c r="MHD66" s="169"/>
      <c r="MHE66" s="169"/>
      <c r="MHF66" s="169"/>
      <c r="MHG66" s="169"/>
      <c r="MHH66" s="169"/>
      <c r="MHI66" s="169"/>
      <c r="MHJ66" s="169"/>
      <c r="MHK66" s="169"/>
      <c r="MHL66" s="169"/>
      <c r="MHM66" s="169"/>
      <c r="MHN66" s="169"/>
      <c r="MHO66" s="169"/>
      <c r="MHP66" s="169"/>
      <c r="MHQ66" s="169"/>
      <c r="MHR66" s="169"/>
      <c r="MHS66" s="169"/>
      <c r="MHT66" s="169"/>
      <c r="MHU66" s="169"/>
      <c r="MHV66" s="169"/>
      <c r="MHW66" s="169"/>
      <c r="MHX66" s="169"/>
      <c r="MHY66" s="169"/>
      <c r="MHZ66" s="169"/>
      <c r="MIA66" s="169"/>
      <c r="MIB66" s="169"/>
      <c r="MIC66" s="169"/>
      <c r="MID66" s="169"/>
      <c r="MIE66" s="169"/>
      <c r="MIF66" s="169"/>
      <c r="MIG66" s="169"/>
      <c r="MIH66" s="169"/>
      <c r="MII66" s="169"/>
      <c r="MIJ66" s="169"/>
      <c r="MIK66" s="169"/>
      <c r="MIL66" s="169"/>
      <c r="MIM66" s="169"/>
      <c r="MIN66" s="169"/>
      <c r="MIO66" s="169"/>
      <c r="MIP66" s="169"/>
      <c r="MIQ66" s="169"/>
      <c r="MIR66" s="169"/>
      <c r="MIS66" s="169"/>
      <c r="MIT66" s="169"/>
      <c r="MIU66" s="169"/>
      <c r="MIV66" s="169"/>
      <c r="MIW66" s="169"/>
      <c r="MIX66" s="169"/>
      <c r="MIY66" s="169"/>
      <c r="MIZ66" s="169"/>
      <c r="MJA66" s="169"/>
      <c r="MJB66" s="169"/>
      <c r="MJC66" s="169"/>
      <c r="MJD66" s="169"/>
      <c r="MJE66" s="169"/>
      <c r="MJF66" s="169"/>
      <c r="MJG66" s="169"/>
      <c r="MJH66" s="169"/>
      <c r="MJI66" s="169"/>
      <c r="MJJ66" s="169"/>
      <c r="MJK66" s="169"/>
      <c r="MJL66" s="169"/>
      <c r="MJM66" s="169"/>
      <c r="MJN66" s="169"/>
      <c r="MJO66" s="169"/>
      <c r="MJP66" s="169"/>
      <c r="MJQ66" s="169"/>
      <c r="MJR66" s="169"/>
      <c r="MJS66" s="169"/>
      <c r="MJT66" s="169"/>
      <c r="MJU66" s="169"/>
      <c r="MJV66" s="169"/>
      <c r="MJW66" s="169"/>
      <c r="MJX66" s="169"/>
      <c r="MJY66" s="169"/>
      <c r="MJZ66" s="169"/>
      <c r="MKA66" s="169"/>
      <c r="MKB66" s="169"/>
      <c r="MKC66" s="169"/>
      <c r="MKD66" s="169"/>
      <c r="MKE66" s="169"/>
      <c r="MKF66" s="169"/>
      <c r="MKG66" s="169"/>
      <c r="MKH66" s="169"/>
      <c r="MKI66" s="169"/>
      <c r="MKJ66" s="169"/>
      <c r="MKK66" s="169"/>
      <c r="MKL66" s="169"/>
      <c r="MKM66" s="169"/>
      <c r="MKN66" s="169"/>
      <c r="MKO66" s="169"/>
      <c r="MKP66" s="169"/>
      <c r="MKQ66" s="169"/>
      <c r="MKR66" s="169"/>
      <c r="MKS66" s="169"/>
      <c r="MKT66" s="169"/>
      <c r="MKU66" s="169"/>
      <c r="MKV66" s="169"/>
      <c r="MKW66" s="169"/>
      <c r="MKX66" s="169"/>
      <c r="MKY66" s="169"/>
      <c r="MKZ66" s="169"/>
      <c r="MLA66" s="169"/>
      <c r="MLB66" s="169"/>
      <c r="MLC66" s="169"/>
      <c r="MLD66" s="169"/>
      <c r="MLE66" s="169"/>
      <c r="MLF66" s="169"/>
      <c r="MLG66" s="169"/>
      <c r="MLH66" s="169"/>
      <c r="MLI66" s="169"/>
      <c r="MLJ66" s="169"/>
      <c r="MLK66" s="169"/>
      <c r="MLL66" s="169"/>
      <c r="MLM66" s="169"/>
      <c r="MLN66" s="169"/>
      <c r="MLO66" s="169"/>
      <c r="MLP66" s="169"/>
      <c r="MLQ66" s="169"/>
      <c r="MLR66" s="169"/>
      <c r="MLS66" s="169"/>
      <c r="MLT66" s="169"/>
      <c r="MLU66" s="169"/>
      <c r="MLV66" s="169"/>
      <c r="MLW66" s="169"/>
      <c r="MLX66" s="169"/>
      <c r="MLY66" s="169"/>
      <c r="MLZ66" s="169"/>
      <c r="MMA66" s="169"/>
      <c r="MMB66" s="169"/>
      <c r="MMC66" s="169"/>
      <c r="MMD66" s="169"/>
      <c r="MME66" s="169"/>
      <c r="MMF66" s="169"/>
      <c r="MMG66" s="169"/>
      <c r="MMH66" s="169"/>
      <c r="MMI66" s="169"/>
      <c r="MMJ66" s="169"/>
      <c r="MMK66" s="169"/>
      <c r="MML66" s="169"/>
      <c r="MMM66" s="169"/>
      <c r="MMN66" s="169"/>
      <c r="MMO66" s="169"/>
      <c r="MMP66" s="169"/>
      <c r="MMQ66" s="169"/>
      <c r="MMR66" s="169"/>
      <c r="MMS66" s="169"/>
      <c r="MMT66" s="169"/>
      <c r="MMU66" s="169"/>
      <c r="MMV66" s="169"/>
      <c r="MMW66" s="169"/>
      <c r="MMX66" s="169"/>
      <c r="MMY66" s="169"/>
      <c r="MMZ66" s="169"/>
      <c r="MNA66" s="169"/>
      <c r="MNB66" s="169"/>
      <c r="MNC66" s="169"/>
      <c r="MND66" s="169"/>
      <c r="MNE66" s="169"/>
      <c r="MNF66" s="169"/>
      <c r="MNG66" s="169"/>
      <c r="MNH66" s="169"/>
      <c r="MNI66" s="169"/>
      <c r="MNJ66" s="169"/>
      <c r="MNK66" s="169"/>
      <c r="MNL66" s="169"/>
      <c r="MNM66" s="169"/>
      <c r="MNN66" s="169"/>
      <c r="MNO66" s="169"/>
      <c r="MNP66" s="169"/>
      <c r="MNQ66" s="169"/>
      <c r="MNR66" s="169"/>
      <c r="MNS66" s="169"/>
      <c r="MNT66" s="169"/>
      <c r="MNU66" s="169"/>
      <c r="MNV66" s="169"/>
      <c r="MNW66" s="169"/>
      <c r="MNX66" s="169"/>
      <c r="MNY66" s="169"/>
      <c r="MNZ66" s="169"/>
      <c r="MOA66" s="169"/>
      <c r="MOB66" s="169"/>
      <c r="MOC66" s="169"/>
      <c r="MOD66" s="169"/>
      <c r="MOE66" s="169"/>
      <c r="MOF66" s="169"/>
      <c r="MOG66" s="169"/>
      <c r="MOH66" s="169"/>
      <c r="MOI66" s="169"/>
      <c r="MOJ66" s="169"/>
      <c r="MOK66" s="169"/>
      <c r="MOL66" s="169"/>
      <c r="MOM66" s="169"/>
      <c r="MON66" s="169"/>
      <c r="MOO66" s="169"/>
      <c r="MOP66" s="169"/>
      <c r="MOQ66" s="169"/>
      <c r="MOR66" s="169"/>
      <c r="MOS66" s="169"/>
      <c r="MOT66" s="169"/>
      <c r="MOU66" s="169"/>
      <c r="MOV66" s="169"/>
      <c r="MOW66" s="169"/>
      <c r="MOX66" s="169"/>
      <c r="MOY66" s="169"/>
      <c r="MOZ66" s="169"/>
      <c r="MPA66" s="169"/>
      <c r="MPB66" s="169"/>
      <c r="MPC66" s="169"/>
      <c r="MPD66" s="169"/>
      <c r="MPE66" s="169"/>
      <c r="MPF66" s="169"/>
      <c r="MPG66" s="169"/>
      <c r="MPH66" s="169"/>
      <c r="MPI66" s="169"/>
      <c r="MPJ66" s="169"/>
      <c r="MPK66" s="169"/>
      <c r="MPL66" s="169"/>
      <c r="MPM66" s="169"/>
      <c r="MPN66" s="169"/>
      <c r="MPO66" s="169"/>
      <c r="MPP66" s="169"/>
      <c r="MPQ66" s="169"/>
      <c r="MPR66" s="169"/>
      <c r="MPS66" s="169"/>
      <c r="MPT66" s="169"/>
      <c r="MPU66" s="169"/>
      <c r="MPV66" s="169"/>
      <c r="MPW66" s="169"/>
      <c r="MPX66" s="169"/>
      <c r="MPY66" s="169"/>
      <c r="MPZ66" s="169"/>
      <c r="MQA66" s="169"/>
      <c r="MQB66" s="169"/>
      <c r="MQC66" s="169"/>
      <c r="MQD66" s="169"/>
      <c r="MQE66" s="169"/>
      <c r="MQF66" s="169"/>
      <c r="MQG66" s="169"/>
      <c r="MQH66" s="169"/>
      <c r="MQI66" s="169"/>
      <c r="MQJ66" s="169"/>
      <c r="MQK66" s="169"/>
      <c r="MQL66" s="169"/>
      <c r="MQM66" s="169"/>
      <c r="MQN66" s="169"/>
      <c r="MQO66" s="169"/>
      <c r="MQP66" s="169"/>
      <c r="MQQ66" s="169"/>
      <c r="MQR66" s="169"/>
      <c r="MQS66" s="169"/>
      <c r="MQT66" s="169"/>
      <c r="MQU66" s="169"/>
      <c r="MQV66" s="169"/>
      <c r="MQW66" s="169"/>
      <c r="MQX66" s="169"/>
      <c r="MQY66" s="169"/>
      <c r="MQZ66" s="169"/>
      <c r="MRA66" s="169"/>
      <c r="MRB66" s="169"/>
      <c r="MRC66" s="169"/>
      <c r="MRD66" s="169"/>
      <c r="MRE66" s="169"/>
      <c r="MRF66" s="169"/>
      <c r="MRG66" s="169"/>
      <c r="MRH66" s="169"/>
      <c r="MRI66" s="169"/>
      <c r="MRJ66" s="169"/>
      <c r="MRK66" s="169"/>
      <c r="MRL66" s="169"/>
      <c r="MRM66" s="169"/>
      <c r="MRN66" s="169"/>
      <c r="MRO66" s="169"/>
      <c r="MRP66" s="169"/>
      <c r="MRQ66" s="169"/>
      <c r="MRR66" s="169"/>
      <c r="MRS66" s="169"/>
      <c r="MRT66" s="169"/>
      <c r="MRU66" s="169"/>
      <c r="MRV66" s="169"/>
      <c r="MRW66" s="169"/>
      <c r="MRX66" s="169"/>
      <c r="MRY66" s="169"/>
      <c r="MRZ66" s="169"/>
      <c r="MSA66" s="169"/>
      <c r="MSB66" s="169"/>
      <c r="MSC66" s="169"/>
      <c r="MSD66" s="169"/>
      <c r="MSE66" s="169"/>
      <c r="MSF66" s="169"/>
      <c r="MSG66" s="169"/>
      <c r="MSH66" s="169"/>
      <c r="MSI66" s="169"/>
      <c r="MSJ66" s="169"/>
      <c r="MSK66" s="169"/>
      <c r="MSL66" s="169"/>
      <c r="MSM66" s="169"/>
      <c r="MSN66" s="169"/>
      <c r="MSO66" s="169"/>
      <c r="MSP66" s="169"/>
      <c r="MSQ66" s="169"/>
      <c r="MSR66" s="169"/>
      <c r="MSS66" s="169"/>
      <c r="MST66" s="169"/>
      <c r="MSU66" s="169"/>
      <c r="MSV66" s="169"/>
      <c r="MSW66" s="169"/>
      <c r="MSX66" s="169"/>
      <c r="MSY66" s="169"/>
      <c r="MSZ66" s="169"/>
      <c r="MTA66" s="169"/>
      <c r="MTB66" s="169"/>
      <c r="MTC66" s="169"/>
      <c r="MTD66" s="169"/>
      <c r="MTE66" s="169"/>
      <c r="MTF66" s="169"/>
      <c r="MTG66" s="169"/>
      <c r="MTH66" s="169"/>
      <c r="MTI66" s="169"/>
      <c r="MTJ66" s="169"/>
      <c r="MTK66" s="169"/>
      <c r="MTL66" s="169"/>
      <c r="MTM66" s="169"/>
      <c r="MTN66" s="169"/>
      <c r="MTO66" s="169"/>
      <c r="MTP66" s="169"/>
      <c r="MTQ66" s="169"/>
      <c r="MTR66" s="169"/>
      <c r="MTS66" s="169"/>
      <c r="MTT66" s="169"/>
      <c r="MTU66" s="169"/>
      <c r="MTV66" s="169"/>
      <c r="MTW66" s="169"/>
      <c r="MTX66" s="169"/>
      <c r="MTY66" s="169"/>
      <c r="MTZ66" s="169"/>
      <c r="MUA66" s="169"/>
      <c r="MUB66" s="169"/>
      <c r="MUC66" s="169"/>
      <c r="MUD66" s="169"/>
      <c r="MUE66" s="169"/>
      <c r="MUF66" s="169"/>
      <c r="MUG66" s="169"/>
      <c r="MUH66" s="169"/>
      <c r="MUI66" s="169"/>
      <c r="MUJ66" s="169"/>
      <c r="MUK66" s="169"/>
      <c r="MUL66" s="169"/>
      <c r="MUM66" s="169"/>
      <c r="MUN66" s="169"/>
      <c r="MUO66" s="169"/>
      <c r="MUP66" s="169"/>
      <c r="MUQ66" s="169"/>
      <c r="MUR66" s="169"/>
      <c r="MUS66" s="169"/>
      <c r="MUT66" s="169"/>
      <c r="MUU66" s="169"/>
      <c r="MUV66" s="169"/>
      <c r="MUW66" s="169"/>
      <c r="MUX66" s="169"/>
      <c r="MUY66" s="169"/>
      <c r="MUZ66" s="169"/>
      <c r="MVA66" s="169"/>
      <c r="MVB66" s="169"/>
      <c r="MVC66" s="169"/>
      <c r="MVD66" s="169"/>
      <c r="MVE66" s="169"/>
      <c r="MVF66" s="169"/>
      <c r="MVG66" s="169"/>
      <c r="MVH66" s="169"/>
      <c r="MVI66" s="169"/>
      <c r="MVJ66" s="169"/>
      <c r="MVK66" s="169"/>
      <c r="MVL66" s="169"/>
      <c r="MVM66" s="169"/>
      <c r="MVN66" s="169"/>
      <c r="MVO66" s="169"/>
      <c r="MVP66" s="169"/>
      <c r="MVQ66" s="169"/>
      <c r="MVR66" s="169"/>
      <c r="MVS66" s="169"/>
      <c r="MVT66" s="169"/>
      <c r="MVU66" s="169"/>
      <c r="MVV66" s="169"/>
      <c r="MVW66" s="169"/>
      <c r="MVX66" s="169"/>
      <c r="MVY66" s="169"/>
      <c r="MVZ66" s="169"/>
      <c r="MWA66" s="169"/>
      <c r="MWB66" s="169"/>
      <c r="MWC66" s="169"/>
      <c r="MWD66" s="169"/>
      <c r="MWE66" s="169"/>
      <c r="MWF66" s="169"/>
      <c r="MWG66" s="169"/>
      <c r="MWH66" s="169"/>
      <c r="MWI66" s="169"/>
      <c r="MWJ66" s="169"/>
      <c r="MWK66" s="169"/>
      <c r="MWL66" s="169"/>
      <c r="MWM66" s="169"/>
      <c r="MWN66" s="169"/>
      <c r="MWO66" s="169"/>
      <c r="MWP66" s="169"/>
      <c r="MWQ66" s="169"/>
      <c r="MWR66" s="169"/>
      <c r="MWS66" s="169"/>
      <c r="MWT66" s="169"/>
      <c r="MWU66" s="169"/>
      <c r="MWV66" s="169"/>
      <c r="MWW66" s="169"/>
      <c r="MWX66" s="169"/>
      <c r="MWY66" s="169"/>
      <c r="MWZ66" s="169"/>
      <c r="MXA66" s="169"/>
      <c r="MXB66" s="169"/>
      <c r="MXC66" s="169"/>
      <c r="MXD66" s="169"/>
      <c r="MXE66" s="169"/>
      <c r="MXF66" s="169"/>
      <c r="MXG66" s="169"/>
      <c r="MXH66" s="169"/>
      <c r="MXI66" s="169"/>
      <c r="MXJ66" s="169"/>
      <c r="MXK66" s="169"/>
      <c r="MXL66" s="169"/>
      <c r="MXM66" s="169"/>
      <c r="MXN66" s="169"/>
      <c r="MXO66" s="169"/>
      <c r="MXP66" s="169"/>
      <c r="MXQ66" s="169"/>
      <c r="MXR66" s="169"/>
      <c r="MXS66" s="169"/>
      <c r="MXT66" s="169"/>
      <c r="MXU66" s="169"/>
      <c r="MXV66" s="169"/>
      <c r="MXW66" s="169"/>
      <c r="MXX66" s="169"/>
      <c r="MXY66" s="169"/>
      <c r="MXZ66" s="169"/>
      <c r="MYA66" s="169"/>
      <c r="MYB66" s="169"/>
      <c r="MYC66" s="169"/>
      <c r="MYD66" s="169"/>
      <c r="MYE66" s="169"/>
      <c r="MYF66" s="169"/>
      <c r="MYG66" s="169"/>
      <c r="MYH66" s="169"/>
      <c r="MYI66" s="169"/>
      <c r="MYJ66" s="169"/>
      <c r="MYK66" s="169"/>
      <c r="MYL66" s="169"/>
      <c r="MYM66" s="169"/>
      <c r="MYN66" s="169"/>
      <c r="MYO66" s="169"/>
      <c r="MYP66" s="169"/>
      <c r="MYQ66" s="169"/>
      <c r="MYR66" s="169"/>
      <c r="MYS66" s="169"/>
      <c r="MYT66" s="169"/>
      <c r="MYU66" s="169"/>
      <c r="MYV66" s="169"/>
      <c r="MYW66" s="169"/>
      <c r="MYX66" s="169"/>
      <c r="MYY66" s="169"/>
      <c r="MYZ66" s="169"/>
      <c r="MZA66" s="169"/>
      <c r="MZB66" s="169"/>
      <c r="MZC66" s="169"/>
      <c r="MZD66" s="169"/>
      <c r="MZE66" s="169"/>
      <c r="MZF66" s="169"/>
      <c r="MZG66" s="169"/>
      <c r="MZH66" s="169"/>
      <c r="MZI66" s="169"/>
      <c r="MZJ66" s="169"/>
      <c r="MZK66" s="169"/>
      <c r="MZL66" s="169"/>
      <c r="MZM66" s="169"/>
      <c r="MZN66" s="169"/>
      <c r="MZO66" s="169"/>
      <c r="MZP66" s="169"/>
      <c r="MZQ66" s="169"/>
      <c r="MZR66" s="169"/>
      <c r="MZS66" s="169"/>
      <c r="MZT66" s="169"/>
      <c r="MZU66" s="169"/>
      <c r="MZV66" s="169"/>
      <c r="MZW66" s="169"/>
      <c r="MZX66" s="169"/>
      <c r="MZY66" s="169"/>
      <c r="MZZ66" s="169"/>
      <c r="NAA66" s="169"/>
      <c r="NAB66" s="169"/>
      <c r="NAC66" s="169"/>
      <c r="NAD66" s="169"/>
      <c r="NAE66" s="169"/>
      <c r="NAF66" s="169"/>
      <c r="NAG66" s="169"/>
      <c r="NAH66" s="169"/>
      <c r="NAI66" s="169"/>
      <c r="NAJ66" s="169"/>
      <c r="NAK66" s="169"/>
      <c r="NAL66" s="169"/>
      <c r="NAM66" s="169"/>
      <c r="NAN66" s="169"/>
      <c r="NAO66" s="169"/>
      <c r="NAP66" s="169"/>
      <c r="NAQ66" s="169"/>
      <c r="NAR66" s="169"/>
      <c r="NAS66" s="169"/>
      <c r="NAT66" s="169"/>
      <c r="NAU66" s="169"/>
      <c r="NAV66" s="169"/>
      <c r="NAW66" s="169"/>
      <c r="NAX66" s="169"/>
      <c r="NAY66" s="169"/>
      <c r="NAZ66" s="169"/>
      <c r="NBA66" s="169"/>
      <c r="NBB66" s="169"/>
      <c r="NBC66" s="169"/>
      <c r="NBD66" s="169"/>
      <c r="NBE66" s="169"/>
      <c r="NBF66" s="169"/>
      <c r="NBG66" s="169"/>
      <c r="NBH66" s="169"/>
      <c r="NBI66" s="169"/>
      <c r="NBJ66" s="169"/>
      <c r="NBK66" s="169"/>
      <c r="NBL66" s="169"/>
      <c r="NBM66" s="169"/>
      <c r="NBN66" s="169"/>
      <c r="NBO66" s="169"/>
      <c r="NBP66" s="169"/>
      <c r="NBQ66" s="169"/>
      <c r="NBR66" s="169"/>
      <c r="NBS66" s="169"/>
      <c r="NBT66" s="169"/>
      <c r="NBU66" s="169"/>
      <c r="NBV66" s="169"/>
      <c r="NBW66" s="169"/>
      <c r="NBX66" s="169"/>
      <c r="NBY66" s="169"/>
      <c r="NBZ66" s="169"/>
      <c r="NCA66" s="169"/>
      <c r="NCB66" s="169"/>
      <c r="NCC66" s="169"/>
      <c r="NCD66" s="169"/>
      <c r="NCE66" s="169"/>
      <c r="NCF66" s="169"/>
      <c r="NCG66" s="169"/>
      <c r="NCH66" s="169"/>
      <c r="NCI66" s="169"/>
      <c r="NCJ66" s="169"/>
      <c r="NCK66" s="169"/>
      <c r="NCL66" s="169"/>
      <c r="NCM66" s="169"/>
      <c r="NCN66" s="169"/>
      <c r="NCO66" s="169"/>
      <c r="NCP66" s="169"/>
      <c r="NCQ66" s="169"/>
      <c r="NCR66" s="169"/>
      <c r="NCS66" s="169"/>
      <c r="NCT66" s="169"/>
      <c r="NCU66" s="169"/>
      <c r="NCV66" s="169"/>
      <c r="NCW66" s="169"/>
      <c r="NCX66" s="169"/>
      <c r="NCY66" s="169"/>
      <c r="NCZ66" s="169"/>
      <c r="NDA66" s="169"/>
      <c r="NDB66" s="169"/>
      <c r="NDC66" s="169"/>
      <c r="NDD66" s="169"/>
      <c r="NDE66" s="169"/>
      <c r="NDF66" s="169"/>
      <c r="NDG66" s="169"/>
      <c r="NDH66" s="169"/>
      <c r="NDI66" s="169"/>
      <c r="NDJ66" s="169"/>
      <c r="NDK66" s="169"/>
      <c r="NDL66" s="169"/>
      <c r="NDM66" s="169"/>
      <c r="NDN66" s="169"/>
      <c r="NDO66" s="169"/>
      <c r="NDP66" s="169"/>
      <c r="NDQ66" s="169"/>
      <c r="NDR66" s="169"/>
      <c r="NDS66" s="169"/>
      <c r="NDT66" s="169"/>
      <c r="NDU66" s="169"/>
      <c r="NDV66" s="169"/>
      <c r="NDW66" s="169"/>
      <c r="NDX66" s="169"/>
      <c r="NDY66" s="169"/>
      <c r="NDZ66" s="169"/>
      <c r="NEA66" s="169"/>
      <c r="NEB66" s="169"/>
      <c r="NEC66" s="169"/>
      <c r="NED66" s="169"/>
      <c r="NEE66" s="169"/>
      <c r="NEF66" s="169"/>
      <c r="NEG66" s="169"/>
      <c r="NEH66" s="169"/>
      <c r="NEI66" s="169"/>
      <c r="NEJ66" s="169"/>
      <c r="NEK66" s="169"/>
      <c r="NEL66" s="169"/>
      <c r="NEM66" s="169"/>
      <c r="NEN66" s="169"/>
      <c r="NEO66" s="169"/>
      <c r="NEP66" s="169"/>
      <c r="NEQ66" s="169"/>
      <c r="NER66" s="169"/>
      <c r="NES66" s="169"/>
      <c r="NET66" s="169"/>
      <c r="NEU66" s="169"/>
      <c r="NEV66" s="169"/>
      <c r="NEW66" s="169"/>
      <c r="NEX66" s="169"/>
      <c r="NEY66" s="169"/>
      <c r="NEZ66" s="169"/>
      <c r="NFA66" s="169"/>
      <c r="NFB66" s="169"/>
      <c r="NFC66" s="169"/>
      <c r="NFD66" s="169"/>
      <c r="NFE66" s="169"/>
      <c r="NFF66" s="169"/>
      <c r="NFG66" s="169"/>
      <c r="NFH66" s="169"/>
      <c r="NFI66" s="169"/>
      <c r="NFJ66" s="169"/>
      <c r="NFK66" s="169"/>
      <c r="NFL66" s="169"/>
      <c r="NFM66" s="169"/>
      <c r="NFN66" s="169"/>
      <c r="NFO66" s="169"/>
      <c r="NFP66" s="169"/>
      <c r="NFQ66" s="169"/>
      <c r="NFR66" s="169"/>
      <c r="NFS66" s="169"/>
      <c r="NFT66" s="169"/>
      <c r="NFU66" s="169"/>
      <c r="NFV66" s="169"/>
      <c r="NFW66" s="169"/>
      <c r="NFX66" s="169"/>
      <c r="NFY66" s="169"/>
      <c r="NFZ66" s="169"/>
      <c r="NGA66" s="169"/>
      <c r="NGB66" s="169"/>
      <c r="NGC66" s="169"/>
      <c r="NGD66" s="169"/>
      <c r="NGE66" s="169"/>
      <c r="NGF66" s="169"/>
      <c r="NGG66" s="169"/>
      <c r="NGH66" s="169"/>
      <c r="NGI66" s="169"/>
      <c r="NGJ66" s="169"/>
      <c r="NGK66" s="169"/>
      <c r="NGL66" s="169"/>
      <c r="NGM66" s="169"/>
      <c r="NGN66" s="169"/>
      <c r="NGO66" s="169"/>
      <c r="NGP66" s="169"/>
      <c r="NGQ66" s="169"/>
      <c r="NGR66" s="169"/>
      <c r="NGS66" s="169"/>
      <c r="NGT66" s="169"/>
      <c r="NGU66" s="169"/>
      <c r="NGV66" s="169"/>
      <c r="NGW66" s="169"/>
      <c r="NGX66" s="169"/>
      <c r="NGY66" s="169"/>
      <c r="NGZ66" s="169"/>
      <c r="NHA66" s="169"/>
      <c r="NHB66" s="169"/>
      <c r="NHC66" s="169"/>
      <c r="NHD66" s="169"/>
      <c r="NHE66" s="169"/>
      <c r="NHF66" s="169"/>
      <c r="NHG66" s="169"/>
      <c r="NHH66" s="169"/>
      <c r="NHI66" s="169"/>
      <c r="NHJ66" s="169"/>
      <c r="NHK66" s="169"/>
      <c r="NHL66" s="169"/>
      <c r="NHM66" s="169"/>
      <c r="NHN66" s="169"/>
      <c r="NHO66" s="169"/>
      <c r="NHP66" s="169"/>
      <c r="NHQ66" s="169"/>
      <c r="NHR66" s="169"/>
      <c r="NHS66" s="169"/>
      <c r="NHT66" s="169"/>
      <c r="NHU66" s="169"/>
      <c r="NHV66" s="169"/>
      <c r="NHW66" s="169"/>
      <c r="NHX66" s="169"/>
      <c r="NHY66" s="169"/>
      <c r="NHZ66" s="169"/>
      <c r="NIA66" s="169"/>
      <c r="NIB66" s="169"/>
      <c r="NIC66" s="169"/>
      <c r="NID66" s="169"/>
      <c r="NIE66" s="169"/>
      <c r="NIF66" s="169"/>
      <c r="NIG66" s="169"/>
      <c r="NIH66" s="169"/>
      <c r="NII66" s="169"/>
      <c r="NIJ66" s="169"/>
      <c r="NIK66" s="169"/>
      <c r="NIL66" s="169"/>
      <c r="NIM66" s="169"/>
      <c r="NIN66" s="169"/>
      <c r="NIO66" s="169"/>
      <c r="NIP66" s="169"/>
      <c r="NIQ66" s="169"/>
      <c r="NIR66" s="169"/>
      <c r="NIS66" s="169"/>
      <c r="NIT66" s="169"/>
      <c r="NIU66" s="169"/>
      <c r="NIV66" s="169"/>
      <c r="NIW66" s="169"/>
      <c r="NIX66" s="169"/>
      <c r="NIY66" s="169"/>
      <c r="NIZ66" s="169"/>
      <c r="NJA66" s="169"/>
      <c r="NJB66" s="169"/>
      <c r="NJC66" s="169"/>
      <c r="NJD66" s="169"/>
      <c r="NJE66" s="169"/>
      <c r="NJF66" s="169"/>
      <c r="NJG66" s="169"/>
      <c r="NJH66" s="169"/>
      <c r="NJI66" s="169"/>
      <c r="NJJ66" s="169"/>
      <c r="NJK66" s="169"/>
      <c r="NJL66" s="169"/>
      <c r="NJM66" s="169"/>
      <c r="NJN66" s="169"/>
      <c r="NJO66" s="169"/>
      <c r="NJP66" s="169"/>
      <c r="NJQ66" s="169"/>
      <c r="NJR66" s="169"/>
      <c r="NJS66" s="169"/>
      <c r="NJT66" s="169"/>
      <c r="NJU66" s="169"/>
      <c r="NJV66" s="169"/>
      <c r="NJW66" s="169"/>
      <c r="NJX66" s="169"/>
      <c r="NJY66" s="169"/>
      <c r="NJZ66" s="169"/>
      <c r="NKA66" s="169"/>
      <c r="NKB66" s="169"/>
      <c r="NKC66" s="169"/>
      <c r="NKD66" s="169"/>
      <c r="NKE66" s="169"/>
      <c r="NKF66" s="169"/>
      <c r="NKG66" s="169"/>
      <c r="NKH66" s="169"/>
      <c r="NKI66" s="169"/>
      <c r="NKJ66" s="169"/>
      <c r="NKK66" s="169"/>
      <c r="NKL66" s="169"/>
      <c r="NKM66" s="169"/>
      <c r="NKN66" s="169"/>
      <c r="NKO66" s="169"/>
      <c r="NKP66" s="169"/>
      <c r="NKQ66" s="169"/>
      <c r="NKR66" s="169"/>
      <c r="NKS66" s="169"/>
      <c r="NKT66" s="169"/>
      <c r="NKU66" s="169"/>
      <c r="NKV66" s="169"/>
      <c r="NKW66" s="169"/>
      <c r="NKX66" s="169"/>
      <c r="NKY66" s="169"/>
      <c r="NKZ66" s="169"/>
      <c r="NLA66" s="169"/>
      <c r="NLB66" s="169"/>
      <c r="NLC66" s="169"/>
      <c r="NLD66" s="169"/>
      <c r="NLE66" s="169"/>
      <c r="NLF66" s="169"/>
      <c r="NLG66" s="169"/>
      <c r="NLH66" s="169"/>
      <c r="NLI66" s="169"/>
      <c r="NLJ66" s="169"/>
      <c r="NLK66" s="169"/>
      <c r="NLL66" s="169"/>
      <c r="NLM66" s="169"/>
      <c r="NLN66" s="169"/>
      <c r="NLO66" s="169"/>
      <c r="NLP66" s="169"/>
      <c r="NLQ66" s="169"/>
      <c r="NLR66" s="169"/>
      <c r="NLS66" s="169"/>
      <c r="NLT66" s="169"/>
      <c r="NLU66" s="169"/>
      <c r="NLV66" s="169"/>
      <c r="NLW66" s="169"/>
      <c r="NLX66" s="169"/>
      <c r="NLY66" s="169"/>
      <c r="NLZ66" s="169"/>
      <c r="NMA66" s="169"/>
      <c r="NMB66" s="169"/>
      <c r="NMC66" s="169"/>
      <c r="NMD66" s="169"/>
      <c r="NME66" s="169"/>
      <c r="NMF66" s="169"/>
      <c r="NMG66" s="169"/>
      <c r="NMH66" s="169"/>
      <c r="NMI66" s="169"/>
      <c r="NMJ66" s="169"/>
      <c r="NMK66" s="169"/>
      <c r="NML66" s="169"/>
      <c r="NMM66" s="169"/>
      <c r="NMN66" s="169"/>
      <c r="NMO66" s="169"/>
      <c r="NMP66" s="169"/>
      <c r="NMQ66" s="169"/>
      <c r="NMR66" s="169"/>
      <c r="NMS66" s="169"/>
      <c r="NMT66" s="169"/>
      <c r="NMU66" s="169"/>
      <c r="NMV66" s="169"/>
      <c r="NMW66" s="169"/>
      <c r="NMX66" s="169"/>
      <c r="NMY66" s="169"/>
      <c r="NMZ66" s="169"/>
      <c r="NNA66" s="169"/>
      <c r="NNB66" s="169"/>
      <c r="NNC66" s="169"/>
      <c r="NND66" s="169"/>
      <c r="NNE66" s="169"/>
      <c r="NNF66" s="169"/>
      <c r="NNG66" s="169"/>
      <c r="NNH66" s="169"/>
      <c r="NNI66" s="169"/>
      <c r="NNJ66" s="169"/>
      <c r="NNK66" s="169"/>
      <c r="NNL66" s="169"/>
      <c r="NNM66" s="169"/>
      <c r="NNN66" s="169"/>
      <c r="NNO66" s="169"/>
      <c r="NNP66" s="169"/>
      <c r="NNQ66" s="169"/>
      <c r="NNR66" s="169"/>
      <c r="NNS66" s="169"/>
      <c r="NNT66" s="169"/>
      <c r="NNU66" s="169"/>
      <c r="NNV66" s="169"/>
      <c r="NNW66" s="169"/>
      <c r="NNX66" s="169"/>
      <c r="NNY66" s="169"/>
      <c r="NNZ66" s="169"/>
      <c r="NOA66" s="169"/>
      <c r="NOB66" s="169"/>
      <c r="NOC66" s="169"/>
      <c r="NOD66" s="169"/>
      <c r="NOE66" s="169"/>
      <c r="NOF66" s="169"/>
      <c r="NOG66" s="169"/>
      <c r="NOH66" s="169"/>
      <c r="NOI66" s="169"/>
      <c r="NOJ66" s="169"/>
      <c r="NOK66" s="169"/>
      <c r="NOL66" s="169"/>
      <c r="NOM66" s="169"/>
      <c r="NON66" s="169"/>
      <c r="NOO66" s="169"/>
      <c r="NOP66" s="169"/>
      <c r="NOQ66" s="169"/>
      <c r="NOR66" s="169"/>
      <c r="NOS66" s="169"/>
      <c r="NOT66" s="169"/>
      <c r="NOU66" s="169"/>
      <c r="NOV66" s="169"/>
      <c r="NOW66" s="169"/>
      <c r="NOX66" s="169"/>
      <c r="NOY66" s="169"/>
      <c r="NOZ66" s="169"/>
      <c r="NPA66" s="169"/>
      <c r="NPB66" s="169"/>
      <c r="NPC66" s="169"/>
      <c r="NPD66" s="169"/>
      <c r="NPE66" s="169"/>
      <c r="NPF66" s="169"/>
      <c r="NPG66" s="169"/>
      <c r="NPH66" s="169"/>
      <c r="NPI66" s="169"/>
      <c r="NPJ66" s="169"/>
      <c r="NPK66" s="169"/>
      <c r="NPL66" s="169"/>
      <c r="NPM66" s="169"/>
      <c r="NPN66" s="169"/>
      <c r="NPO66" s="169"/>
      <c r="NPP66" s="169"/>
      <c r="NPQ66" s="169"/>
      <c r="NPR66" s="169"/>
      <c r="NPS66" s="169"/>
      <c r="NPT66" s="169"/>
      <c r="NPU66" s="169"/>
      <c r="NPV66" s="169"/>
      <c r="NPW66" s="169"/>
      <c r="NPX66" s="169"/>
      <c r="NPY66" s="169"/>
      <c r="NPZ66" s="169"/>
      <c r="NQA66" s="169"/>
      <c r="NQB66" s="169"/>
      <c r="NQC66" s="169"/>
      <c r="NQD66" s="169"/>
      <c r="NQE66" s="169"/>
      <c r="NQF66" s="169"/>
      <c r="NQG66" s="169"/>
      <c r="NQH66" s="169"/>
      <c r="NQI66" s="169"/>
      <c r="NQJ66" s="169"/>
      <c r="NQK66" s="169"/>
      <c r="NQL66" s="169"/>
      <c r="NQM66" s="169"/>
      <c r="NQN66" s="169"/>
      <c r="NQO66" s="169"/>
      <c r="NQP66" s="169"/>
      <c r="NQQ66" s="169"/>
      <c r="NQR66" s="169"/>
      <c r="NQS66" s="169"/>
      <c r="NQT66" s="169"/>
      <c r="NQU66" s="169"/>
      <c r="NQV66" s="169"/>
      <c r="NQW66" s="169"/>
      <c r="NQX66" s="169"/>
      <c r="NQY66" s="169"/>
      <c r="NQZ66" s="169"/>
      <c r="NRA66" s="169"/>
      <c r="NRB66" s="169"/>
      <c r="NRC66" s="169"/>
      <c r="NRD66" s="169"/>
      <c r="NRE66" s="169"/>
      <c r="NRF66" s="169"/>
      <c r="NRG66" s="169"/>
      <c r="NRH66" s="169"/>
      <c r="NRI66" s="169"/>
      <c r="NRJ66" s="169"/>
      <c r="NRK66" s="169"/>
      <c r="NRL66" s="169"/>
      <c r="NRM66" s="169"/>
      <c r="NRN66" s="169"/>
      <c r="NRO66" s="169"/>
      <c r="NRP66" s="169"/>
      <c r="NRQ66" s="169"/>
      <c r="NRR66" s="169"/>
      <c r="NRS66" s="169"/>
      <c r="NRT66" s="169"/>
      <c r="NRU66" s="169"/>
      <c r="NRV66" s="169"/>
      <c r="NRW66" s="169"/>
      <c r="NRX66" s="169"/>
      <c r="NRY66" s="169"/>
      <c r="NRZ66" s="169"/>
      <c r="NSA66" s="169"/>
      <c r="NSB66" s="169"/>
      <c r="NSC66" s="169"/>
      <c r="NSD66" s="169"/>
      <c r="NSE66" s="169"/>
      <c r="NSF66" s="169"/>
      <c r="NSG66" s="169"/>
      <c r="NSH66" s="169"/>
      <c r="NSI66" s="169"/>
      <c r="NSJ66" s="169"/>
      <c r="NSK66" s="169"/>
      <c r="NSL66" s="169"/>
      <c r="NSM66" s="169"/>
      <c r="NSN66" s="169"/>
      <c r="NSO66" s="169"/>
      <c r="NSP66" s="169"/>
      <c r="NSQ66" s="169"/>
      <c r="NSR66" s="169"/>
      <c r="NSS66" s="169"/>
      <c r="NST66" s="169"/>
      <c r="NSU66" s="169"/>
      <c r="NSV66" s="169"/>
      <c r="NSW66" s="169"/>
      <c r="NSX66" s="169"/>
      <c r="NSY66" s="169"/>
      <c r="NSZ66" s="169"/>
      <c r="NTA66" s="169"/>
      <c r="NTB66" s="169"/>
      <c r="NTC66" s="169"/>
      <c r="NTD66" s="169"/>
      <c r="NTE66" s="169"/>
      <c r="NTF66" s="169"/>
      <c r="NTG66" s="169"/>
      <c r="NTH66" s="169"/>
      <c r="NTI66" s="169"/>
      <c r="NTJ66" s="169"/>
      <c r="NTK66" s="169"/>
      <c r="NTL66" s="169"/>
      <c r="NTM66" s="169"/>
      <c r="NTN66" s="169"/>
      <c r="NTO66" s="169"/>
      <c r="NTP66" s="169"/>
      <c r="NTQ66" s="169"/>
      <c r="NTR66" s="169"/>
      <c r="NTS66" s="169"/>
      <c r="NTT66" s="169"/>
      <c r="NTU66" s="169"/>
      <c r="NTV66" s="169"/>
      <c r="NTW66" s="169"/>
      <c r="NTX66" s="169"/>
      <c r="NTY66" s="169"/>
      <c r="NTZ66" s="169"/>
      <c r="NUA66" s="169"/>
      <c r="NUB66" s="169"/>
      <c r="NUC66" s="169"/>
      <c r="NUD66" s="169"/>
      <c r="NUE66" s="169"/>
      <c r="NUF66" s="169"/>
      <c r="NUG66" s="169"/>
      <c r="NUH66" s="169"/>
      <c r="NUI66" s="169"/>
      <c r="NUJ66" s="169"/>
      <c r="NUK66" s="169"/>
      <c r="NUL66" s="169"/>
      <c r="NUM66" s="169"/>
      <c r="NUN66" s="169"/>
      <c r="NUO66" s="169"/>
      <c r="NUP66" s="169"/>
      <c r="NUQ66" s="169"/>
      <c r="NUR66" s="169"/>
      <c r="NUS66" s="169"/>
      <c r="NUT66" s="169"/>
      <c r="NUU66" s="169"/>
      <c r="NUV66" s="169"/>
      <c r="NUW66" s="169"/>
      <c r="NUX66" s="169"/>
      <c r="NUY66" s="169"/>
      <c r="NUZ66" s="169"/>
      <c r="NVA66" s="169"/>
      <c r="NVB66" s="169"/>
      <c r="NVC66" s="169"/>
      <c r="NVD66" s="169"/>
      <c r="NVE66" s="169"/>
      <c r="NVF66" s="169"/>
      <c r="NVG66" s="169"/>
      <c r="NVH66" s="169"/>
      <c r="NVI66" s="169"/>
      <c r="NVJ66" s="169"/>
      <c r="NVK66" s="169"/>
      <c r="NVL66" s="169"/>
      <c r="NVM66" s="169"/>
      <c r="NVN66" s="169"/>
      <c r="NVO66" s="169"/>
      <c r="NVP66" s="169"/>
      <c r="NVQ66" s="169"/>
      <c r="NVR66" s="169"/>
      <c r="NVS66" s="169"/>
      <c r="NVT66" s="169"/>
      <c r="NVU66" s="169"/>
      <c r="NVV66" s="169"/>
      <c r="NVW66" s="169"/>
      <c r="NVX66" s="169"/>
      <c r="NVY66" s="169"/>
      <c r="NVZ66" s="169"/>
      <c r="NWA66" s="169"/>
      <c r="NWB66" s="169"/>
      <c r="NWC66" s="169"/>
      <c r="NWD66" s="169"/>
      <c r="NWE66" s="169"/>
      <c r="NWF66" s="169"/>
      <c r="NWG66" s="169"/>
      <c r="NWH66" s="169"/>
      <c r="NWI66" s="169"/>
      <c r="NWJ66" s="169"/>
      <c r="NWK66" s="169"/>
      <c r="NWL66" s="169"/>
      <c r="NWM66" s="169"/>
      <c r="NWN66" s="169"/>
      <c r="NWO66" s="169"/>
      <c r="NWP66" s="169"/>
      <c r="NWQ66" s="169"/>
      <c r="NWR66" s="169"/>
      <c r="NWS66" s="169"/>
      <c r="NWT66" s="169"/>
      <c r="NWU66" s="169"/>
      <c r="NWV66" s="169"/>
      <c r="NWW66" s="169"/>
      <c r="NWX66" s="169"/>
      <c r="NWY66" s="169"/>
      <c r="NWZ66" s="169"/>
      <c r="NXA66" s="169"/>
      <c r="NXB66" s="169"/>
      <c r="NXC66" s="169"/>
      <c r="NXD66" s="169"/>
      <c r="NXE66" s="169"/>
      <c r="NXF66" s="169"/>
      <c r="NXG66" s="169"/>
      <c r="NXH66" s="169"/>
      <c r="NXI66" s="169"/>
      <c r="NXJ66" s="169"/>
      <c r="NXK66" s="169"/>
      <c r="NXL66" s="169"/>
      <c r="NXM66" s="169"/>
      <c r="NXN66" s="169"/>
      <c r="NXO66" s="169"/>
      <c r="NXP66" s="169"/>
      <c r="NXQ66" s="169"/>
      <c r="NXR66" s="169"/>
      <c r="NXS66" s="169"/>
      <c r="NXT66" s="169"/>
      <c r="NXU66" s="169"/>
      <c r="NXV66" s="169"/>
      <c r="NXW66" s="169"/>
      <c r="NXX66" s="169"/>
      <c r="NXY66" s="169"/>
      <c r="NXZ66" s="169"/>
      <c r="NYA66" s="169"/>
      <c r="NYB66" s="169"/>
      <c r="NYC66" s="169"/>
      <c r="NYD66" s="169"/>
      <c r="NYE66" s="169"/>
      <c r="NYF66" s="169"/>
      <c r="NYG66" s="169"/>
      <c r="NYH66" s="169"/>
      <c r="NYI66" s="169"/>
      <c r="NYJ66" s="169"/>
      <c r="NYK66" s="169"/>
      <c r="NYL66" s="169"/>
      <c r="NYM66" s="169"/>
      <c r="NYN66" s="169"/>
      <c r="NYO66" s="169"/>
      <c r="NYP66" s="169"/>
      <c r="NYQ66" s="169"/>
      <c r="NYR66" s="169"/>
      <c r="NYS66" s="169"/>
      <c r="NYT66" s="169"/>
      <c r="NYU66" s="169"/>
      <c r="NYV66" s="169"/>
      <c r="NYW66" s="169"/>
      <c r="NYX66" s="169"/>
      <c r="NYY66" s="169"/>
      <c r="NYZ66" s="169"/>
      <c r="NZA66" s="169"/>
      <c r="NZB66" s="169"/>
      <c r="NZC66" s="169"/>
      <c r="NZD66" s="169"/>
      <c r="NZE66" s="169"/>
      <c r="NZF66" s="169"/>
      <c r="NZG66" s="169"/>
      <c r="NZH66" s="169"/>
      <c r="NZI66" s="169"/>
      <c r="NZJ66" s="169"/>
      <c r="NZK66" s="169"/>
      <c r="NZL66" s="169"/>
      <c r="NZM66" s="169"/>
      <c r="NZN66" s="169"/>
      <c r="NZO66" s="169"/>
      <c r="NZP66" s="169"/>
      <c r="NZQ66" s="169"/>
      <c r="NZR66" s="169"/>
      <c r="NZS66" s="169"/>
      <c r="NZT66" s="169"/>
      <c r="NZU66" s="169"/>
      <c r="NZV66" s="169"/>
      <c r="NZW66" s="169"/>
      <c r="NZX66" s="169"/>
      <c r="NZY66" s="169"/>
      <c r="NZZ66" s="169"/>
      <c r="OAA66" s="169"/>
      <c r="OAB66" s="169"/>
      <c r="OAC66" s="169"/>
      <c r="OAD66" s="169"/>
      <c r="OAE66" s="169"/>
      <c r="OAF66" s="169"/>
      <c r="OAG66" s="169"/>
      <c r="OAH66" s="169"/>
      <c r="OAI66" s="169"/>
      <c r="OAJ66" s="169"/>
      <c r="OAK66" s="169"/>
      <c r="OAL66" s="169"/>
      <c r="OAM66" s="169"/>
      <c r="OAN66" s="169"/>
      <c r="OAO66" s="169"/>
      <c r="OAP66" s="169"/>
      <c r="OAQ66" s="169"/>
      <c r="OAR66" s="169"/>
      <c r="OAS66" s="169"/>
      <c r="OAT66" s="169"/>
      <c r="OAU66" s="169"/>
      <c r="OAV66" s="169"/>
      <c r="OAW66" s="169"/>
      <c r="OAX66" s="169"/>
      <c r="OAY66" s="169"/>
      <c r="OAZ66" s="169"/>
      <c r="OBA66" s="169"/>
      <c r="OBB66" s="169"/>
      <c r="OBC66" s="169"/>
      <c r="OBD66" s="169"/>
      <c r="OBE66" s="169"/>
      <c r="OBF66" s="169"/>
      <c r="OBG66" s="169"/>
      <c r="OBH66" s="169"/>
      <c r="OBI66" s="169"/>
      <c r="OBJ66" s="169"/>
      <c r="OBK66" s="169"/>
      <c r="OBL66" s="169"/>
      <c r="OBM66" s="169"/>
      <c r="OBN66" s="169"/>
      <c r="OBO66" s="169"/>
      <c r="OBP66" s="169"/>
      <c r="OBQ66" s="169"/>
      <c r="OBR66" s="169"/>
      <c r="OBS66" s="169"/>
      <c r="OBT66" s="169"/>
      <c r="OBU66" s="169"/>
      <c r="OBV66" s="169"/>
      <c r="OBW66" s="169"/>
      <c r="OBX66" s="169"/>
      <c r="OBY66" s="169"/>
      <c r="OBZ66" s="169"/>
      <c r="OCA66" s="169"/>
      <c r="OCB66" s="169"/>
      <c r="OCC66" s="169"/>
      <c r="OCD66" s="169"/>
      <c r="OCE66" s="169"/>
      <c r="OCF66" s="169"/>
      <c r="OCG66" s="169"/>
      <c r="OCH66" s="169"/>
      <c r="OCI66" s="169"/>
      <c r="OCJ66" s="169"/>
      <c r="OCK66" s="169"/>
      <c r="OCL66" s="169"/>
      <c r="OCM66" s="169"/>
      <c r="OCN66" s="169"/>
      <c r="OCO66" s="169"/>
      <c r="OCP66" s="169"/>
      <c r="OCQ66" s="169"/>
      <c r="OCR66" s="169"/>
      <c r="OCS66" s="169"/>
      <c r="OCT66" s="169"/>
      <c r="OCU66" s="169"/>
      <c r="OCV66" s="169"/>
      <c r="OCW66" s="169"/>
      <c r="OCX66" s="169"/>
      <c r="OCY66" s="169"/>
      <c r="OCZ66" s="169"/>
      <c r="ODA66" s="169"/>
      <c r="ODB66" s="169"/>
      <c r="ODC66" s="169"/>
      <c r="ODD66" s="169"/>
      <c r="ODE66" s="169"/>
      <c r="ODF66" s="169"/>
      <c r="ODG66" s="169"/>
      <c r="ODH66" s="169"/>
      <c r="ODI66" s="169"/>
      <c r="ODJ66" s="169"/>
      <c r="ODK66" s="169"/>
      <c r="ODL66" s="169"/>
      <c r="ODM66" s="169"/>
      <c r="ODN66" s="169"/>
      <c r="ODO66" s="169"/>
      <c r="ODP66" s="169"/>
      <c r="ODQ66" s="169"/>
      <c r="ODR66" s="169"/>
      <c r="ODS66" s="169"/>
      <c r="ODT66" s="169"/>
      <c r="ODU66" s="169"/>
      <c r="ODV66" s="169"/>
      <c r="ODW66" s="169"/>
      <c r="ODX66" s="169"/>
      <c r="ODY66" s="169"/>
      <c r="ODZ66" s="169"/>
      <c r="OEA66" s="169"/>
      <c r="OEB66" s="169"/>
      <c r="OEC66" s="169"/>
      <c r="OED66" s="169"/>
      <c r="OEE66" s="169"/>
      <c r="OEF66" s="169"/>
      <c r="OEG66" s="169"/>
      <c r="OEH66" s="169"/>
      <c r="OEI66" s="169"/>
      <c r="OEJ66" s="169"/>
      <c r="OEK66" s="169"/>
      <c r="OEL66" s="169"/>
      <c r="OEM66" s="169"/>
      <c r="OEN66" s="169"/>
      <c r="OEO66" s="169"/>
      <c r="OEP66" s="169"/>
      <c r="OEQ66" s="169"/>
      <c r="OER66" s="169"/>
      <c r="OES66" s="169"/>
      <c r="OET66" s="169"/>
      <c r="OEU66" s="169"/>
      <c r="OEV66" s="169"/>
      <c r="OEW66" s="169"/>
      <c r="OEX66" s="169"/>
      <c r="OEY66" s="169"/>
      <c r="OEZ66" s="169"/>
      <c r="OFA66" s="169"/>
      <c r="OFB66" s="169"/>
      <c r="OFC66" s="169"/>
      <c r="OFD66" s="169"/>
      <c r="OFE66" s="169"/>
      <c r="OFF66" s="169"/>
      <c r="OFG66" s="169"/>
      <c r="OFH66" s="169"/>
      <c r="OFI66" s="169"/>
      <c r="OFJ66" s="169"/>
      <c r="OFK66" s="169"/>
      <c r="OFL66" s="169"/>
      <c r="OFM66" s="169"/>
      <c r="OFN66" s="169"/>
      <c r="OFO66" s="169"/>
      <c r="OFP66" s="169"/>
      <c r="OFQ66" s="169"/>
      <c r="OFR66" s="169"/>
      <c r="OFS66" s="169"/>
      <c r="OFT66" s="169"/>
      <c r="OFU66" s="169"/>
      <c r="OFV66" s="169"/>
      <c r="OFW66" s="169"/>
      <c r="OFX66" s="169"/>
      <c r="OFY66" s="169"/>
      <c r="OFZ66" s="169"/>
      <c r="OGA66" s="169"/>
      <c r="OGB66" s="169"/>
      <c r="OGC66" s="169"/>
      <c r="OGD66" s="169"/>
      <c r="OGE66" s="169"/>
      <c r="OGF66" s="169"/>
      <c r="OGG66" s="169"/>
      <c r="OGH66" s="169"/>
      <c r="OGI66" s="169"/>
      <c r="OGJ66" s="169"/>
      <c r="OGK66" s="169"/>
      <c r="OGL66" s="169"/>
      <c r="OGM66" s="169"/>
      <c r="OGN66" s="169"/>
      <c r="OGO66" s="169"/>
      <c r="OGP66" s="169"/>
      <c r="OGQ66" s="169"/>
      <c r="OGR66" s="169"/>
      <c r="OGS66" s="169"/>
      <c r="OGT66" s="169"/>
      <c r="OGU66" s="169"/>
      <c r="OGV66" s="169"/>
      <c r="OGW66" s="169"/>
      <c r="OGX66" s="169"/>
      <c r="OGY66" s="169"/>
      <c r="OGZ66" s="169"/>
      <c r="OHA66" s="169"/>
      <c r="OHB66" s="169"/>
      <c r="OHC66" s="169"/>
      <c r="OHD66" s="169"/>
      <c r="OHE66" s="169"/>
      <c r="OHF66" s="169"/>
      <c r="OHG66" s="169"/>
      <c r="OHH66" s="169"/>
      <c r="OHI66" s="169"/>
      <c r="OHJ66" s="169"/>
      <c r="OHK66" s="169"/>
      <c r="OHL66" s="169"/>
      <c r="OHM66" s="169"/>
      <c r="OHN66" s="169"/>
      <c r="OHO66" s="169"/>
      <c r="OHP66" s="169"/>
      <c r="OHQ66" s="169"/>
      <c r="OHR66" s="169"/>
      <c r="OHS66" s="169"/>
      <c r="OHT66" s="169"/>
      <c r="OHU66" s="169"/>
      <c r="OHV66" s="169"/>
      <c r="OHW66" s="169"/>
      <c r="OHX66" s="169"/>
      <c r="OHY66" s="169"/>
      <c r="OHZ66" s="169"/>
      <c r="OIA66" s="169"/>
      <c r="OIB66" s="169"/>
      <c r="OIC66" s="169"/>
      <c r="OID66" s="169"/>
      <c r="OIE66" s="169"/>
      <c r="OIF66" s="169"/>
      <c r="OIG66" s="169"/>
      <c r="OIH66" s="169"/>
      <c r="OII66" s="169"/>
      <c r="OIJ66" s="169"/>
      <c r="OIK66" s="169"/>
      <c r="OIL66" s="169"/>
      <c r="OIM66" s="169"/>
      <c r="OIN66" s="169"/>
      <c r="OIO66" s="169"/>
      <c r="OIP66" s="169"/>
      <c r="OIQ66" s="169"/>
      <c r="OIR66" s="169"/>
      <c r="OIS66" s="169"/>
      <c r="OIT66" s="169"/>
      <c r="OIU66" s="169"/>
      <c r="OIV66" s="169"/>
      <c r="OIW66" s="169"/>
      <c r="OIX66" s="169"/>
      <c r="OIY66" s="169"/>
      <c r="OIZ66" s="169"/>
      <c r="OJA66" s="169"/>
      <c r="OJB66" s="169"/>
      <c r="OJC66" s="169"/>
      <c r="OJD66" s="169"/>
      <c r="OJE66" s="169"/>
      <c r="OJF66" s="169"/>
      <c r="OJG66" s="169"/>
      <c r="OJH66" s="169"/>
      <c r="OJI66" s="169"/>
      <c r="OJJ66" s="169"/>
      <c r="OJK66" s="169"/>
      <c r="OJL66" s="169"/>
      <c r="OJM66" s="169"/>
      <c r="OJN66" s="169"/>
      <c r="OJO66" s="169"/>
      <c r="OJP66" s="169"/>
      <c r="OJQ66" s="169"/>
      <c r="OJR66" s="169"/>
      <c r="OJS66" s="169"/>
      <c r="OJT66" s="169"/>
      <c r="OJU66" s="169"/>
      <c r="OJV66" s="169"/>
      <c r="OJW66" s="169"/>
      <c r="OJX66" s="169"/>
      <c r="OJY66" s="169"/>
      <c r="OJZ66" s="169"/>
      <c r="OKA66" s="169"/>
      <c r="OKB66" s="169"/>
      <c r="OKC66" s="169"/>
      <c r="OKD66" s="169"/>
      <c r="OKE66" s="169"/>
      <c r="OKF66" s="169"/>
      <c r="OKG66" s="169"/>
      <c r="OKH66" s="169"/>
      <c r="OKI66" s="169"/>
      <c r="OKJ66" s="169"/>
      <c r="OKK66" s="169"/>
      <c r="OKL66" s="169"/>
      <c r="OKM66" s="169"/>
      <c r="OKN66" s="169"/>
      <c r="OKO66" s="169"/>
      <c r="OKP66" s="169"/>
      <c r="OKQ66" s="169"/>
      <c r="OKR66" s="169"/>
      <c r="OKS66" s="169"/>
      <c r="OKT66" s="169"/>
      <c r="OKU66" s="169"/>
      <c r="OKV66" s="169"/>
      <c r="OKW66" s="169"/>
      <c r="OKX66" s="169"/>
      <c r="OKY66" s="169"/>
      <c r="OKZ66" s="169"/>
      <c r="OLA66" s="169"/>
      <c r="OLB66" s="169"/>
      <c r="OLC66" s="169"/>
      <c r="OLD66" s="169"/>
      <c r="OLE66" s="169"/>
      <c r="OLF66" s="169"/>
      <c r="OLG66" s="169"/>
      <c r="OLH66" s="169"/>
      <c r="OLI66" s="169"/>
      <c r="OLJ66" s="169"/>
      <c r="OLK66" s="169"/>
      <c r="OLL66" s="169"/>
      <c r="OLM66" s="169"/>
      <c r="OLN66" s="169"/>
      <c r="OLO66" s="169"/>
      <c r="OLP66" s="169"/>
      <c r="OLQ66" s="169"/>
      <c r="OLR66" s="169"/>
      <c r="OLS66" s="169"/>
      <c r="OLT66" s="169"/>
      <c r="OLU66" s="169"/>
      <c r="OLV66" s="169"/>
      <c r="OLW66" s="169"/>
      <c r="OLX66" s="169"/>
      <c r="OLY66" s="169"/>
      <c r="OLZ66" s="169"/>
      <c r="OMA66" s="169"/>
      <c r="OMB66" s="169"/>
      <c r="OMC66" s="169"/>
      <c r="OMD66" s="169"/>
      <c r="OME66" s="169"/>
      <c r="OMF66" s="169"/>
      <c r="OMG66" s="169"/>
      <c r="OMH66" s="169"/>
      <c r="OMI66" s="169"/>
      <c r="OMJ66" s="169"/>
      <c r="OMK66" s="169"/>
      <c r="OML66" s="169"/>
      <c r="OMM66" s="169"/>
      <c r="OMN66" s="169"/>
      <c r="OMO66" s="169"/>
      <c r="OMP66" s="169"/>
      <c r="OMQ66" s="169"/>
      <c r="OMR66" s="169"/>
      <c r="OMS66" s="169"/>
      <c r="OMT66" s="169"/>
      <c r="OMU66" s="169"/>
      <c r="OMV66" s="169"/>
      <c r="OMW66" s="169"/>
      <c r="OMX66" s="169"/>
      <c r="OMY66" s="169"/>
      <c r="OMZ66" s="169"/>
      <c r="ONA66" s="169"/>
      <c r="ONB66" s="169"/>
      <c r="ONC66" s="169"/>
      <c r="OND66" s="169"/>
      <c r="ONE66" s="169"/>
      <c r="ONF66" s="169"/>
      <c r="ONG66" s="169"/>
      <c r="ONH66" s="169"/>
      <c r="ONI66" s="169"/>
      <c r="ONJ66" s="169"/>
      <c r="ONK66" s="169"/>
      <c r="ONL66" s="169"/>
      <c r="ONM66" s="169"/>
      <c r="ONN66" s="169"/>
      <c r="ONO66" s="169"/>
      <c r="ONP66" s="169"/>
      <c r="ONQ66" s="169"/>
      <c r="ONR66" s="169"/>
      <c r="ONS66" s="169"/>
      <c r="ONT66" s="169"/>
      <c r="ONU66" s="169"/>
      <c r="ONV66" s="169"/>
      <c r="ONW66" s="169"/>
      <c r="ONX66" s="169"/>
      <c r="ONY66" s="169"/>
      <c r="ONZ66" s="169"/>
      <c r="OOA66" s="169"/>
      <c r="OOB66" s="169"/>
      <c r="OOC66" s="169"/>
      <c r="OOD66" s="169"/>
      <c r="OOE66" s="169"/>
      <c r="OOF66" s="169"/>
      <c r="OOG66" s="169"/>
      <c r="OOH66" s="169"/>
      <c r="OOI66" s="169"/>
      <c r="OOJ66" s="169"/>
      <c r="OOK66" s="169"/>
      <c r="OOL66" s="169"/>
      <c r="OOM66" s="169"/>
      <c r="OON66" s="169"/>
      <c r="OOO66" s="169"/>
      <c r="OOP66" s="169"/>
      <c r="OOQ66" s="169"/>
      <c r="OOR66" s="169"/>
      <c r="OOS66" s="169"/>
      <c r="OOT66" s="169"/>
      <c r="OOU66" s="169"/>
      <c r="OOV66" s="169"/>
      <c r="OOW66" s="169"/>
      <c r="OOX66" s="169"/>
      <c r="OOY66" s="169"/>
      <c r="OOZ66" s="169"/>
      <c r="OPA66" s="169"/>
      <c r="OPB66" s="169"/>
      <c r="OPC66" s="169"/>
      <c r="OPD66" s="169"/>
      <c r="OPE66" s="169"/>
      <c r="OPF66" s="169"/>
      <c r="OPG66" s="169"/>
      <c r="OPH66" s="169"/>
      <c r="OPI66" s="169"/>
      <c r="OPJ66" s="169"/>
      <c r="OPK66" s="169"/>
      <c r="OPL66" s="169"/>
      <c r="OPM66" s="169"/>
      <c r="OPN66" s="169"/>
      <c r="OPO66" s="169"/>
      <c r="OPP66" s="169"/>
      <c r="OPQ66" s="169"/>
      <c r="OPR66" s="169"/>
      <c r="OPS66" s="169"/>
      <c r="OPT66" s="169"/>
      <c r="OPU66" s="169"/>
      <c r="OPV66" s="169"/>
      <c r="OPW66" s="169"/>
      <c r="OPX66" s="169"/>
      <c r="OPY66" s="169"/>
      <c r="OPZ66" s="169"/>
      <c r="OQA66" s="169"/>
      <c r="OQB66" s="169"/>
      <c r="OQC66" s="169"/>
      <c r="OQD66" s="169"/>
      <c r="OQE66" s="169"/>
      <c r="OQF66" s="169"/>
      <c r="OQG66" s="169"/>
      <c r="OQH66" s="169"/>
      <c r="OQI66" s="169"/>
      <c r="OQJ66" s="169"/>
      <c r="OQK66" s="169"/>
      <c r="OQL66" s="169"/>
      <c r="OQM66" s="169"/>
      <c r="OQN66" s="169"/>
      <c r="OQO66" s="169"/>
      <c r="OQP66" s="169"/>
      <c r="OQQ66" s="169"/>
      <c r="OQR66" s="169"/>
      <c r="OQS66" s="169"/>
      <c r="OQT66" s="169"/>
      <c r="OQU66" s="169"/>
      <c r="OQV66" s="169"/>
      <c r="OQW66" s="169"/>
      <c r="OQX66" s="169"/>
      <c r="OQY66" s="169"/>
      <c r="OQZ66" s="169"/>
      <c r="ORA66" s="169"/>
      <c r="ORB66" s="169"/>
      <c r="ORC66" s="169"/>
      <c r="ORD66" s="169"/>
      <c r="ORE66" s="169"/>
      <c r="ORF66" s="169"/>
      <c r="ORG66" s="169"/>
      <c r="ORH66" s="169"/>
      <c r="ORI66" s="169"/>
      <c r="ORJ66" s="169"/>
      <c r="ORK66" s="169"/>
      <c r="ORL66" s="169"/>
      <c r="ORM66" s="169"/>
      <c r="ORN66" s="169"/>
      <c r="ORO66" s="169"/>
      <c r="ORP66" s="169"/>
      <c r="ORQ66" s="169"/>
      <c r="ORR66" s="169"/>
      <c r="ORS66" s="169"/>
      <c r="ORT66" s="169"/>
      <c r="ORU66" s="169"/>
      <c r="ORV66" s="169"/>
      <c r="ORW66" s="169"/>
      <c r="ORX66" s="169"/>
      <c r="ORY66" s="169"/>
      <c r="ORZ66" s="169"/>
      <c r="OSA66" s="169"/>
      <c r="OSB66" s="169"/>
      <c r="OSC66" s="169"/>
      <c r="OSD66" s="169"/>
      <c r="OSE66" s="169"/>
      <c r="OSF66" s="169"/>
      <c r="OSG66" s="169"/>
      <c r="OSH66" s="169"/>
      <c r="OSI66" s="169"/>
      <c r="OSJ66" s="169"/>
      <c r="OSK66" s="169"/>
      <c r="OSL66" s="169"/>
      <c r="OSM66" s="169"/>
      <c r="OSN66" s="169"/>
      <c r="OSO66" s="169"/>
      <c r="OSP66" s="169"/>
      <c r="OSQ66" s="169"/>
      <c r="OSR66" s="169"/>
      <c r="OSS66" s="169"/>
      <c r="OST66" s="169"/>
      <c r="OSU66" s="169"/>
      <c r="OSV66" s="169"/>
      <c r="OSW66" s="169"/>
      <c r="OSX66" s="169"/>
      <c r="OSY66" s="169"/>
      <c r="OSZ66" s="169"/>
      <c r="OTA66" s="169"/>
      <c r="OTB66" s="169"/>
      <c r="OTC66" s="169"/>
      <c r="OTD66" s="169"/>
      <c r="OTE66" s="169"/>
      <c r="OTF66" s="169"/>
      <c r="OTG66" s="169"/>
      <c r="OTH66" s="169"/>
      <c r="OTI66" s="169"/>
      <c r="OTJ66" s="169"/>
      <c r="OTK66" s="169"/>
      <c r="OTL66" s="169"/>
      <c r="OTM66" s="169"/>
      <c r="OTN66" s="169"/>
      <c r="OTO66" s="169"/>
      <c r="OTP66" s="169"/>
      <c r="OTQ66" s="169"/>
      <c r="OTR66" s="169"/>
      <c r="OTS66" s="169"/>
      <c r="OTT66" s="169"/>
      <c r="OTU66" s="169"/>
      <c r="OTV66" s="169"/>
      <c r="OTW66" s="169"/>
      <c r="OTX66" s="169"/>
      <c r="OTY66" s="169"/>
      <c r="OTZ66" s="169"/>
      <c r="OUA66" s="169"/>
      <c r="OUB66" s="169"/>
      <c r="OUC66" s="169"/>
      <c r="OUD66" s="169"/>
      <c r="OUE66" s="169"/>
      <c r="OUF66" s="169"/>
      <c r="OUG66" s="169"/>
      <c r="OUH66" s="169"/>
      <c r="OUI66" s="169"/>
      <c r="OUJ66" s="169"/>
      <c r="OUK66" s="169"/>
      <c r="OUL66" s="169"/>
      <c r="OUM66" s="169"/>
      <c r="OUN66" s="169"/>
      <c r="OUO66" s="169"/>
      <c r="OUP66" s="169"/>
      <c r="OUQ66" s="169"/>
      <c r="OUR66" s="169"/>
      <c r="OUS66" s="169"/>
      <c r="OUT66" s="169"/>
      <c r="OUU66" s="169"/>
      <c r="OUV66" s="169"/>
      <c r="OUW66" s="169"/>
      <c r="OUX66" s="169"/>
      <c r="OUY66" s="169"/>
      <c r="OUZ66" s="169"/>
      <c r="OVA66" s="169"/>
      <c r="OVB66" s="169"/>
      <c r="OVC66" s="169"/>
      <c r="OVD66" s="169"/>
      <c r="OVE66" s="169"/>
      <c r="OVF66" s="169"/>
      <c r="OVG66" s="169"/>
      <c r="OVH66" s="169"/>
      <c r="OVI66" s="169"/>
      <c r="OVJ66" s="169"/>
      <c r="OVK66" s="169"/>
      <c r="OVL66" s="169"/>
      <c r="OVM66" s="169"/>
      <c r="OVN66" s="169"/>
      <c r="OVO66" s="169"/>
      <c r="OVP66" s="169"/>
      <c r="OVQ66" s="169"/>
      <c r="OVR66" s="169"/>
      <c r="OVS66" s="169"/>
      <c r="OVT66" s="169"/>
      <c r="OVU66" s="169"/>
      <c r="OVV66" s="169"/>
      <c r="OVW66" s="169"/>
      <c r="OVX66" s="169"/>
      <c r="OVY66" s="169"/>
      <c r="OVZ66" s="169"/>
      <c r="OWA66" s="169"/>
      <c r="OWB66" s="169"/>
      <c r="OWC66" s="169"/>
      <c r="OWD66" s="169"/>
      <c r="OWE66" s="169"/>
      <c r="OWF66" s="169"/>
      <c r="OWG66" s="169"/>
      <c r="OWH66" s="169"/>
      <c r="OWI66" s="169"/>
      <c r="OWJ66" s="169"/>
      <c r="OWK66" s="169"/>
      <c r="OWL66" s="169"/>
      <c r="OWM66" s="169"/>
      <c r="OWN66" s="169"/>
      <c r="OWO66" s="169"/>
      <c r="OWP66" s="169"/>
      <c r="OWQ66" s="169"/>
      <c r="OWR66" s="169"/>
      <c r="OWS66" s="169"/>
      <c r="OWT66" s="169"/>
      <c r="OWU66" s="169"/>
      <c r="OWV66" s="169"/>
      <c r="OWW66" s="169"/>
      <c r="OWX66" s="169"/>
      <c r="OWY66" s="169"/>
      <c r="OWZ66" s="169"/>
      <c r="OXA66" s="169"/>
      <c r="OXB66" s="169"/>
      <c r="OXC66" s="169"/>
      <c r="OXD66" s="169"/>
      <c r="OXE66" s="169"/>
      <c r="OXF66" s="169"/>
      <c r="OXG66" s="169"/>
      <c r="OXH66" s="169"/>
      <c r="OXI66" s="169"/>
      <c r="OXJ66" s="169"/>
      <c r="OXK66" s="169"/>
      <c r="OXL66" s="169"/>
      <c r="OXM66" s="169"/>
      <c r="OXN66" s="169"/>
      <c r="OXO66" s="169"/>
      <c r="OXP66" s="169"/>
      <c r="OXQ66" s="169"/>
      <c r="OXR66" s="169"/>
      <c r="OXS66" s="169"/>
      <c r="OXT66" s="169"/>
      <c r="OXU66" s="169"/>
      <c r="OXV66" s="169"/>
      <c r="OXW66" s="169"/>
      <c r="OXX66" s="169"/>
      <c r="OXY66" s="169"/>
      <c r="OXZ66" s="169"/>
      <c r="OYA66" s="169"/>
      <c r="OYB66" s="169"/>
      <c r="OYC66" s="169"/>
      <c r="OYD66" s="169"/>
      <c r="OYE66" s="169"/>
      <c r="OYF66" s="169"/>
      <c r="OYG66" s="169"/>
      <c r="OYH66" s="169"/>
      <c r="OYI66" s="169"/>
      <c r="OYJ66" s="169"/>
      <c r="OYK66" s="169"/>
      <c r="OYL66" s="169"/>
      <c r="OYM66" s="169"/>
      <c r="OYN66" s="169"/>
      <c r="OYO66" s="169"/>
      <c r="OYP66" s="169"/>
      <c r="OYQ66" s="169"/>
      <c r="OYR66" s="169"/>
      <c r="OYS66" s="169"/>
      <c r="OYT66" s="169"/>
      <c r="OYU66" s="169"/>
      <c r="OYV66" s="169"/>
      <c r="OYW66" s="169"/>
      <c r="OYX66" s="169"/>
      <c r="OYY66" s="169"/>
      <c r="OYZ66" s="169"/>
      <c r="OZA66" s="169"/>
      <c r="OZB66" s="169"/>
      <c r="OZC66" s="169"/>
      <c r="OZD66" s="169"/>
      <c r="OZE66" s="169"/>
      <c r="OZF66" s="169"/>
      <c r="OZG66" s="169"/>
      <c r="OZH66" s="169"/>
      <c r="OZI66" s="169"/>
      <c r="OZJ66" s="169"/>
      <c r="OZK66" s="169"/>
      <c r="OZL66" s="169"/>
      <c r="OZM66" s="169"/>
      <c r="OZN66" s="169"/>
      <c r="OZO66" s="169"/>
      <c r="OZP66" s="169"/>
      <c r="OZQ66" s="169"/>
      <c r="OZR66" s="169"/>
      <c r="OZS66" s="169"/>
      <c r="OZT66" s="169"/>
      <c r="OZU66" s="169"/>
      <c r="OZV66" s="169"/>
      <c r="OZW66" s="169"/>
      <c r="OZX66" s="169"/>
      <c r="OZY66" s="169"/>
      <c r="OZZ66" s="169"/>
      <c r="PAA66" s="169"/>
      <c r="PAB66" s="169"/>
      <c r="PAC66" s="169"/>
      <c r="PAD66" s="169"/>
      <c r="PAE66" s="169"/>
      <c r="PAF66" s="169"/>
      <c r="PAG66" s="169"/>
      <c r="PAH66" s="169"/>
      <c r="PAI66" s="169"/>
      <c r="PAJ66" s="169"/>
      <c r="PAK66" s="169"/>
      <c r="PAL66" s="169"/>
      <c r="PAM66" s="169"/>
      <c r="PAN66" s="169"/>
      <c r="PAO66" s="169"/>
      <c r="PAP66" s="169"/>
      <c r="PAQ66" s="169"/>
      <c r="PAR66" s="169"/>
      <c r="PAS66" s="169"/>
      <c r="PAT66" s="169"/>
      <c r="PAU66" s="169"/>
      <c r="PAV66" s="169"/>
      <c r="PAW66" s="169"/>
      <c r="PAX66" s="169"/>
      <c r="PAY66" s="169"/>
      <c r="PAZ66" s="169"/>
      <c r="PBA66" s="169"/>
      <c r="PBB66" s="169"/>
      <c r="PBC66" s="169"/>
      <c r="PBD66" s="169"/>
      <c r="PBE66" s="169"/>
      <c r="PBF66" s="169"/>
      <c r="PBG66" s="169"/>
      <c r="PBH66" s="169"/>
      <c r="PBI66" s="169"/>
      <c r="PBJ66" s="169"/>
      <c r="PBK66" s="169"/>
      <c r="PBL66" s="169"/>
      <c r="PBM66" s="169"/>
      <c r="PBN66" s="169"/>
      <c r="PBO66" s="169"/>
      <c r="PBP66" s="169"/>
      <c r="PBQ66" s="169"/>
      <c r="PBR66" s="169"/>
      <c r="PBS66" s="169"/>
      <c r="PBT66" s="169"/>
      <c r="PBU66" s="169"/>
      <c r="PBV66" s="169"/>
      <c r="PBW66" s="169"/>
      <c r="PBX66" s="169"/>
      <c r="PBY66" s="169"/>
      <c r="PBZ66" s="169"/>
      <c r="PCA66" s="169"/>
      <c r="PCB66" s="169"/>
      <c r="PCC66" s="169"/>
      <c r="PCD66" s="169"/>
      <c r="PCE66" s="169"/>
      <c r="PCF66" s="169"/>
      <c r="PCG66" s="169"/>
      <c r="PCH66" s="169"/>
      <c r="PCI66" s="169"/>
      <c r="PCJ66" s="169"/>
      <c r="PCK66" s="169"/>
      <c r="PCL66" s="169"/>
      <c r="PCM66" s="169"/>
      <c r="PCN66" s="169"/>
      <c r="PCO66" s="169"/>
      <c r="PCP66" s="169"/>
      <c r="PCQ66" s="169"/>
      <c r="PCR66" s="169"/>
      <c r="PCS66" s="169"/>
      <c r="PCT66" s="169"/>
      <c r="PCU66" s="169"/>
      <c r="PCV66" s="169"/>
      <c r="PCW66" s="169"/>
      <c r="PCX66" s="169"/>
      <c r="PCY66" s="169"/>
      <c r="PCZ66" s="169"/>
      <c r="PDA66" s="169"/>
      <c r="PDB66" s="169"/>
      <c r="PDC66" s="169"/>
      <c r="PDD66" s="169"/>
      <c r="PDE66" s="169"/>
      <c r="PDF66" s="169"/>
      <c r="PDG66" s="169"/>
      <c r="PDH66" s="169"/>
      <c r="PDI66" s="169"/>
      <c r="PDJ66" s="169"/>
      <c r="PDK66" s="169"/>
      <c r="PDL66" s="169"/>
      <c r="PDM66" s="169"/>
      <c r="PDN66" s="169"/>
      <c r="PDO66" s="169"/>
      <c r="PDP66" s="169"/>
      <c r="PDQ66" s="169"/>
      <c r="PDR66" s="169"/>
      <c r="PDS66" s="169"/>
      <c r="PDT66" s="169"/>
      <c r="PDU66" s="169"/>
      <c r="PDV66" s="169"/>
      <c r="PDW66" s="169"/>
      <c r="PDX66" s="169"/>
      <c r="PDY66" s="169"/>
      <c r="PDZ66" s="169"/>
      <c r="PEA66" s="169"/>
      <c r="PEB66" s="169"/>
      <c r="PEC66" s="169"/>
      <c r="PED66" s="169"/>
      <c r="PEE66" s="169"/>
      <c r="PEF66" s="169"/>
      <c r="PEG66" s="169"/>
      <c r="PEH66" s="169"/>
      <c r="PEI66" s="169"/>
      <c r="PEJ66" s="169"/>
      <c r="PEK66" s="169"/>
      <c r="PEL66" s="169"/>
      <c r="PEM66" s="169"/>
      <c r="PEN66" s="169"/>
      <c r="PEO66" s="169"/>
      <c r="PEP66" s="169"/>
      <c r="PEQ66" s="169"/>
      <c r="PER66" s="169"/>
      <c r="PES66" s="169"/>
      <c r="PET66" s="169"/>
      <c r="PEU66" s="169"/>
      <c r="PEV66" s="169"/>
      <c r="PEW66" s="169"/>
      <c r="PEX66" s="169"/>
      <c r="PEY66" s="169"/>
      <c r="PEZ66" s="169"/>
      <c r="PFA66" s="169"/>
      <c r="PFB66" s="169"/>
      <c r="PFC66" s="169"/>
      <c r="PFD66" s="169"/>
      <c r="PFE66" s="169"/>
      <c r="PFF66" s="169"/>
      <c r="PFG66" s="169"/>
      <c r="PFH66" s="169"/>
      <c r="PFI66" s="169"/>
      <c r="PFJ66" s="169"/>
      <c r="PFK66" s="169"/>
      <c r="PFL66" s="169"/>
      <c r="PFM66" s="169"/>
      <c r="PFN66" s="169"/>
      <c r="PFO66" s="169"/>
      <c r="PFP66" s="169"/>
      <c r="PFQ66" s="169"/>
      <c r="PFR66" s="169"/>
      <c r="PFS66" s="169"/>
      <c r="PFT66" s="169"/>
      <c r="PFU66" s="169"/>
      <c r="PFV66" s="169"/>
      <c r="PFW66" s="169"/>
      <c r="PFX66" s="169"/>
      <c r="PFY66" s="169"/>
      <c r="PFZ66" s="169"/>
      <c r="PGA66" s="169"/>
      <c r="PGB66" s="169"/>
      <c r="PGC66" s="169"/>
      <c r="PGD66" s="169"/>
      <c r="PGE66" s="169"/>
      <c r="PGF66" s="169"/>
      <c r="PGG66" s="169"/>
      <c r="PGH66" s="169"/>
      <c r="PGI66" s="169"/>
      <c r="PGJ66" s="169"/>
      <c r="PGK66" s="169"/>
      <c r="PGL66" s="169"/>
      <c r="PGM66" s="169"/>
      <c r="PGN66" s="169"/>
      <c r="PGO66" s="169"/>
      <c r="PGP66" s="169"/>
      <c r="PGQ66" s="169"/>
      <c r="PGR66" s="169"/>
      <c r="PGS66" s="169"/>
      <c r="PGT66" s="169"/>
      <c r="PGU66" s="169"/>
      <c r="PGV66" s="169"/>
      <c r="PGW66" s="169"/>
      <c r="PGX66" s="169"/>
      <c r="PGY66" s="169"/>
      <c r="PGZ66" s="169"/>
      <c r="PHA66" s="169"/>
      <c r="PHB66" s="169"/>
      <c r="PHC66" s="169"/>
      <c r="PHD66" s="169"/>
      <c r="PHE66" s="169"/>
      <c r="PHF66" s="169"/>
      <c r="PHG66" s="169"/>
      <c r="PHH66" s="169"/>
      <c r="PHI66" s="169"/>
      <c r="PHJ66" s="169"/>
      <c r="PHK66" s="169"/>
      <c r="PHL66" s="169"/>
      <c r="PHM66" s="169"/>
      <c r="PHN66" s="169"/>
      <c r="PHO66" s="169"/>
      <c r="PHP66" s="169"/>
      <c r="PHQ66" s="169"/>
      <c r="PHR66" s="169"/>
      <c r="PHS66" s="169"/>
      <c r="PHT66" s="169"/>
      <c r="PHU66" s="169"/>
      <c r="PHV66" s="169"/>
      <c r="PHW66" s="169"/>
      <c r="PHX66" s="169"/>
      <c r="PHY66" s="169"/>
      <c r="PHZ66" s="169"/>
      <c r="PIA66" s="169"/>
      <c r="PIB66" s="169"/>
      <c r="PIC66" s="169"/>
      <c r="PID66" s="169"/>
      <c r="PIE66" s="169"/>
      <c r="PIF66" s="169"/>
      <c r="PIG66" s="169"/>
      <c r="PIH66" s="169"/>
      <c r="PII66" s="169"/>
      <c r="PIJ66" s="169"/>
      <c r="PIK66" s="169"/>
      <c r="PIL66" s="169"/>
      <c r="PIM66" s="169"/>
      <c r="PIN66" s="169"/>
      <c r="PIO66" s="169"/>
      <c r="PIP66" s="169"/>
      <c r="PIQ66" s="169"/>
      <c r="PIR66" s="169"/>
      <c r="PIS66" s="169"/>
      <c r="PIT66" s="169"/>
      <c r="PIU66" s="169"/>
      <c r="PIV66" s="169"/>
      <c r="PIW66" s="169"/>
      <c r="PIX66" s="169"/>
      <c r="PIY66" s="169"/>
      <c r="PIZ66" s="169"/>
      <c r="PJA66" s="169"/>
      <c r="PJB66" s="169"/>
      <c r="PJC66" s="169"/>
      <c r="PJD66" s="169"/>
      <c r="PJE66" s="169"/>
      <c r="PJF66" s="169"/>
      <c r="PJG66" s="169"/>
      <c r="PJH66" s="169"/>
      <c r="PJI66" s="169"/>
      <c r="PJJ66" s="169"/>
      <c r="PJK66" s="169"/>
      <c r="PJL66" s="169"/>
      <c r="PJM66" s="169"/>
      <c r="PJN66" s="169"/>
      <c r="PJO66" s="169"/>
      <c r="PJP66" s="169"/>
      <c r="PJQ66" s="169"/>
      <c r="PJR66" s="169"/>
      <c r="PJS66" s="169"/>
      <c r="PJT66" s="169"/>
      <c r="PJU66" s="169"/>
      <c r="PJV66" s="169"/>
      <c r="PJW66" s="169"/>
      <c r="PJX66" s="169"/>
      <c r="PJY66" s="169"/>
      <c r="PJZ66" s="169"/>
      <c r="PKA66" s="169"/>
      <c r="PKB66" s="169"/>
      <c r="PKC66" s="169"/>
      <c r="PKD66" s="169"/>
      <c r="PKE66" s="169"/>
      <c r="PKF66" s="169"/>
      <c r="PKG66" s="169"/>
      <c r="PKH66" s="169"/>
      <c r="PKI66" s="169"/>
      <c r="PKJ66" s="169"/>
      <c r="PKK66" s="169"/>
      <c r="PKL66" s="169"/>
      <c r="PKM66" s="169"/>
      <c r="PKN66" s="169"/>
      <c r="PKO66" s="169"/>
      <c r="PKP66" s="169"/>
      <c r="PKQ66" s="169"/>
      <c r="PKR66" s="169"/>
      <c r="PKS66" s="169"/>
      <c r="PKT66" s="169"/>
      <c r="PKU66" s="169"/>
      <c r="PKV66" s="169"/>
      <c r="PKW66" s="169"/>
      <c r="PKX66" s="169"/>
      <c r="PKY66" s="169"/>
      <c r="PKZ66" s="169"/>
      <c r="PLA66" s="169"/>
      <c r="PLB66" s="169"/>
      <c r="PLC66" s="169"/>
      <c r="PLD66" s="169"/>
      <c r="PLE66" s="169"/>
      <c r="PLF66" s="169"/>
      <c r="PLG66" s="169"/>
      <c r="PLH66" s="169"/>
      <c r="PLI66" s="169"/>
      <c r="PLJ66" s="169"/>
      <c r="PLK66" s="169"/>
      <c r="PLL66" s="169"/>
      <c r="PLM66" s="169"/>
      <c r="PLN66" s="169"/>
      <c r="PLO66" s="169"/>
      <c r="PLP66" s="169"/>
      <c r="PLQ66" s="169"/>
      <c r="PLR66" s="169"/>
      <c r="PLS66" s="169"/>
      <c r="PLT66" s="169"/>
      <c r="PLU66" s="169"/>
      <c r="PLV66" s="169"/>
      <c r="PLW66" s="169"/>
      <c r="PLX66" s="169"/>
      <c r="PLY66" s="169"/>
      <c r="PLZ66" s="169"/>
      <c r="PMA66" s="169"/>
      <c r="PMB66" s="169"/>
      <c r="PMC66" s="169"/>
      <c r="PMD66" s="169"/>
      <c r="PME66" s="169"/>
      <c r="PMF66" s="169"/>
      <c r="PMG66" s="169"/>
      <c r="PMH66" s="169"/>
      <c r="PMI66" s="169"/>
      <c r="PMJ66" s="169"/>
      <c r="PMK66" s="169"/>
      <c r="PML66" s="169"/>
      <c r="PMM66" s="169"/>
      <c r="PMN66" s="169"/>
      <c r="PMO66" s="169"/>
      <c r="PMP66" s="169"/>
      <c r="PMQ66" s="169"/>
      <c r="PMR66" s="169"/>
      <c r="PMS66" s="169"/>
      <c r="PMT66" s="169"/>
      <c r="PMU66" s="169"/>
      <c r="PMV66" s="169"/>
      <c r="PMW66" s="169"/>
      <c r="PMX66" s="169"/>
      <c r="PMY66" s="169"/>
      <c r="PMZ66" s="169"/>
      <c r="PNA66" s="169"/>
      <c r="PNB66" s="169"/>
      <c r="PNC66" s="169"/>
      <c r="PND66" s="169"/>
      <c r="PNE66" s="169"/>
      <c r="PNF66" s="169"/>
      <c r="PNG66" s="169"/>
      <c r="PNH66" s="169"/>
      <c r="PNI66" s="169"/>
      <c r="PNJ66" s="169"/>
      <c r="PNK66" s="169"/>
      <c r="PNL66" s="169"/>
      <c r="PNM66" s="169"/>
      <c r="PNN66" s="169"/>
      <c r="PNO66" s="169"/>
      <c r="PNP66" s="169"/>
      <c r="PNQ66" s="169"/>
      <c r="PNR66" s="169"/>
      <c r="PNS66" s="169"/>
      <c r="PNT66" s="169"/>
      <c r="PNU66" s="169"/>
      <c r="PNV66" s="169"/>
      <c r="PNW66" s="169"/>
      <c r="PNX66" s="169"/>
      <c r="PNY66" s="169"/>
      <c r="PNZ66" s="169"/>
      <c r="POA66" s="169"/>
      <c r="POB66" s="169"/>
      <c r="POC66" s="169"/>
      <c r="POD66" s="169"/>
      <c r="POE66" s="169"/>
      <c r="POF66" s="169"/>
      <c r="POG66" s="169"/>
      <c r="POH66" s="169"/>
      <c r="POI66" s="169"/>
      <c r="POJ66" s="169"/>
      <c r="POK66" s="169"/>
      <c r="POL66" s="169"/>
      <c r="POM66" s="169"/>
      <c r="PON66" s="169"/>
      <c r="POO66" s="169"/>
      <c r="POP66" s="169"/>
      <c r="POQ66" s="169"/>
      <c r="POR66" s="169"/>
      <c r="POS66" s="169"/>
      <c r="POT66" s="169"/>
      <c r="POU66" s="169"/>
      <c r="POV66" s="169"/>
      <c r="POW66" s="169"/>
      <c r="POX66" s="169"/>
      <c r="POY66" s="169"/>
      <c r="POZ66" s="169"/>
      <c r="PPA66" s="169"/>
      <c r="PPB66" s="169"/>
      <c r="PPC66" s="169"/>
      <c r="PPD66" s="169"/>
      <c r="PPE66" s="169"/>
      <c r="PPF66" s="169"/>
      <c r="PPG66" s="169"/>
      <c r="PPH66" s="169"/>
      <c r="PPI66" s="169"/>
      <c r="PPJ66" s="169"/>
      <c r="PPK66" s="169"/>
      <c r="PPL66" s="169"/>
      <c r="PPM66" s="169"/>
      <c r="PPN66" s="169"/>
      <c r="PPO66" s="169"/>
      <c r="PPP66" s="169"/>
      <c r="PPQ66" s="169"/>
      <c r="PPR66" s="169"/>
      <c r="PPS66" s="169"/>
      <c r="PPT66" s="169"/>
      <c r="PPU66" s="169"/>
      <c r="PPV66" s="169"/>
      <c r="PPW66" s="169"/>
      <c r="PPX66" s="169"/>
      <c r="PPY66" s="169"/>
      <c r="PPZ66" s="169"/>
      <c r="PQA66" s="169"/>
      <c r="PQB66" s="169"/>
      <c r="PQC66" s="169"/>
      <c r="PQD66" s="169"/>
      <c r="PQE66" s="169"/>
      <c r="PQF66" s="169"/>
      <c r="PQG66" s="169"/>
      <c r="PQH66" s="169"/>
      <c r="PQI66" s="169"/>
      <c r="PQJ66" s="169"/>
      <c r="PQK66" s="169"/>
      <c r="PQL66" s="169"/>
      <c r="PQM66" s="169"/>
      <c r="PQN66" s="169"/>
      <c r="PQO66" s="169"/>
      <c r="PQP66" s="169"/>
      <c r="PQQ66" s="169"/>
      <c r="PQR66" s="169"/>
      <c r="PQS66" s="169"/>
      <c r="PQT66" s="169"/>
      <c r="PQU66" s="169"/>
      <c r="PQV66" s="169"/>
      <c r="PQW66" s="169"/>
      <c r="PQX66" s="169"/>
      <c r="PQY66" s="169"/>
      <c r="PQZ66" s="169"/>
      <c r="PRA66" s="169"/>
      <c r="PRB66" s="169"/>
      <c r="PRC66" s="169"/>
      <c r="PRD66" s="169"/>
      <c r="PRE66" s="169"/>
      <c r="PRF66" s="169"/>
      <c r="PRG66" s="169"/>
      <c r="PRH66" s="169"/>
      <c r="PRI66" s="169"/>
      <c r="PRJ66" s="169"/>
      <c r="PRK66" s="169"/>
      <c r="PRL66" s="169"/>
      <c r="PRM66" s="169"/>
      <c r="PRN66" s="169"/>
      <c r="PRO66" s="169"/>
      <c r="PRP66" s="169"/>
      <c r="PRQ66" s="169"/>
      <c r="PRR66" s="169"/>
      <c r="PRS66" s="169"/>
      <c r="PRT66" s="169"/>
      <c r="PRU66" s="169"/>
      <c r="PRV66" s="169"/>
      <c r="PRW66" s="169"/>
      <c r="PRX66" s="169"/>
      <c r="PRY66" s="169"/>
      <c r="PRZ66" s="169"/>
      <c r="PSA66" s="169"/>
      <c r="PSB66" s="169"/>
      <c r="PSC66" s="169"/>
      <c r="PSD66" s="169"/>
      <c r="PSE66" s="169"/>
      <c r="PSF66" s="169"/>
      <c r="PSG66" s="169"/>
      <c r="PSH66" s="169"/>
      <c r="PSI66" s="169"/>
      <c r="PSJ66" s="169"/>
      <c r="PSK66" s="169"/>
      <c r="PSL66" s="169"/>
      <c r="PSM66" s="169"/>
      <c r="PSN66" s="169"/>
      <c r="PSO66" s="169"/>
      <c r="PSP66" s="169"/>
      <c r="PSQ66" s="169"/>
      <c r="PSR66" s="169"/>
      <c r="PSS66" s="169"/>
      <c r="PST66" s="169"/>
      <c r="PSU66" s="169"/>
      <c r="PSV66" s="169"/>
      <c r="PSW66" s="169"/>
      <c r="PSX66" s="169"/>
      <c r="PSY66" s="169"/>
      <c r="PSZ66" s="169"/>
      <c r="PTA66" s="169"/>
      <c r="PTB66" s="169"/>
      <c r="PTC66" s="169"/>
      <c r="PTD66" s="169"/>
      <c r="PTE66" s="169"/>
      <c r="PTF66" s="169"/>
      <c r="PTG66" s="169"/>
      <c r="PTH66" s="169"/>
      <c r="PTI66" s="169"/>
      <c r="PTJ66" s="169"/>
      <c r="PTK66" s="169"/>
      <c r="PTL66" s="169"/>
      <c r="PTM66" s="169"/>
      <c r="PTN66" s="169"/>
      <c r="PTO66" s="169"/>
      <c r="PTP66" s="169"/>
      <c r="PTQ66" s="169"/>
      <c r="PTR66" s="169"/>
      <c r="PTS66" s="169"/>
      <c r="PTT66" s="169"/>
      <c r="PTU66" s="169"/>
      <c r="PTV66" s="169"/>
      <c r="PTW66" s="169"/>
      <c r="PTX66" s="169"/>
      <c r="PTY66" s="169"/>
      <c r="PTZ66" s="169"/>
      <c r="PUA66" s="169"/>
      <c r="PUB66" s="169"/>
      <c r="PUC66" s="169"/>
      <c r="PUD66" s="169"/>
      <c r="PUE66" s="169"/>
      <c r="PUF66" s="169"/>
      <c r="PUG66" s="169"/>
      <c r="PUH66" s="169"/>
      <c r="PUI66" s="169"/>
      <c r="PUJ66" s="169"/>
      <c r="PUK66" s="169"/>
      <c r="PUL66" s="169"/>
      <c r="PUM66" s="169"/>
      <c r="PUN66" s="169"/>
      <c r="PUO66" s="169"/>
      <c r="PUP66" s="169"/>
      <c r="PUQ66" s="169"/>
      <c r="PUR66" s="169"/>
      <c r="PUS66" s="169"/>
      <c r="PUT66" s="169"/>
      <c r="PUU66" s="169"/>
      <c r="PUV66" s="169"/>
      <c r="PUW66" s="169"/>
      <c r="PUX66" s="169"/>
      <c r="PUY66" s="169"/>
      <c r="PUZ66" s="169"/>
      <c r="PVA66" s="169"/>
      <c r="PVB66" s="169"/>
      <c r="PVC66" s="169"/>
      <c r="PVD66" s="169"/>
      <c r="PVE66" s="169"/>
      <c r="PVF66" s="169"/>
      <c r="PVG66" s="169"/>
      <c r="PVH66" s="169"/>
      <c r="PVI66" s="169"/>
      <c r="PVJ66" s="169"/>
      <c r="PVK66" s="169"/>
      <c r="PVL66" s="169"/>
      <c r="PVM66" s="169"/>
      <c r="PVN66" s="169"/>
      <c r="PVO66" s="169"/>
      <c r="PVP66" s="169"/>
      <c r="PVQ66" s="169"/>
      <c r="PVR66" s="169"/>
      <c r="PVS66" s="169"/>
      <c r="PVT66" s="169"/>
      <c r="PVU66" s="169"/>
      <c r="PVV66" s="169"/>
      <c r="PVW66" s="169"/>
      <c r="PVX66" s="169"/>
      <c r="PVY66" s="169"/>
      <c r="PVZ66" s="169"/>
      <c r="PWA66" s="169"/>
      <c r="PWB66" s="169"/>
      <c r="PWC66" s="169"/>
      <c r="PWD66" s="169"/>
      <c r="PWE66" s="169"/>
      <c r="PWF66" s="169"/>
      <c r="PWG66" s="169"/>
      <c r="PWH66" s="169"/>
      <c r="PWI66" s="169"/>
      <c r="PWJ66" s="169"/>
      <c r="PWK66" s="169"/>
      <c r="PWL66" s="169"/>
      <c r="PWM66" s="169"/>
      <c r="PWN66" s="169"/>
      <c r="PWO66" s="169"/>
      <c r="PWP66" s="169"/>
      <c r="PWQ66" s="169"/>
      <c r="PWR66" s="169"/>
      <c r="PWS66" s="169"/>
      <c r="PWT66" s="169"/>
      <c r="PWU66" s="169"/>
      <c r="PWV66" s="169"/>
      <c r="PWW66" s="169"/>
      <c r="PWX66" s="169"/>
      <c r="PWY66" s="169"/>
      <c r="PWZ66" s="169"/>
      <c r="PXA66" s="169"/>
      <c r="PXB66" s="169"/>
      <c r="PXC66" s="169"/>
      <c r="PXD66" s="169"/>
      <c r="PXE66" s="169"/>
      <c r="PXF66" s="169"/>
      <c r="PXG66" s="169"/>
      <c r="PXH66" s="169"/>
      <c r="PXI66" s="169"/>
      <c r="PXJ66" s="169"/>
      <c r="PXK66" s="169"/>
      <c r="PXL66" s="169"/>
      <c r="PXM66" s="169"/>
      <c r="PXN66" s="169"/>
      <c r="PXO66" s="169"/>
      <c r="PXP66" s="169"/>
      <c r="PXQ66" s="169"/>
      <c r="PXR66" s="169"/>
      <c r="PXS66" s="169"/>
      <c r="PXT66" s="169"/>
      <c r="PXU66" s="169"/>
      <c r="PXV66" s="169"/>
      <c r="PXW66" s="169"/>
      <c r="PXX66" s="169"/>
      <c r="PXY66" s="169"/>
      <c r="PXZ66" s="169"/>
      <c r="PYA66" s="169"/>
      <c r="PYB66" s="169"/>
      <c r="PYC66" s="169"/>
      <c r="PYD66" s="169"/>
      <c r="PYE66" s="169"/>
      <c r="PYF66" s="169"/>
      <c r="PYG66" s="169"/>
      <c r="PYH66" s="169"/>
      <c r="PYI66" s="169"/>
      <c r="PYJ66" s="169"/>
      <c r="PYK66" s="169"/>
      <c r="PYL66" s="169"/>
      <c r="PYM66" s="169"/>
      <c r="PYN66" s="169"/>
      <c r="PYO66" s="169"/>
      <c r="PYP66" s="169"/>
      <c r="PYQ66" s="169"/>
      <c r="PYR66" s="169"/>
      <c r="PYS66" s="169"/>
      <c r="PYT66" s="169"/>
      <c r="PYU66" s="169"/>
      <c r="PYV66" s="169"/>
      <c r="PYW66" s="169"/>
      <c r="PYX66" s="169"/>
      <c r="PYY66" s="169"/>
      <c r="PYZ66" s="169"/>
      <c r="PZA66" s="169"/>
      <c r="PZB66" s="169"/>
      <c r="PZC66" s="169"/>
      <c r="PZD66" s="169"/>
      <c r="PZE66" s="169"/>
      <c r="PZF66" s="169"/>
      <c r="PZG66" s="169"/>
      <c r="PZH66" s="169"/>
      <c r="PZI66" s="169"/>
      <c r="PZJ66" s="169"/>
      <c r="PZK66" s="169"/>
      <c r="PZL66" s="169"/>
      <c r="PZM66" s="169"/>
      <c r="PZN66" s="169"/>
      <c r="PZO66" s="169"/>
      <c r="PZP66" s="169"/>
      <c r="PZQ66" s="169"/>
      <c r="PZR66" s="169"/>
      <c r="PZS66" s="169"/>
      <c r="PZT66" s="169"/>
      <c r="PZU66" s="169"/>
      <c r="PZV66" s="169"/>
      <c r="PZW66" s="169"/>
      <c r="PZX66" s="169"/>
      <c r="PZY66" s="169"/>
      <c r="PZZ66" s="169"/>
      <c r="QAA66" s="169"/>
      <c r="QAB66" s="169"/>
      <c r="QAC66" s="169"/>
      <c r="QAD66" s="169"/>
      <c r="QAE66" s="169"/>
      <c r="QAF66" s="169"/>
      <c r="QAG66" s="169"/>
      <c r="QAH66" s="169"/>
      <c r="QAI66" s="169"/>
      <c r="QAJ66" s="169"/>
      <c r="QAK66" s="169"/>
      <c r="QAL66" s="169"/>
      <c r="QAM66" s="169"/>
      <c r="QAN66" s="169"/>
      <c r="QAO66" s="169"/>
      <c r="QAP66" s="169"/>
      <c r="QAQ66" s="169"/>
      <c r="QAR66" s="169"/>
      <c r="QAS66" s="169"/>
      <c r="QAT66" s="169"/>
      <c r="QAU66" s="169"/>
      <c r="QAV66" s="169"/>
      <c r="QAW66" s="169"/>
      <c r="QAX66" s="169"/>
      <c r="QAY66" s="169"/>
      <c r="QAZ66" s="169"/>
      <c r="QBA66" s="169"/>
      <c r="QBB66" s="169"/>
      <c r="QBC66" s="169"/>
      <c r="QBD66" s="169"/>
      <c r="QBE66" s="169"/>
      <c r="QBF66" s="169"/>
      <c r="QBG66" s="169"/>
      <c r="QBH66" s="169"/>
      <c r="QBI66" s="169"/>
      <c r="QBJ66" s="169"/>
      <c r="QBK66" s="169"/>
      <c r="QBL66" s="169"/>
      <c r="QBM66" s="169"/>
      <c r="QBN66" s="169"/>
      <c r="QBO66" s="169"/>
      <c r="QBP66" s="169"/>
      <c r="QBQ66" s="169"/>
      <c r="QBR66" s="169"/>
      <c r="QBS66" s="169"/>
      <c r="QBT66" s="169"/>
      <c r="QBU66" s="169"/>
      <c r="QBV66" s="169"/>
      <c r="QBW66" s="169"/>
      <c r="QBX66" s="169"/>
      <c r="QBY66" s="169"/>
      <c r="QBZ66" s="169"/>
      <c r="QCA66" s="169"/>
      <c r="QCB66" s="169"/>
      <c r="QCC66" s="169"/>
      <c r="QCD66" s="169"/>
      <c r="QCE66" s="169"/>
      <c r="QCF66" s="169"/>
      <c r="QCG66" s="169"/>
      <c r="QCH66" s="169"/>
      <c r="QCI66" s="169"/>
      <c r="QCJ66" s="169"/>
      <c r="QCK66" s="169"/>
      <c r="QCL66" s="169"/>
      <c r="QCM66" s="169"/>
      <c r="QCN66" s="169"/>
      <c r="QCO66" s="169"/>
      <c r="QCP66" s="169"/>
      <c r="QCQ66" s="169"/>
      <c r="QCR66" s="169"/>
      <c r="QCS66" s="169"/>
      <c r="QCT66" s="169"/>
      <c r="QCU66" s="169"/>
      <c r="QCV66" s="169"/>
      <c r="QCW66" s="169"/>
      <c r="QCX66" s="169"/>
      <c r="QCY66" s="169"/>
      <c r="QCZ66" s="169"/>
      <c r="QDA66" s="169"/>
      <c r="QDB66" s="169"/>
      <c r="QDC66" s="169"/>
      <c r="QDD66" s="169"/>
      <c r="QDE66" s="169"/>
      <c r="QDF66" s="169"/>
      <c r="QDG66" s="169"/>
      <c r="QDH66" s="169"/>
      <c r="QDI66" s="169"/>
      <c r="QDJ66" s="169"/>
      <c r="QDK66" s="169"/>
      <c r="QDL66" s="169"/>
      <c r="QDM66" s="169"/>
      <c r="QDN66" s="169"/>
      <c r="QDO66" s="169"/>
      <c r="QDP66" s="169"/>
      <c r="QDQ66" s="169"/>
      <c r="QDR66" s="169"/>
      <c r="QDS66" s="169"/>
      <c r="QDT66" s="169"/>
      <c r="QDU66" s="169"/>
      <c r="QDV66" s="169"/>
      <c r="QDW66" s="169"/>
      <c r="QDX66" s="169"/>
      <c r="QDY66" s="169"/>
      <c r="QDZ66" s="169"/>
      <c r="QEA66" s="169"/>
      <c r="QEB66" s="169"/>
      <c r="QEC66" s="169"/>
      <c r="QED66" s="169"/>
      <c r="QEE66" s="169"/>
      <c r="QEF66" s="169"/>
      <c r="QEG66" s="169"/>
      <c r="QEH66" s="169"/>
      <c r="QEI66" s="169"/>
      <c r="QEJ66" s="169"/>
      <c r="QEK66" s="169"/>
      <c r="QEL66" s="169"/>
      <c r="QEM66" s="169"/>
      <c r="QEN66" s="169"/>
      <c r="QEO66" s="169"/>
      <c r="QEP66" s="169"/>
      <c r="QEQ66" s="169"/>
      <c r="QER66" s="169"/>
      <c r="QES66" s="169"/>
      <c r="QET66" s="169"/>
      <c r="QEU66" s="169"/>
      <c r="QEV66" s="169"/>
      <c r="QEW66" s="169"/>
      <c r="QEX66" s="169"/>
      <c r="QEY66" s="169"/>
      <c r="QEZ66" s="169"/>
      <c r="QFA66" s="169"/>
      <c r="QFB66" s="169"/>
      <c r="QFC66" s="169"/>
      <c r="QFD66" s="169"/>
      <c r="QFE66" s="169"/>
      <c r="QFF66" s="169"/>
      <c r="QFG66" s="169"/>
      <c r="QFH66" s="169"/>
      <c r="QFI66" s="169"/>
      <c r="QFJ66" s="169"/>
      <c r="QFK66" s="169"/>
      <c r="QFL66" s="169"/>
      <c r="QFM66" s="169"/>
      <c r="QFN66" s="169"/>
      <c r="QFO66" s="169"/>
      <c r="QFP66" s="169"/>
      <c r="QFQ66" s="169"/>
      <c r="QFR66" s="169"/>
      <c r="QFS66" s="169"/>
      <c r="QFT66" s="169"/>
      <c r="QFU66" s="169"/>
      <c r="QFV66" s="169"/>
      <c r="QFW66" s="169"/>
      <c r="QFX66" s="169"/>
      <c r="QFY66" s="169"/>
      <c r="QFZ66" s="169"/>
      <c r="QGA66" s="169"/>
      <c r="QGB66" s="169"/>
      <c r="QGC66" s="169"/>
      <c r="QGD66" s="169"/>
      <c r="QGE66" s="169"/>
      <c r="QGF66" s="169"/>
      <c r="QGG66" s="169"/>
      <c r="QGH66" s="169"/>
      <c r="QGI66" s="169"/>
      <c r="QGJ66" s="169"/>
      <c r="QGK66" s="169"/>
      <c r="QGL66" s="169"/>
      <c r="QGM66" s="169"/>
      <c r="QGN66" s="169"/>
      <c r="QGO66" s="169"/>
      <c r="QGP66" s="169"/>
      <c r="QGQ66" s="169"/>
      <c r="QGR66" s="169"/>
      <c r="QGS66" s="169"/>
      <c r="QGT66" s="169"/>
      <c r="QGU66" s="169"/>
      <c r="QGV66" s="169"/>
      <c r="QGW66" s="169"/>
      <c r="QGX66" s="169"/>
      <c r="QGY66" s="169"/>
      <c r="QGZ66" s="169"/>
      <c r="QHA66" s="169"/>
      <c r="QHB66" s="169"/>
      <c r="QHC66" s="169"/>
      <c r="QHD66" s="169"/>
      <c r="QHE66" s="169"/>
      <c r="QHF66" s="169"/>
      <c r="QHG66" s="169"/>
      <c r="QHH66" s="169"/>
      <c r="QHI66" s="169"/>
      <c r="QHJ66" s="169"/>
      <c r="QHK66" s="169"/>
      <c r="QHL66" s="169"/>
      <c r="QHM66" s="169"/>
      <c r="QHN66" s="169"/>
      <c r="QHO66" s="169"/>
      <c r="QHP66" s="169"/>
      <c r="QHQ66" s="169"/>
      <c r="QHR66" s="169"/>
      <c r="QHS66" s="169"/>
      <c r="QHT66" s="169"/>
      <c r="QHU66" s="169"/>
      <c r="QHV66" s="169"/>
      <c r="QHW66" s="169"/>
      <c r="QHX66" s="169"/>
      <c r="QHY66" s="169"/>
      <c r="QHZ66" s="169"/>
      <c r="QIA66" s="169"/>
      <c r="QIB66" s="169"/>
      <c r="QIC66" s="169"/>
      <c r="QID66" s="169"/>
      <c r="QIE66" s="169"/>
      <c r="QIF66" s="169"/>
      <c r="QIG66" s="169"/>
      <c r="QIH66" s="169"/>
      <c r="QII66" s="169"/>
      <c r="QIJ66" s="169"/>
      <c r="QIK66" s="169"/>
      <c r="QIL66" s="169"/>
      <c r="QIM66" s="169"/>
      <c r="QIN66" s="169"/>
      <c r="QIO66" s="169"/>
      <c r="QIP66" s="169"/>
      <c r="QIQ66" s="169"/>
      <c r="QIR66" s="169"/>
      <c r="QIS66" s="169"/>
      <c r="QIT66" s="169"/>
      <c r="QIU66" s="169"/>
      <c r="QIV66" s="169"/>
      <c r="QIW66" s="169"/>
      <c r="QIX66" s="169"/>
      <c r="QIY66" s="169"/>
      <c r="QIZ66" s="169"/>
      <c r="QJA66" s="169"/>
      <c r="QJB66" s="169"/>
      <c r="QJC66" s="169"/>
      <c r="QJD66" s="169"/>
      <c r="QJE66" s="169"/>
      <c r="QJF66" s="169"/>
      <c r="QJG66" s="169"/>
      <c r="QJH66" s="169"/>
      <c r="QJI66" s="169"/>
      <c r="QJJ66" s="169"/>
      <c r="QJK66" s="169"/>
      <c r="QJL66" s="169"/>
      <c r="QJM66" s="169"/>
      <c r="QJN66" s="169"/>
      <c r="QJO66" s="169"/>
      <c r="QJP66" s="169"/>
      <c r="QJQ66" s="169"/>
      <c r="QJR66" s="169"/>
      <c r="QJS66" s="169"/>
      <c r="QJT66" s="169"/>
      <c r="QJU66" s="169"/>
      <c r="QJV66" s="169"/>
      <c r="QJW66" s="169"/>
      <c r="QJX66" s="169"/>
      <c r="QJY66" s="169"/>
      <c r="QJZ66" s="169"/>
      <c r="QKA66" s="169"/>
      <c r="QKB66" s="169"/>
      <c r="QKC66" s="169"/>
      <c r="QKD66" s="169"/>
      <c r="QKE66" s="169"/>
      <c r="QKF66" s="169"/>
      <c r="QKG66" s="169"/>
      <c r="QKH66" s="169"/>
      <c r="QKI66" s="169"/>
      <c r="QKJ66" s="169"/>
      <c r="QKK66" s="169"/>
      <c r="QKL66" s="169"/>
      <c r="QKM66" s="169"/>
      <c r="QKN66" s="169"/>
      <c r="QKO66" s="169"/>
      <c r="QKP66" s="169"/>
      <c r="QKQ66" s="169"/>
      <c r="QKR66" s="169"/>
      <c r="QKS66" s="169"/>
      <c r="QKT66" s="169"/>
      <c r="QKU66" s="169"/>
      <c r="QKV66" s="169"/>
      <c r="QKW66" s="169"/>
      <c r="QKX66" s="169"/>
      <c r="QKY66" s="169"/>
      <c r="QKZ66" s="169"/>
      <c r="QLA66" s="169"/>
      <c r="QLB66" s="169"/>
      <c r="QLC66" s="169"/>
      <c r="QLD66" s="169"/>
      <c r="QLE66" s="169"/>
      <c r="QLF66" s="169"/>
      <c r="QLG66" s="169"/>
      <c r="QLH66" s="169"/>
      <c r="QLI66" s="169"/>
      <c r="QLJ66" s="169"/>
      <c r="QLK66" s="169"/>
      <c r="QLL66" s="169"/>
      <c r="QLM66" s="169"/>
      <c r="QLN66" s="169"/>
      <c r="QLO66" s="169"/>
      <c r="QLP66" s="169"/>
      <c r="QLQ66" s="169"/>
      <c r="QLR66" s="169"/>
      <c r="QLS66" s="169"/>
      <c r="QLT66" s="169"/>
      <c r="QLU66" s="169"/>
      <c r="QLV66" s="169"/>
      <c r="QLW66" s="169"/>
      <c r="QLX66" s="169"/>
      <c r="QLY66" s="169"/>
      <c r="QLZ66" s="169"/>
      <c r="QMA66" s="169"/>
      <c r="QMB66" s="169"/>
      <c r="QMC66" s="169"/>
      <c r="QMD66" s="169"/>
      <c r="QME66" s="169"/>
      <c r="QMF66" s="169"/>
      <c r="QMG66" s="169"/>
      <c r="QMH66" s="169"/>
      <c r="QMI66" s="169"/>
      <c r="QMJ66" s="169"/>
      <c r="QMK66" s="169"/>
      <c r="QML66" s="169"/>
      <c r="QMM66" s="169"/>
      <c r="QMN66" s="169"/>
      <c r="QMO66" s="169"/>
      <c r="QMP66" s="169"/>
      <c r="QMQ66" s="169"/>
      <c r="QMR66" s="169"/>
      <c r="QMS66" s="169"/>
      <c r="QMT66" s="169"/>
      <c r="QMU66" s="169"/>
      <c r="QMV66" s="169"/>
      <c r="QMW66" s="169"/>
      <c r="QMX66" s="169"/>
      <c r="QMY66" s="169"/>
      <c r="QMZ66" s="169"/>
      <c r="QNA66" s="169"/>
      <c r="QNB66" s="169"/>
      <c r="QNC66" s="169"/>
      <c r="QND66" s="169"/>
      <c r="QNE66" s="169"/>
      <c r="QNF66" s="169"/>
      <c r="QNG66" s="169"/>
      <c r="QNH66" s="169"/>
      <c r="QNI66" s="169"/>
      <c r="QNJ66" s="169"/>
      <c r="QNK66" s="169"/>
      <c r="QNL66" s="169"/>
      <c r="QNM66" s="169"/>
      <c r="QNN66" s="169"/>
      <c r="QNO66" s="169"/>
      <c r="QNP66" s="169"/>
      <c r="QNQ66" s="169"/>
      <c r="QNR66" s="169"/>
      <c r="QNS66" s="169"/>
      <c r="QNT66" s="169"/>
      <c r="QNU66" s="169"/>
      <c r="QNV66" s="169"/>
      <c r="QNW66" s="169"/>
      <c r="QNX66" s="169"/>
      <c r="QNY66" s="169"/>
      <c r="QNZ66" s="169"/>
      <c r="QOA66" s="169"/>
      <c r="QOB66" s="169"/>
      <c r="QOC66" s="169"/>
      <c r="QOD66" s="169"/>
      <c r="QOE66" s="169"/>
      <c r="QOF66" s="169"/>
      <c r="QOG66" s="169"/>
      <c r="QOH66" s="169"/>
      <c r="QOI66" s="169"/>
      <c r="QOJ66" s="169"/>
      <c r="QOK66" s="169"/>
      <c r="QOL66" s="169"/>
      <c r="QOM66" s="169"/>
      <c r="QON66" s="169"/>
      <c r="QOO66" s="169"/>
      <c r="QOP66" s="169"/>
      <c r="QOQ66" s="169"/>
      <c r="QOR66" s="169"/>
      <c r="QOS66" s="169"/>
      <c r="QOT66" s="169"/>
      <c r="QOU66" s="169"/>
      <c r="QOV66" s="169"/>
      <c r="QOW66" s="169"/>
      <c r="QOX66" s="169"/>
      <c r="QOY66" s="169"/>
      <c r="QOZ66" s="169"/>
      <c r="QPA66" s="169"/>
      <c r="QPB66" s="169"/>
      <c r="QPC66" s="169"/>
      <c r="QPD66" s="169"/>
      <c r="QPE66" s="169"/>
      <c r="QPF66" s="169"/>
      <c r="QPG66" s="169"/>
      <c r="QPH66" s="169"/>
      <c r="QPI66" s="169"/>
      <c r="QPJ66" s="169"/>
      <c r="QPK66" s="169"/>
      <c r="QPL66" s="169"/>
      <c r="QPM66" s="169"/>
      <c r="QPN66" s="169"/>
      <c r="QPO66" s="169"/>
      <c r="QPP66" s="169"/>
      <c r="QPQ66" s="169"/>
      <c r="QPR66" s="169"/>
      <c r="QPS66" s="169"/>
      <c r="QPT66" s="169"/>
      <c r="QPU66" s="169"/>
      <c r="QPV66" s="169"/>
      <c r="QPW66" s="169"/>
      <c r="QPX66" s="169"/>
      <c r="QPY66" s="169"/>
      <c r="QPZ66" s="169"/>
      <c r="QQA66" s="169"/>
      <c r="QQB66" s="169"/>
      <c r="QQC66" s="169"/>
      <c r="QQD66" s="169"/>
      <c r="QQE66" s="169"/>
      <c r="QQF66" s="169"/>
      <c r="QQG66" s="169"/>
      <c r="QQH66" s="169"/>
      <c r="QQI66" s="169"/>
      <c r="QQJ66" s="169"/>
      <c r="QQK66" s="169"/>
      <c r="QQL66" s="169"/>
      <c r="QQM66" s="169"/>
      <c r="QQN66" s="169"/>
      <c r="QQO66" s="169"/>
      <c r="QQP66" s="169"/>
      <c r="QQQ66" s="169"/>
      <c r="QQR66" s="169"/>
      <c r="QQS66" s="169"/>
      <c r="QQT66" s="169"/>
      <c r="QQU66" s="169"/>
      <c r="QQV66" s="169"/>
      <c r="QQW66" s="169"/>
      <c r="QQX66" s="169"/>
      <c r="QQY66" s="169"/>
      <c r="QQZ66" s="169"/>
      <c r="QRA66" s="169"/>
      <c r="QRB66" s="169"/>
      <c r="QRC66" s="169"/>
      <c r="QRD66" s="169"/>
      <c r="QRE66" s="169"/>
      <c r="QRF66" s="169"/>
      <c r="QRG66" s="169"/>
      <c r="QRH66" s="169"/>
      <c r="QRI66" s="169"/>
      <c r="QRJ66" s="169"/>
      <c r="QRK66" s="169"/>
      <c r="QRL66" s="169"/>
      <c r="QRM66" s="169"/>
      <c r="QRN66" s="169"/>
      <c r="QRO66" s="169"/>
      <c r="QRP66" s="169"/>
      <c r="QRQ66" s="169"/>
      <c r="QRR66" s="169"/>
      <c r="QRS66" s="169"/>
      <c r="QRT66" s="169"/>
      <c r="QRU66" s="169"/>
      <c r="QRV66" s="169"/>
      <c r="QRW66" s="169"/>
      <c r="QRX66" s="169"/>
      <c r="QRY66" s="169"/>
      <c r="QRZ66" s="169"/>
      <c r="QSA66" s="169"/>
      <c r="QSB66" s="169"/>
      <c r="QSC66" s="169"/>
      <c r="QSD66" s="169"/>
      <c r="QSE66" s="169"/>
      <c r="QSF66" s="169"/>
      <c r="QSG66" s="169"/>
      <c r="QSH66" s="169"/>
      <c r="QSI66" s="169"/>
      <c r="QSJ66" s="169"/>
      <c r="QSK66" s="169"/>
      <c r="QSL66" s="169"/>
      <c r="QSM66" s="169"/>
      <c r="QSN66" s="169"/>
      <c r="QSO66" s="169"/>
      <c r="QSP66" s="169"/>
      <c r="QSQ66" s="169"/>
      <c r="QSR66" s="169"/>
      <c r="QSS66" s="169"/>
      <c r="QST66" s="169"/>
      <c r="QSU66" s="169"/>
      <c r="QSV66" s="169"/>
      <c r="QSW66" s="169"/>
      <c r="QSX66" s="169"/>
      <c r="QSY66" s="169"/>
      <c r="QSZ66" s="169"/>
      <c r="QTA66" s="169"/>
      <c r="QTB66" s="169"/>
      <c r="QTC66" s="169"/>
      <c r="QTD66" s="169"/>
      <c r="QTE66" s="169"/>
      <c r="QTF66" s="169"/>
      <c r="QTG66" s="169"/>
      <c r="QTH66" s="169"/>
      <c r="QTI66" s="169"/>
      <c r="QTJ66" s="169"/>
      <c r="QTK66" s="169"/>
      <c r="QTL66" s="169"/>
      <c r="QTM66" s="169"/>
      <c r="QTN66" s="169"/>
      <c r="QTO66" s="169"/>
      <c r="QTP66" s="169"/>
      <c r="QTQ66" s="169"/>
      <c r="QTR66" s="169"/>
      <c r="QTS66" s="169"/>
      <c r="QTT66" s="169"/>
      <c r="QTU66" s="169"/>
      <c r="QTV66" s="169"/>
      <c r="QTW66" s="169"/>
      <c r="QTX66" s="169"/>
      <c r="QTY66" s="169"/>
      <c r="QTZ66" s="169"/>
      <c r="QUA66" s="169"/>
      <c r="QUB66" s="169"/>
      <c r="QUC66" s="169"/>
      <c r="QUD66" s="169"/>
      <c r="QUE66" s="169"/>
      <c r="QUF66" s="169"/>
      <c r="QUG66" s="169"/>
      <c r="QUH66" s="169"/>
      <c r="QUI66" s="169"/>
      <c r="QUJ66" s="169"/>
      <c r="QUK66" s="169"/>
      <c r="QUL66" s="169"/>
      <c r="QUM66" s="169"/>
      <c r="QUN66" s="169"/>
      <c r="QUO66" s="169"/>
      <c r="QUP66" s="169"/>
      <c r="QUQ66" s="169"/>
      <c r="QUR66" s="169"/>
      <c r="QUS66" s="169"/>
      <c r="QUT66" s="169"/>
      <c r="QUU66" s="169"/>
      <c r="QUV66" s="169"/>
      <c r="QUW66" s="169"/>
      <c r="QUX66" s="169"/>
      <c r="QUY66" s="169"/>
      <c r="QUZ66" s="169"/>
      <c r="QVA66" s="169"/>
      <c r="QVB66" s="169"/>
      <c r="QVC66" s="169"/>
      <c r="QVD66" s="169"/>
      <c r="QVE66" s="169"/>
      <c r="QVF66" s="169"/>
      <c r="QVG66" s="169"/>
      <c r="QVH66" s="169"/>
      <c r="QVI66" s="169"/>
      <c r="QVJ66" s="169"/>
      <c r="QVK66" s="169"/>
      <c r="QVL66" s="169"/>
      <c r="QVM66" s="169"/>
      <c r="QVN66" s="169"/>
      <c r="QVO66" s="169"/>
      <c r="QVP66" s="169"/>
      <c r="QVQ66" s="169"/>
      <c r="QVR66" s="169"/>
      <c r="QVS66" s="169"/>
      <c r="QVT66" s="169"/>
      <c r="QVU66" s="169"/>
      <c r="QVV66" s="169"/>
      <c r="QVW66" s="169"/>
      <c r="QVX66" s="169"/>
      <c r="QVY66" s="169"/>
      <c r="QVZ66" s="169"/>
      <c r="QWA66" s="169"/>
      <c r="QWB66" s="169"/>
      <c r="QWC66" s="169"/>
      <c r="QWD66" s="169"/>
      <c r="QWE66" s="169"/>
      <c r="QWF66" s="169"/>
      <c r="QWG66" s="169"/>
      <c r="QWH66" s="169"/>
      <c r="QWI66" s="169"/>
      <c r="QWJ66" s="169"/>
      <c r="QWK66" s="169"/>
      <c r="QWL66" s="169"/>
      <c r="QWM66" s="169"/>
      <c r="QWN66" s="169"/>
      <c r="QWO66" s="169"/>
      <c r="QWP66" s="169"/>
      <c r="QWQ66" s="169"/>
      <c r="QWR66" s="169"/>
      <c r="QWS66" s="169"/>
      <c r="QWT66" s="169"/>
      <c r="QWU66" s="169"/>
      <c r="QWV66" s="169"/>
      <c r="QWW66" s="169"/>
      <c r="QWX66" s="169"/>
      <c r="QWY66" s="169"/>
      <c r="QWZ66" s="169"/>
      <c r="QXA66" s="169"/>
      <c r="QXB66" s="169"/>
      <c r="QXC66" s="169"/>
      <c r="QXD66" s="169"/>
      <c r="QXE66" s="169"/>
      <c r="QXF66" s="169"/>
      <c r="QXG66" s="169"/>
      <c r="QXH66" s="169"/>
      <c r="QXI66" s="169"/>
      <c r="QXJ66" s="169"/>
      <c r="QXK66" s="169"/>
      <c r="QXL66" s="169"/>
      <c r="QXM66" s="169"/>
      <c r="QXN66" s="169"/>
      <c r="QXO66" s="169"/>
      <c r="QXP66" s="169"/>
      <c r="QXQ66" s="169"/>
      <c r="QXR66" s="169"/>
      <c r="QXS66" s="169"/>
      <c r="QXT66" s="169"/>
      <c r="QXU66" s="169"/>
      <c r="QXV66" s="169"/>
      <c r="QXW66" s="169"/>
      <c r="QXX66" s="169"/>
      <c r="QXY66" s="169"/>
      <c r="QXZ66" s="169"/>
      <c r="QYA66" s="169"/>
      <c r="QYB66" s="169"/>
      <c r="QYC66" s="169"/>
      <c r="QYD66" s="169"/>
      <c r="QYE66" s="169"/>
      <c r="QYF66" s="169"/>
      <c r="QYG66" s="169"/>
      <c r="QYH66" s="169"/>
      <c r="QYI66" s="169"/>
      <c r="QYJ66" s="169"/>
      <c r="QYK66" s="169"/>
      <c r="QYL66" s="169"/>
      <c r="QYM66" s="169"/>
      <c r="QYN66" s="169"/>
      <c r="QYO66" s="169"/>
      <c r="QYP66" s="169"/>
      <c r="QYQ66" s="169"/>
      <c r="QYR66" s="169"/>
      <c r="QYS66" s="169"/>
      <c r="QYT66" s="169"/>
      <c r="QYU66" s="169"/>
      <c r="QYV66" s="169"/>
      <c r="QYW66" s="169"/>
      <c r="QYX66" s="169"/>
      <c r="QYY66" s="169"/>
      <c r="QYZ66" s="169"/>
      <c r="QZA66" s="169"/>
      <c r="QZB66" s="169"/>
      <c r="QZC66" s="169"/>
      <c r="QZD66" s="169"/>
      <c r="QZE66" s="169"/>
      <c r="QZF66" s="169"/>
      <c r="QZG66" s="169"/>
      <c r="QZH66" s="169"/>
      <c r="QZI66" s="169"/>
      <c r="QZJ66" s="169"/>
      <c r="QZK66" s="169"/>
      <c r="QZL66" s="169"/>
      <c r="QZM66" s="169"/>
      <c r="QZN66" s="169"/>
      <c r="QZO66" s="169"/>
      <c r="QZP66" s="169"/>
      <c r="QZQ66" s="169"/>
      <c r="QZR66" s="169"/>
      <c r="QZS66" s="169"/>
      <c r="QZT66" s="169"/>
      <c r="QZU66" s="169"/>
      <c r="QZV66" s="169"/>
      <c r="QZW66" s="169"/>
      <c r="QZX66" s="169"/>
      <c r="QZY66" s="169"/>
      <c r="QZZ66" s="169"/>
      <c r="RAA66" s="169"/>
      <c r="RAB66" s="169"/>
      <c r="RAC66" s="169"/>
      <c r="RAD66" s="169"/>
      <c r="RAE66" s="169"/>
      <c r="RAF66" s="169"/>
      <c r="RAG66" s="169"/>
      <c r="RAH66" s="169"/>
      <c r="RAI66" s="169"/>
      <c r="RAJ66" s="169"/>
      <c r="RAK66" s="169"/>
      <c r="RAL66" s="169"/>
      <c r="RAM66" s="169"/>
      <c r="RAN66" s="169"/>
      <c r="RAO66" s="169"/>
      <c r="RAP66" s="169"/>
      <c r="RAQ66" s="169"/>
      <c r="RAR66" s="169"/>
      <c r="RAS66" s="169"/>
      <c r="RAT66" s="169"/>
      <c r="RAU66" s="169"/>
      <c r="RAV66" s="169"/>
      <c r="RAW66" s="169"/>
      <c r="RAX66" s="169"/>
      <c r="RAY66" s="169"/>
      <c r="RAZ66" s="169"/>
      <c r="RBA66" s="169"/>
      <c r="RBB66" s="169"/>
      <c r="RBC66" s="169"/>
      <c r="RBD66" s="169"/>
      <c r="RBE66" s="169"/>
      <c r="RBF66" s="169"/>
      <c r="RBG66" s="169"/>
      <c r="RBH66" s="169"/>
      <c r="RBI66" s="169"/>
      <c r="RBJ66" s="169"/>
      <c r="RBK66" s="169"/>
      <c r="RBL66" s="169"/>
      <c r="RBM66" s="169"/>
      <c r="RBN66" s="169"/>
      <c r="RBO66" s="169"/>
      <c r="RBP66" s="169"/>
      <c r="RBQ66" s="169"/>
      <c r="RBR66" s="169"/>
      <c r="RBS66" s="169"/>
      <c r="RBT66" s="169"/>
      <c r="RBU66" s="169"/>
      <c r="RBV66" s="169"/>
      <c r="RBW66" s="169"/>
      <c r="RBX66" s="169"/>
      <c r="RBY66" s="169"/>
      <c r="RBZ66" s="169"/>
      <c r="RCA66" s="169"/>
      <c r="RCB66" s="169"/>
      <c r="RCC66" s="169"/>
      <c r="RCD66" s="169"/>
      <c r="RCE66" s="169"/>
      <c r="RCF66" s="169"/>
      <c r="RCG66" s="169"/>
      <c r="RCH66" s="169"/>
      <c r="RCI66" s="169"/>
      <c r="RCJ66" s="169"/>
      <c r="RCK66" s="169"/>
      <c r="RCL66" s="169"/>
      <c r="RCM66" s="169"/>
      <c r="RCN66" s="169"/>
      <c r="RCO66" s="169"/>
      <c r="RCP66" s="169"/>
      <c r="RCQ66" s="169"/>
      <c r="RCR66" s="169"/>
      <c r="RCS66" s="169"/>
      <c r="RCT66" s="169"/>
      <c r="RCU66" s="169"/>
      <c r="RCV66" s="169"/>
      <c r="RCW66" s="169"/>
      <c r="RCX66" s="169"/>
      <c r="RCY66" s="169"/>
      <c r="RCZ66" s="169"/>
      <c r="RDA66" s="169"/>
      <c r="RDB66" s="169"/>
      <c r="RDC66" s="169"/>
      <c r="RDD66" s="169"/>
      <c r="RDE66" s="169"/>
      <c r="RDF66" s="169"/>
      <c r="RDG66" s="169"/>
      <c r="RDH66" s="169"/>
      <c r="RDI66" s="169"/>
      <c r="RDJ66" s="169"/>
      <c r="RDK66" s="169"/>
      <c r="RDL66" s="169"/>
      <c r="RDM66" s="169"/>
      <c r="RDN66" s="169"/>
      <c r="RDO66" s="169"/>
      <c r="RDP66" s="169"/>
      <c r="RDQ66" s="169"/>
      <c r="RDR66" s="169"/>
      <c r="RDS66" s="169"/>
      <c r="RDT66" s="169"/>
      <c r="RDU66" s="169"/>
      <c r="RDV66" s="169"/>
      <c r="RDW66" s="169"/>
      <c r="RDX66" s="169"/>
      <c r="RDY66" s="169"/>
      <c r="RDZ66" s="169"/>
      <c r="REA66" s="169"/>
      <c r="REB66" s="169"/>
      <c r="REC66" s="169"/>
      <c r="RED66" s="169"/>
      <c r="REE66" s="169"/>
      <c r="REF66" s="169"/>
      <c r="REG66" s="169"/>
      <c r="REH66" s="169"/>
      <c r="REI66" s="169"/>
      <c r="REJ66" s="169"/>
      <c r="REK66" s="169"/>
      <c r="REL66" s="169"/>
      <c r="REM66" s="169"/>
      <c r="REN66" s="169"/>
      <c r="REO66" s="169"/>
      <c r="REP66" s="169"/>
      <c r="REQ66" s="169"/>
      <c r="RER66" s="169"/>
      <c r="RES66" s="169"/>
      <c r="RET66" s="169"/>
      <c r="REU66" s="169"/>
      <c r="REV66" s="169"/>
      <c r="REW66" s="169"/>
      <c r="REX66" s="169"/>
      <c r="REY66" s="169"/>
      <c r="REZ66" s="169"/>
      <c r="RFA66" s="169"/>
      <c r="RFB66" s="169"/>
      <c r="RFC66" s="169"/>
      <c r="RFD66" s="169"/>
      <c r="RFE66" s="169"/>
      <c r="RFF66" s="169"/>
      <c r="RFG66" s="169"/>
      <c r="RFH66" s="169"/>
      <c r="RFI66" s="169"/>
      <c r="RFJ66" s="169"/>
      <c r="RFK66" s="169"/>
      <c r="RFL66" s="169"/>
      <c r="RFM66" s="169"/>
      <c r="RFN66" s="169"/>
      <c r="RFO66" s="169"/>
      <c r="RFP66" s="169"/>
      <c r="RFQ66" s="169"/>
      <c r="RFR66" s="169"/>
      <c r="RFS66" s="169"/>
      <c r="RFT66" s="169"/>
      <c r="RFU66" s="169"/>
      <c r="RFV66" s="169"/>
      <c r="RFW66" s="169"/>
      <c r="RFX66" s="169"/>
      <c r="RFY66" s="169"/>
      <c r="RFZ66" s="169"/>
      <c r="RGA66" s="169"/>
      <c r="RGB66" s="169"/>
      <c r="RGC66" s="169"/>
      <c r="RGD66" s="169"/>
      <c r="RGE66" s="169"/>
      <c r="RGF66" s="169"/>
      <c r="RGG66" s="169"/>
      <c r="RGH66" s="169"/>
      <c r="RGI66" s="169"/>
      <c r="RGJ66" s="169"/>
      <c r="RGK66" s="169"/>
      <c r="RGL66" s="169"/>
      <c r="RGM66" s="169"/>
      <c r="RGN66" s="169"/>
      <c r="RGO66" s="169"/>
      <c r="RGP66" s="169"/>
      <c r="RGQ66" s="169"/>
      <c r="RGR66" s="169"/>
      <c r="RGS66" s="169"/>
      <c r="RGT66" s="169"/>
      <c r="RGU66" s="169"/>
      <c r="RGV66" s="169"/>
      <c r="RGW66" s="169"/>
      <c r="RGX66" s="169"/>
      <c r="RGY66" s="169"/>
      <c r="RGZ66" s="169"/>
      <c r="RHA66" s="169"/>
      <c r="RHB66" s="169"/>
      <c r="RHC66" s="169"/>
      <c r="RHD66" s="169"/>
      <c r="RHE66" s="169"/>
      <c r="RHF66" s="169"/>
      <c r="RHG66" s="169"/>
      <c r="RHH66" s="169"/>
      <c r="RHI66" s="169"/>
      <c r="RHJ66" s="169"/>
      <c r="RHK66" s="169"/>
      <c r="RHL66" s="169"/>
      <c r="RHM66" s="169"/>
      <c r="RHN66" s="169"/>
      <c r="RHO66" s="169"/>
      <c r="RHP66" s="169"/>
      <c r="RHQ66" s="169"/>
      <c r="RHR66" s="169"/>
      <c r="RHS66" s="169"/>
      <c r="RHT66" s="169"/>
      <c r="RHU66" s="169"/>
      <c r="RHV66" s="169"/>
      <c r="RHW66" s="169"/>
      <c r="RHX66" s="169"/>
      <c r="RHY66" s="169"/>
      <c r="RHZ66" s="169"/>
      <c r="RIA66" s="169"/>
      <c r="RIB66" s="169"/>
      <c r="RIC66" s="169"/>
      <c r="RID66" s="169"/>
      <c r="RIE66" s="169"/>
      <c r="RIF66" s="169"/>
      <c r="RIG66" s="169"/>
      <c r="RIH66" s="169"/>
      <c r="RII66" s="169"/>
      <c r="RIJ66" s="169"/>
      <c r="RIK66" s="169"/>
      <c r="RIL66" s="169"/>
      <c r="RIM66" s="169"/>
      <c r="RIN66" s="169"/>
      <c r="RIO66" s="169"/>
      <c r="RIP66" s="169"/>
      <c r="RIQ66" s="169"/>
      <c r="RIR66" s="169"/>
      <c r="RIS66" s="169"/>
      <c r="RIT66" s="169"/>
      <c r="RIU66" s="169"/>
      <c r="RIV66" s="169"/>
      <c r="RIW66" s="169"/>
      <c r="RIX66" s="169"/>
      <c r="RIY66" s="169"/>
      <c r="RIZ66" s="169"/>
      <c r="RJA66" s="169"/>
      <c r="RJB66" s="169"/>
      <c r="RJC66" s="169"/>
      <c r="RJD66" s="169"/>
      <c r="RJE66" s="169"/>
      <c r="RJF66" s="169"/>
      <c r="RJG66" s="169"/>
      <c r="RJH66" s="169"/>
      <c r="RJI66" s="169"/>
      <c r="RJJ66" s="169"/>
      <c r="RJK66" s="169"/>
      <c r="RJL66" s="169"/>
      <c r="RJM66" s="169"/>
      <c r="RJN66" s="169"/>
      <c r="RJO66" s="169"/>
      <c r="RJP66" s="169"/>
      <c r="RJQ66" s="169"/>
      <c r="RJR66" s="169"/>
      <c r="RJS66" s="169"/>
      <c r="RJT66" s="169"/>
      <c r="RJU66" s="169"/>
      <c r="RJV66" s="169"/>
      <c r="RJW66" s="169"/>
      <c r="RJX66" s="169"/>
      <c r="RJY66" s="169"/>
      <c r="RJZ66" s="169"/>
      <c r="RKA66" s="169"/>
      <c r="RKB66" s="169"/>
      <c r="RKC66" s="169"/>
      <c r="RKD66" s="169"/>
      <c r="RKE66" s="169"/>
      <c r="RKF66" s="169"/>
      <c r="RKG66" s="169"/>
      <c r="RKH66" s="169"/>
      <c r="RKI66" s="169"/>
      <c r="RKJ66" s="169"/>
      <c r="RKK66" s="169"/>
      <c r="RKL66" s="169"/>
      <c r="RKM66" s="169"/>
      <c r="RKN66" s="169"/>
      <c r="RKO66" s="169"/>
      <c r="RKP66" s="169"/>
      <c r="RKQ66" s="169"/>
      <c r="RKR66" s="169"/>
      <c r="RKS66" s="169"/>
      <c r="RKT66" s="169"/>
      <c r="RKU66" s="169"/>
      <c r="RKV66" s="169"/>
      <c r="RKW66" s="169"/>
      <c r="RKX66" s="169"/>
      <c r="RKY66" s="169"/>
      <c r="RKZ66" s="169"/>
      <c r="RLA66" s="169"/>
      <c r="RLB66" s="169"/>
      <c r="RLC66" s="169"/>
      <c r="RLD66" s="169"/>
      <c r="RLE66" s="169"/>
      <c r="RLF66" s="169"/>
      <c r="RLG66" s="169"/>
      <c r="RLH66" s="169"/>
      <c r="RLI66" s="169"/>
      <c r="RLJ66" s="169"/>
      <c r="RLK66" s="169"/>
      <c r="RLL66" s="169"/>
      <c r="RLM66" s="169"/>
      <c r="RLN66" s="169"/>
      <c r="RLO66" s="169"/>
      <c r="RLP66" s="169"/>
      <c r="RLQ66" s="169"/>
      <c r="RLR66" s="169"/>
      <c r="RLS66" s="169"/>
      <c r="RLT66" s="169"/>
      <c r="RLU66" s="169"/>
      <c r="RLV66" s="169"/>
      <c r="RLW66" s="169"/>
      <c r="RLX66" s="169"/>
      <c r="RLY66" s="169"/>
      <c r="RLZ66" s="169"/>
      <c r="RMA66" s="169"/>
      <c r="RMB66" s="169"/>
      <c r="RMC66" s="169"/>
      <c r="RMD66" s="169"/>
      <c r="RME66" s="169"/>
      <c r="RMF66" s="169"/>
      <c r="RMG66" s="169"/>
      <c r="RMH66" s="169"/>
      <c r="RMI66" s="169"/>
      <c r="RMJ66" s="169"/>
      <c r="RMK66" s="169"/>
      <c r="RML66" s="169"/>
      <c r="RMM66" s="169"/>
      <c r="RMN66" s="169"/>
      <c r="RMO66" s="169"/>
      <c r="RMP66" s="169"/>
      <c r="RMQ66" s="169"/>
      <c r="RMR66" s="169"/>
      <c r="RMS66" s="169"/>
      <c r="RMT66" s="169"/>
      <c r="RMU66" s="169"/>
      <c r="RMV66" s="169"/>
      <c r="RMW66" s="169"/>
      <c r="RMX66" s="169"/>
      <c r="RMY66" s="169"/>
      <c r="RMZ66" s="169"/>
      <c r="RNA66" s="169"/>
      <c r="RNB66" s="169"/>
      <c r="RNC66" s="169"/>
      <c r="RND66" s="169"/>
      <c r="RNE66" s="169"/>
      <c r="RNF66" s="169"/>
      <c r="RNG66" s="169"/>
      <c r="RNH66" s="169"/>
      <c r="RNI66" s="169"/>
      <c r="RNJ66" s="169"/>
      <c r="RNK66" s="169"/>
      <c r="RNL66" s="169"/>
      <c r="RNM66" s="169"/>
      <c r="RNN66" s="169"/>
      <c r="RNO66" s="169"/>
      <c r="RNP66" s="169"/>
      <c r="RNQ66" s="169"/>
      <c r="RNR66" s="169"/>
      <c r="RNS66" s="169"/>
      <c r="RNT66" s="169"/>
      <c r="RNU66" s="169"/>
      <c r="RNV66" s="169"/>
      <c r="RNW66" s="169"/>
      <c r="RNX66" s="169"/>
      <c r="RNY66" s="169"/>
      <c r="RNZ66" s="169"/>
      <c r="ROA66" s="169"/>
      <c r="ROB66" s="169"/>
      <c r="ROC66" s="169"/>
      <c r="ROD66" s="169"/>
      <c r="ROE66" s="169"/>
      <c r="ROF66" s="169"/>
      <c r="ROG66" s="169"/>
      <c r="ROH66" s="169"/>
      <c r="ROI66" s="169"/>
      <c r="ROJ66" s="169"/>
      <c r="ROK66" s="169"/>
      <c r="ROL66" s="169"/>
      <c r="ROM66" s="169"/>
      <c r="RON66" s="169"/>
      <c r="ROO66" s="169"/>
      <c r="ROP66" s="169"/>
      <c r="ROQ66" s="169"/>
      <c r="ROR66" s="169"/>
      <c r="ROS66" s="169"/>
      <c r="ROT66" s="169"/>
      <c r="ROU66" s="169"/>
      <c r="ROV66" s="169"/>
      <c r="ROW66" s="169"/>
      <c r="ROX66" s="169"/>
      <c r="ROY66" s="169"/>
      <c r="ROZ66" s="169"/>
      <c r="RPA66" s="169"/>
      <c r="RPB66" s="169"/>
      <c r="RPC66" s="169"/>
      <c r="RPD66" s="169"/>
      <c r="RPE66" s="169"/>
      <c r="RPF66" s="169"/>
      <c r="RPG66" s="169"/>
      <c r="RPH66" s="169"/>
      <c r="RPI66" s="169"/>
      <c r="RPJ66" s="169"/>
      <c r="RPK66" s="169"/>
      <c r="RPL66" s="169"/>
      <c r="RPM66" s="169"/>
      <c r="RPN66" s="169"/>
      <c r="RPO66" s="169"/>
      <c r="RPP66" s="169"/>
      <c r="RPQ66" s="169"/>
      <c r="RPR66" s="169"/>
      <c r="RPS66" s="169"/>
      <c r="RPT66" s="169"/>
      <c r="RPU66" s="169"/>
      <c r="RPV66" s="169"/>
      <c r="RPW66" s="169"/>
      <c r="RPX66" s="169"/>
      <c r="RPY66" s="169"/>
      <c r="RPZ66" s="169"/>
      <c r="RQA66" s="169"/>
      <c r="RQB66" s="169"/>
      <c r="RQC66" s="169"/>
      <c r="RQD66" s="169"/>
      <c r="RQE66" s="169"/>
      <c r="RQF66" s="169"/>
      <c r="RQG66" s="169"/>
      <c r="RQH66" s="169"/>
      <c r="RQI66" s="169"/>
      <c r="RQJ66" s="169"/>
      <c r="RQK66" s="169"/>
      <c r="RQL66" s="169"/>
      <c r="RQM66" s="169"/>
      <c r="RQN66" s="169"/>
      <c r="RQO66" s="169"/>
      <c r="RQP66" s="169"/>
      <c r="RQQ66" s="169"/>
      <c r="RQR66" s="169"/>
      <c r="RQS66" s="169"/>
      <c r="RQT66" s="169"/>
      <c r="RQU66" s="169"/>
      <c r="RQV66" s="169"/>
      <c r="RQW66" s="169"/>
      <c r="RQX66" s="169"/>
      <c r="RQY66" s="169"/>
      <c r="RQZ66" s="169"/>
      <c r="RRA66" s="169"/>
      <c r="RRB66" s="169"/>
      <c r="RRC66" s="169"/>
      <c r="RRD66" s="169"/>
      <c r="RRE66" s="169"/>
      <c r="RRF66" s="169"/>
      <c r="RRG66" s="169"/>
      <c r="RRH66" s="169"/>
      <c r="RRI66" s="169"/>
      <c r="RRJ66" s="169"/>
      <c r="RRK66" s="169"/>
      <c r="RRL66" s="169"/>
      <c r="RRM66" s="169"/>
      <c r="RRN66" s="169"/>
      <c r="RRO66" s="169"/>
      <c r="RRP66" s="169"/>
      <c r="RRQ66" s="169"/>
      <c r="RRR66" s="169"/>
      <c r="RRS66" s="169"/>
      <c r="RRT66" s="169"/>
      <c r="RRU66" s="169"/>
      <c r="RRV66" s="169"/>
      <c r="RRW66" s="169"/>
      <c r="RRX66" s="169"/>
      <c r="RRY66" s="169"/>
      <c r="RRZ66" s="169"/>
      <c r="RSA66" s="169"/>
      <c r="RSB66" s="169"/>
      <c r="RSC66" s="169"/>
      <c r="RSD66" s="169"/>
      <c r="RSE66" s="169"/>
      <c r="RSF66" s="169"/>
      <c r="RSG66" s="169"/>
      <c r="RSH66" s="169"/>
      <c r="RSI66" s="169"/>
      <c r="RSJ66" s="169"/>
      <c r="RSK66" s="169"/>
      <c r="RSL66" s="169"/>
      <c r="RSM66" s="169"/>
      <c r="RSN66" s="169"/>
      <c r="RSO66" s="169"/>
      <c r="RSP66" s="169"/>
      <c r="RSQ66" s="169"/>
      <c r="RSR66" s="169"/>
      <c r="RSS66" s="169"/>
      <c r="RST66" s="169"/>
      <c r="RSU66" s="169"/>
      <c r="RSV66" s="169"/>
      <c r="RSW66" s="169"/>
      <c r="RSX66" s="169"/>
      <c r="RSY66" s="169"/>
      <c r="RSZ66" s="169"/>
      <c r="RTA66" s="169"/>
      <c r="RTB66" s="169"/>
      <c r="RTC66" s="169"/>
      <c r="RTD66" s="169"/>
      <c r="RTE66" s="169"/>
      <c r="RTF66" s="169"/>
      <c r="RTG66" s="169"/>
      <c r="RTH66" s="169"/>
      <c r="RTI66" s="169"/>
      <c r="RTJ66" s="169"/>
      <c r="RTK66" s="169"/>
      <c r="RTL66" s="169"/>
      <c r="RTM66" s="169"/>
      <c r="RTN66" s="169"/>
      <c r="RTO66" s="169"/>
      <c r="RTP66" s="169"/>
      <c r="RTQ66" s="169"/>
      <c r="RTR66" s="169"/>
      <c r="RTS66" s="169"/>
      <c r="RTT66" s="169"/>
      <c r="RTU66" s="169"/>
      <c r="RTV66" s="169"/>
      <c r="RTW66" s="169"/>
      <c r="RTX66" s="169"/>
      <c r="RTY66" s="169"/>
      <c r="RTZ66" s="169"/>
      <c r="RUA66" s="169"/>
      <c r="RUB66" s="169"/>
      <c r="RUC66" s="169"/>
      <c r="RUD66" s="169"/>
      <c r="RUE66" s="169"/>
      <c r="RUF66" s="169"/>
      <c r="RUG66" s="169"/>
      <c r="RUH66" s="169"/>
      <c r="RUI66" s="169"/>
      <c r="RUJ66" s="169"/>
      <c r="RUK66" s="169"/>
      <c r="RUL66" s="169"/>
      <c r="RUM66" s="169"/>
      <c r="RUN66" s="169"/>
      <c r="RUO66" s="169"/>
      <c r="RUP66" s="169"/>
      <c r="RUQ66" s="169"/>
      <c r="RUR66" s="169"/>
      <c r="RUS66" s="169"/>
      <c r="RUT66" s="169"/>
      <c r="RUU66" s="169"/>
      <c r="RUV66" s="169"/>
      <c r="RUW66" s="169"/>
      <c r="RUX66" s="169"/>
      <c r="RUY66" s="169"/>
      <c r="RUZ66" s="169"/>
      <c r="RVA66" s="169"/>
      <c r="RVB66" s="169"/>
      <c r="RVC66" s="169"/>
      <c r="RVD66" s="169"/>
      <c r="RVE66" s="169"/>
      <c r="RVF66" s="169"/>
      <c r="RVG66" s="169"/>
      <c r="RVH66" s="169"/>
      <c r="RVI66" s="169"/>
      <c r="RVJ66" s="169"/>
      <c r="RVK66" s="169"/>
      <c r="RVL66" s="169"/>
      <c r="RVM66" s="169"/>
      <c r="RVN66" s="169"/>
      <c r="RVO66" s="169"/>
      <c r="RVP66" s="169"/>
      <c r="RVQ66" s="169"/>
      <c r="RVR66" s="169"/>
      <c r="RVS66" s="169"/>
      <c r="RVT66" s="169"/>
      <c r="RVU66" s="169"/>
      <c r="RVV66" s="169"/>
      <c r="RVW66" s="169"/>
      <c r="RVX66" s="169"/>
      <c r="RVY66" s="169"/>
      <c r="RVZ66" s="169"/>
      <c r="RWA66" s="169"/>
      <c r="RWB66" s="169"/>
      <c r="RWC66" s="169"/>
      <c r="RWD66" s="169"/>
      <c r="RWE66" s="169"/>
      <c r="RWF66" s="169"/>
      <c r="RWG66" s="169"/>
      <c r="RWH66" s="169"/>
      <c r="RWI66" s="169"/>
      <c r="RWJ66" s="169"/>
      <c r="RWK66" s="169"/>
      <c r="RWL66" s="169"/>
      <c r="RWM66" s="169"/>
      <c r="RWN66" s="169"/>
      <c r="RWO66" s="169"/>
      <c r="RWP66" s="169"/>
      <c r="RWQ66" s="169"/>
      <c r="RWR66" s="169"/>
      <c r="RWS66" s="169"/>
      <c r="RWT66" s="169"/>
      <c r="RWU66" s="169"/>
      <c r="RWV66" s="169"/>
      <c r="RWW66" s="169"/>
      <c r="RWX66" s="169"/>
      <c r="RWY66" s="169"/>
      <c r="RWZ66" s="169"/>
      <c r="RXA66" s="169"/>
      <c r="RXB66" s="169"/>
      <c r="RXC66" s="169"/>
      <c r="RXD66" s="169"/>
      <c r="RXE66" s="169"/>
      <c r="RXF66" s="169"/>
      <c r="RXG66" s="169"/>
      <c r="RXH66" s="169"/>
      <c r="RXI66" s="169"/>
      <c r="RXJ66" s="169"/>
      <c r="RXK66" s="169"/>
      <c r="RXL66" s="169"/>
      <c r="RXM66" s="169"/>
      <c r="RXN66" s="169"/>
      <c r="RXO66" s="169"/>
      <c r="RXP66" s="169"/>
      <c r="RXQ66" s="169"/>
      <c r="RXR66" s="169"/>
      <c r="RXS66" s="169"/>
      <c r="RXT66" s="169"/>
      <c r="RXU66" s="169"/>
      <c r="RXV66" s="169"/>
      <c r="RXW66" s="169"/>
      <c r="RXX66" s="169"/>
      <c r="RXY66" s="169"/>
      <c r="RXZ66" s="169"/>
      <c r="RYA66" s="169"/>
      <c r="RYB66" s="169"/>
      <c r="RYC66" s="169"/>
      <c r="RYD66" s="169"/>
      <c r="RYE66" s="169"/>
      <c r="RYF66" s="169"/>
      <c r="RYG66" s="169"/>
      <c r="RYH66" s="169"/>
      <c r="RYI66" s="169"/>
      <c r="RYJ66" s="169"/>
      <c r="RYK66" s="169"/>
      <c r="RYL66" s="169"/>
      <c r="RYM66" s="169"/>
      <c r="RYN66" s="169"/>
      <c r="RYO66" s="169"/>
      <c r="RYP66" s="169"/>
      <c r="RYQ66" s="169"/>
      <c r="RYR66" s="169"/>
      <c r="RYS66" s="169"/>
      <c r="RYT66" s="169"/>
      <c r="RYU66" s="169"/>
      <c r="RYV66" s="169"/>
      <c r="RYW66" s="169"/>
      <c r="RYX66" s="169"/>
      <c r="RYY66" s="169"/>
      <c r="RYZ66" s="169"/>
      <c r="RZA66" s="169"/>
      <c r="RZB66" s="169"/>
      <c r="RZC66" s="169"/>
      <c r="RZD66" s="169"/>
      <c r="RZE66" s="169"/>
      <c r="RZF66" s="169"/>
      <c r="RZG66" s="169"/>
      <c r="RZH66" s="169"/>
      <c r="RZI66" s="169"/>
      <c r="RZJ66" s="169"/>
      <c r="RZK66" s="169"/>
      <c r="RZL66" s="169"/>
      <c r="RZM66" s="169"/>
      <c r="RZN66" s="169"/>
      <c r="RZO66" s="169"/>
      <c r="RZP66" s="169"/>
      <c r="RZQ66" s="169"/>
      <c r="RZR66" s="169"/>
      <c r="RZS66" s="169"/>
      <c r="RZT66" s="169"/>
      <c r="RZU66" s="169"/>
      <c r="RZV66" s="169"/>
      <c r="RZW66" s="169"/>
      <c r="RZX66" s="169"/>
      <c r="RZY66" s="169"/>
      <c r="RZZ66" s="169"/>
      <c r="SAA66" s="169"/>
      <c r="SAB66" s="169"/>
      <c r="SAC66" s="169"/>
      <c r="SAD66" s="169"/>
      <c r="SAE66" s="169"/>
      <c r="SAF66" s="169"/>
      <c r="SAG66" s="169"/>
      <c r="SAH66" s="169"/>
      <c r="SAI66" s="169"/>
      <c r="SAJ66" s="169"/>
      <c r="SAK66" s="169"/>
      <c r="SAL66" s="169"/>
      <c r="SAM66" s="169"/>
      <c r="SAN66" s="169"/>
      <c r="SAO66" s="169"/>
      <c r="SAP66" s="169"/>
      <c r="SAQ66" s="169"/>
      <c r="SAR66" s="169"/>
      <c r="SAS66" s="169"/>
      <c r="SAT66" s="169"/>
      <c r="SAU66" s="169"/>
      <c r="SAV66" s="169"/>
      <c r="SAW66" s="169"/>
      <c r="SAX66" s="169"/>
      <c r="SAY66" s="169"/>
      <c r="SAZ66" s="169"/>
      <c r="SBA66" s="169"/>
      <c r="SBB66" s="169"/>
      <c r="SBC66" s="169"/>
      <c r="SBD66" s="169"/>
      <c r="SBE66" s="169"/>
      <c r="SBF66" s="169"/>
      <c r="SBG66" s="169"/>
      <c r="SBH66" s="169"/>
      <c r="SBI66" s="169"/>
      <c r="SBJ66" s="169"/>
      <c r="SBK66" s="169"/>
      <c r="SBL66" s="169"/>
      <c r="SBM66" s="169"/>
      <c r="SBN66" s="169"/>
      <c r="SBO66" s="169"/>
      <c r="SBP66" s="169"/>
      <c r="SBQ66" s="169"/>
      <c r="SBR66" s="169"/>
      <c r="SBS66" s="169"/>
      <c r="SBT66" s="169"/>
      <c r="SBU66" s="169"/>
      <c r="SBV66" s="169"/>
      <c r="SBW66" s="169"/>
      <c r="SBX66" s="169"/>
      <c r="SBY66" s="169"/>
      <c r="SBZ66" s="169"/>
      <c r="SCA66" s="169"/>
      <c r="SCB66" s="169"/>
      <c r="SCC66" s="169"/>
      <c r="SCD66" s="169"/>
      <c r="SCE66" s="169"/>
      <c r="SCF66" s="169"/>
      <c r="SCG66" s="169"/>
      <c r="SCH66" s="169"/>
      <c r="SCI66" s="169"/>
      <c r="SCJ66" s="169"/>
      <c r="SCK66" s="169"/>
      <c r="SCL66" s="169"/>
      <c r="SCM66" s="169"/>
      <c r="SCN66" s="169"/>
      <c r="SCO66" s="169"/>
      <c r="SCP66" s="169"/>
      <c r="SCQ66" s="169"/>
      <c r="SCR66" s="169"/>
      <c r="SCS66" s="169"/>
      <c r="SCT66" s="169"/>
      <c r="SCU66" s="169"/>
      <c r="SCV66" s="169"/>
      <c r="SCW66" s="169"/>
      <c r="SCX66" s="169"/>
      <c r="SCY66" s="169"/>
      <c r="SCZ66" s="169"/>
      <c r="SDA66" s="169"/>
      <c r="SDB66" s="169"/>
      <c r="SDC66" s="169"/>
      <c r="SDD66" s="169"/>
      <c r="SDE66" s="169"/>
      <c r="SDF66" s="169"/>
      <c r="SDG66" s="169"/>
      <c r="SDH66" s="169"/>
      <c r="SDI66" s="169"/>
      <c r="SDJ66" s="169"/>
      <c r="SDK66" s="169"/>
      <c r="SDL66" s="169"/>
      <c r="SDM66" s="169"/>
      <c r="SDN66" s="169"/>
      <c r="SDO66" s="169"/>
      <c r="SDP66" s="169"/>
      <c r="SDQ66" s="169"/>
      <c r="SDR66" s="169"/>
      <c r="SDS66" s="169"/>
      <c r="SDT66" s="169"/>
      <c r="SDU66" s="169"/>
      <c r="SDV66" s="169"/>
      <c r="SDW66" s="169"/>
      <c r="SDX66" s="169"/>
      <c r="SDY66" s="169"/>
      <c r="SDZ66" s="169"/>
      <c r="SEA66" s="169"/>
      <c r="SEB66" s="169"/>
      <c r="SEC66" s="169"/>
      <c r="SED66" s="169"/>
      <c r="SEE66" s="169"/>
      <c r="SEF66" s="169"/>
      <c r="SEG66" s="169"/>
      <c r="SEH66" s="169"/>
      <c r="SEI66" s="169"/>
      <c r="SEJ66" s="169"/>
      <c r="SEK66" s="169"/>
      <c r="SEL66" s="169"/>
      <c r="SEM66" s="169"/>
      <c r="SEN66" s="169"/>
      <c r="SEO66" s="169"/>
      <c r="SEP66" s="169"/>
      <c r="SEQ66" s="169"/>
      <c r="SER66" s="169"/>
      <c r="SES66" s="169"/>
      <c r="SET66" s="169"/>
      <c r="SEU66" s="169"/>
      <c r="SEV66" s="169"/>
      <c r="SEW66" s="169"/>
      <c r="SEX66" s="169"/>
      <c r="SEY66" s="169"/>
      <c r="SEZ66" s="169"/>
      <c r="SFA66" s="169"/>
      <c r="SFB66" s="169"/>
      <c r="SFC66" s="169"/>
      <c r="SFD66" s="169"/>
      <c r="SFE66" s="169"/>
      <c r="SFF66" s="169"/>
      <c r="SFG66" s="169"/>
      <c r="SFH66" s="169"/>
      <c r="SFI66" s="169"/>
      <c r="SFJ66" s="169"/>
      <c r="SFK66" s="169"/>
      <c r="SFL66" s="169"/>
      <c r="SFM66" s="169"/>
      <c r="SFN66" s="169"/>
      <c r="SFO66" s="169"/>
      <c r="SFP66" s="169"/>
      <c r="SFQ66" s="169"/>
      <c r="SFR66" s="169"/>
      <c r="SFS66" s="169"/>
      <c r="SFT66" s="169"/>
      <c r="SFU66" s="169"/>
      <c r="SFV66" s="169"/>
      <c r="SFW66" s="169"/>
      <c r="SFX66" s="169"/>
      <c r="SFY66" s="169"/>
      <c r="SFZ66" s="169"/>
      <c r="SGA66" s="169"/>
      <c r="SGB66" s="169"/>
      <c r="SGC66" s="169"/>
      <c r="SGD66" s="169"/>
      <c r="SGE66" s="169"/>
      <c r="SGF66" s="169"/>
      <c r="SGG66" s="169"/>
      <c r="SGH66" s="169"/>
      <c r="SGI66" s="169"/>
      <c r="SGJ66" s="169"/>
      <c r="SGK66" s="169"/>
      <c r="SGL66" s="169"/>
      <c r="SGM66" s="169"/>
      <c r="SGN66" s="169"/>
      <c r="SGO66" s="169"/>
      <c r="SGP66" s="169"/>
      <c r="SGQ66" s="169"/>
      <c r="SGR66" s="169"/>
      <c r="SGS66" s="169"/>
      <c r="SGT66" s="169"/>
      <c r="SGU66" s="169"/>
      <c r="SGV66" s="169"/>
      <c r="SGW66" s="169"/>
      <c r="SGX66" s="169"/>
      <c r="SGY66" s="169"/>
      <c r="SGZ66" s="169"/>
      <c r="SHA66" s="169"/>
      <c r="SHB66" s="169"/>
      <c r="SHC66" s="169"/>
      <c r="SHD66" s="169"/>
      <c r="SHE66" s="169"/>
      <c r="SHF66" s="169"/>
      <c r="SHG66" s="169"/>
      <c r="SHH66" s="169"/>
      <c r="SHI66" s="169"/>
      <c r="SHJ66" s="169"/>
      <c r="SHK66" s="169"/>
      <c r="SHL66" s="169"/>
      <c r="SHM66" s="169"/>
      <c r="SHN66" s="169"/>
      <c r="SHO66" s="169"/>
      <c r="SHP66" s="169"/>
      <c r="SHQ66" s="169"/>
      <c r="SHR66" s="169"/>
      <c r="SHS66" s="169"/>
      <c r="SHT66" s="169"/>
      <c r="SHU66" s="169"/>
      <c r="SHV66" s="169"/>
      <c r="SHW66" s="169"/>
      <c r="SHX66" s="169"/>
      <c r="SHY66" s="169"/>
      <c r="SHZ66" s="169"/>
      <c r="SIA66" s="169"/>
      <c r="SIB66" s="169"/>
      <c r="SIC66" s="169"/>
      <c r="SID66" s="169"/>
      <c r="SIE66" s="169"/>
      <c r="SIF66" s="169"/>
      <c r="SIG66" s="169"/>
      <c r="SIH66" s="169"/>
      <c r="SII66" s="169"/>
      <c r="SIJ66" s="169"/>
      <c r="SIK66" s="169"/>
      <c r="SIL66" s="169"/>
      <c r="SIM66" s="169"/>
      <c r="SIN66" s="169"/>
      <c r="SIO66" s="169"/>
      <c r="SIP66" s="169"/>
      <c r="SIQ66" s="169"/>
      <c r="SIR66" s="169"/>
      <c r="SIS66" s="169"/>
      <c r="SIT66" s="169"/>
      <c r="SIU66" s="169"/>
      <c r="SIV66" s="169"/>
      <c r="SIW66" s="169"/>
      <c r="SIX66" s="169"/>
      <c r="SIY66" s="169"/>
      <c r="SIZ66" s="169"/>
      <c r="SJA66" s="169"/>
      <c r="SJB66" s="169"/>
      <c r="SJC66" s="169"/>
      <c r="SJD66" s="169"/>
      <c r="SJE66" s="169"/>
      <c r="SJF66" s="169"/>
      <c r="SJG66" s="169"/>
      <c r="SJH66" s="169"/>
      <c r="SJI66" s="169"/>
      <c r="SJJ66" s="169"/>
      <c r="SJK66" s="169"/>
      <c r="SJL66" s="169"/>
      <c r="SJM66" s="169"/>
      <c r="SJN66" s="169"/>
      <c r="SJO66" s="169"/>
      <c r="SJP66" s="169"/>
      <c r="SJQ66" s="169"/>
      <c r="SJR66" s="169"/>
      <c r="SJS66" s="169"/>
      <c r="SJT66" s="169"/>
      <c r="SJU66" s="169"/>
      <c r="SJV66" s="169"/>
      <c r="SJW66" s="169"/>
      <c r="SJX66" s="169"/>
      <c r="SJY66" s="169"/>
      <c r="SJZ66" s="169"/>
      <c r="SKA66" s="169"/>
      <c r="SKB66" s="169"/>
      <c r="SKC66" s="169"/>
      <c r="SKD66" s="169"/>
      <c r="SKE66" s="169"/>
      <c r="SKF66" s="169"/>
      <c r="SKG66" s="169"/>
      <c r="SKH66" s="169"/>
      <c r="SKI66" s="169"/>
      <c r="SKJ66" s="169"/>
      <c r="SKK66" s="169"/>
      <c r="SKL66" s="169"/>
      <c r="SKM66" s="169"/>
      <c r="SKN66" s="169"/>
      <c r="SKO66" s="169"/>
      <c r="SKP66" s="169"/>
      <c r="SKQ66" s="169"/>
      <c r="SKR66" s="169"/>
      <c r="SKS66" s="169"/>
      <c r="SKT66" s="169"/>
      <c r="SKU66" s="169"/>
      <c r="SKV66" s="169"/>
      <c r="SKW66" s="169"/>
      <c r="SKX66" s="169"/>
      <c r="SKY66" s="169"/>
      <c r="SKZ66" s="169"/>
      <c r="SLA66" s="169"/>
      <c r="SLB66" s="169"/>
      <c r="SLC66" s="169"/>
      <c r="SLD66" s="169"/>
      <c r="SLE66" s="169"/>
      <c r="SLF66" s="169"/>
      <c r="SLG66" s="169"/>
      <c r="SLH66" s="169"/>
      <c r="SLI66" s="169"/>
      <c r="SLJ66" s="169"/>
      <c r="SLK66" s="169"/>
      <c r="SLL66" s="169"/>
      <c r="SLM66" s="169"/>
      <c r="SLN66" s="169"/>
      <c r="SLO66" s="169"/>
      <c r="SLP66" s="169"/>
      <c r="SLQ66" s="169"/>
      <c r="SLR66" s="169"/>
      <c r="SLS66" s="169"/>
      <c r="SLT66" s="169"/>
      <c r="SLU66" s="169"/>
      <c r="SLV66" s="169"/>
      <c r="SLW66" s="169"/>
      <c r="SLX66" s="169"/>
      <c r="SLY66" s="169"/>
      <c r="SLZ66" s="169"/>
      <c r="SMA66" s="169"/>
      <c r="SMB66" s="169"/>
      <c r="SMC66" s="169"/>
      <c r="SMD66" s="169"/>
      <c r="SME66" s="169"/>
      <c r="SMF66" s="169"/>
      <c r="SMG66" s="169"/>
      <c r="SMH66" s="169"/>
      <c r="SMI66" s="169"/>
      <c r="SMJ66" s="169"/>
      <c r="SMK66" s="169"/>
      <c r="SML66" s="169"/>
      <c r="SMM66" s="169"/>
      <c r="SMN66" s="169"/>
      <c r="SMO66" s="169"/>
      <c r="SMP66" s="169"/>
      <c r="SMQ66" s="169"/>
      <c r="SMR66" s="169"/>
      <c r="SMS66" s="169"/>
      <c r="SMT66" s="169"/>
      <c r="SMU66" s="169"/>
      <c r="SMV66" s="169"/>
      <c r="SMW66" s="169"/>
      <c r="SMX66" s="169"/>
      <c r="SMY66" s="169"/>
      <c r="SMZ66" s="169"/>
      <c r="SNA66" s="169"/>
      <c r="SNB66" s="169"/>
      <c r="SNC66" s="169"/>
      <c r="SND66" s="169"/>
      <c r="SNE66" s="169"/>
      <c r="SNF66" s="169"/>
      <c r="SNG66" s="169"/>
      <c r="SNH66" s="169"/>
      <c r="SNI66" s="169"/>
      <c r="SNJ66" s="169"/>
      <c r="SNK66" s="169"/>
      <c r="SNL66" s="169"/>
      <c r="SNM66" s="169"/>
      <c r="SNN66" s="169"/>
      <c r="SNO66" s="169"/>
      <c r="SNP66" s="169"/>
      <c r="SNQ66" s="169"/>
      <c r="SNR66" s="169"/>
      <c r="SNS66" s="169"/>
      <c r="SNT66" s="169"/>
      <c r="SNU66" s="169"/>
      <c r="SNV66" s="169"/>
      <c r="SNW66" s="169"/>
      <c r="SNX66" s="169"/>
      <c r="SNY66" s="169"/>
      <c r="SNZ66" s="169"/>
      <c r="SOA66" s="169"/>
      <c r="SOB66" s="169"/>
      <c r="SOC66" s="169"/>
      <c r="SOD66" s="169"/>
      <c r="SOE66" s="169"/>
      <c r="SOF66" s="169"/>
      <c r="SOG66" s="169"/>
      <c r="SOH66" s="169"/>
      <c r="SOI66" s="169"/>
      <c r="SOJ66" s="169"/>
      <c r="SOK66" s="169"/>
      <c r="SOL66" s="169"/>
      <c r="SOM66" s="169"/>
      <c r="SON66" s="169"/>
      <c r="SOO66" s="169"/>
      <c r="SOP66" s="169"/>
      <c r="SOQ66" s="169"/>
      <c r="SOR66" s="169"/>
      <c r="SOS66" s="169"/>
      <c r="SOT66" s="169"/>
      <c r="SOU66" s="169"/>
      <c r="SOV66" s="169"/>
      <c r="SOW66" s="169"/>
      <c r="SOX66" s="169"/>
      <c r="SOY66" s="169"/>
      <c r="SOZ66" s="169"/>
      <c r="SPA66" s="169"/>
      <c r="SPB66" s="169"/>
      <c r="SPC66" s="169"/>
      <c r="SPD66" s="169"/>
      <c r="SPE66" s="169"/>
      <c r="SPF66" s="169"/>
      <c r="SPG66" s="169"/>
      <c r="SPH66" s="169"/>
      <c r="SPI66" s="169"/>
      <c r="SPJ66" s="169"/>
      <c r="SPK66" s="169"/>
      <c r="SPL66" s="169"/>
      <c r="SPM66" s="169"/>
      <c r="SPN66" s="169"/>
      <c r="SPO66" s="169"/>
      <c r="SPP66" s="169"/>
      <c r="SPQ66" s="169"/>
      <c r="SPR66" s="169"/>
      <c r="SPS66" s="169"/>
      <c r="SPT66" s="169"/>
      <c r="SPU66" s="169"/>
      <c r="SPV66" s="169"/>
      <c r="SPW66" s="169"/>
      <c r="SPX66" s="169"/>
      <c r="SPY66" s="169"/>
      <c r="SPZ66" s="169"/>
      <c r="SQA66" s="169"/>
      <c r="SQB66" s="169"/>
      <c r="SQC66" s="169"/>
      <c r="SQD66" s="169"/>
      <c r="SQE66" s="169"/>
      <c r="SQF66" s="169"/>
      <c r="SQG66" s="169"/>
      <c r="SQH66" s="169"/>
      <c r="SQI66" s="169"/>
      <c r="SQJ66" s="169"/>
      <c r="SQK66" s="169"/>
      <c r="SQL66" s="169"/>
      <c r="SQM66" s="169"/>
      <c r="SQN66" s="169"/>
      <c r="SQO66" s="169"/>
      <c r="SQP66" s="169"/>
      <c r="SQQ66" s="169"/>
      <c r="SQR66" s="169"/>
      <c r="SQS66" s="169"/>
      <c r="SQT66" s="169"/>
      <c r="SQU66" s="169"/>
      <c r="SQV66" s="169"/>
      <c r="SQW66" s="169"/>
      <c r="SQX66" s="169"/>
      <c r="SQY66" s="169"/>
      <c r="SQZ66" s="169"/>
      <c r="SRA66" s="169"/>
      <c r="SRB66" s="169"/>
      <c r="SRC66" s="169"/>
      <c r="SRD66" s="169"/>
      <c r="SRE66" s="169"/>
      <c r="SRF66" s="169"/>
      <c r="SRG66" s="169"/>
      <c r="SRH66" s="169"/>
      <c r="SRI66" s="169"/>
      <c r="SRJ66" s="169"/>
      <c r="SRK66" s="169"/>
      <c r="SRL66" s="169"/>
      <c r="SRM66" s="169"/>
      <c r="SRN66" s="169"/>
      <c r="SRO66" s="169"/>
      <c r="SRP66" s="169"/>
      <c r="SRQ66" s="169"/>
      <c r="SRR66" s="169"/>
      <c r="SRS66" s="169"/>
      <c r="SRT66" s="169"/>
      <c r="SRU66" s="169"/>
      <c r="SRV66" s="169"/>
      <c r="SRW66" s="169"/>
      <c r="SRX66" s="169"/>
      <c r="SRY66" s="169"/>
      <c r="SRZ66" s="169"/>
      <c r="SSA66" s="169"/>
      <c r="SSB66" s="169"/>
      <c r="SSC66" s="169"/>
      <c r="SSD66" s="169"/>
      <c r="SSE66" s="169"/>
      <c r="SSF66" s="169"/>
      <c r="SSG66" s="169"/>
      <c r="SSH66" s="169"/>
      <c r="SSI66" s="169"/>
      <c r="SSJ66" s="169"/>
      <c r="SSK66" s="169"/>
      <c r="SSL66" s="169"/>
      <c r="SSM66" s="169"/>
      <c r="SSN66" s="169"/>
      <c r="SSO66" s="169"/>
      <c r="SSP66" s="169"/>
      <c r="SSQ66" s="169"/>
      <c r="SSR66" s="169"/>
      <c r="SSS66" s="169"/>
      <c r="SST66" s="169"/>
      <c r="SSU66" s="169"/>
      <c r="SSV66" s="169"/>
      <c r="SSW66" s="169"/>
      <c r="SSX66" s="169"/>
      <c r="SSY66" s="169"/>
      <c r="SSZ66" s="169"/>
      <c r="STA66" s="169"/>
      <c r="STB66" s="169"/>
      <c r="STC66" s="169"/>
      <c r="STD66" s="169"/>
      <c r="STE66" s="169"/>
      <c r="STF66" s="169"/>
      <c r="STG66" s="169"/>
      <c r="STH66" s="169"/>
      <c r="STI66" s="169"/>
      <c r="STJ66" s="169"/>
      <c r="STK66" s="169"/>
      <c r="STL66" s="169"/>
      <c r="STM66" s="169"/>
      <c r="STN66" s="169"/>
      <c r="STO66" s="169"/>
      <c r="STP66" s="169"/>
      <c r="STQ66" s="169"/>
      <c r="STR66" s="169"/>
      <c r="STS66" s="169"/>
      <c r="STT66" s="169"/>
      <c r="STU66" s="169"/>
      <c r="STV66" s="169"/>
      <c r="STW66" s="169"/>
      <c r="STX66" s="169"/>
      <c r="STY66" s="169"/>
      <c r="STZ66" s="169"/>
      <c r="SUA66" s="169"/>
      <c r="SUB66" s="169"/>
      <c r="SUC66" s="169"/>
      <c r="SUD66" s="169"/>
      <c r="SUE66" s="169"/>
      <c r="SUF66" s="169"/>
      <c r="SUG66" s="169"/>
      <c r="SUH66" s="169"/>
      <c r="SUI66" s="169"/>
      <c r="SUJ66" s="169"/>
      <c r="SUK66" s="169"/>
      <c r="SUL66" s="169"/>
      <c r="SUM66" s="169"/>
      <c r="SUN66" s="169"/>
      <c r="SUO66" s="169"/>
      <c r="SUP66" s="169"/>
      <c r="SUQ66" s="169"/>
      <c r="SUR66" s="169"/>
      <c r="SUS66" s="169"/>
      <c r="SUT66" s="169"/>
      <c r="SUU66" s="169"/>
      <c r="SUV66" s="169"/>
      <c r="SUW66" s="169"/>
      <c r="SUX66" s="169"/>
      <c r="SUY66" s="169"/>
      <c r="SUZ66" s="169"/>
      <c r="SVA66" s="169"/>
      <c r="SVB66" s="169"/>
      <c r="SVC66" s="169"/>
      <c r="SVD66" s="169"/>
      <c r="SVE66" s="169"/>
      <c r="SVF66" s="169"/>
      <c r="SVG66" s="169"/>
      <c r="SVH66" s="169"/>
      <c r="SVI66" s="169"/>
      <c r="SVJ66" s="169"/>
      <c r="SVK66" s="169"/>
      <c r="SVL66" s="169"/>
      <c r="SVM66" s="169"/>
      <c r="SVN66" s="169"/>
      <c r="SVO66" s="169"/>
      <c r="SVP66" s="169"/>
      <c r="SVQ66" s="169"/>
      <c r="SVR66" s="169"/>
      <c r="SVS66" s="169"/>
      <c r="SVT66" s="169"/>
      <c r="SVU66" s="169"/>
      <c r="SVV66" s="169"/>
      <c r="SVW66" s="169"/>
      <c r="SVX66" s="169"/>
      <c r="SVY66" s="169"/>
      <c r="SVZ66" s="169"/>
      <c r="SWA66" s="169"/>
      <c r="SWB66" s="169"/>
      <c r="SWC66" s="169"/>
      <c r="SWD66" s="169"/>
      <c r="SWE66" s="169"/>
      <c r="SWF66" s="169"/>
      <c r="SWG66" s="169"/>
      <c r="SWH66" s="169"/>
      <c r="SWI66" s="169"/>
      <c r="SWJ66" s="169"/>
      <c r="SWK66" s="169"/>
      <c r="SWL66" s="169"/>
      <c r="SWM66" s="169"/>
      <c r="SWN66" s="169"/>
      <c r="SWO66" s="169"/>
      <c r="SWP66" s="169"/>
      <c r="SWQ66" s="169"/>
      <c r="SWR66" s="169"/>
      <c r="SWS66" s="169"/>
      <c r="SWT66" s="169"/>
      <c r="SWU66" s="169"/>
      <c r="SWV66" s="169"/>
      <c r="SWW66" s="169"/>
      <c r="SWX66" s="169"/>
      <c r="SWY66" s="169"/>
      <c r="SWZ66" s="169"/>
      <c r="SXA66" s="169"/>
      <c r="SXB66" s="169"/>
      <c r="SXC66" s="169"/>
      <c r="SXD66" s="169"/>
      <c r="SXE66" s="169"/>
      <c r="SXF66" s="169"/>
      <c r="SXG66" s="169"/>
      <c r="SXH66" s="169"/>
      <c r="SXI66" s="169"/>
      <c r="SXJ66" s="169"/>
      <c r="SXK66" s="169"/>
      <c r="SXL66" s="169"/>
      <c r="SXM66" s="169"/>
      <c r="SXN66" s="169"/>
      <c r="SXO66" s="169"/>
      <c r="SXP66" s="169"/>
      <c r="SXQ66" s="169"/>
      <c r="SXR66" s="169"/>
      <c r="SXS66" s="169"/>
      <c r="SXT66" s="169"/>
      <c r="SXU66" s="169"/>
      <c r="SXV66" s="169"/>
      <c r="SXW66" s="169"/>
      <c r="SXX66" s="169"/>
      <c r="SXY66" s="169"/>
      <c r="SXZ66" s="169"/>
      <c r="SYA66" s="169"/>
      <c r="SYB66" s="169"/>
      <c r="SYC66" s="169"/>
      <c r="SYD66" s="169"/>
      <c r="SYE66" s="169"/>
      <c r="SYF66" s="169"/>
      <c r="SYG66" s="169"/>
      <c r="SYH66" s="169"/>
      <c r="SYI66" s="169"/>
      <c r="SYJ66" s="169"/>
      <c r="SYK66" s="169"/>
      <c r="SYL66" s="169"/>
      <c r="SYM66" s="169"/>
      <c r="SYN66" s="169"/>
      <c r="SYO66" s="169"/>
      <c r="SYP66" s="169"/>
      <c r="SYQ66" s="169"/>
      <c r="SYR66" s="169"/>
      <c r="SYS66" s="169"/>
      <c r="SYT66" s="169"/>
      <c r="SYU66" s="169"/>
      <c r="SYV66" s="169"/>
      <c r="SYW66" s="169"/>
      <c r="SYX66" s="169"/>
      <c r="SYY66" s="169"/>
      <c r="SYZ66" s="169"/>
      <c r="SZA66" s="169"/>
      <c r="SZB66" s="169"/>
      <c r="SZC66" s="169"/>
      <c r="SZD66" s="169"/>
      <c r="SZE66" s="169"/>
      <c r="SZF66" s="169"/>
      <c r="SZG66" s="169"/>
      <c r="SZH66" s="169"/>
      <c r="SZI66" s="169"/>
      <c r="SZJ66" s="169"/>
      <c r="SZK66" s="169"/>
      <c r="SZL66" s="169"/>
      <c r="SZM66" s="169"/>
      <c r="SZN66" s="169"/>
      <c r="SZO66" s="169"/>
      <c r="SZP66" s="169"/>
      <c r="SZQ66" s="169"/>
      <c r="SZR66" s="169"/>
      <c r="SZS66" s="169"/>
      <c r="SZT66" s="169"/>
      <c r="SZU66" s="169"/>
      <c r="SZV66" s="169"/>
      <c r="SZW66" s="169"/>
      <c r="SZX66" s="169"/>
      <c r="SZY66" s="169"/>
      <c r="SZZ66" s="169"/>
      <c r="TAA66" s="169"/>
      <c r="TAB66" s="169"/>
      <c r="TAC66" s="169"/>
      <c r="TAD66" s="169"/>
      <c r="TAE66" s="169"/>
      <c r="TAF66" s="169"/>
      <c r="TAG66" s="169"/>
      <c r="TAH66" s="169"/>
      <c r="TAI66" s="169"/>
      <c r="TAJ66" s="169"/>
      <c r="TAK66" s="169"/>
      <c r="TAL66" s="169"/>
      <c r="TAM66" s="169"/>
      <c r="TAN66" s="169"/>
      <c r="TAO66" s="169"/>
      <c r="TAP66" s="169"/>
      <c r="TAQ66" s="169"/>
      <c r="TAR66" s="169"/>
      <c r="TAS66" s="169"/>
      <c r="TAT66" s="169"/>
      <c r="TAU66" s="169"/>
      <c r="TAV66" s="169"/>
      <c r="TAW66" s="169"/>
      <c r="TAX66" s="169"/>
      <c r="TAY66" s="169"/>
      <c r="TAZ66" s="169"/>
      <c r="TBA66" s="169"/>
      <c r="TBB66" s="169"/>
      <c r="TBC66" s="169"/>
      <c r="TBD66" s="169"/>
      <c r="TBE66" s="169"/>
      <c r="TBF66" s="169"/>
      <c r="TBG66" s="169"/>
      <c r="TBH66" s="169"/>
      <c r="TBI66" s="169"/>
      <c r="TBJ66" s="169"/>
      <c r="TBK66" s="169"/>
      <c r="TBL66" s="169"/>
      <c r="TBM66" s="169"/>
      <c r="TBN66" s="169"/>
      <c r="TBO66" s="169"/>
      <c r="TBP66" s="169"/>
      <c r="TBQ66" s="169"/>
      <c r="TBR66" s="169"/>
      <c r="TBS66" s="169"/>
      <c r="TBT66" s="169"/>
      <c r="TBU66" s="169"/>
      <c r="TBV66" s="169"/>
      <c r="TBW66" s="169"/>
      <c r="TBX66" s="169"/>
      <c r="TBY66" s="169"/>
      <c r="TBZ66" s="169"/>
      <c r="TCA66" s="169"/>
      <c r="TCB66" s="169"/>
      <c r="TCC66" s="169"/>
      <c r="TCD66" s="169"/>
      <c r="TCE66" s="169"/>
      <c r="TCF66" s="169"/>
      <c r="TCG66" s="169"/>
      <c r="TCH66" s="169"/>
      <c r="TCI66" s="169"/>
      <c r="TCJ66" s="169"/>
      <c r="TCK66" s="169"/>
      <c r="TCL66" s="169"/>
      <c r="TCM66" s="169"/>
      <c r="TCN66" s="169"/>
      <c r="TCO66" s="169"/>
      <c r="TCP66" s="169"/>
      <c r="TCQ66" s="169"/>
      <c r="TCR66" s="169"/>
      <c r="TCS66" s="169"/>
      <c r="TCT66" s="169"/>
      <c r="TCU66" s="169"/>
      <c r="TCV66" s="169"/>
      <c r="TCW66" s="169"/>
      <c r="TCX66" s="169"/>
      <c r="TCY66" s="169"/>
      <c r="TCZ66" s="169"/>
      <c r="TDA66" s="169"/>
      <c r="TDB66" s="169"/>
      <c r="TDC66" s="169"/>
      <c r="TDD66" s="169"/>
      <c r="TDE66" s="169"/>
      <c r="TDF66" s="169"/>
      <c r="TDG66" s="169"/>
      <c r="TDH66" s="169"/>
      <c r="TDI66" s="169"/>
      <c r="TDJ66" s="169"/>
      <c r="TDK66" s="169"/>
      <c r="TDL66" s="169"/>
      <c r="TDM66" s="169"/>
      <c r="TDN66" s="169"/>
      <c r="TDO66" s="169"/>
      <c r="TDP66" s="169"/>
      <c r="TDQ66" s="169"/>
      <c r="TDR66" s="169"/>
      <c r="TDS66" s="169"/>
      <c r="TDT66" s="169"/>
      <c r="TDU66" s="169"/>
      <c r="TDV66" s="169"/>
      <c r="TDW66" s="169"/>
      <c r="TDX66" s="169"/>
      <c r="TDY66" s="169"/>
      <c r="TDZ66" s="169"/>
      <c r="TEA66" s="169"/>
      <c r="TEB66" s="169"/>
      <c r="TEC66" s="169"/>
      <c r="TED66" s="169"/>
      <c r="TEE66" s="169"/>
      <c r="TEF66" s="169"/>
      <c r="TEG66" s="169"/>
      <c r="TEH66" s="169"/>
      <c r="TEI66" s="169"/>
      <c r="TEJ66" s="169"/>
      <c r="TEK66" s="169"/>
      <c r="TEL66" s="169"/>
      <c r="TEM66" s="169"/>
      <c r="TEN66" s="169"/>
      <c r="TEO66" s="169"/>
      <c r="TEP66" s="169"/>
      <c r="TEQ66" s="169"/>
      <c r="TER66" s="169"/>
      <c r="TES66" s="169"/>
      <c r="TET66" s="169"/>
      <c r="TEU66" s="169"/>
      <c r="TEV66" s="169"/>
      <c r="TEW66" s="169"/>
      <c r="TEX66" s="169"/>
      <c r="TEY66" s="169"/>
      <c r="TEZ66" s="169"/>
      <c r="TFA66" s="169"/>
      <c r="TFB66" s="169"/>
      <c r="TFC66" s="169"/>
      <c r="TFD66" s="169"/>
      <c r="TFE66" s="169"/>
      <c r="TFF66" s="169"/>
      <c r="TFG66" s="169"/>
      <c r="TFH66" s="169"/>
      <c r="TFI66" s="169"/>
      <c r="TFJ66" s="169"/>
      <c r="TFK66" s="169"/>
      <c r="TFL66" s="169"/>
      <c r="TFM66" s="169"/>
      <c r="TFN66" s="169"/>
      <c r="TFO66" s="169"/>
      <c r="TFP66" s="169"/>
      <c r="TFQ66" s="169"/>
      <c r="TFR66" s="169"/>
      <c r="TFS66" s="169"/>
      <c r="TFT66" s="169"/>
      <c r="TFU66" s="169"/>
      <c r="TFV66" s="169"/>
      <c r="TFW66" s="169"/>
      <c r="TFX66" s="169"/>
      <c r="TFY66" s="169"/>
      <c r="TFZ66" s="169"/>
      <c r="TGA66" s="169"/>
      <c r="TGB66" s="169"/>
      <c r="TGC66" s="169"/>
      <c r="TGD66" s="169"/>
      <c r="TGE66" s="169"/>
      <c r="TGF66" s="169"/>
      <c r="TGG66" s="169"/>
      <c r="TGH66" s="169"/>
      <c r="TGI66" s="169"/>
      <c r="TGJ66" s="169"/>
      <c r="TGK66" s="169"/>
      <c r="TGL66" s="169"/>
      <c r="TGM66" s="169"/>
      <c r="TGN66" s="169"/>
      <c r="TGO66" s="169"/>
      <c r="TGP66" s="169"/>
      <c r="TGQ66" s="169"/>
      <c r="TGR66" s="169"/>
      <c r="TGS66" s="169"/>
      <c r="TGT66" s="169"/>
      <c r="TGU66" s="169"/>
      <c r="TGV66" s="169"/>
      <c r="TGW66" s="169"/>
      <c r="TGX66" s="169"/>
      <c r="TGY66" s="169"/>
      <c r="TGZ66" s="169"/>
      <c r="THA66" s="169"/>
      <c r="THB66" s="169"/>
      <c r="THC66" s="169"/>
      <c r="THD66" s="169"/>
      <c r="THE66" s="169"/>
      <c r="THF66" s="169"/>
      <c r="THG66" s="169"/>
      <c r="THH66" s="169"/>
      <c r="THI66" s="169"/>
      <c r="THJ66" s="169"/>
      <c r="THK66" s="169"/>
      <c r="THL66" s="169"/>
      <c r="THM66" s="169"/>
      <c r="THN66" s="169"/>
      <c r="THO66" s="169"/>
      <c r="THP66" s="169"/>
      <c r="THQ66" s="169"/>
      <c r="THR66" s="169"/>
      <c r="THS66" s="169"/>
      <c r="THT66" s="169"/>
      <c r="THU66" s="169"/>
      <c r="THV66" s="169"/>
      <c r="THW66" s="169"/>
      <c r="THX66" s="169"/>
      <c r="THY66" s="169"/>
      <c r="THZ66" s="169"/>
      <c r="TIA66" s="169"/>
      <c r="TIB66" s="169"/>
      <c r="TIC66" s="169"/>
      <c r="TID66" s="169"/>
      <c r="TIE66" s="169"/>
      <c r="TIF66" s="169"/>
      <c r="TIG66" s="169"/>
      <c r="TIH66" s="169"/>
      <c r="TII66" s="169"/>
      <c r="TIJ66" s="169"/>
      <c r="TIK66" s="169"/>
      <c r="TIL66" s="169"/>
      <c r="TIM66" s="169"/>
      <c r="TIN66" s="169"/>
      <c r="TIO66" s="169"/>
      <c r="TIP66" s="169"/>
      <c r="TIQ66" s="169"/>
      <c r="TIR66" s="169"/>
      <c r="TIS66" s="169"/>
      <c r="TIT66" s="169"/>
      <c r="TIU66" s="169"/>
      <c r="TIV66" s="169"/>
      <c r="TIW66" s="169"/>
      <c r="TIX66" s="169"/>
      <c r="TIY66" s="169"/>
      <c r="TIZ66" s="169"/>
      <c r="TJA66" s="169"/>
      <c r="TJB66" s="169"/>
      <c r="TJC66" s="169"/>
      <c r="TJD66" s="169"/>
      <c r="TJE66" s="169"/>
      <c r="TJF66" s="169"/>
      <c r="TJG66" s="169"/>
      <c r="TJH66" s="169"/>
      <c r="TJI66" s="169"/>
      <c r="TJJ66" s="169"/>
      <c r="TJK66" s="169"/>
      <c r="TJL66" s="169"/>
      <c r="TJM66" s="169"/>
      <c r="TJN66" s="169"/>
      <c r="TJO66" s="169"/>
      <c r="TJP66" s="169"/>
      <c r="TJQ66" s="169"/>
      <c r="TJR66" s="169"/>
      <c r="TJS66" s="169"/>
      <c r="TJT66" s="169"/>
      <c r="TJU66" s="169"/>
      <c r="TJV66" s="169"/>
      <c r="TJW66" s="169"/>
      <c r="TJX66" s="169"/>
      <c r="TJY66" s="169"/>
      <c r="TJZ66" s="169"/>
      <c r="TKA66" s="169"/>
      <c r="TKB66" s="169"/>
      <c r="TKC66" s="169"/>
      <c r="TKD66" s="169"/>
      <c r="TKE66" s="169"/>
      <c r="TKF66" s="169"/>
      <c r="TKG66" s="169"/>
      <c r="TKH66" s="169"/>
      <c r="TKI66" s="169"/>
      <c r="TKJ66" s="169"/>
      <c r="TKK66" s="169"/>
      <c r="TKL66" s="169"/>
      <c r="TKM66" s="169"/>
      <c r="TKN66" s="169"/>
      <c r="TKO66" s="169"/>
      <c r="TKP66" s="169"/>
      <c r="TKQ66" s="169"/>
      <c r="TKR66" s="169"/>
      <c r="TKS66" s="169"/>
      <c r="TKT66" s="169"/>
      <c r="TKU66" s="169"/>
      <c r="TKV66" s="169"/>
      <c r="TKW66" s="169"/>
      <c r="TKX66" s="169"/>
      <c r="TKY66" s="169"/>
      <c r="TKZ66" s="169"/>
      <c r="TLA66" s="169"/>
      <c r="TLB66" s="169"/>
      <c r="TLC66" s="169"/>
      <c r="TLD66" s="169"/>
      <c r="TLE66" s="169"/>
      <c r="TLF66" s="169"/>
      <c r="TLG66" s="169"/>
      <c r="TLH66" s="169"/>
      <c r="TLI66" s="169"/>
      <c r="TLJ66" s="169"/>
      <c r="TLK66" s="169"/>
      <c r="TLL66" s="169"/>
      <c r="TLM66" s="169"/>
      <c r="TLN66" s="169"/>
      <c r="TLO66" s="169"/>
      <c r="TLP66" s="169"/>
      <c r="TLQ66" s="169"/>
      <c r="TLR66" s="169"/>
      <c r="TLS66" s="169"/>
      <c r="TLT66" s="169"/>
      <c r="TLU66" s="169"/>
      <c r="TLV66" s="169"/>
      <c r="TLW66" s="169"/>
      <c r="TLX66" s="169"/>
      <c r="TLY66" s="169"/>
      <c r="TLZ66" s="169"/>
      <c r="TMA66" s="169"/>
      <c r="TMB66" s="169"/>
      <c r="TMC66" s="169"/>
      <c r="TMD66" s="169"/>
      <c r="TME66" s="169"/>
      <c r="TMF66" s="169"/>
      <c r="TMG66" s="169"/>
      <c r="TMH66" s="169"/>
      <c r="TMI66" s="169"/>
      <c r="TMJ66" s="169"/>
      <c r="TMK66" s="169"/>
      <c r="TML66" s="169"/>
      <c r="TMM66" s="169"/>
      <c r="TMN66" s="169"/>
      <c r="TMO66" s="169"/>
      <c r="TMP66" s="169"/>
      <c r="TMQ66" s="169"/>
      <c r="TMR66" s="169"/>
      <c r="TMS66" s="169"/>
      <c r="TMT66" s="169"/>
      <c r="TMU66" s="169"/>
      <c r="TMV66" s="169"/>
      <c r="TMW66" s="169"/>
      <c r="TMX66" s="169"/>
      <c r="TMY66" s="169"/>
      <c r="TMZ66" s="169"/>
      <c r="TNA66" s="169"/>
      <c r="TNB66" s="169"/>
      <c r="TNC66" s="169"/>
      <c r="TND66" s="169"/>
      <c r="TNE66" s="169"/>
      <c r="TNF66" s="169"/>
      <c r="TNG66" s="169"/>
      <c r="TNH66" s="169"/>
      <c r="TNI66" s="169"/>
      <c r="TNJ66" s="169"/>
      <c r="TNK66" s="169"/>
      <c r="TNL66" s="169"/>
      <c r="TNM66" s="169"/>
      <c r="TNN66" s="169"/>
      <c r="TNO66" s="169"/>
      <c r="TNP66" s="169"/>
      <c r="TNQ66" s="169"/>
      <c r="TNR66" s="169"/>
      <c r="TNS66" s="169"/>
      <c r="TNT66" s="169"/>
      <c r="TNU66" s="169"/>
      <c r="TNV66" s="169"/>
      <c r="TNW66" s="169"/>
      <c r="TNX66" s="169"/>
      <c r="TNY66" s="169"/>
      <c r="TNZ66" s="169"/>
      <c r="TOA66" s="169"/>
      <c r="TOB66" s="169"/>
      <c r="TOC66" s="169"/>
      <c r="TOD66" s="169"/>
      <c r="TOE66" s="169"/>
      <c r="TOF66" s="169"/>
      <c r="TOG66" s="169"/>
      <c r="TOH66" s="169"/>
      <c r="TOI66" s="169"/>
      <c r="TOJ66" s="169"/>
      <c r="TOK66" s="169"/>
      <c r="TOL66" s="169"/>
      <c r="TOM66" s="169"/>
      <c r="TON66" s="169"/>
      <c r="TOO66" s="169"/>
      <c r="TOP66" s="169"/>
      <c r="TOQ66" s="169"/>
      <c r="TOR66" s="169"/>
      <c r="TOS66" s="169"/>
      <c r="TOT66" s="169"/>
      <c r="TOU66" s="169"/>
      <c r="TOV66" s="169"/>
      <c r="TOW66" s="169"/>
      <c r="TOX66" s="169"/>
      <c r="TOY66" s="169"/>
      <c r="TOZ66" s="169"/>
      <c r="TPA66" s="169"/>
      <c r="TPB66" s="169"/>
      <c r="TPC66" s="169"/>
      <c r="TPD66" s="169"/>
      <c r="TPE66" s="169"/>
      <c r="TPF66" s="169"/>
      <c r="TPG66" s="169"/>
      <c r="TPH66" s="169"/>
      <c r="TPI66" s="169"/>
      <c r="TPJ66" s="169"/>
      <c r="TPK66" s="169"/>
      <c r="TPL66" s="169"/>
      <c r="TPM66" s="169"/>
      <c r="TPN66" s="169"/>
      <c r="TPO66" s="169"/>
      <c r="TPP66" s="169"/>
      <c r="TPQ66" s="169"/>
      <c r="TPR66" s="169"/>
      <c r="TPS66" s="169"/>
      <c r="TPT66" s="169"/>
      <c r="TPU66" s="169"/>
      <c r="TPV66" s="169"/>
      <c r="TPW66" s="169"/>
      <c r="TPX66" s="169"/>
      <c r="TPY66" s="169"/>
      <c r="TPZ66" s="169"/>
      <c r="TQA66" s="169"/>
      <c r="TQB66" s="169"/>
      <c r="TQC66" s="169"/>
      <c r="TQD66" s="169"/>
      <c r="TQE66" s="169"/>
      <c r="TQF66" s="169"/>
      <c r="TQG66" s="169"/>
      <c r="TQH66" s="169"/>
      <c r="TQI66" s="169"/>
      <c r="TQJ66" s="169"/>
      <c r="TQK66" s="169"/>
      <c r="TQL66" s="169"/>
      <c r="TQM66" s="169"/>
      <c r="TQN66" s="169"/>
      <c r="TQO66" s="169"/>
      <c r="TQP66" s="169"/>
      <c r="TQQ66" s="169"/>
      <c r="TQR66" s="169"/>
      <c r="TQS66" s="169"/>
      <c r="TQT66" s="169"/>
      <c r="TQU66" s="169"/>
      <c r="TQV66" s="169"/>
      <c r="TQW66" s="169"/>
      <c r="TQX66" s="169"/>
      <c r="TQY66" s="169"/>
      <c r="TQZ66" s="169"/>
      <c r="TRA66" s="169"/>
      <c r="TRB66" s="169"/>
      <c r="TRC66" s="169"/>
      <c r="TRD66" s="169"/>
      <c r="TRE66" s="169"/>
      <c r="TRF66" s="169"/>
      <c r="TRG66" s="169"/>
      <c r="TRH66" s="169"/>
      <c r="TRI66" s="169"/>
      <c r="TRJ66" s="169"/>
      <c r="TRK66" s="169"/>
      <c r="TRL66" s="169"/>
      <c r="TRM66" s="169"/>
      <c r="TRN66" s="169"/>
      <c r="TRO66" s="169"/>
      <c r="TRP66" s="169"/>
      <c r="TRQ66" s="169"/>
      <c r="TRR66" s="169"/>
      <c r="TRS66" s="169"/>
      <c r="TRT66" s="169"/>
      <c r="TRU66" s="169"/>
      <c r="TRV66" s="169"/>
      <c r="TRW66" s="169"/>
      <c r="TRX66" s="169"/>
      <c r="TRY66" s="169"/>
      <c r="TRZ66" s="169"/>
      <c r="TSA66" s="169"/>
      <c r="TSB66" s="169"/>
      <c r="TSC66" s="169"/>
      <c r="TSD66" s="169"/>
      <c r="TSE66" s="169"/>
      <c r="TSF66" s="169"/>
      <c r="TSG66" s="169"/>
      <c r="TSH66" s="169"/>
      <c r="TSI66" s="169"/>
      <c r="TSJ66" s="169"/>
      <c r="TSK66" s="169"/>
      <c r="TSL66" s="169"/>
      <c r="TSM66" s="169"/>
      <c r="TSN66" s="169"/>
      <c r="TSO66" s="169"/>
      <c r="TSP66" s="169"/>
      <c r="TSQ66" s="169"/>
      <c r="TSR66" s="169"/>
      <c r="TSS66" s="169"/>
      <c r="TST66" s="169"/>
      <c r="TSU66" s="169"/>
      <c r="TSV66" s="169"/>
      <c r="TSW66" s="169"/>
      <c r="TSX66" s="169"/>
      <c r="TSY66" s="169"/>
      <c r="TSZ66" s="169"/>
      <c r="TTA66" s="169"/>
      <c r="TTB66" s="169"/>
      <c r="TTC66" s="169"/>
      <c r="TTD66" s="169"/>
      <c r="TTE66" s="169"/>
      <c r="TTF66" s="169"/>
      <c r="TTG66" s="169"/>
      <c r="TTH66" s="169"/>
      <c r="TTI66" s="169"/>
      <c r="TTJ66" s="169"/>
      <c r="TTK66" s="169"/>
      <c r="TTL66" s="169"/>
      <c r="TTM66" s="169"/>
      <c r="TTN66" s="169"/>
      <c r="TTO66" s="169"/>
      <c r="TTP66" s="169"/>
      <c r="TTQ66" s="169"/>
      <c r="TTR66" s="169"/>
      <c r="TTS66" s="169"/>
      <c r="TTT66" s="169"/>
      <c r="TTU66" s="169"/>
      <c r="TTV66" s="169"/>
      <c r="TTW66" s="169"/>
      <c r="TTX66" s="169"/>
      <c r="TTY66" s="169"/>
      <c r="TTZ66" s="169"/>
      <c r="TUA66" s="169"/>
      <c r="TUB66" s="169"/>
      <c r="TUC66" s="169"/>
      <c r="TUD66" s="169"/>
      <c r="TUE66" s="169"/>
      <c r="TUF66" s="169"/>
      <c r="TUG66" s="169"/>
      <c r="TUH66" s="169"/>
      <c r="TUI66" s="169"/>
      <c r="TUJ66" s="169"/>
      <c r="TUK66" s="169"/>
      <c r="TUL66" s="169"/>
      <c r="TUM66" s="169"/>
      <c r="TUN66" s="169"/>
      <c r="TUO66" s="169"/>
      <c r="TUP66" s="169"/>
      <c r="TUQ66" s="169"/>
      <c r="TUR66" s="169"/>
      <c r="TUS66" s="169"/>
      <c r="TUT66" s="169"/>
      <c r="TUU66" s="169"/>
      <c r="TUV66" s="169"/>
      <c r="TUW66" s="169"/>
      <c r="TUX66" s="169"/>
      <c r="TUY66" s="169"/>
      <c r="TUZ66" s="169"/>
      <c r="TVA66" s="169"/>
      <c r="TVB66" s="169"/>
      <c r="TVC66" s="169"/>
      <c r="TVD66" s="169"/>
      <c r="TVE66" s="169"/>
      <c r="TVF66" s="169"/>
      <c r="TVG66" s="169"/>
      <c r="TVH66" s="169"/>
      <c r="TVI66" s="169"/>
      <c r="TVJ66" s="169"/>
      <c r="TVK66" s="169"/>
      <c r="TVL66" s="169"/>
      <c r="TVM66" s="169"/>
      <c r="TVN66" s="169"/>
      <c r="TVO66" s="169"/>
      <c r="TVP66" s="169"/>
      <c r="TVQ66" s="169"/>
      <c r="TVR66" s="169"/>
      <c r="TVS66" s="169"/>
      <c r="TVT66" s="169"/>
      <c r="TVU66" s="169"/>
      <c r="TVV66" s="169"/>
      <c r="TVW66" s="169"/>
      <c r="TVX66" s="169"/>
      <c r="TVY66" s="169"/>
      <c r="TVZ66" s="169"/>
      <c r="TWA66" s="169"/>
      <c r="TWB66" s="169"/>
      <c r="TWC66" s="169"/>
      <c r="TWD66" s="169"/>
      <c r="TWE66" s="169"/>
      <c r="TWF66" s="169"/>
      <c r="TWG66" s="169"/>
      <c r="TWH66" s="169"/>
      <c r="TWI66" s="169"/>
      <c r="TWJ66" s="169"/>
      <c r="TWK66" s="169"/>
      <c r="TWL66" s="169"/>
      <c r="TWM66" s="169"/>
      <c r="TWN66" s="169"/>
      <c r="TWO66" s="169"/>
      <c r="TWP66" s="169"/>
      <c r="TWQ66" s="169"/>
      <c r="TWR66" s="169"/>
      <c r="TWS66" s="169"/>
      <c r="TWT66" s="169"/>
      <c r="TWU66" s="169"/>
      <c r="TWV66" s="169"/>
      <c r="TWW66" s="169"/>
      <c r="TWX66" s="169"/>
      <c r="TWY66" s="169"/>
      <c r="TWZ66" s="169"/>
      <c r="TXA66" s="169"/>
      <c r="TXB66" s="169"/>
      <c r="TXC66" s="169"/>
      <c r="TXD66" s="169"/>
      <c r="TXE66" s="169"/>
      <c r="TXF66" s="169"/>
      <c r="TXG66" s="169"/>
      <c r="TXH66" s="169"/>
      <c r="TXI66" s="169"/>
      <c r="TXJ66" s="169"/>
      <c r="TXK66" s="169"/>
      <c r="TXL66" s="169"/>
      <c r="TXM66" s="169"/>
      <c r="TXN66" s="169"/>
      <c r="TXO66" s="169"/>
      <c r="TXP66" s="169"/>
      <c r="TXQ66" s="169"/>
      <c r="TXR66" s="169"/>
      <c r="TXS66" s="169"/>
      <c r="TXT66" s="169"/>
      <c r="TXU66" s="169"/>
      <c r="TXV66" s="169"/>
      <c r="TXW66" s="169"/>
      <c r="TXX66" s="169"/>
      <c r="TXY66" s="169"/>
      <c r="TXZ66" s="169"/>
      <c r="TYA66" s="169"/>
      <c r="TYB66" s="169"/>
      <c r="TYC66" s="169"/>
      <c r="TYD66" s="169"/>
      <c r="TYE66" s="169"/>
      <c r="TYF66" s="169"/>
      <c r="TYG66" s="169"/>
      <c r="TYH66" s="169"/>
      <c r="TYI66" s="169"/>
      <c r="TYJ66" s="169"/>
      <c r="TYK66" s="169"/>
      <c r="TYL66" s="169"/>
      <c r="TYM66" s="169"/>
      <c r="TYN66" s="169"/>
      <c r="TYO66" s="169"/>
      <c r="TYP66" s="169"/>
      <c r="TYQ66" s="169"/>
      <c r="TYR66" s="169"/>
      <c r="TYS66" s="169"/>
      <c r="TYT66" s="169"/>
      <c r="TYU66" s="169"/>
      <c r="TYV66" s="169"/>
      <c r="TYW66" s="169"/>
      <c r="TYX66" s="169"/>
      <c r="TYY66" s="169"/>
      <c r="TYZ66" s="169"/>
      <c r="TZA66" s="169"/>
      <c r="TZB66" s="169"/>
      <c r="TZC66" s="169"/>
      <c r="TZD66" s="169"/>
      <c r="TZE66" s="169"/>
      <c r="TZF66" s="169"/>
      <c r="TZG66" s="169"/>
      <c r="TZH66" s="169"/>
      <c r="TZI66" s="169"/>
      <c r="TZJ66" s="169"/>
      <c r="TZK66" s="169"/>
      <c r="TZL66" s="169"/>
      <c r="TZM66" s="169"/>
      <c r="TZN66" s="169"/>
      <c r="TZO66" s="169"/>
      <c r="TZP66" s="169"/>
      <c r="TZQ66" s="169"/>
      <c r="TZR66" s="169"/>
      <c r="TZS66" s="169"/>
      <c r="TZT66" s="169"/>
      <c r="TZU66" s="169"/>
      <c r="TZV66" s="169"/>
      <c r="TZW66" s="169"/>
      <c r="TZX66" s="169"/>
      <c r="TZY66" s="169"/>
      <c r="TZZ66" s="169"/>
      <c r="UAA66" s="169"/>
      <c r="UAB66" s="169"/>
      <c r="UAC66" s="169"/>
      <c r="UAD66" s="169"/>
      <c r="UAE66" s="169"/>
      <c r="UAF66" s="169"/>
      <c r="UAG66" s="169"/>
      <c r="UAH66" s="169"/>
      <c r="UAI66" s="169"/>
      <c r="UAJ66" s="169"/>
      <c r="UAK66" s="169"/>
      <c r="UAL66" s="169"/>
      <c r="UAM66" s="169"/>
      <c r="UAN66" s="169"/>
      <c r="UAO66" s="169"/>
      <c r="UAP66" s="169"/>
      <c r="UAQ66" s="169"/>
      <c r="UAR66" s="169"/>
      <c r="UAS66" s="169"/>
      <c r="UAT66" s="169"/>
      <c r="UAU66" s="169"/>
      <c r="UAV66" s="169"/>
      <c r="UAW66" s="169"/>
      <c r="UAX66" s="169"/>
      <c r="UAY66" s="169"/>
      <c r="UAZ66" s="169"/>
      <c r="UBA66" s="169"/>
      <c r="UBB66" s="169"/>
      <c r="UBC66" s="169"/>
      <c r="UBD66" s="169"/>
      <c r="UBE66" s="169"/>
      <c r="UBF66" s="169"/>
      <c r="UBG66" s="169"/>
      <c r="UBH66" s="169"/>
      <c r="UBI66" s="169"/>
      <c r="UBJ66" s="169"/>
      <c r="UBK66" s="169"/>
      <c r="UBL66" s="169"/>
      <c r="UBM66" s="169"/>
      <c r="UBN66" s="169"/>
      <c r="UBO66" s="169"/>
      <c r="UBP66" s="169"/>
      <c r="UBQ66" s="169"/>
      <c r="UBR66" s="169"/>
      <c r="UBS66" s="169"/>
      <c r="UBT66" s="169"/>
      <c r="UBU66" s="169"/>
      <c r="UBV66" s="169"/>
      <c r="UBW66" s="169"/>
      <c r="UBX66" s="169"/>
      <c r="UBY66" s="169"/>
      <c r="UBZ66" s="169"/>
      <c r="UCA66" s="169"/>
      <c r="UCB66" s="169"/>
      <c r="UCC66" s="169"/>
      <c r="UCD66" s="169"/>
      <c r="UCE66" s="169"/>
      <c r="UCF66" s="169"/>
      <c r="UCG66" s="169"/>
      <c r="UCH66" s="169"/>
      <c r="UCI66" s="169"/>
      <c r="UCJ66" s="169"/>
      <c r="UCK66" s="169"/>
      <c r="UCL66" s="169"/>
      <c r="UCM66" s="169"/>
      <c r="UCN66" s="169"/>
      <c r="UCO66" s="169"/>
      <c r="UCP66" s="169"/>
      <c r="UCQ66" s="169"/>
      <c r="UCR66" s="169"/>
      <c r="UCS66" s="169"/>
      <c r="UCT66" s="169"/>
      <c r="UCU66" s="169"/>
      <c r="UCV66" s="169"/>
      <c r="UCW66" s="169"/>
      <c r="UCX66" s="169"/>
      <c r="UCY66" s="169"/>
      <c r="UCZ66" s="169"/>
      <c r="UDA66" s="169"/>
      <c r="UDB66" s="169"/>
      <c r="UDC66" s="169"/>
      <c r="UDD66" s="169"/>
      <c r="UDE66" s="169"/>
      <c r="UDF66" s="169"/>
      <c r="UDG66" s="169"/>
      <c r="UDH66" s="169"/>
      <c r="UDI66" s="169"/>
      <c r="UDJ66" s="169"/>
      <c r="UDK66" s="169"/>
      <c r="UDL66" s="169"/>
      <c r="UDM66" s="169"/>
      <c r="UDN66" s="169"/>
      <c r="UDO66" s="169"/>
      <c r="UDP66" s="169"/>
      <c r="UDQ66" s="169"/>
      <c r="UDR66" s="169"/>
      <c r="UDS66" s="169"/>
      <c r="UDT66" s="169"/>
      <c r="UDU66" s="169"/>
      <c r="UDV66" s="169"/>
      <c r="UDW66" s="169"/>
      <c r="UDX66" s="169"/>
      <c r="UDY66" s="169"/>
      <c r="UDZ66" s="169"/>
      <c r="UEA66" s="169"/>
      <c r="UEB66" s="169"/>
      <c r="UEC66" s="169"/>
      <c r="UED66" s="169"/>
      <c r="UEE66" s="169"/>
      <c r="UEF66" s="169"/>
      <c r="UEG66" s="169"/>
      <c r="UEH66" s="169"/>
      <c r="UEI66" s="169"/>
      <c r="UEJ66" s="169"/>
      <c r="UEK66" s="169"/>
      <c r="UEL66" s="169"/>
      <c r="UEM66" s="169"/>
      <c r="UEN66" s="169"/>
      <c r="UEO66" s="169"/>
      <c r="UEP66" s="169"/>
      <c r="UEQ66" s="169"/>
      <c r="UER66" s="169"/>
      <c r="UES66" s="169"/>
      <c r="UET66" s="169"/>
      <c r="UEU66" s="169"/>
      <c r="UEV66" s="169"/>
      <c r="UEW66" s="169"/>
      <c r="UEX66" s="169"/>
      <c r="UEY66" s="169"/>
      <c r="UEZ66" s="169"/>
      <c r="UFA66" s="169"/>
      <c r="UFB66" s="169"/>
      <c r="UFC66" s="169"/>
      <c r="UFD66" s="169"/>
      <c r="UFE66" s="169"/>
      <c r="UFF66" s="169"/>
      <c r="UFG66" s="169"/>
      <c r="UFH66" s="169"/>
      <c r="UFI66" s="169"/>
      <c r="UFJ66" s="169"/>
      <c r="UFK66" s="169"/>
      <c r="UFL66" s="169"/>
      <c r="UFM66" s="169"/>
      <c r="UFN66" s="169"/>
      <c r="UFO66" s="169"/>
      <c r="UFP66" s="169"/>
      <c r="UFQ66" s="169"/>
      <c r="UFR66" s="169"/>
      <c r="UFS66" s="169"/>
      <c r="UFT66" s="169"/>
      <c r="UFU66" s="169"/>
      <c r="UFV66" s="169"/>
      <c r="UFW66" s="169"/>
      <c r="UFX66" s="169"/>
      <c r="UFY66" s="169"/>
      <c r="UFZ66" s="169"/>
      <c r="UGA66" s="169"/>
      <c r="UGB66" s="169"/>
      <c r="UGC66" s="169"/>
      <c r="UGD66" s="169"/>
      <c r="UGE66" s="169"/>
      <c r="UGF66" s="169"/>
      <c r="UGG66" s="169"/>
      <c r="UGH66" s="169"/>
      <c r="UGI66" s="169"/>
      <c r="UGJ66" s="169"/>
      <c r="UGK66" s="169"/>
      <c r="UGL66" s="169"/>
      <c r="UGM66" s="169"/>
      <c r="UGN66" s="169"/>
      <c r="UGO66" s="169"/>
      <c r="UGP66" s="169"/>
      <c r="UGQ66" s="169"/>
      <c r="UGR66" s="169"/>
      <c r="UGS66" s="169"/>
      <c r="UGT66" s="169"/>
      <c r="UGU66" s="169"/>
      <c r="UGV66" s="169"/>
      <c r="UGW66" s="169"/>
      <c r="UGX66" s="169"/>
      <c r="UGY66" s="169"/>
      <c r="UGZ66" s="169"/>
      <c r="UHA66" s="169"/>
      <c r="UHB66" s="169"/>
      <c r="UHC66" s="169"/>
      <c r="UHD66" s="169"/>
      <c r="UHE66" s="169"/>
      <c r="UHF66" s="169"/>
      <c r="UHG66" s="169"/>
      <c r="UHH66" s="169"/>
      <c r="UHI66" s="169"/>
      <c r="UHJ66" s="169"/>
      <c r="UHK66" s="169"/>
      <c r="UHL66" s="169"/>
      <c r="UHM66" s="169"/>
      <c r="UHN66" s="169"/>
      <c r="UHO66" s="169"/>
      <c r="UHP66" s="169"/>
      <c r="UHQ66" s="169"/>
      <c r="UHR66" s="169"/>
      <c r="UHS66" s="169"/>
      <c r="UHT66" s="169"/>
      <c r="UHU66" s="169"/>
      <c r="UHV66" s="169"/>
      <c r="UHW66" s="169"/>
      <c r="UHX66" s="169"/>
      <c r="UHY66" s="169"/>
      <c r="UHZ66" s="169"/>
      <c r="UIA66" s="169"/>
      <c r="UIB66" s="169"/>
      <c r="UIC66" s="169"/>
      <c r="UID66" s="169"/>
      <c r="UIE66" s="169"/>
      <c r="UIF66" s="169"/>
      <c r="UIG66" s="169"/>
      <c r="UIH66" s="169"/>
      <c r="UII66" s="169"/>
      <c r="UIJ66" s="169"/>
      <c r="UIK66" s="169"/>
      <c r="UIL66" s="169"/>
      <c r="UIM66" s="169"/>
      <c r="UIN66" s="169"/>
      <c r="UIO66" s="169"/>
      <c r="UIP66" s="169"/>
      <c r="UIQ66" s="169"/>
      <c r="UIR66" s="169"/>
      <c r="UIS66" s="169"/>
      <c r="UIT66" s="169"/>
      <c r="UIU66" s="169"/>
      <c r="UIV66" s="169"/>
      <c r="UIW66" s="169"/>
      <c r="UIX66" s="169"/>
      <c r="UIY66" s="169"/>
      <c r="UIZ66" s="169"/>
      <c r="UJA66" s="169"/>
      <c r="UJB66" s="169"/>
      <c r="UJC66" s="169"/>
      <c r="UJD66" s="169"/>
      <c r="UJE66" s="169"/>
      <c r="UJF66" s="169"/>
      <c r="UJG66" s="169"/>
      <c r="UJH66" s="169"/>
      <c r="UJI66" s="169"/>
      <c r="UJJ66" s="169"/>
      <c r="UJK66" s="169"/>
      <c r="UJL66" s="169"/>
      <c r="UJM66" s="169"/>
      <c r="UJN66" s="169"/>
      <c r="UJO66" s="169"/>
      <c r="UJP66" s="169"/>
      <c r="UJQ66" s="169"/>
      <c r="UJR66" s="169"/>
      <c r="UJS66" s="169"/>
      <c r="UJT66" s="169"/>
      <c r="UJU66" s="169"/>
      <c r="UJV66" s="169"/>
      <c r="UJW66" s="169"/>
      <c r="UJX66" s="169"/>
      <c r="UJY66" s="169"/>
      <c r="UJZ66" s="169"/>
      <c r="UKA66" s="169"/>
      <c r="UKB66" s="169"/>
      <c r="UKC66" s="169"/>
      <c r="UKD66" s="169"/>
      <c r="UKE66" s="169"/>
      <c r="UKF66" s="169"/>
      <c r="UKG66" s="169"/>
      <c r="UKH66" s="169"/>
      <c r="UKI66" s="169"/>
      <c r="UKJ66" s="169"/>
      <c r="UKK66" s="169"/>
      <c r="UKL66" s="169"/>
      <c r="UKM66" s="169"/>
      <c r="UKN66" s="169"/>
      <c r="UKO66" s="169"/>
      <c r="UKP66" s="169"/>
      <c r="UKQ66" s="169"/>
      <c r="UKR66" s="169"/>
      <c r="UKS66" s="169"/>
      <c r="UKT66" s="169"/>
      <c r="UKU66" s="169"/>
      <c r="UKV66" s="169"/>
      <c r="UKW66" s="169"/>
      <c r="UKX66" s="169"/>
      <c r="UKY66" s="169"/>
      <c r="UKZ66" s="169"/>
      <c r="ULA66" s="169"/>
      <c r="ULB66" s="169"/>
      <c r="ULC66" s="169"/>
      <c r="ULD66" s="169"/>
      <c r="ULE66" s="169"/>
      <c r="ULF66" s="169"/>
      <c r="ULG66" s="169"/>
      <c r="ULH66" s="169"/>
      <c r="ULI66" s="169"/>
      <c r="ULJ66" s="169"/>
      <c r="ULK66" s="169"/>
      <c r="ULL66" s="169"/>
      <c r="ULM66" s="169"/>
      <c r="ULN66" s="169"/>
      <c r="ULO66" s="169"/>
      <c r="ULP66" s="169"/>
      <c r="ULQ66" s="169"/>
      <c r="ULR66" s="169"/>
      <c r="ULS66" s="169"/>
      <c r="ULT66" s="169"/>
      <c r="ULU66" s="169"/>
      <c r="ULV66" s="169"/>
      <c r="ULW66" s="169"/>
      <c r="ULX66" s="169"/>
      <c r="ULY66" s="169"/>
      <c r="ULZ66" s="169"/>
      <c r="UMA66" s="169"/>
      <c r="UMB66" s="169"/>
      <c r="UMC66" s="169"/>
      <c r="UMD66" s="169"/>
      <c r="UME66" s="169"/>
      <c r="UMF66" s="169"/>
      <c r="UMG66" s="169"/>
      <c r="UMH66" s="169"/>
      <c r="UMI66" s="169"/>
      <c r="UMJ66" s="169"/>
      <c r="UMK66" s="169"/>
      <c r="UML66" s="169"/>
      <c r="UMM66" s="169"/>
      <c r="UMN66" s="169"/>
      <c r="UMO66" s="169"/>
      <c r="UMP66" s="169"/>
      <c r="UMQ66" s="169"/>
      <c r="UMR66" s="169"/>
      <c r="UMS66" s="169"/>
      <c r="UMT66" s="169"/>
      <c r="UMU66" s="169"/>
      <c r="UMV66" s="169"/>
      <c r="UMW66" s="169"/>
      <c r="UMX66" s="169"/>
      <c r="UMY66" s="169"/>
      <c r="UMZ66" s="169"/>
      <c r="UNA66" s="169"/>
      <c r="UNB66" s="169"/>
      <c r="UNC66" s="169"/>
      <c r="UND66" s="169"/>
      <c r="UNE66" s="169"/>
      <c r="UNF66" s="169"/>
      <c r="UNG66" s="169"/>
      <c r="UNH66" s="169"/>
      <c r="UNI66" s="169"/>
      <c r="UNJ66" s="169"/>
      <c r="UNK66" s="169"/>
      <c r="UNL66" s="169"/>
      <c r="UNM66" s="169"/>
      <c r="UNN66" s="169"/>
      <c r="UNO66" s="169"/>
      <c r="UNP66" s="169"/>
      <c r="UNQ66" s="169"/>
      <c r="UNR66" s="169"/>
      <c r="UNS66" s="169"/>
      <c r="UNT66" s="169"/>
      <c r="UNU66" s="169"/>
      <c r="UNV66" s="169"/>
      <c r="UNW66" s="169"/>
      <c r="UNX66" s="169"/>
      <c r="UNY66" s="169"/>
      <c r="UNZ66" s="169"/>
      <c r="UOA66" s="169"/>
      <c r="UOB66" s="169"/>
      <c r="UOC66" s="169"/>
      <c r="UOD66" s="169"/>
      <c r="UOE66" s="169"/>
      <c r="UOF66" s="169"/>
      <c r="UOG66" s="169"/>
      <c r="UOH66" s="169"/>
      <c r="UOI66" s="169"/>
      <c r="UOJ66" s="169"/>
      <c r="UOK66" s="169"/>
      <c r="UOL66" s="169"/>
      <c r="UOM66" s="169"/>
      <c r="UON66" s="169"/>
      <c r="UOO66" s="169"/>
      <c r="UOP66" s="169"/>
      <c r="UOQ66" s="169"/>
      <c r="UOR66" s="169"/>
      <c r="UOS66" s="169"/>
      <c r="UOT66" s="169"/>
      <c r="UOU66" s="169"/>
      <c r="UOV66" s="169"/>
      <c r="UOW66" s="169"/>
      <c r="UOX66" s="169"/>
      <c r="UOY66" s="169"/>
      <c r="UOZ66" s="169"/>
      <c r="UPA66" s="169"/>
      <c r="UPB66" s="169"/>
      <c r="UPC66" s="169"/>
      <c r="UPD66" s="169"/>
      <c r="UPE66" s="169"/>
      <c r="UPF66" s="169"/>
      <c r="UPG66" s="169"/>
      <c r="UPH66" s="169"/>
      <c r="UPI66" s="169"/>
      <c r="UPJ66" s="169"/>
      <c r="UPK66" s="169"/>
      <c r="UPL66" s="169"/>
      <c r="UPM66" s="169"/>
      <c r="UPN66" s="169"/>
      <c r="UPO66" s="169"/>
      <c r="UPP66" s="169"/>
      <c r="UPQ66" s="169"/>
      <c r="UPR66" s="169"/>
      <c r="UPS66" s="169"/>
      <c r="UPT66" s="169"/>
      <c r="UPU66" s="169"/>
      <c r="UPV66" s="169"/>
      <c r="UPW66" s="169"/>
      <c r="UPX66" s="169"/>
      <c r="UPY66" s="169"/>
      <c r="UPZ66" s="169"/>
      <c r="UQA66" s="169"/>
      <c r="UQB66" s="169"/>
      <c r="UQC66" s="169"/>
      <c r="UQD66" s="169"/>
      <c r="UQE66" s="169"/>
      <c r="UQF66" s="169"/>
      <c r="UQG66" s="169"/>
      <c r="UQH66" s="169"/>
      <c r="UQI66" s="169"/>
      <c r="UQJ66" s="169"/>
      <c r="UQK66" s="169"/>
      <c r="UQL66" s="169"/>
      <c r="UQM66" s="169"/>
      <c r="UQN66" s="169"/>
      <c r="UQO66" s="169"/>
      <c r="UQP66" s="169"/>
      <c r="UQQ66" s="169"/>
      <c r="UQR66" s="169"/>
      <c r="UQS66" s="169"/>
      <c r="UQT66" s="169"/>
      <c r="UQU66" s="169"/>
      <c r="UQV66" s="169"/>
      <c r="UQW66" s="169"/>
      <c r="UQX66" s="169"/>
      <c r="UQY66" s="169"/>
      <c r="UQZ66" s="169"/>
      <c r="URA66" s="169"/>
      <c r="URB66" s="169"/>
      <c r="URC66" s="169"/>
      <c r="URD66" s="169"/>
      <c r="URE66" s="169"/>
      <c r="URF66" s="169"/>
      <c r="URG66" s="169"/>
      <c r="URH66" s="169"/>
      <c r="URI66" s="169"/>
      <c r="URJ66" s="169"/>
      <c r="URK66" s="169"/>
      <c r="URL66" s="169"/>
      <c r="URM66" s="169"/>
      <c r="URN66" s="169"/>
      <c r="URO66" s="169"/>
      <c r="URP66" s="169"/>
      <c r="URQ66" s="169"/>
      <c r="URR66" s="169"/>
      <c r="URS66" s="169"/>
      <c r="URT66" s="169"/>
      <c r="URU66" s="169"/>
      <c r="URV66" s="169"/>
      <c r="URW66" s="169"/>
      <c r="URX66" s="169"/>
      <c r="URY66" s="169"/>
      <c r="URZ66" s="169"/>
      <c r="USA66" s="169"/>
      <c r="USB66" s="169"/>
      <c r="USC66" s="169"/>
      <c r="USD66" s="169"/>
      <c r="USE66" s="169"/>
      <c r="USF66" s="169"/>
      <c r="USG66" s="169"/>
      <c r="USH66" s="169"/>
      <c r="USI66" s="169"/>
      <c r="USJ66" s="169"/>
      <c r="USK66" s="169"/>
      <c r="USL66" s="169"/>
      <c r="USM66" s="169"/>
      <c r="USN66" s="169"/>
      <c r="USO66" s="169"/>
      <c r="USP66" s="169"/>
      <c r="USQ66" s="169"/>
      <c r="USR66" s="169"/>
      <c r="USS66" s="169"/>
      <c r="UST66" s="169"/>
      <c r="USU66" s="169"/>
      <c r="USV66" s="169"/>
      <c r="USW66" s="169"/>
      <c r="USX66" s="169"/>
      <c r="USY66" s="169"/>
      <c r="USZ66" s="169"/>
      <c r="UTA66" s="169"/>
      <c r="UTB66" s="169"/>
      <c r="UTC66" s="169"/>
      <c r="UTD66" s="169"/>
      <c r="UTE66" s="169"/>
      <c r="UTF66" s="169"/>
      <c r="UTG66" s="169"/>
      <c r="UTH66" s="169"/>
      <c r="UTI66" s="169"/>
      <c r="UTJ66" s="169"/>
      <c r="UTK66" s="169"/>
      <c r="UTL66" s="169"/>
      <c r="UTM66" s="169"/>
      <c r="UTN66" s="169"/>
      <c r="UTO66" s="169"/>
      <c r="UTP66" s="169"/>
      <c r="UTQ66" s="169"/>
      <c r="UTR66" s="169"/>
      <c r="UTS66" s="169"/>
      <c r="UTT66" s="169"/>
      <c r="UTU66" s="169"/>
      <c r="UTV66" s="169"/>
      <c r="UTW66" s="169"/>
      <c r="UTX66" s="169"/>
      <c r="UTY66" s="169"/>
      <c r="UTZ66" s="169"/>
      <c r="UUA66" s="169"/>
      <c r="UUB66" s="169"/>
      <c r="UUC66" s="169"/>
      <c r="UUD66" s="169"/>
      <c r="UUE66" s="169"/>
      <c r="UUF66" s="169"/>
      <c r="UUG66" s="169"/>
      <c r="UUH66" s="169"/>
      <c r="UUI66" s="169"/>
      <c r="UUJ66" s="169"/>
      <c r="UUK66" s="169"/>
      <c r="UUL66" s="169"/>
      <c r="UUM66" s="169"/>
      <c r="UUN66" s="169"/>
      <c r="UUO66" s="169"/>
      <c r="UUP66" s="169"/>
      <c r="UUQ66" s="169"/>
      <c r="UUR66" s="169"/>
      <c r="UUS66" s="169"/>
      <c r="UUT66" s="169"/>
      <c r="UUU66" s="169"/>
      <c r="UUV66" s="169"/>
      <c r="UUW66" s="169"/>
      <c r="UUX66" s="169"/>
      <c r="UUY66" s="169"/>
      <c r="UUZ66" s="169"/>
      <c r="UVA66" s="169"/>
      <c r="UVB66" s="169"/>
      <c r="UVC66" s="169"/>
      <c r="UVD66" s="169"/>
      <c r="UVE66" s="169"/>
      <c r="UVF66" s="169"/>
      <c r="UVG66" s="169"/>
      <c r="UVH66" s="169"/>
      <c r="UVI66" s="169"/>
      <c r="UVJ66" s="169"/>
      <c r="UVK66" s="169"/>
      <c r="UVL66" s="169"/>
      <c r="UVM66" s="169"/>
      <c r="UVN66" s="169"/>
      <c r="UVO66" s="169"/>
      <c r="UVP66" s="169"/>
      <c r="UVQ66" s="169"/>
      <c r="UVR66" s="169"/>
      <c r="UVS66" s="169"/>
      <c r="UVT66" s="169"/>
      <c r="UVU66" s="169"/>
      <c r="UVV66" s="169"/>
      <c r="UVW66" s="169"/>
      <c r="UVX66" s="169"/>
      <c r="UVY66" s="169"/>
      <c r="UVZ66" s="169"/>
      <c r="UWA66" s="169"/>
      <c r="UWB66" s="169"/>
      <c r="UWC66" s="169"/>
      <c r="UWD66" s="169"/>
      <c r="UWE66" s="169"/>
      <c r="UWF66" s="169"/>
      <c r="UWG66" s="169"/>
      <c r="UWH66" s="169"/>
      <c r="UWI66" s="169"/>
      <c r="UWJ66" s="169"/>
      <c r="UWK66" s="169"/>
      <c r="UWL66" s="169"/>
      <c r="UWM66" s="169"/>
      <c r="UWN66" s="169"/>
      <c r="UWO66" s="169"/>
      <c r="UWP66" s="169"/>
      <c r="UWQ66" s="169"/>
      <c r="UWR66" s="169"/>
      <c r="UWS66" s="169"/>
      <c r="UWT66" s="169"/>
      <c r="UWU66" s="169"/>
      <c r="UWV66" s="169"/>
      <c r="UWW66" s="169"/>
      <c r="UWX66" s="169"/>
      <c r="UWY66" s="169"/>
      <c r="UWZ66" s="169"/>
      <c r="UXA66" s="169"/>
      <c r="UXB66" s="169"/>
      <c r="UXC66" s="169"/>
      <c r="UXD66" s="169"/>
      <c r="UXE66" s="169"/>
      <c r="UXF66" s="169"/>
      <c r="UXG66" s="169"/>
      <c r="UXH66" s="169"/>
      <c r="UXI66" s="169"/>
      <c r="UXJ66" s="169"/>
      <c r="UXK66" s="169"/>
      <c r="UXL66" s="169"/>
      <c r="UXM66" s="169"/>
      <c r="UXN66" s="169"/>
      <c r="UXO66" s="169"/>
      <c r="UXP66" s="169"/>
      <c r="UXQ66" s="169"/>
      <c r="UXR66" s="169"/>
      <c r="UXS66" s="169"/>
      <c r="UXT66" s="169"/>
      <c r="UXU66" s="169"/>
      <c r="UXV66" s="169"/>
      <c r="UXW66" s="169"/>
      <c r="UXX66" s="169"/>
      <c r="UXY66" s="169"/>
      <c r="UXZ66" s="169"/>
      <c r="UYA66" s="169"/>
      <c r="UYB66" s="169"/>
      <c r="UYC66" s="169"/>
      <c r="UYD66" s="169"/>
      <c r="UYE66" s="169"/>
      <c r="UYF66" s="169"/>
      <c r="UYG66" s="169"/>
      <c r="UYH66" s="169"/>
      <c r="UYI66" s="169"/>
      <c r="UYJ66" s="169"/>
      <c r="UYK66" s="169"/>
      <c r="UYL66" s="169"/>
      <c r="UYM66" s="169"/>
      <c r="UYN66" s="169"/>
      <c r="UYO66" s="169"/>
      <c r="UYP66" s="169"/>
      <c r="UYQ66" s="169"/>
      <c r="UYR66" s="169"/>
      <c r="UYS66" s="169"/>
      <c r="UYT66" s="169"/>
      <c r="UYU66" s="169"/>
      <c r="UYV66" s="169"/>
      <c r="UYW66" s="169"/>
      <c r="UYX66" s="169"/>
      <c r="UYY66" s="169"/>
      <c r="UYZ66" s="169"/>
      <c r="UZA66" s="169"/>
      <c r="UZB66" s="169"/>
      <c r="UZC66" s="169"/>
      <c r="UZD66" s="169"/>
      <c r="UZE66" s="169"/>
      <c r="UZF66" s="169"/>
      <c r="UZG66" s="169"/>
      <c r="UZH66" s="169"/>
      <c r="UZI66" s="169"/>
      <c r="UZJ66" s="169"/>
      <c r="UZK66" s="169"/>
      <c r="UZL66" s="169"/>
      <c r="UZM66" s="169"/>
      <c r="UZN66" s="169"/>
      <c r="UZO66" s="169"/>
      <c r="UZP66" s="169"/>
      <c r="UZQ66" s="169"/>
      <c r="UZR66" s="169"/>
      <c r="UZS66" s="169"/>
      <c r="UZT66" s="169"/>
      <c r="UZU66" s="169"/>
      <c r="UZV66" s="169"/>
      <c r="UZW66" s="169"/>
      <c r="UZX66" s="169"/>
      <c r="UZY66" s="169"/>
      <c r="UZZ66" s="169"/>
      <c r="VAA66" s="169"/>
      <c r="VAB66" s="169"/>
      <c r="VAC66" s="169"/>
      <c r="VAD66" s="169"/>
      <c r="VAE66" s="169"/>
      <c r="VAF66" s="169"/>
      <c r="VAG66" s="169"/>
      <c r="VAH66" s="169"/>
      <c r="VAI66" s="169"/>
      <c r="VAJ66" s="169"/>
      <c r="VAK66" s="169"/>
      <c r="VAL66" s="169"/>
      <c r="VAM66" s="169"/>
      <c r="VAN66" s="169"/>
      <c r="VAO66" s="169"/>
      <c r="VAP66" s="169"/>
      <c r="VAQ66" s="169"/>
      <c r="VAR66" s="169"/>
      <c r="VAS66" s="169"/>
      <c r="VAT66" s="169"/>
      <c r="VAU66" s="169"/>
      <c r="VAV66" s="169"/>
      <c r="VAW66" s="169"/>
      <c r="VAX66" s="169"/>
      <c r="VAY66" s="169"/>
      <c r="VAZ66" s="169"/>
      <c r="VBA66" s="169"/>
      <c r="VBB66" s="169"/>
      <c r="VBC66" s="169"/>
      <c r="VBD66" s="169"/>
      <c r="VBE66" s="169"/>
      <c r="VBF66" s="169"/>
      <c r="VBG66" s="169"/>
      <c r="VBH66" s="169"/>
      <c r="VBI66" s="169"/>
      <c r="VBJ66" s="169"/>
      <c r="VBK66" s="169"/>
      <c r="VBL66" s="169"/>
      <c r="VBM66" s="169"/>
      <c r="VBN66" s="169"/>
      <c r="VBO66" s="169"/>
      <c r="VBP66" s="169"/>
      <c r="VBQ66" s="169"/>
      <c r="VBR66" s="169"/>
      <c r="VBS66" s="169"/>
      <c r="VBT66" s="169"/>
      <c r="VBU66" s="169"/>
      <c r="VBV66" s="169"/>
      <c r="VBW66" s="169"/>
      <c r="VBX66" s="169"/>
      <c r="VBY66" s="169"/>
      <c r="VBZ66" s="169"/>
      <c r="VCA66" s="169"/>
      <c r="VCB66" s="169"/>
      <c r="VCC66" s="169"/>
      <c r="VCD66" s="169"/>
      <c r="VCE66" s="169"/>
      <c r="VCF66" s="169"/>
      <c r="VCG66" s="169"/>
      <c r="VCH66" s="169"/>
      <c r="VCI66" s="169"/>
      <c r="VCJ66" s="169"/>
      <c r="VCK66" s="169"/>
      <c r="VCL66" s="169"/>
      <c r="VCM66" s="169"/>
      <c r="VCN66" s="169"/>
      <c r="VCO66" s="169"/>
      <c r="VCP66" s="169"/>
      <c r="VCQ66" s="169"/>
      <c r="VCR66" s="169"/>
      <c r="VCS66" s="169"/>
      <c r="VCT66" s="169"/>
      <c r="VCU66" s="169"/>
      <c r="VCV66" s="169"/>
      <c r="VCW66" s="169"/>
      <c r="VCX66" s="169"/>
      <c r="VCY66" s="169"/>
      <c r="VCZ66" s="169"/>
      <c r="VDA66" s="169"/>
      <c r="VDB66" s="169"/>
      <c r="VDC66" s="169"/>
      <c r="VDD66" s="169"/>
      <c r="VDE66" s="169"/>
      <c r="VDF66" s="169"/>
      <c r="VDG66" s="169"/>
      <c r="VDH66" s="169"/>
      <c r="VDI66" s="169"/>
      <c r="VDJ66" s="169"/>
      <c r="VDK66" s="169"/>
      <c r="VDL66" s="169"/>
      <c r="VDM66" s="169"/>
      <c r="VDN66" s="169"/>
      <c r="VDO66" s="169"/>
      <c r="VDP66" s="169"/>
      <c r="VDQ66" s="169"/>
      <c r="VDR66" s="169"/>
      <c r="VDS66" s="169"/>
      <c r="VDT66" s="169"/>
      <c r="VDU66" s="169"/>
      <c r="VDV66" s="169"/>
      <c r="VDW66" s="169"/>
      <c r="VDX66" s="169"/>
      <c r="VDY66" s="169"/>
      <c r="VDZ66" s="169"/>
      <c r="VEA66" s="169"/>
      <c r="VEB66" s="169"/>
      <c r="VEC66" s="169"/>
      <c r="VED66" s="169"/>
      <c r="VEE66" s="169"/>
      <c r="VEF66" s="169"/>
      <c r="VEG66" s="169"/>
      <c r="VEH66" s="169"/>
      <c r="VEI66" s="169"/>
      <c r="VEJ66" s="169"/>
      <c r="VEK66" s="169"/>
      <c r="VEL66" s="169"/>
      <c r="VEM66" s="169"/>
      <c r="VEN66" s="169"/>
      <c r="VEO66" s="169"/>
      <c r="VEP66" s="169"/>
      <c r="VEQ66" s="169"/>
      <c r="VER66" s="169"/>
      <c r="VES66" s="169"/>
      <c r="VET66" s="169"/>
      <c r="VEU66" s="169"/>
      <c r="VEV66" s="169"/>
      <c r="VEW66" s="169"/>
      <c r="VEX66" s="169"/>
      <c r="VEY66" s="169"/>
      <c r="VEZ66" s="169"/>
      <c r="VFA66" s="169"/>
      <c r="VFB66" s="169"/>
      <c r="VFC66" s="169"/>
      <c r="VFD66" s="169"/>
      <c r="VFE66" s="169"/>
      <c r="VFF66" s="169"/>
      <c r="VFG66" s="169"/>
      <c r="VFH66" s="169"/>
      <c r="VFI66" s="169"/>
      <c r="VFJ66" s="169"/>
      <c r="VFK66" s="169"/>
      <c r="VFL66" s="169"/>
      <c r="VFM66" s="169"/>
      <c r="VFN66" s="169"/>
      <c r="VFO66" s="169"/>
      <c r="VFP66" s="169"/>
      <c r="VFQ66" s="169"/>
      <c r="VFR66" s="169"/>
      <c r="VFS66" s="169"/>
      <c r="VFT66" s="169"/>
      <c r="VFU66" s="169"/>
      <c r="VFV66" s="169"/>
      <c r="VFW66" s="169"/>
      <c r="VFX66" s="169"/>
      <c r="VFY66" s="169"/>
      <c r="VFZ66" s="169"/>
      <c r="VGA66" s="169"/>
      <c r="VGB66" s="169"/>
      <c r="VGC66" s="169"/>
      <c r="VGD66" s="169"/>
      <c r="VGE66" s="169"/>
      <c r="VGF66" s="169"/>
      <c r="VGG66" s="169"/>
      <c r="VGH66" s="169"/>
      <c r="VGI66" s="169"/>
      <c r="VGJ66" s="169"/>
      <c r="VGK66" s="169"/>
      <c r="VGL66" s="169"/>
      <c r="VGM66" s="169"/>
      <c r="VGN66" s="169"/>
      <c r="VGO66" s="169"/>
      <c r="VGP66" s="169"/>
      <c r="VGQ66" s="169"/>
      <c r="VGR66" s="169"/>
      <c r="VGS66" s="169"/>
      <c r="VGT66" s="169"/>
      <c r="VGU66" s="169"/>
      <c r="VGV66" s="169"/>
      <c r="VGW66" s="169"/>
      <c r="VGX66" s="169"/>
      <c r="VGY66" s="169"/>
      <c r="VGZ66" s="169"/>
      <c r="VHA66" s="169"/>
      <c r="VHB66" s="169"/>
      <c r="VHC66" s="169"/>
      <c r="VHD66" s="169"/>
      <c r="VHE66" s="169"/>
      <c r="VHF66" s="169"/>
      <c r="VHG66" s="169"/>
      <c r="VHH66" s="169"/>
      <c r="VHI66" s="169"/>
      <c r="VHJ66" s="169"/>
      <c r="VHK66" s="169"/>
      <c r="VHL66" s="169"/>
      <c r="VHM66" s="169"/>
      <c r="VHN66" s="169"/>
      <c r="VHO66" s="169"/>
      <c r="VHP66" s="169"/>
      <c r="VHQ66" s="169"/>
      <c r="VHR66" s="169"/>
      <c r="VHS66" s="169"/>
      <c r="VHT66" s="169"/>
      <c r="VHU66" s="169"/>
      <c r="VHV66" s="169"/>
      <c r="VHW66" s="169"/>
      <c r="VHX66" s="169"/>
      <c r="VHY66" s="169"/>
      <c r="VHZ66" s="169"/>
      <c r="VIA66" s="169"/>
      <c r="VIB66" s="169"/>
      <c r="VIC66" s="169"/>
      <c r="VID66" s="169"/>
      <c r="VIE66" s="169"/>
      <c r="VIF66" s="169"/>
      <c r="VIG66" s="169"/>
      <c r="VIH66" s="169"/>
      <c r="VII66" s="169"/>
      <c r="VIJ66" s="169"/>
      <c r="VIK66" s="169"/>
      <c r="VIL66" s="169"/>
      <c r="VIM66" s="169"/>
      <c r="VIN66" s="169"/>
      <c r="VIO66" s="169"/>
      <c r="VIP66" s="169"/>
      <c r="VIQ66" s="169"/>
      <c r="VIR66" s="169"/>
      <c r="VIS66" s="169"/>
      <c r="VIT66" s="169"/>
      <c r="VIU66" s="169"/>
      <c r="VIV66" s="169"/>
      <c r="VIW66" s="169"/>
      <c r="VIX66" s="169"/>
      <c r="VIY66" s="169"/>
      <c r="VIZ66" s="169"/>
      <c r="VJA66" s="169"/>
      <c r="VJB66" s="169"/>
      <c r="VJC66" s="169"/>
      <c r="VJD66" s="169"/>
      <c r="VJE66" s="169"/>
      <c r="VJF66" s="169"/>
      <c r="VJG66" s="169"/>
      <c r="VJH66" s="169"/>
      <c r="VJI66" s="169"/>
      <c r="VJJ66" s="169"/>
      <c r="VJK66" s="169"/>
      <c r="VJL66" s="169"/>
      <c r="VJM66" s="169"/>
      <c r="VJN66" s="169"/>
      <c r="VJO66" s="169"/>
      <c r="VJP66" s="169"/>
      <c r="VJQ66" s="169"/>
      <c r="VJR66" s="169"/>
      <c r="VJS66" s="169"/>
      <c r="VJT66" s="169"/>
      <c r="VJU66" s="169"/>
      <c r="VJV66" s="169"/>
      <c r="VJW66" s="169"/>
      <c r="VJX66" s="169"/>
      <c r="VJY66" s="169"/>
      <c r="VJZ66" s="169"/>
      <c r="VKA66" s="169"/>
      <c r="VKB66" s="169"/>
      <c r="VKC66" s="169"/>
      <c r="VKD66" s="169"/>
      <c r="VKE66" s="169"/>
      <c r="VKF66" s="169"/>
      <c r="VKG66" s="169"/>
      <c r="VKH66" s="169"/>
      <c r="VKI66" s="169"/>
      <c r="VKJ66" s="169"/>
      <c r="VKK66" s="169"/>
      <c r="VKL66" s="169"/>
      <c r="VKM66" s="169"/>
      <c r="VKN66" s="169"/>
      <c r="VKO66" s="169"/>
      <c r="VKP66" s="169"/>
      <c r="VKQ66" s="169"/>
      <c r="VKR66" s="169"/>
      <c r="VKS66" s="169"/>
      <c r="VKT66" s="169"/>
      <c r="VKU66" s="169"/>
      <c r="VKV66" s="169"/>
      <c r="VKW66" s="169"/>
      <c r="VKX66" s="169"/>
      <c r="VKY66" s="169"/>
      <c r="VKZ66" s="169"/>
      <c r="VLA66" s="169"/>
      <c r="VLB66" s="169"/>
      <c r="VLC66" s="169"/>
      <c r="VLD66" s="169"/>
      <c r="VLE66" s="169"/>
      <c r="VLF66" s="169"/>
      <c r="VLG66" s="169"/>
      <c r="VLH66" s="169"/>
      <c r="VLI66" s="169"/>
      <c r="VLJ66" s="169"/>
      <c r="VLK66" s="169"/>
      <c r="VLL66" s="169"/>
      <c r="VLM66" s="169"/>
      <c r="VLN66" s="169"/>
      <c r="VLO66" s="169"/>
      <c r="VLP66" s="169"/>
      <c r="VLQ66" s="169"/>
      <c r="VLR66" s="169"/>
      <c r="VLS66" s="169"/>
      <c r="VLT66" s="169"/>
      <c r="VLU66" s="169"/>
      <c r="VLV66" s="169"/>
      <c r="VLW66" s="169"/>
      <c r="VLX66" s="169"/>
      <c r="VLY66" s="169"/>
      <c r="VLZ66" s="169"/>
      <c r="VMA66" s="169"/>
      <c r="VMB66" s="169"/>
      <c r="VMC66" s="169"/>
      <c r="VMD66" s="169"/>
      <c r="VME66" s="169"/>
      <c r="VMF66" s="169"/>
      <c r="VMG66" s="169"/>
      <c r="VMH66" s="169"/>
      <c r="VMI66" s="169"/>
      <c r="VMJ66" s="169"/>
      <c r="VMK66" s="169"/>
      <c r="VML66" s="169"/>
      <c r="VMM66" s="169"/>
      <c r="VMN66" s="169"/>
      <c r="VMO66" s="169"/>
      <c r="VMP66" s="169"/>
      <c r="VMQ66" s="169"/>
      <c r="VMR66" s="169"/>
      <c r="VMS66" s="169"/>
      <c r="VMT66" s="169"/>
      <c r="VMU66" s="169"/>
      <c r="VMV66" s="169"/>
      <c r="VMW66" s="169"/>
      <c r="VMX66" s="169"/>
      <c r="VMY66" s="169"/>
      <c r="VMZ66" s="169"/>
      <c r="VNA66" s="169"/>
      <c r="VNB66" s="169"/>
      <c r="VNC66" s="169"/>
      <c r="VND66" s="169"/>
      <c r="VNE66" s="169"/>
      <c r="VNF66" s="169"/>
      <c r="VNG66" s="169"/>
      <c r="VNH66" s="169"/>
      <c r="VNI66" s="169"/>
      <c r="VNJ66" s="169"/>
      <c r="VNK66" s="169"/>
      <c r="VNL66" s="169"/>
      <c r="VNM66" s="169"/>
      <c r="VNN66" s="169"/>
      <c r="VNO66" s="169"/>
      <c r="VNP66" s="169"/>
      <c r="VNQ66" s="169"/>
      <c r="VNR66" s="169"/>
      <c r="VNS66" s="169"/>
      <c r="VNT66" s="169"/>
      <c r="VNU66" s="169"/>
      <c r="VNV66" s="169"/>
      <c r="VNW66" s="169"/>
      <c r="VNX66" s="169"/>
      <c r="VNY66" s="169"/>
      <c r="VNZ66" s="169"/>
      <c r="VOA66" s="169"/>
      <c r="VOB66" s="169"/>
      <c r="VOC66" s="169"/>
      <c r="VOD66" s="169"/>
      <c r="VOE66" s="169"/>
      <c r="VOF66" s="169"/>
      <c r="VOG66" s="169"/>
      <c r="VOH66" s="169"/>
      <c r="VOI66" s="169"/>
      <c r="VOJ66" s="169"/>
      <c r="VOK66" s="169"/>
      <c r="VOL66" s="169"/>
      <c r="VOM66" s="169"/>
      <c r="VON66" s="169"/>
      <c r="VOO66" s="169"/>
      <c r="VOP66" s="169"/>
      <c r="VOQ66" s="169"/>
      <c r="VOR66" s="169"/>
      <c r="VOS66" s="169"/>
      <c r="VOT66" s="169"/>
      <c r="VOU66" s="169"/>
      <c r="VOV66" s="169"/>
      <c r="VOW66" s="169"/>
      <c r="VOX66" s="169"/>
      <c r="VOY66" s="169"/>
      <c r="VOZ66" s="169"/>
      <c r="VPA66" s="169"/>
      <c r="VPB66" s="169"/>
      <c r="VPC66" s="169"/>
      <c r="VPD66" s="169"/>
      <c r="VPE66" s="169"/>
      <c r="VPF66" s="169"/>
      <c r="VPG66" s="169"/>
      <c r="VPH66" s="169"/>
      <c r="VPI66" s="169"/>
      <c r="VPJ66" s="169"/>
      <c r="VPK66" s="169"/>
      <c r="VPL66" s="169"/>
      <c r="VPM66" s="169"/>
      <c r="VPN66" s="169"/>
      <c r="VPO66" s="169"/>
      <c r="VPP66" s="169"/>
      <c r="VPQ66" s="169"/>
      <c r="VPR66" s="169"/>
      <c r="VPS66" s="169"/>
      <c r="VPT66" s="169"/>
      <c r="VPU66" s="169"/>
      <c r="VPV66" s="169"/>
      <c r="VPW66" s="169"/>
      <c r="VPX66" s="169"/>
      <c r="VPY66" s="169"/>
      <c r="VPZ66" s="169"/>
      <c r="VQA66" s="169"/>
      <c r="VQB66" s="169"/>
      <c r="VQC66" s="169"/>
      <c r="VQD66" s="169"/>
      <c r="VQE66" s="169"/>
      <c r="VQF66" s="169"/>
      <c r="VQG66" s="169"/>
      <c r="VQH66" s="169"/>
      <c r="VQI66" s="169"/>
      <c r="VQJ66" s="169"/>
      <c r="VQK66" s="169"/>
      <c r="VQL66" s="169"/>
      <c r="VQM66" s="169"/>
      <c r="VQN66" s="169"/>
      <c r="VQO66" s="169"/>
      <c r="VQP66" s="169"/>
      <c r="VQQ66" s="169"/>
      <c r="VQR66" s="169"/>
      <c r="VQS66" s="169"/>
      <c r="VQT66" s="169"/>
      <c r="VQU66" s="169"/>
      <c r="VQV66" s="169"/>
      <c r="VQW66" s="169"/>
      <c r="VQX66" s="169"/>
      <c r="VQY66" s="169"/>
      <c r="VQZ66" s="169"/>
      <c r="VRA66" s="169"/>
      <c r="VRB66" s="169"/>
      <c r="VRC66" s="169"/>
      <c r="VRD66" s="169"/>
      <c r="VRE66" s="169"/>
      <c r="VRF66" s="169"/>
      <c r="VRG66" s="169"/>
      <c r="VRH66" s="169"/>
      <c r="VRI66" s="169"/>
      <c r="VRJ66" s="169"/>
      <c r="VRK66" s="169"/>
      <c r="VRL66" s="169"/>
      <c r="VRM66" s="169"/>
      <c r="VRN66" s="169"/>
      <c r="VRO66" s="169"/>
      <c r="VRP66" s="169"/>
      <c r="VRQ66" s="169"/>
      <c r="VRR66" s="169"/>
      <c r="VRS66" s="169"/>
      <c r="VRT66" s="169"/>
      <c r="VRU66" s="169"/>
      <c r="VRV66" s="169"/>
      <c r="VRW66" s="169"/>
      <c r="VRX66" s="169"/>
      <c r="VRY66" s="169"/>
      <c r="VRZ66" s="169"/>
      <c r="VSA66" s="169"/>
      <c r="VSB66" s="169"/>
      <c r="VSC66" s="169"/>
      <c r="VSD66" s="169"/>
      <c r="VSE66" s="169"/>
      <c r="VSF66" s="169"/>
      <c r="VSG66" s="169"/>
      <c r="VSH66" s="169"/>
      <c r="VSI66" s="169"/>
      <c r="VSJ66" s="169"/>
      <c r="VSK66" s="169"/>
      <c r="VSL66" s="169"/>
      <c r="VSM66" s="169"/>
      <c r="VSN66" s="169"/>
      <c r="VSO66" s="169"/>
      <c r="VSP66" s="169"/>
      <c r="VSQ66" s="169"/>
      <c r="VSR66" s="169"/>
      <c r="VSS66" s="169"/>
      <c r="VST66" s="169"/>
      <c r="VSU66" s="169"/>
      <c r="VSV66" s="169"/>
      <c r="VSW66" s="169"/>
      <c r="VSX66" s="169"/>
      <c r="VSY66" s="169"/>
      <c r="VSZ66" s="169"/>
      <c r="VTA66" s="169"/>
      <c r="VTB66" s="169"/>
      <c r="VTC66" s="169"/>
      <c r="VTD66" s="169"/>
      <c r="VTE66" s="169"/>
      <c r="VTF66" s="169"/>
      <c r="VTG66" s="169"/>
      <c r="VTH66" s="169"/>
      <c r="VTI66" s="169"/>
      <c r="VTJ66" s="169"/>
      <c r="VTK66" s="169"/>
      <c r="VTL66" s="169"/>
      <c r="VTM66" s="169"/>
      <c r="VTN66" s="169"/>
      <c r="VTO66" s="169"/>
      <c r="VTP66" s="169"/>
      <c r="VTQ66" s="169"/>
      <c r="VTR66" s="169"/>
      <c r="VTS66" s="169"/>
      <c r="VTT66" s="169"/>
      <c r="VTU66" s="169"/>
      <c r="VTV66" s="169"/>
      <c r="VTW66" s="169"/>
      <c r="VTX66" s="169"/>
      <c r="VTY66" s="169"/>
      <c r="VTZ66" s="169"/>
      <c r="VUA66" s="169"/>
      <c r="VUB66" s="169"/>
      <c r="VUC66" s="169"/>
      <c r="VUD66" s="169"/>
      <c r="VUE66" s="169"/>
      <c r="VUF66" s="169"/>
      <c r="VUG66" s="169"/>
      <c r="VUH66" s="169"/>
      <c r="VUI66" s="169"/>
      <c r="VUJ66" s="169"/>
      <c r="VUK66" s="169"/>
      <c r="VUL66" s="169"/>
      <c r="VUM66" s="169"/>
      <c r="VUN66" s="169"/>
      <c r="VUO66" s="169"/>
      <c r="VUP66" s="169"/>
      <c r="VUQ66" s="169"/>
      <c r="VUR66" s="169"/>
      <c r="VUS66" s="169"/>
      <c r="VUT66" s="169"/>
      <c r="VUU66" s="169"/>
      <c r="VUV66" s="169"/>
      <c r="VUW66" s="169"/>
      <c r="VUX66" s="169"/>
      <c r="VUY66" s="169"/>
      <c r="VUZ66" s="169"/>
      <c r="VVA66" s="169"/>
      <c r="VVB66" s="169"/>
      <c r="VVC66" s="169"/>
      <c r="VVD66" s="169"/>
      <c r="VVE66" s="169"/>
      <c r="VVF66" s="169"/>
      <c r="VVG66" s="169"/>
      <c r="VVH66" s="169"/>
      <c r="VVI66" s="169"/>
      <c r="VVJ66" s="169"/>
      <c r="VVK66" s="169"/>
      <c r="VVL66" s="169"/>
      <c r="VVM66" s="169"/>
      <c r="VVN66" s="169"/>
      <c r="VVO66" s="169"/>
      <c r="VVP66" s="169"/>
      <c r="VVQ66" s="169"/>
      <c r="VVR66" s="169"/>
      <c r="VVS66" s="169"/>
      <c r="VVT66" s="169"/>
      <c r="VVU66" s="169"/>
      <c r="VVV66" s="169"/>
      <c r="VVW66" s="169"/>
      <c r="VVX66" s="169"/>
      <c r="VVY66" s="169"/>
      <c r="VVZ66" s="169"/>
      <c r="VWA66" s="169"/>
      <c r="VWB66" s="169"/>
      <c r="VWC66" s="169"/>
      <c r="VWD66" s="169"/>
      <c r="VWE66" s="169"/>
      <c r="VWF66" s="169"/>
      <c r="VWG66" s="169"/>
      <c r="VWH66" s="169"/>
      <c r="VWI66" s="169"/>
      <c r="VWJ66" s="169"/>
      <c r="VWK66" s="169"/>
      <c r="VWL66" s="169"/>
      <c r="VWM66" s="169"/>
      <c r="VWN66" s="169"/>
      <c r="VWO66" s="169"/>
      <c r="VWP66" s="169"/>
      <c r="VWQ66" s="169"/>
      <c r="VWR66" s="169"/>
      <c r="VWS66" s="169"/>
      <c r="VWT66" s="169"/>
      <c r="VWU66" s="169"/>
      <c r="VWV66" s="169"/>
      <c r="VWW66" s="169"/>
      <c r="VWX66" s="169"/>
      <c r="VWY66" s="169"/>
      <c r="VWZ66" s="169"/>
      <c r="VXA66" s="169"/>
      <c r="VXB66" s="169"/>
      <c r="VXC66" s="169"/>
      <c r="VXD66" s="169"/>
      <c r="VXE66" s="169"/>
      <c r="VXF66" s="169"/>
      <c r="VXG66" s="169"/>
      <c r="VXH66" s="169"/>
      <c r="VXI66" s="169"/>
      <c r="VXJ66" s="169"/>
      <c r="VXK66" s="169"/>
      <c r="VXL66" s="169"/>
      <c r="VXM66" s="169"/>
      <c r="VXN66" s="169"/>
      <c r="VXO66" s="169"/>
      <c r="VXP66" s="169"/>
      <c r="VXQ66" s="169"/>
      <c r="VXR66" s="169"/>
      <c r="VXS66" s="169"/>
      <c r="VXT66" s="169"/>
      <c r="VXU66" s="169"/>
      <c r="VXV66" s="169"/>
      <c r="VXW66" s="169"/>
      <c r="VXX66" s="169"/>
      <c r="VXY66" s="169"/>
      <c r="VXZ66" s="169"/>
      <c r="VYA66" s="169"/>
      <c r="VYB66" s="169"/>
      <c r="VYC66" s="169"/>
      <c r="VYD66" s="169"/>
      <c r="VYE66" s="169"/>
      <c r="VYF66" s="169"/>
      <c r="VYG66" s="169"/>
      <c r="VYH66" s="169"/>
      <c r="VYI66" s="169"/>
      <c r="VYJ66" s="169"/>
      <c r="VYK66" s="169"/>
      <c r="VYL66" s="169"/>
      <c r="VYM66" s="169"/>
      <c r="VYN66" s="169"/>
      <c r="VYO66" s="169"/>
      <c r="VYP66" s="169"/>
      <c r="VYQ66" s="169"/>
      <c r="VYR66" s="169"/>
      <c r="VYS66" s="169"/>
      <c r="VYT66" s="169"/>
      <c r="VYU66" s="169"/>
      <c r="VYV66" s="169"/>
      <c r="VYW66" s="169"/>
      <c r="VYX66" s="169"/>
      <c r="VYY66" s="169"/>
      <c r="VYZ66" s="169"/>
      <c r="VZA66" s="169"/>
      <c r="VZB66" s="169"/>
      <c r="VZC66" s="169"/>
      <c r="VZD66" s="169"/>
      <c r="VZE66" s="169"/>
      <c r="VZF66" s="169"/>
      <c r="VZG66" s="169"/>
      <c r="VZH66" s="169"/>
      <c r="VZI66" s="169"/>
      <c r="VZJ66" s="169"/>
      <c r="VZK66" s="169"/>
      <c r="VZL66" s="169"/>
      <c r="VZM66" s="169"/>
      <c r="VZN66" s="169"/>
      <c r="VZO66" s="169"/>
      <c r="VZP66" s="169"/>
      <c r="VZQ66" s="169"/>
      <c r="VZR66" s="169"/>
      <c r="VZS66" s="169"/>
      <c r="VZT66" s="169"/>
      <c r="VZU66" s="169"/>
      <c r="VZV66" s="169"/>
      <c r="VZW66" s="169"/>
      <c r="VZX66" s="169"/>
      <c r="VZY66" s="169"/>
      <c r="VZZ66" s="169"/>
      <c r="WAA66" s="169"/>
      <c r="WAB66" s="169"/>
      <c r="WAC66" s="169"/>
      <c r="WAD66" s="169"/>
      <c r="WAE66" s="169"/>
      <c r="WAF66" s="169"/>
      <c r="WAG66" s="169"/>
      <c r="WAH66" s="169"/>
      <c r="WAI66" s="169"/>
      <c r="WAJ66" s="169"/>
      <c r="WAK66" s="169"/>
      <c r="WAL66" s="169"/>
      <c r="WAM66" s="169"/>
      <c r="WAN66" s="169"/>
      <c r="WAO66" s="169"/>
      <c r="WAP66" s="169"/>
      <c r="WAQ66" s="169"/>
      <c r="WAR66" s="169"/>
      <c r="WAS66" s="169"/>
      <c r="WAT66" s="169"/>
      <c r="WAU66" s="169"/>
      <c r="WAV66" s="169"/>
      <c r="WAW66" s="169"/>
      <c r="WAX66" s="169"/>
      <c r="WAY66" s="169"/>
      <c r="WAZ66" s="169"/>
      <c r="WBA66" s="169"/>
      <c r="WBB66" s="169"/>
      <c r="WBC66" s="169"/>
      <c r="WBD66" s="169"/>
      <c r="WBE66" s="169"/>
      <c r="WBF66" s="169"/>
      <c r="WBG66" s="169"/>
      <c r="WBH66" s="169"/>
      <c r="WBI66" s="169"/>
      <c r="WBJ66" s="169"/>
      <c r="WBK66" s="169"/>
      <c r="WBL66" s="169"/>
      <c r="WBM66" s="169"/>
      <c r="WBN66" s="169"/>
      <c r="WBO66" s="169"/>
      <c r="WBP66" s="169"/>
      <c r="WBQ66" s="169"/>
      <c r="WBR66" s="169"/>
      <c r="WBS66" s="169"/>
      <c r="WBT66" s="169"/>
      <c r="WBU66" s="169"/>
      <c r="WBV66" s="169"/>
      <c r="WBW66" s="169"/>
      <c r="WBX66" s="169"/>
      <c r="WBY66" s="169"/>
      <c r="WBZ66" s="169"/>
      <c r="WCA66" s="169"/>
      <c r="WCB66" s="169"/>
      <c r="WCC66" s="169"/>
      <c r="WCD66" s="169"/>
      <c r="WCE66" s="169"/>
      <c r="WCF66" s="169"/>
      <c r="WCG66" s="169"/>
      <c r="WCH66" s="169"/>
      <c r="WCI66" s="169"/>
      <c r="WCJ66" s="169"/>
      <c r="WCK66" s="169"/>
      <c r="WCL66" s="169"/>
      <c r="WCM66" s="169"/>
      <c r="WCN66" s="169"/>
      <c r="WCO66" s="169"/>
      <c r="WCP66" s="169"/>
      <c r="WCQ66" s="169"/>
      <c r="WCR66" s="169"/>
      <c r="WCS66" s="169"/>
      <c r="WCT66" s="169"/>
      <c r="WCU66" s="169"/>
      <c r="WCV66" s="169"/>
      <c r="WCW66" s="169"/>
      <c r="WCX66" s="169"/>
      <c r="WCY66" s="169"/>
      <c r="WCZ66" s="169"/>
      <c r="WDA66" s="169"/>
      <c r="WDB66" s="169"/>
      <c r="WDC66" s="169"/>
      <c r="WDD66" s="169"/>
      <c r="WDE66" s="169"/>
      <c r="WDF66" s="169"/>
      <c r="WDG66" s="169"/>
      <c r="WDH66" s="169"/>
      <c r="WDI66" s="169"/>
      <c r="WDJ66" s="169"/>
      <c r="WDK66" s="169"/>
      <c r="WDL66" s="169"/>
      <c r="WDM66" s="169"/>
      <c r="WDN66" s="169"/>
      <c r="WDO66" s="169"/>
      <c r="WDP66" s="169"/>
      <c r="WDQ66" s="169"/>
      <c r="WDR66" s="169"/>
      <c r="WDS66" s="169"/>
      <c r="WDT66" s="169"/>
      <c r="WDU66" s="169"/>
      <c r="WDV66" s="169"/>
      <c r="WDW66" s="169"/>
      <c r="WDX66" s="169"/>
      <c r="WDY66" s="169"/>
      <c r="WDZ66" s="169"/>
      <c r="WEA66" s="169"/>
      <c r="WEB66" s="169"/>
      <c r="WEC66" s="169"/>
      <c r="WED66" s="169"/>
      <c r="WEE66" s="169"/>
      <c r="WEF66" s="169"/>
      <c r="WEG66" s="169"/>
      <c r="WEH66" s="169"/>
      <c r="WEI66" s="169"/>
      <c r="WEJ66" s="169"/>
      <c r="WEK66" s="169"/>
      <c r="WEL66" s="169"/>
      <c r="WEM66" s="169"/>
      <c r="WEN66" s="169"/>
      <c r="WEO66" s="169"/>
      <c r="WEP66" s="169"/>
      <c r="WEQ66" s="169"/>
      <c r="WER66" s="169"/>
      <c r="WES66" s="169"/>
      <c r="WET66" s="169"/>
      <c r="WEU66" s="169"/>
      <c r="WEV66" s="169"/>
      <c r="WEW66" s="169"/>
      <c r="WEX66" s="169"/>
      <c r="WEY66" s="169"/>
      <c r="WEZ66" s="169"/>
      <c r="WFA66" s="169"/>
      <c r="WFB66" s="169"/>
      <c r="WFC66" s="169"/>
      <c r="WFD66" s="169"/>
      <c r="WFE66" s="169"/>
      <c r="WFF66" s="169"/>
      <c r="WFG66" s="169"/>
      <c r="WFH66" s="169"/>
      <c r="WFI66" s="169"/>
      <c r="WFJ66" s="169"/>
      <c r="WFK66" s="169"/>
      <c r="WFL66" s="169"/>
      <c r="WFM66" s="169"/>
      <c r="WFN66" s="169"/>
      <c r="WFO66" s="169"/>
      <c r="WFP66" s="169"/>
      <c r="WFQ66" s="169"/>
      <c r="WFR66" s="169"/>
      <c r="WFS66" s="169"/>
      <c r="WFT66" s="169"/>
      <c r="WFU66" s="169"/>
      <c r="WFV66" s="169"/>
      <c r="WFW66" s="169"/>
      <c r="WFX66" s="169"/>
      <c r="WFY66" s="169"/>
      <c r="WFZ66" s="169"/>
      <c r="WGA66" s="169"/>
      <c r="WGB66" s="169"/>
      <c r="WGC66" s="169"/>
      <c r="WGD66" s="169"/>
      <c r="WGE66" s="169"/>
      <c r="WGF66" s="169"/>
      <c r="WGG66" s="169"/>
      <c r="WGH66" s="169"/>
      <c r="WGI66" s="169"/>
      <c r="WGJ66" s="169"/>
      <c r="WGK66" s="169"/>
      <c r="WGL66" s="169"/>
      <c r="WGM66" s="169"/>
      <c r="WGN66" s="169"/>
      <c r="WGO66" s="169"/>
      <c r="WGP66" s="169"/>
      <c r="WGQ66" s="169"/>
      <c r="WGR66" s="169"/>
      <c r="WGS66" s="169"/>
      <c r="WGT66" s="169"/>
      <c r="WGU66" s="169"/>
      <c r="WGV66" s="169"/>
      <c r="WGW66" s="169"/>
      <c r="WGX66" s="169"/>
      <c r="WGY66" s="169"/>
      <c r="WGZ66" s="169"/>
      <c r="WHA66" s="169"/>
      <c r="WHB66" s="169"/>
      <c r="WHC66" s="169"/>
      <c r="WHD66" s="169"/>
      <c r="WHE66" s="169"/>
      <c r="WHF66" s="169"/>
      <c r="WHG66" s="169"/>
      <c r="WHH66" s="169"/>
      <c r="WHI66" s="169"/>
      <c r="WHJ66" s="169"/>
      <c r="WHK66" s="169"/>
      <c r="WHL66" s="169"/>
      <c r="WHM66" s="169"/>
      <c r="WHN66" s="169"/>
      <c r="WHO66" s="169"/>
      <c r="WHP66" s="169"/>
      <c r="WHQ66" s="169"/>
      <c r="WHR66" s="169"/>
      <c r="WHS66" s="169"/>
      <c r="WHT66" s="169"/>
      <c r="WHU66" s="169"/>
      <c r="WHV66" s="169"/>
      <c r="WHW66" s="169"/>
      <c r="WHX66" s="169"/>
      <c r="WHY66" s="169"/>
      <c r="WHZ66" s="169"/>
      <c r="WIA66" s="169"/>
      <c r="WIB66" s="169"/>
      <c r="WIC66" s="169"/>
      <c r="WID66" s="169"/>
      <c r="WIE66" s="169"/>
      <c r="WIF66" s="169"/>
      <c r="WIG66" s="169"/>
      <c r="WIH66" s="169"/>
      <c r="WII66" s="169"/>
      <c r="WIJ66" s="169"/>
      <c r="WIK66" s="169"/>
      <c r="WIL66" s="169"/>
      <c r="WIM66" s="169"/>
      <c r="WIN66" s="169"/>
      <c r="WIO66" s="169"/>
      <c r="WIP66" s="169"/>
      <c r="WIQ66" s="169"/>
      <c r="WIR66" s="169"/>
      <c r="WIS66" s="169"/>
      <c r="WIT66" s="169"/>
      <c r="WIU66" s="169"/>
      <c r="WIV66" s="169"/>
      <c r="WIW66" s="169"/>
      <c r="WIX66" s="169"/>
      <c r="WIY66" s="169"/>
      <c r="WIZ66" s="169"/>
      <c r="WJA66" s="169"/>
      <c r="WJB66" s="169"/>
      <c r="WJC66" s="169"/>
      <c r="WJD66" s="169"/>
      <c r="WJE66" s="169"/>
      <c r="WJF66" s="169"/>
      <c r="WJG66" s="169"/>
      <c r="WJH66" s="169"/>
      <c r="WJI66" s="169"/>
      <c r="WJJ66" s="169"/>
      <c r="WJK66" s="169"/>
      <c r="WJL66" s="169"/>
      <c r="WJM66" s="169"/>
      <c r="WJN66" s="169"/>
      <c r="WJO66" s="169"/>
      <c r="WJP66" s="169"/>
      <c r="WJQ66" s="169"/>
      <c r="WJR66" s="169"/>
      <c r="WJS66" s="169"/>
      <c r="WJT66" s="169"/>
      <c r="WJU66" s="169"/>
      <c r="WJV66" s="169"/>
      <c r="WJW66" s="169"/>
      <c r="WJX66" s="169"/>
      <c r="WJY66" s="169"/>
      <c r="WJZ66" s="169"/>
      <c r="WKA66" s="169"/>
      <c r="WKB66" s="169"/>
      <c r="WKC66" s="169"/>
      <c r="WKD66" s="169"/>
      <c r="WKE66" s="169"/>
      <c r="WKF66" s="169"/>
      <c r="WKG66" s="169"/>
      <c r="WKH66" s="169"/>
      <c r="WKI66" s="169"/>
      <c r="WKJ66" s="169"/>
      <c r="WKK66" s="169"/>
      <c r="WKL66" s="169"/>
      <c r="WKM66" s="169"/>
      <c r="WKN66" s="169"/>
      <c r="WKO66" s="169"/>
      <c r="WKP66" s="169"/>
      <c r="WKQ66" s="169"/>
      <c r="WKR66" s="169"/>
      <c r="WKS66" s="169"/>
      <c r="WKT66" s="169"/>
      <c r="WKU66" s="169"/>
      <c r="WKV66" s="169"/>
      <c r="WKW66" s="169"/>
      <c r="WKX66" s="169"/>
      <c r="WKY66" s="169"/>
      <c r="WKZ66" s="169"/>
      <c r="WLA66" s="169"/>
      <c r="WLB66" s="169"/>
      <c r="WLC66" s="169"/>
      <c r="WLD66" s="169"/>
      <c r="WLE66" s="169"/>
      <c r="WLF66" s="169"/>
      <c r="WLG66" s="169"/>
      <c r="WLH66" s="169"/>
      <c r="WLI66" s="169"/>
      <c r="WLJ66" s="169"/>
      <c r="WLK66" s="169"/>
      <c r="WLL66" s="169"/>
      <c r="WLM66" s="169"/>
      <c r="WLN66" s="169"/>
      <c r="WLO66" s="169"/>
      <c r="WLP66" s="169"/>
      <c r="WLQ66" s="169"/>
      <c r="WLR66" s="169"/>
      <c r="WLS66" s="169"/>
      <c r="WLT66" s="169"/>
      <c r="WLU66" s="169"/>
      <c r="WLV66" s="169"/>
      <c r="WLW66" s="169"/>
      <c r="WLX66" s="169"/>
      <c r="WLY66" s="169"/>
      <c r="WLZ66" s="169"/>
      <c r="WMA66" s="169"/>
      <c r="WMB66" s="169"/>
      <c r="WMC66" s="169"/>
      <c r="WMD66" s="169"/>
      <c r="WME66" s="169"/>
      <c r="WMF66" s="169"/>
      <c r="WMG66" s="169"/>
      <c r="WMH66" s="169"/>
      <c r="WMI66" s="169"/>
      <c r="WMJ66" s="169"/>
      <c r="WMK66" s="169"/>
      <c r="WML66" s="169"/>
      <c r="WMM66" s="169"/>
      <c r="WMN66" s="169"/>
      <c r="WMO66" s="169"/>
      <c r="WMP66" s="169"/>
      <c r="WMQ66" s="169"/>
      <c r="WMR66" s="169"/>
      <c r="WMS66" s="169"/>
      <c r="WMT66" s="169"/>
      <c r="WMU66" s="169"/>
      <c r="WMV66" s="169"/>
      <c r="WMW66" s="169"/>
      <c r="WMX66" s="169"/>
      <c r="WMY66" s="169"/>
      <c r="WMZ66" s="169"/>
      <c r="WNA66" s="169"/>
      <c r="WNB66" s="169"/>
      <c r="WNC66" s="169"/>
      <c r="WND66" s="169"/>
      <c r="WNE66" s="169"/>
      <c r="WNF66" s="169"/>
      <c r="WNG66" s="169"/>
      <c r="WNH66" s="169"/>
      <c r="WNI66" s="169"/>
      <c r="WNJ66" s="169"/>
      <c r="WNK66" s="169"/>
      <c r="WNL66" s="169"/>
      <c r="WNM66" s="169"/>
      <c r="WNN66" s="169"/>
      <c r="WNO66" s="169"/>
      <c r="WNP66" s="169"/>
      <c r="WNQ66" s="169"/>
      <c r="WNR66" s="169"/>
      <c r="WNS66" s="169"/>
      <c r="WNT66" s="169"/>
      <c r="WNU66" s="169"/>
      <c r="WNV66" s="169"/>
      <c r="WNW66" s="169"/>
      <c r="WNX66" s="169"/>
      <c r="WNY66" s="169"/>
      <c r="WNZ66" s="169"/>
      <c r="WOA66" s="169"/>
      <c r="WOB66" s="169"/>
      <c r="WOC66" s="169"/>
      <c r="WOD66" s="169"/>
      <c r="WOE66" s="169"/>
      <c r="WOF66" s="169"/>
      <c r="WOG66" s="169"/>
      <c r="WOH66" s="169"/>
      <c r="WOI66" s="169"/>
      <c r="WOJ66" s="169"/>
      <c r="WOK66" s="169"/>
      <c r="WOL66" s="169"/>
      <c r="WOM66" s="169"/>
      <c r="WON66" s="169"/>
      <c r="WOO66" s="169"/>
      <c r="WOP66" s="169"/>
      <c r="WOQ66" s="169"/>
      <c r="WOR66" s="169"/>
      <c r="WOS66" s="169"/>
      <c r="WOT66" s="169"/>
      <c r="WOU66" s="169"/>
      <c r="WOV66" s="169"/>
      <c r="WOW66" s="169"/>
      <c r="WOX66" s="169"/>
      <c r="WOY66" s="169"/>
      <c r="WOZ66" s="169"/>
      <c r="WPA66" s="169"/>
      <c r="WPB66" s="169"/>
      <c r="WPC66" s="169"/>
      <c r="WPD66" s="169"/>
      <c r="WPE66" s="169"/>
      <c r="WPF66" s="169"/>
      <c r="WPG66" s="169"/>
      <c r="WPH66" s="169"/>
      <c r="WPI66" s="169"/>
      <c r="WPJ66" s="169"/>
      <c r="WPK66" s="169"/>
      <c r="WPL66" s="169"/>
      <c r="WPM66" s="169"/>
      <c r="WPN66" s="169"/>
      <c r="WPO66" s="169"/>
      <c r="WPP66" s="169"/>
      <c r="WPQ66" s="169"/>
      <c r="WPR66" s="169"/>
      <c r="WPS66" s="169"/>
      <c r="WPT66" s="169"/>
      <c r="WPU66" s="169"/>
      <c r="WPV66" s="169"/>
      <c r="WPW66" s="169"/>
      <c r="WPX66" s="169"/>
      <c r="WPY66" s="169"/>
      <c r="WPZ66" s="169"/>
      <c r="WQA66" s="169"/>
      <c r="WQB66" s="169"/>
      <c r="WQC66" s="169"/>
      <c r="WQD66" s="169"/>
      <c r="WQE66" s="169"/>
      <c r="WQF66" s="169"/>
      <c r="WQG66" s="169"/>
      <c r="WQH66" s="169"/>
      <c r="WQI66" s="169"/>
      <c r="WQJ66" s="169"/>
      <c r="WQK66" s="169"/>
      <c r="WQL66" s="169"/>
      <c r="WQM66" s="169"/>
      <c r="WQN66" s="169"/>
      <c r="WQO66" s="169"/>
      <c r="WQP66" s="169"/>
      <c r="WQQ66" s="169"/>
      <c r="WQR66" s="169"/>
      <c r="WQS66" s="169"/>
      <c r="WQT66" s="169"/>
      <c r="WQU66" s="169"/>
      <c r="WQV66" s="169"/>
      <c r="WQW66" s="169"/>
      <c r="WQX66" s="169"/>
      <c r="WQY66" s="169"/>
      <c r="WQZ66" s="169"/>
      <c r="WRA66" s="169"/>
      <c r="WRB66" s="169"/>
      <c r="WRC66" s="169"/>
      <c r="WRD66" s="169"/>
      <c r="WRE66" s="169"/>
      <c r="WRF66" s="169"/>
      <c r="WRG66" s="169"/>
      <c r="WRH66" s="169"/>
      <c r="WRI66" s="169"/>
      <c r="WRJ66" s="169"/>
      <c r="WRK66" s="169"/>
      <c r="WRL66" s="169"/>
      <c r="WRM66" s="169"/>
      <c r="WRN66" s="169"/>
      <c r="WRO66" s="169"/>
      <c r="WRP66" s="169"/>
      <c r="WRQ66" s="169"/>
      <c r="WRR66" s="169"/>
      <c r="WRS66" s="169"/>
      <c r="WRT66" s="169"/>
      <c r="WRU66" s="169"/>
      <c r="WRV66" s="169"/>
      <c r="WRW66" s="169"/>
      <c r="WRX66" s="169"/>
      <c r="WRY66" s="169"/>
      <c r="WRZ66" s="169"/>
      <c r="WSA66" s="169"/>
      <c r="WSB66" s="169"/>
      <c r="WSC66" s="169"/>
      <c r="WSD66" s="169"/>
      <c r="WSE66" s="169"/>
      <c r="WSF66" s="169"/>
      <c r="WSG66" s="169"/>
      <c r="WSH66" s="169"/>
      <c r="WSI66" s="169"/>
      <c r="WSJ66" s="169"/>
      <c r="WSK66" s="169"/>
      <c r="WSL66" s="169"/>
      <c r="WSM66" s="169"/>
      <c r="WSN66" s="169"/>
      <c r="WSO66" s="169"/>
      <c r="WSP66" s="169"/>
      <c r="WSQ66" s="169"/>
      <c r="WSR66" s="169"/>
      <c r="WSS66" s="169"/>
      <c r="WST66" s="169"/>
      <c r="WSU66" s="169"/>
      <c r="WSV66" s="169"/>
      <c r="WSW66" s="169"/>
      <c r="WSX66" s="169"/>
      <c r="WSY66" s="169"/>
      <c r="WSZ66" s="169"/>
      <c r="WTA66" s="169"/>
      <c r="WTB66" s="169"/>
      <c r="WTC66" s="169"/>
      <c r="WTD66" s="169"/>
      <c r="WTE66" s="169"/>
      <c r="WTF66" s="169"/>
      <c r="WTG66" s="169"/>
      <c r="WTH66" s="169"/>
      <c r="WTI66" s="169"/>
      <c r="WTJ66" s="169"/>
      <c r="WTK66" s="169"/>
      <c r="WTL66" s="169"/>
      <c r="WTM66" s="169"/>
      <c r="WTN66" s="169"/>
      <c r="WTO66" s="169"/>
      <c r="WTP66" s="169"/>
      <c r="WTQ66" s="169"/>
      <c r="WTR66" s="169"/>
      <c r="WTS66" s="169"/>
      <c r="WTT66" s="169"/>
      <c r="WTU66" s="169"/>
      <c r="WTV66" s="169"/>
      <c r="WTW66" s="169"/>
      <c r="WTX66" s="169"/>
      <c r="WTY66" s="169"/>
      <c r="WTZ66" s="169"/>
      <c r="WUA66" s="169"/>
      <c r="WUB66" s="169"/>
      <c r="WUC66" s="169"/>
      <c r="WUD66" s="169"/>
      <c r="WUE66" s="169"/>
      <c r="WUF66" s="169"/>
      <c r="WUG66" s="169"/>
      <c r="WUH66" s="169"/>
      <c r="WUI66" s="169"/>
      <c r="WUJ66" s="169"/>
      <c r="WUK66" s="169"/>
      <c r="WUL66" s="169"/>
      <c r="WUM66" s="169"/>
      <c r="WUN66" s="169"/>
      <c r="WUO66" s="169"/>
      <c r="WUP66" s="169"/>
      <c r="WUQ66" s="169"/>
      <c r="WUR66" s="169"/>
      <c r="WUS66" s="169"/>
      <c r="WUT66" s="169"/>
      <c r="WUU66" s="169"/>
      <c r="WUV66" s="169"/>
      <c r="WUW66" s="169"/>
      <c r="WUX66" s="169"/>
      <c r="WUY66" s="169"/>
      <c r="WUZ66" s="169"/>
      <c r="WVA66" s="169"/>
      <c r="WVB66" s="169"/>
      <c r="WVC66" s="169"/>
      <c r="WVD66" s="169"/>
      <c r="WVE66" s="169"/>
      <c r="WVF66" s="169"/>
      <c r="WVG66" s="169"/>
      <c r="WVH66" s="169"/>
      <c r="WVI66" s="169"/>
      <c r="WVJ66" s="169"/>
      <c r="WVK66" s="169"/>
      <c r="WVL66" s="169"/>
      <c r="WVM66" s="169"/>
      <c r="WVN66" s="169"/>
      <c r="WVO66" s="169"/>
      <c r="WVP66" s="169"/>
      <c r="WVQ66" s="169"/>
      <c r="WVR66" s="169"/>
      <c r="WVS66" s="169"/>
      <c r="WVT66" s="169"/>
      <c r="WVU66" s="169"/>
      <c r="WVV66" s="169"/>
      <c r="WVW66" s="169"/>
      <c r="WVX66" s="169"/>
      <c r="WVY66" s="169"/>
      <c r="WVZ66" s="169"/>
      <c r="WWA66" s="169"/>
      <c r="WWB66" s="169"/>
      <c r="WWC66" s="169"/>
      <c r="WWD66" s="169"/>
      <c r="WWE66" s="169"/>
      <c r="WWF66" s="169"/>
      <c r="WWG66" s="169"/>
      <c r="WWH66" s="169"/>
      <c r="WWI66" s="169"/>
      <c r="WWJ66" s="169"/>
      <c r="WWK66" s="169"/>
      <c r="WWL66" s="169"/>
      <c r="WWM66" s="169"/>
      <c r="WWN66" s="169"/>
      <c r="WWO66" s="169"/>
      <c r="WWP66" s="169"/>
      <c r="WWQ66" s="169"/>
      <c r="WWR66" s="169"/>
      <c r="WWS66" s="169"/>
      <c r="WWT66" s="169"/>
      <c r="WWU66" s="169"/>
      <c r="WWV66" s="169"/>
      <c r="WWW66" s="169"/>
      <c r="WWX66" s="169"/>
      <c r="WWY66" s="169"/>
      <c r="WWZ66" s="169"/>
      <c r="WXA66" s="169"/>
      <c r="WXB66" s="169"/>
      <c r="WXC66" s="169"/>
      <c r="WXD66" s="169"/>
      <c r="WXE66" s="169"/>
      <c r="WXF66" s="169"/>
      <c r="WXG66" s="169"/>
      <c r="WXH66" s="169"/>
      <c r="WXI66" s="169"/>
      <c r="WXJ66" s="169"/>
      <c r="WXK66" s="169"/>
      <c r="WXL66" s="169"/>
      <c r="WXM66" s="169"/>
      <c r="WXN66" s="169"/>
      <c r="WXO66" s="169"/>
      <c r="WXP66" s="169"/>
      <c r="WXQ66" s="169"/>
      <c r="WXR66" s="169"/>
      <c r="WXS66" s="169"/>
      <c r="WXT66" s="169"/>
      <c r="WXU66" s="169"/>
      <c r="WXV66" s="169"/>
      <c r="WXW66" s="169"/>
      <c r="WXX66" s="169"/>
      <c r="WXY66" s="169"/>
      <c r="WXZ66" s="169"/>
      <c r="WYA66" s="169"/>
      <c r="WYB66" s="169"/>
      <c r="WYC66" s="169"/>
      <c r="WYD66" s="169"/>
      <c r="WYE66" s="169"/>
      <c r="WYF66" s="169"/>
      <c r="WYG66" s="169"/>
      <c r="WYH66" s="169"/>
      <c r="WYI66" s="169"/>
      <c r="WYJ66" s="169"/>
      <c r="WYK66" s="169"/>
      <c r="WYL66" s="169"/>
      <c r="WYM66" s="169"/>
      <c r="WYN66" s="169"/>
      <c r="WYO66" s="169"/>
      <c r="WYP66" s="169"/>
      <c r="WYQ66" s="169"/>
      <c r="WYR66" s="169"/>
      <c r="WYS66" s="169"/>
      <c r="WYT66" s="169"/>
      <c r="WYU66" s="169"/>
      <c r="WYV66" s="169"/>
      <c r="WYW66" s="169"/>
      <c r="WYX66" s="169"/>
      <c r="WYY66" s="169"/>
      <c r="WYZ66" s="169"/>
      <c r="WZA66" s="169"/>
      <c r="WZB66" s="169"/>
      <c r="WZC66" s="169"/>
      <c r="WZD66" s="169"/>
      <c r="WZE66" s="169"/>
      <c r="WZF66" s="169"/>
      <c r="WZG66" s="169"/>
      <c r="WZH66" s="169"/>
      <c r="WZI66" s="169"/>
      <c r="WZJ66" s="169"/>
      <c r="WZK66" s="169"/>
      <c r="WZL66" s="169"/>
      <c r="WZM66" s="169"/>
      <c r="WZN66" s="169"/>
      <c r="WZO66" s="169"/>
      <c r="WZP66" s="169"/>
      <c r="WZQ66" s="169"/>
      <c r="WZR66" s="169"/>
      <c r="WZS66" s="169"/>
      <c r="WZT66" s="169"/>
      <c r="WZU66" s="169"/>
      <c r="WZV66" s="169"/>
      <c r="WZW66" s="169"/>
      <c r="WZX66" s="169"/>
      <c r="WZY66" s="169"/>
      <c r="WZZ66" s="169"/>
      <c r="XAA66" s="169"/>
      <c r="XAB66" s="169"/>
      <c r="XAC66" s="169"/>
      <c r="XAD66" s="169"/>
      <c r="XAE66" s="169"/>
      <c r="XAF66" s="169"/>
      <c r="XAG66" s="169"/>
      <c r="XAH66" s="169"/>
      <c r="XAI66" s="169"/>
      <c r="XAJ66" s="169"/>
      <c r="XAK66" s="169"/>
      <c r="XAL66" s="169"/>
      <c r="XAM66" s="169"/>
      <c r="XAN66" s="169"/>
      <c r="XAO66" s="169"/>
      <c r="XAP66" s="169"/>
      <c r="XAQ66" s="169"/>
      <c r="XAR66" s="169"/>
      <c r="XAS66" s="169"/>
      <c r="XAT66" s="169"/>
      <c r="XAU66" s="169"/>
      <c r="XAV66" s="169"/>
      <c r="XAW66" s="169"/>
      <c r="XAX66" s="169"/>
      <c r="XAY66" s="169"/>
      <c r="XAZ66" s="169"/>
      <c r="XBA66" s="169"/>
      <c r="XBB66" s="169"/>
      <c r="XBC66" s="169"/>
      <c r="XBD66" s="169"/>
      <c r="XBE66" s="169"/>
      <c r="XBF66" s="169"/>
      <c r="XBG66" s="169"/>
      <c r="XBH66" s="169"/>
      <c r="XBI66" s="169"/>
      <c r="XBJ66" s="169"/>
      <c r="XBK66" s="169"/>
      <c r="XBL66" s="169"/>
      <c r="XBM66" s="169"/>
      <c r="XBN66" s="169"/>
      <c r="XBO66" s="169"/>
      <c r="XBP66" s="169"/>
      <c r="XBQ66" s="169"/>
      <c r="XBR66" s="169"/>
      <c r="XBS66" s="169"/>
      <c r="XBT66" s="169"/>
      <c r="XBU66" s="169"/>
      <c r="XBV66" s="169"/>
      <c r="XBW66" s="169"/>
      <c r="XBX66" s="169"/>
      <c r="XBY66" s="169"/>
      <c r="XBZ66" s="169"/>
      <c r="XCA66" s="169"/>
      <c r="XCB66" s="169"/>
      <c r="XCC66" s="169"/>
      <c r="XCD66" s="169"/>
      <c r="XCE66" s="169"/>
      <c r="XCF66" s="169"/>
      <c r="XCG66" s="169"/>
      <c r="XCH66" s="169"/>
      <c r="XCI66" s="169"/>
      <c r="XCJ66" s="169"/>
      <c r="XCK66" s="169"/>
      <c r="XCL66" s="169"/>
      <c r="XCM66" s="169"/>
      <c r="XCN66" s="169"/>
      <c r="XCO66" s="169"/>
      <c r="XCP66" s="169"/>
      <c r="XCQ66" s="169"/>
      <c r="XCR66" s="169"/>
      <c r="XCS66" s="169"/>
      <c r="XCT66" s="169"/>
      <c r="XCU66" s="169"/>
      <c r="XCV66" s="169"/>
      <c r="XCW66" s="169"/>
      <c r="XCX66" s="169"/>
      <c r="XCY66" s="169"/>
      <c r="XCZ66" s="169"/>
      <c r="XDA66" s="169"/>
      <c r="XDB66" s="169"/>
      <c r="XDC66" s="169"/>
      <c r="XDD66" s="169"/>
      <c r="XDE66" s="169"/>
      <c r="XDF66" s="169"/>
      <c r="XDG66" s="169"/>
      <c r="XDH66" s="169"/>
      <c r="XDI66" s="169"/>
      <c r="XDJ66" s="169"/>
      <c r="XDK66" s="169"/>
      <c r="XDL66" s="169"/>
      <c r="XDM66" s="169"/>
      <c r="XDN66" s="169"/>
      <c r="XDO66" s="169"/>
      <c r="XDP66" s="169"/>
      <c r="XDQ66" s="169"/>
      <c r="XDR66" s="169"/>
      <c r="XDS66" s="169"/>
      <c r="XDT66" s="169"/>
      <c r="XDU66" s="169"/>
      <c r="XDV66" s="169"/>
      <c r="XDW66" s="169"/>
      <c r="XDX66" s="169"/>
      <c r="XDY66" s="169"/>
      <c r="XDZ66" s="169"/>
      <c r="XEA66" s="169"/>
      <c r="XEB66" s="169"/>
      <c r="XEC66" s="169"/>
      <c r="XED66" s="169"/>
      <c r="XEE66" s="169"/>
      <c r="XEF66" s="169"/>
      <c r="XEG66" s="169"/>
      <c r="XEH66" s="169"/>
      <c r="XEI66" s="169"/>
      <c r="XEJ66" s="169"/>
      <c r="XEK66" s="169"/>
      <c r="XEL66" s="169"/>
      <c r="XEM66" s="169"/>
      <c r="XEN66" s="169"/>
    </row>
    <row r="67" spans="1:16368" ht="16.5" x14ac:dyDescent="0.3">
      <c r="A67" s="171" t="s">
        <v>279</v>
      </c>
      <c r="B67" s="172"/>
      <c r="C67" s="172"/>
      <c r="D67" s="172">
        <v>2</v>
      </c>
      <c r="E67" s="172">
        <v>0</v>
      </c>
      <c r="F67" s="172">
        <v>16000</v>
      </c>
      <c r="G67" s="172">
        <v>480954</v>
      </c>
      <c r="H67" s="172">
        <v>176341</v>
      </c>
      <c r="I67" s="172">
        <v>1200174</v>
      </c>
      <c r="J67" s="172">
        <v>1194370</v>
      </c>
      <c r="K67" s="172">
        <v>1815393</v>
      </c>
      <c r="L67" s="172">
        <v>3638418</v>
      </c>
      <c r="M67" s="172">
        <v>897905</v>
      </c>
      <c r="N67" s="172">
        <v>615508</v>
      </c>
      <c r="O67" s="172">
        <v>1559409</v>
      </c>
      <c r="P67" s="172">
        <v>11911579</v>
      </c>
      <c r="Q67" s="172">
        <v>3213359</v>
      </c>
      <c r="R67" s="172">
        <v>10562869</v>
      </c>
      <c r="S67" s="172">
        <v>9969313</v>
      </c>
      <c r="T67" s="172">
        <v>7764186</v>
      </c>
      <c r="U67" s="172">
        <v>11826401</v>
      </c>
      <c r="V67" s="172">
        <v>8035635</v>
      </c>
      <c r="W67" s="172">
        <v>4308499</v>
      </c>
      <c r="X67" s="172">
        <v>10008338</v>
      </c>
      <c r="Y67" s="172">
        <v>11008824</v>
      </c>
      <c r="Z67" s="172">
        <v>14611379</v>
      </c>
      <c r="AA67" s="172">
        <v>10981584</v>
      </c>
      <c r="AB67" s="172">
        <v>16412128</v>
      </c>
      <c r="AC67" s="172">
        <v>14834993</v>
      </c>
      <c r="AD67" s="172">
        <v>14803734</v>
      </c>
      <c r="AE67" s="172">
        <v>23457233</v>
      </c>
      <c r="AF67" s="172">
        <v>15709198</v>
      </c>
      <c r="AG67" s="172">
        <v>11625726</v>
      </c>
      <c r="AH67" s="172">
        <v>14205275</v>
      </c>
      <c r="AI67" s="172">
        <v>18170055</v>
      </c>
      <c r="AJ67" s="172">
        <v>16682651</v>
      </c>
      <c r="AK67" s="172">
        <v>16061795</v>
      </c>
      <c r="AL67" s="172">
        <v>18846042</v>
      </c>
      <c r="AM67" s="172">
        <v>17040810</v>
      </c>
      <c r="AN67" s="172">
        <v>17530351</v>
      </c>
      <c r="AO67" s="172">
        <v>12939718</v>
      </c>
      <c r="AP67" s="172">
        <v>20325973</v>
      </c>
      <c r="AQ67" s="172">
        <v>14450740</v>
      </c>
      <c r="AR67" s="172">
        <v>12685837</v>
      </c>
      <c r="AS67" s="172">
        <v>13107855</v>
      </c>
      <c r="AT67" s="172">
        <v>8414867</v>
      </c>
      <c r="AU67" s="172">
        <v>14793545</v>
      </c>
      <c r="AV67" s="172">
        <v>9866000</v>
      </c>
      <c r="AW67" s="172">
        <v>11685220</v>
      </c>
      <c r="AX67" s="172">
        <v>13541151</v>
      </c>
      <c r="AY67" s="172">
        <v>13101253</v>
      </c>
      <c r="AZ67" s="172">
        <v>11006834</v>
      </c>
      <c r="BA67" s="172">
        <v>9466225</v>
      </c>
      <c r="BB67" s="172">
        <v>15839237</v>
      </c>
      <c r="BC67" s="172">
        <v>13468176</v>
      </c>
      <c r="BD67" s="172">
        <v>14236230</v>
      </c>
      <c r="BE67" s="172">
        <v>14370862</v>
      </c>
      <c r="BF67" s="172">
        <v>14772170</v>
      </c>
      <c r="BG67" s="172">
        <v>10643391</v>
      </c>
      <c r="BH67" s="172">
        <v>16006761</v>
      </c>
      <c r="BI67" s="172">
        <v>18195172</v>
      </c>
      <c r="BJ67" s="172">
        <v>14732375</v>
      </c>
      <c r="BK67" s="172">
        <v>25008672</v>
      </c>
      <c r="BL67" s="172">
        <v>21210951</v>
      </c>
      <c r="BM67" s="172"/>
      <c r="BN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  <c r="DZ67" s="169"/>
      <c r="EA67" s="169"/>
      <c r="EB67" s="169"/>
      <c r="EC67" s="169"/>
      <c r="ED67" s="169"/>
      <c r="EE67" s="169"/>
      <c r="EF67" s="169"/>
      <c r="EG67" s="169"/>
      <c r="EH67" s="169"/>
      <c r="EI67" s="169"/>
      <c r="EJ67" s="169"/>
      <c r="EK67" s="169"/>
      <c r="EL67" s="169"/>
      <c r="EM67" s="169"/>
      <c r="EN67" s="169"/>
      <c r="EO67" s="169"/>
      <c r="EP67" s="169"/>
      <c r="EQ67" s="169"/>
      <c r="ER67" s="169"/>
      <c r="ES67" s="169"/>
      <c r="ET67" s="169"/>
      <c r="EU67" s="169"/>
      <c r="EV67" s="169"/>
      <c r="EW67" s="169"/>
      <c r="EX67" s="169"/>
      <c r="EY67" s="169"/>
      <c r="EZ67" s="169"/>
      <c r="FA67" s="169"/>
      <c r="FB67" s="169"/>
      <c r="FC67" s="169"/>
      <c r="FD67" s="169"/>
      <c r="FE67" s="169"/>
      <c r="FF67" s="169"/>
      <c r="FG67" s="169"/>
      <c r="FH67" s="169"/>
      <c r="FI67" s="169"/>
      <c r="FJ67" s="169"/>
      <c r="FK67" s="169"/>
      <c r="FL67" s="169"/>
      <c r="FM67" s="169"/>
      <c r="FN67" s="169"/>
      <c r="FO67" s="169"/>
      <c r="FP67" s="169"/>
      <c r="FQ67" s="169"/>
      <c r="FR67" s="169"/>
      <c r="FS67" s="169"/>
      <c r="FT67" s="169"/>
      <c r="FU67" s="169"/>
      <c r="FV67" s="169"/>
      <c r="FW67" s="169"/>
      <c r="FX67" s="169"/>
      <c r="FY67" s="169"/>
      <c r="FZ67" s="169"/>
      <c r="GA67" s="169"/>
      <c r="GB67" s="169"/>
      <c r="GC67" s="169"/>
      <c r="GD67" s="169"/>
      <c r="GE67" s="169"/>
      <c r="GF67" s="169"/>
      <c r="GG67" s="169"/>
      <c r="GH67" s="169"/>
      <c r="GI67" s="169"/>
      <c r="GJ67" s="169"/>
      <c r="GK67" s="169"/>
      <c r="GL67" s="169"/>
      <c r="GM67" s="169"/>
      <c r="GN67" s="169"/>
      <c r="GO67" s="169"/>
      <c r="GP67" s="169"/>
      <c r="GQ67" s="169"/>
      <c r="GR67" s="169"/>
      <c r="GS67" s="169"/>
      <c r="GT67" s="169"/>
      <c r="GU67" s="169"/>
      <c r="GV67" s="169"/>
      <c r="GW67" s="169"/>
      <c r="GX67" s="169"/>
      <c r="GY67" s="169"/>
      <c r="GZ67" s="169"/>
      <c r="HA67" s="169"/>
      <c r="HB67" s="169"/>
      <c r="HC67" s="169"/>
      <c r="HD67" s="169"/>
      <c r="HE67" s="169"/>
      <c r="HF67" s="169"/>
      <c r="HG67" s="169"/>
      <c r="HH67" s="169"/>
      <c r="HI67" s="169"/>
      <c r="HJ67" s="169"/>
      <c r="HK67" s="169"/>
      <c r="HL67" s="169"/>
      <c r="HM67" s="169"/>
      <c r="HN67" s="169"/>
      <c r="HO67" s="169"/>
      <c r="HP67" s="169"/>
      <c r="HQ67" s="169"/>
      <c r="HR67" s="169"/>
      <c r="HS67" s="169"/>
      <c r="HT67" s="169"/>
      <c r="HU67" s="169"/>
      <c r="HV67" s="169"/>
      <c r="HW67" s="169"/>
      <c r="HX67" s="169"/>
      <c r="HY67" s="169"/>
      <c r="HZ67" s="169"/>
      <c r="IA67" s="169"/>
      <c r="IB67" s="169"/>
      <c r="IC67" s="169"/>
      <c r="ID67" s="169"/>
      <c r="IE67" s="169"/>
      <c r="IF67" s="169"/>
      <c r="IG67" s="169"/>
      <c r="IH67" s="169"/>
      <c r="II67" s="169"/>
      <c r="IJ67" s="169"/>
      <c r="IK67" s="169"/>
      <c r="IL67" s="169"/>
      <c r="IM67" s="169"/>
      <c r="IN67" s="169"/>
      <c r="IO67" s="169"/>
      <c r="IP67" s="169"/>
      <c r="IQ67" s="169"/>
      <c r="IR67" s="169"/>
      <c r="IS67" s="169"/>
      <c r="IT67" s="169"/>
      <c r="IU67" s="169"/>
      <c r="IV67" s="169"/>
      <c r="IW67" s="169"/>
      <c r="IX67" s="169"/>
      <c r="IY67" s="169"/>
      <c r="IZ67" s="169"/>
      <c r="JA67" s="169"/>
      <c r="JB67" s="169"/>
      <c r="JC67" s="169"/>
      <c r="JD67" s="169"/>
      <c r="JE67" s="169"/>
      <c r="JF67" s="169"/>
      <c r="JG67" s="169"/>
      <c r="JH67" s="169"/>
      <c r="JI67" s="169"/>
      <c r="JJ67" s="169"/>
      <c r="JK67" s="169"/>
      <c r="JL67" s="169"/>
      <c r="JM67" s="169"/>
      <c r="JN67" s="169"/>
      <c r="JO67" s="169"/>
      <c r="JP67" s="169"/>
      <c r="JQ67" s="169"/>
      <c r="JR67" s="169"/>
      <c r="JS67" s="169"/>
      <c r="JT67" s="169"/>
      <c r="JU67" s="169"/>
      <c r="JV67" s="169"/>
      <c r="JW67" s="169"/>
      <c r="JX67" s="169"/>
      <c r="JY67" s="169"/>
      <c r="JZ67" s="169"/>
      <c r="KA67" s="169"/>
      <c r="KB67" s="169"/>
      <c r="KC67" s="169"/>
      <c r="KD67" s="169"/>
      <c r="KE67" s="169"/>
      <c r="KF67" s="169"/>
      <c r="KG67" s="169"/>
      <c r="KH67" s="169"/>
      <c r="KI67" s="169"/>
      <c r="KJ67" s="169"/>
      <c r="KK67" s="169"/>
      <c r="KL67" s="169"/>
      <c r="KM67" s="169"/>
      <c r="KN67" s="169"/>
      <c r="KO67" s="169"/>
      <c r="KP67" s="169"/>
      <c r="KQ67" s="169"/>
      <c r="KR67" s="169"/>
      <c r="KS67" s="169"/>
      <c r="KT67" s="169"/>
      <c r="KU67" s="169"/>
      <c r="KV67" s="169"/>
      <c r="KW67" s="169"/>
      <c r="KX67" s="169"/>
      <c r="KY67" s="169"/>
      <c r="KZ67" s="169"/>
      <c r="LA67" s="169"/>
      <c r="LB67" s="169"/>
      <c r="LC67" s="169"/>
      <c r="LD67" s="169"/>
      <c r="LE67" s="169"/>
      <c r="LF67" s="169"/>
      <c r="LG67" s="169"/>
      <c r="LH67" s="169"/>
      <c r="LI67" s="169"/>
      <c r="LJ67" s="169"/>
      <c r="LK67" s="169"/>
      <c r="LL67" s="169"/>
      <c r="LM67" s="169"/>
      <c r="LN67" s="169"/>
      <c r="LO67" s="169"/>
      <c r="LP67" s="169"/>
      <c r="LQ67" s="169"/>
      <c r="LR67" s="169"/>
      <c r="LS67" s="169"/>
      <c r="LT67" s="169"/>
      <c r="LU67" s="169"/>
      <c r="LV67" s="169"/>
      <c r="LW67" s="169"/>
      <c r="LX67" s="169"/>
      <c r="LY67" s="169"/>
      <c r="LZ67" s="169"/>
      <c r="MA67" s="169"/>
      <c r="MB67" s="169"/>
      <c r="MC67" s="169"/>
      <c r="MD67" s="169"/>
      <c r="ME67" s="169"/>
      <c r="MF67" s="169"/>
      <c r="MG67" s="169"/>
      <c r="MH67" s="169"/>
      <c r="MI67" s="169"/>
      <c r="MJ67" s="169"/>
      <c r="MK67" s="169"/>
      <c r="ML67" s="169"/>
      <c r="MM67" s="169"/>
      <c r="MN67" s="169"/>
      <c r="MO67" s="169"/>
      <c r="MP67" s="169"/>
      <c r="MQ67" s="169"/>
      <c r="MR67" s="169"/>
      <c r="MS67" s="169"/>
      <c r="MT67" s="169"/>
      <c r="MU67" s="169"/>
      <c r="MV67" s="169"/>
      <c r="MW67" s="169"/>
      <c r="MX67" s="169"/>
      <c r="MY67" s="169"/>
      <c r="MZ67" s="169"/>
      <c r="NA67" s="169"/>
      <c r="NB67" s="169"/>
      <c r="NC67" s="169"/>
      <c r="ND67" s="169"/>
      <c r="NE67" s="169"/>
      <c r="NF67" s="169"/>
      <c r="NG67" s="169"/>
      <c r="NH67" s="169"/>
      <c r="NI67" s="169"/>
      <c r="NJ67" s="169"/>
      <c r="NK67" s="169"/>
      <c r="NL67" s="169"/>
      <c r="NM67" s="169"/>
      <c r="NN67" s="169"/>
      <c r="NO67" s="169"/>
      <c r="NP67" s="169"/>
      <c r="NQ67" s="169"/>
      <c r="NR67" s="169"/>
      <c r="NS67" s="169"/>
      <c r="NT67" s="169"/>
      <c r="NU67" s="169"/>
      <c r="NV67" s="169"/>
      <c r="NW67" s="169"/>
      <c r="NX67" s="169"/>
      <c r="NY67" s="169"/>
      <c r="NZ67" s="169"/>
      <c r="OA67" s="169"/>
      <c r="OB67" s="169"/>
      <c r="OC67" s="169"/>
      <c r="OD67" s="169"/>
      <c r="OE67" s="169"/>
      <c r="OF67" s="169"/>
      <c r="OG67" s="169"/>
      <c r="OH67" s="169"/>
      <c r="OI67" s="169"/>
      <c r="OJ67" s="169"/>
      <c r="OK67" s="169"/>
      <c r="OL67" s="169"/>
      <c r="OM67" s="169"/>
      <c r="ON67" s="169"/>
      <c r="OO67" s="169"/>
      <c r="OP67" s="169"/>
      <c r="OQ67" s="169"/>
      <c r="OR67" s="169"/>
      <c r="OS67" s="169"/>
      <c r="OT67" s="169"/>
      <c r="OU67" s="169"/>
      <c r="OV67" s="169"/>
      <c r="OW67" s="169"/>
      <c r="OX67" s="169"/>
      <c r="OY67" s="169"/>
      <c r="OZ67" s="169"/>
      <c r="PA67" s="169"/>
      <c r="PB67" s="169"/>
      <c r="PC67" s="169"/>
      <c r="PD67" s="169"/>
      <c r="PE67" s="169"/>
      <c r="PF67" s="169"/>
      <c r="PG67" s="169"/>
      <c r="PH67" s="169"/>
      <c r="PI67" s="169"/>
      <c r="PJ67" s="169"/>
      <c r="PK67" s="169"/>
      <c r="PL67" s="169"/>
      <c r="PM67" s="169"/>
      <c r="PN67" s="169"/>
      <c r="PO67" s="169"/>
      <c r="PP67" s="169"/>
      <c r="PQ67" s="169"/>
      <c r="PR67" s="169"/>
      <c r="PS67" s="169"/>
      <c r="PT67" s="169"/>
      <c r="PU67" s="169"/>
      <c r="PV67" s="169"/>
      <c r="PW67" s="169"/>
      <c r="PX67" s="169"/>
      <c r="PY67" s="169"/>
      <c r="PZ67" s="169"/>
      <c r="QA67" s="169"/>
      <c r="QB67" s="169"/>
      <c r="QC67" s="169"/>
      <c r="QD67" s="169"/>
      <c r="QE67" s="169"/>
      <c r="QF67" s="169"/>
      <c r="QG67" s="169"/>
      <c r="QH67" s="169"/>
      <c r="QI67" s="169"/>
      <c r="QJ67" s="169"/>
      <c r="QK67" s="169"/>
      <c r="QL67" s="169"/>
      <c r="QM67" s="169"/>
      <c r="QN67" s="169"/>
      <c r="QO67" s="169"/>
      <c r="QP67" s="169"/>
      <c r="QQ67" s="169"/>
      <c r="QR67" s="169"/>
      <c r="QS67" s="169"/>
      <c r="QT67" s="169"/>
      <c r="QU67" s="169"/>
      <c r="QV67" s="169"/>
      <c r="QW67" s="169"/>
      <c r="QX67" s="169"/>
      <c r="QY67" s="169"/>
      <c r="QZ67" s="169"/>
      <c r="RA67" s="169"/>
      <c r="RB67" s="169"/>
      <c r="RC67" s="169"/>
      <c r="RD67" s="169"/>
      <c r="RE67" s="169"/>
      <c r="RF67" s="169"/>
      <c r="RG67" s="169"/>
      <c r="RH67" s="169"/>
      <c r="RI67" s="169"/>
      <c r="RJ67" s="169"/>
      <c r="RK67" s="169"/>
      <c r="RL67" s="169"/>
      <c r="RM67" s="169"/>
      <c r="RN67" s="169"/>
      <c r="RO67" s="169"/>
      <c r="RP67" s="169"/>
      <c r="RQ67" s="169"/>
      <c r="RR67" s="169"/>
      <c r="RS67" s="169"/>
      <c r="RT67" s="169"/>
      <c r="RU67" s="169"/>
      <c r="RV67" s="169"/>
      <c r="RW67" s="169"/>
      <c r="RX67" s="169"/>
      <c r="RY67" s="169"/>
      <c r="RZ67" s="169"/>
      <c r="SA67" s="169"/>
      <c r="SB67" s="169"/>
      <c r="SC67" s="169"/>
      <c r="SD67" s="169"/>
      <c r="SE67" s="169"/>
      <c r="SF67" s="169"/>
      <c r="SG67" s="169"/>
      <c r="SH67" s="169"/>
      <c r="SI67" s="169"/>
      <c r="SJ67" s="169"/>
      <c r="SK67" s="169"/>
      <c r="SL67" s="169"/>
      <c r="SM67" s="169"/>
      <c r="SN67" s="169"/>
      <c r="SO67" s="169"/>
      <c r="SP67" s="169"/>
      <c r="SQ67" s="169"/>
      <c r="SR67" s="169"/>
      <c r="SS67" s="169"/>
      <c r="ST67" s="169"/>
      <c r="SU67" s="169"/>
      <c r="SV67" s="169"/>
      <c r="SW67" s="169"/>
      <c r="SX67" s="169"/>
      <c r="SY67" s="169"/>
      <c r="SZ67" s="169"/>
      <c r="TA67" s="169"/>
      <c r="TB67" s="169"/>
      <c r="TC67" s="169"/>
      <c r="TD67" s="169"/>
      <c r="TE67" s="169"/>
      <c r="TF67" s="169"/>
      <c r="TG67" s="169"/>
      <c r="TH67" s="169"/>
      <c r="TI67" s="169"/>
      <c r="TJ67" s="169"/>
      <c r="TK67" s="169"/>
      <c r="TL67" s="169"/>
      <c r="TM67" s="169"/>
      <c r="TN67" s="169"/>
      <c r="TO67" s="169"/>
      <c r="TP67" s="169"/>
      <c r="TQ67" s="169"/>
      <c r="TR67" s="169"/>
      <c r="TS67" s="169"/>
      <c r="TT67" s="169"/>
      <c r="TU67" s="169"/>
      <c r="TV67" s="169"/>
      <c r="TW67" s="169"/>
      <c r="TX67" s="169"/>
      <c r="TY67" s="169"/>
      <c r="TZ67" s="169"/>
      <c r="UA67" s="169"/>
      <c r="UB67" s="169"/>
      <c r="UC67" s="169"/>
      <c r="UD67" s="169"/>
      <c r="UE67" s="169"/>
      <c r="UF67" s="169"/>
      <c r="UG67" s="169"/>
      <c r="UH67" s="169"/>
      <c r="UI67" s="169"/>
      <c r="UJ67" s="169"/>
      <c r="UK67" s="169"/>
      <c r="UL67" s="169"/>
      <c r="UM67" s="169"/>
      <c r="UN67" s="169"/>
      <c r="UO67" s="169"/>
      <c r="UP67" s="169"/>
      <c r="UQ67" s="169"/>
      <c r="UR67" s="169"/>
      <c r="US67" s="169"/>
      <c r="UT67" s="169"/>
      <c r="UU67" s="169"/>
      <c r="UV67" s="169"/>
      <c r="UW67" s="169"/>
      <c r="UX67" s="169"/>
      <c r="UY67" s="169"/>
      <c r="UZ67" s="169"/>
      <c r="VA67" s="169"/>
      <c r="VB67" s="169"/>
      <c r="VC67" s="169"/>
      <c r="VD67" s="169"/>
      <c r="VE67" s="169"/>
      <c r="VF67" s="169"/>
      <c r="VG67" s="169"/>
      <c r="VH67" s="169"/>
      <c r="VI67" s="169"/>
      <c r="VJ67" s="169"/>
      <c r="VK67" s="169"/>
      <c r="VL67" s="169"/>
      <c r="VM67" s="169"/>
      <c r="VN67" s="169"/>
      <c r="VO67" s="169"/>
      <c r="VP67" s="169"/>
      <c r="VQ67" s="169"/>
      <c r="VR67" s="169"/>
      <c r="VS67" s="169"/>
      <c r="VT67" s="169"/>
      <c r="VU67" s="169"/>
      <c r="VV67" s="169"/>
      <c r="VW67" s="169"/>
      <c r="VX67" s="169"/>
      <c r="VY67" s="169"/>
      <c r="VZ67" s="169"/>
      <c r="WA67" s="169"/>
      <c r="WB67" s="169"/>
      <c r="WC67" s="169"/>
      <c r="WD67" s="169"/>
      <c r="WE67" s="169"/>
      <c r="WF67" s="169"/>
      <c r="WG67" s="169"/>
      <c r="WH67" s="169"/>
      <c r="WI67" s="169"/>
      <c r="WJ67" s="169"/>
      <c r="WK67" s="169"/>
      <c r="WL67" s="169"/>
      <c r="WM67" s="169"/>
      <c r="WN67" s="169"/>
      <c r="WO67" s="169"/>
      <c r="WP67" s="169"/>
      <c r="WQ67" s="169"/>
      <c r="WR67" s="169"/>
      <c r="WS67" s="169"/>
      <c r="WT67" s="169"/>
      <c r="WU67" s="169"/>
      <c r="WV67" s="169"/>
      <c r="WW67" s="169"/>
      <c r="WX67" s="169"/>
      <c r="WY67" s="169"/>
      <c r="WZ67" s="169"/>
      <c r="XA67" s="169"/>
      <c r="XB67" s="169"/>
      <c r="XC67" s="169"/>
      <c r="XD67" s="169"/>
      <c r="XE67" s="169"/>
      <c r="XF67" s="169"/>
      <c r="XG67" s="169"/>
      <c r="XH67" s="169"/>
      <c r="XI67" s="169"/>
      <c r="XJ67" s="169"/>
      <c r="XK67" s="169"/>
      <c r="XL67" s="169"/>
      <c r="XM67" s="169"/>
      <c r="XN67" s="169"/>
      <c r="XO67" s="169"/>
      <c r="XP67" s="169"/>
      <c r="XQ67" s="169"/>
      <c r="XR67" s="169"/>
      <c r="XS67" s="169"/>
      <c r="XT67" s="169"/>
      <c r="XU67" s="169"/>
      <c r="XV67" s="169"/>
      <c r="XW67" s="169"/>
      <c r="XX67" s="169"/>
      <c r="XY67" s="169"/>
      <c r="XZ67" s="169"/>
      <c r="YA67" s="169"/>
      <c r="YB67" s="169"/>
      <c r="YC67" s="169"/>
      <c r="YD67" s="169"/>
      <c r="YE67" s="169"/>
      <c r="YF67" s="169"/>
      <c r="YG67" s="169"/>
      <c r="YH67" s="169"/>
      <c r="YI67" s="169"/>
      <c r="YJ67" s="169"/>
      <c r="YK67" s="169"/>
      <c r="YL67" s="169"/>
      <c r="YM67" s="169"/>
      <c r="YN67" s="169"/>
      <c r="YO67" s="169"/>
      <c r="YP67" s="169"/>
      <c r="YQ67" s="169"/>
      <c r="YR67" s="169"/>
      <c r="YS67" s="169"/>
      <c r="YT67" s="169"/>
      <c r="YU67" s="169"/>
      <c r="YV67" s="169"/>
      <c r="YW67" s="169"/>
      <c r="YX67" s="169"/>
      <c r="YY67" s="169"/>
      <c r="YZ67" s="169"/>
      <c r="ZA67" s="169"/>
      <c r="ZB67" s="169"/>
      <c r="ZC67" s="169"/>
      <c r="ZD67" s="169"/>
      <c r="ZE67" s="169"/>
      <c r="ZF67" s="169"/>
      <c r="ZG67" s="169"/>
      <c r="ZH67" s="169"/>
      <c r="ZI67" s="169"/>
      <c r="ZJ67" s="169"/>
      <c r="ZK67" s="169"/>
      <c r="ZL67" s="169"/>
      <c r="ZM67" s="169"/>
      <c r="ZN67" s="169"/>
      <c r="ZO67" s="169"/>
      <c r="ZP67" s="169"/>
      <c r="ZQ67" s="169"/>
      <c r="ZR67" s="169"/>
      <c r="ZS67" s="169"/>
      <c r="ZT67" s="169"/>
      <c r="ZU67" s="169"/>
      <c r="ZV67" s="169"/>
      <c r="ZW67" s="169"/>
      <c r="ZX67" s="169"/>
      <c r="ZY67" s="169"/>
      <c r="ZZ67" s="169"/>
      <c r="AAA67" s="169"/>
      <c r="AAB67" s="169"/>
      <c r="AAC67" s="169"/>
      <c r="AAD67" s="169"/>
      <c r="AAE67" s="169"/>
      <c r="AAF67" s="169"/>
      <c r="AAG67" s="169"/>
      <c r="AAH67" s="169"/>
      <c r="AAI67" s="169"/>
      <c r="AAJ67" s="169"/>
      <c r="AAK67" s="169"/>
      <c r="AAL67" s="169"/>
      <c r="AAM67" s="169"/>
      <c r="AAN67" s="169"/>
      <c r="AAO67" s="169"/>
      <c r="AAP67" s="169"/>
      <c r="AAQ67" s="169"/>
      <c r="AAR67" s="169"/>
      <c r="AAS67" s="169"/>
      <c r="AAT67" s="169"/>
      <c r="AAU67" s="169"/>
      <c r="AAV67" s="169"/>
      <c r="AAW67" s="169"/>
      <c r="AAX67" s="169"/>
      <c r="AAY67" s="169"/>
      <c r="AAZ67" s="169"/>
      <c r="ABA67" s="169"/>
      <c r="ABB67" s="169"/>
      <c r="ABC67" s="169"/>
      <c r="ABD67" s="169"/>
      <c r="ABE67" s="169"/>
      <c r="ABF67" s="169"/>
      <c r="ABG67" s="169"/>
      <c r="ABH67" s="169"/>
      <c r="ABI67" s="169"/>
      <c r="ABJ67" s="169"/>
      <c r="ABK67" s="169"/>
      <c r="ABL67" s="169"/>
      <c r="ABM67" s="169"/>
      <c r="ABN67" s="169"/>
      <c r="ABO67" s="169"/>
      <c r="ABP67" s="169"/>
      <c r="ABQ67" s="169"/>
      <c r="ABR67" s="169"/>
      <c r="ABS67" s="169"/>
      <c r="ABT67" s="169"/>
      <c r="ABU67" s="169"/>
      <c r="ABV67" s="169"/>
      <c r="ABW67" s="169"/>
      <c r="ABX67" s="169"/>
      <c r="ABY67" s="169"/>
      <c r="ABZ67" s="169"/>
      <c r="ACA67" s="169"/>
      <c r="ACB67" s="169"/>
      <c r="ACC67" s="169"/>
      <c r="ACD67" s="169"/>
      <c r="ACE67" s="169"/>
      <c r="ACF67" s="169"/>
      <c r="ACG67" s="169"/>
      <c r="ACH67" s="169"/>
      <c r="ACI67" s="169"/>
      <c r="ACJ67" s="169"/>
      <c r="ACK67" s="169"/>
      <c r="ACL67" s="169"/>
      <c r="ACM67" s="169"/>
      <c r="ACN67" s="169"/>
      <c r="ACO67" s="169"/>
      <c r="ACP67" s="169"/>
      <c r="ACQ67" s="169"/>
      <c r="ACR67" s="169"/>
      <c r="ACS67" s="169"/>
      <c r="ACT67" s="169"/>
      <c r="ACU67" s="169"/>
      <c r="ACV67" s="169"/>
      <c r="ACW67" s="169"/>
      <c r="ACX67" s="169"/>
      <c r="ACY67" s="169"/>
      <c r="ACZ67" s="169"/>
      <c r="ADA67" s="169"/>
      <c r="ADB67" s="169"/>
      <c r="ADC67" s="169"/>
      <c r="ADD67" s="169"/>
      <c r="ADE67" s="169"/>
      <c r="ADF67" s="169"/>
      <c r="ADG67" s="169"/>
      <c r="ADH67" s="169"/>
      <c r="ADI67" s="169"/>
      <c r="ADJ67" s="169"/>
      <c r="ADK67" s="169"/>
      <c r="ADL67" s="169"/>
      <c r="ADM67" s="169"/>
      <c r="ADN67" s="169"/>
      <c r="ADO67" s="169"/>
      <c r="ADP67" s="169"/>
      <c r="ADQ67" s="169"/>
      <c r="ADR67" s="169"/>
      <c r="ADS67" s="169"/>
      <c r="ADT67" s="169"/>
      <c r="ADU67" s="169"/>
      <c r="ADV67" s="169"/>
      <c r="ADW67" s="169"/>
      <c r="ADX67" s="169"/>
      <c r="ADY67" s="169"/>
      <c r="ADZ67" s="169"/>
      <c r="AEA67" s="169"/>
      <c r="AEB67" s="169"/>
      <c r="AEC67" s="169"/>
      <c r="AED67" s="169"/>
      <c r="AEE67" s="169"/>
      <c r="AEF67" s="169"/>
      <c r="AEG67" s="169"/>
      <c r="AEH67" s="169"/>
      <c r="AEI67" s="169"/>
      <c r="AEJ67" s="169"/>
      <c r="AEK67" s="169"/>
      <c r="AEL67" s="169"/>
      <c r="AEM67" s="169"/>
      <c r="AEN67" s="169"/>
      <c r="AEO67" s="169"/>
      <c r="AEP67" s="169"/>
      <c r="AEQ67" s="169"/>
      <c r="AER67" s="169"/>
      <c r="AES67" s="169"/>
      <c r="AET67" s="169"/>
      <c r="AEU67" s="169"/>
      <c r="AEV67" s="169"/>
      <c r="AEW67" s="169"/>
      <c r="AEX67" s="169"/>
      <c r="AEY67" s="169"/>
      <c r="AEZ67" s="169"/>
      <c r="AFA67" s="169"/>
      <c r="AFB67" s="169"/>
      <c r="AFC67" s="169"/>
      <c r="AFD67" s="169"/>
      <c r="AFE67" s="169"/>
      <c r="AFF67" s="169"/>
      <c r="AFG67" s="169"/>
      <c r="AFH67" s="169"/>
      <c r="AFI67" s="169"/>
      <c r="AFJ67" s="169"/>
      <c r="AFK67" s="169"/>
      <c r="AFL67" s="169"/>
      <c r="AFM67" s="169"/>
      <c r="AFN67" s="169"/>
      <c r="AFO67" s="169"/>
      <c r="AFP67" s="169"/>
      <c r="AFQ67" s="169"/>
      <c r="AFR67" s="169"/>
      <c r="AFS67" s="169"/>
      <c r="AFT67" s="169"/>
      <c r="AFU67" s="169"/>
      <c r="AFV67" s="169"/>
      <c r="AFW67" s="169"/>
      <c r="AFX67" s="169"/>
      <c r="AFY67" s="169"/>
      <c r="AFZ67" s="169"/>
      <c r="AGA67" s="169"/>
      <c r="AGB67" s="169"/>
      <c r="AGC67" s="169"/>
      <c r="AGD67" s="169"/>
      <c r="AGE67" s="169"/>
      <c r="AGF67" s="169"/>
      <c r="AGG67" s="169"/>
      <c r="AGH67" s="169"/>
      <c r="AGI67" s="169"/>
      <c r="AGJ67" s="169"/>
      <c r="AGK67" s="169"/>
      <c r="AGL67" s="169"/>
      <c r="AGM67" s="169"/>
      <c r="AGN67" s="169"/>
      <c r="AGO67" s="169"/>
      <c r="AGP67" s="169"/>
      <c r="AGQ67" s="169"/>
      <c r="AGR67" s="169"/>
      <c r="AGS67" s="169"/>
      <c r="AGT67" s="169"/>
      <c r="AGU67" s="169"/>
      <c r="AGV67" s="169"/>
      <c r="AGW67" s="169"/>
      <c r="AGX67" s="169"/>
      <c r="AGY67" s="169"/>
      <c r="AGZ67" s="169"/>
      <c r="AHA67" s="169"/>
      <c r="AHB67" s="169"/>
      <c r="AHC67" s="169"/>
      <c r="AHD67" s="169"/>
      <c r="AHE67" s="169"/>
      <c r="AHF67" s="169"/>
      <c r="AHG67" s="169"/>
      <c r="AHH67" s="169"/>
      <c r="AHI67" s="169"/>
      <c r="AHJ67" s="169"/>
      <c r="AHK67" s="169"/>
      <c r="AHL67" s="169"/>
      <c r="AHM67" s="169"/>
      <c r="AHN67" s="169"/>
      <c r="AHO67" s="169"/>
      <c r="AHP67" s="169"/>
      <c r="AHQ67" s="169"/>
      <c r="AHR67" s="169"/>
      <c r="AHS67" s="169"/>
      <c r="AHT67" s="169"/>
      <c r="AHU67" s="169"/>
      <c r="AHV67" s="169"/>
      <c r="AHW67" s="169"/>
      <c r="AHX67" s="169"/>
      <c r="AHY67" s="169"/>
      <c r="AHZ67" s="169"/>
      <c r="AIA67" s="169"/>
      <c r="AIB67" s="169"/>
      <c r="AIC67" s="169"/>
      <c r="AID67" s="169"/>
      <c r="AIE67" s="169"/>
      <c r="AIF67" s="169"/>
      <c r="AIG67" s="169"/>
      <c r="AIH67" s="169"/>
      <c r="AII67" s="169"/>
      <c r="AIJ67" s="169"/>
      <c r="AIK67" s="169"/>
      <c r="AIL67" s="169"/>
      <c r="AIM67" s="169"/>
      <c r="AIN67" s="169"/>
      <c r="AIO67" s="169"/>
      <c r="AIP67" s="169"/>
      <c r="AIQ67" s="169"/>
      <c r="AIR67" s="169"/>
      <c r="AIS67" s="169"/>
      <c r="AIT67" s="169"/>
      <c r="AIU67" s="169"/>
      <c r="AIV67" s="169"/>
      <c r="AIW67" s="169"/>
      <c r="AIX67" s="169"/>
      <c r="AIY67" s="169"/>
      <c r="AIZ67" s="169"/>
      <c r="AJA67" s="169"/>
      <c r="AJB67" s="169"/>
      <c r="AJC67" s="169"/>
      <c r="AJD67" s="169"/>
      <c r="AJE67" s="169"/>
      <c r="AJF67" s="169"/>
      <c r="AJG67" s="169"/>
      <c r="AJH67" s="169"/>
      <c r="AJI67" s="169"/>
      <c r="AJJ67" s="169"/>
      <c r="AJK67" s="169"/>
      <c r="AJL67" s="169"/>
      <c r="AJM67" s="169"/>
      <c r="AJN67" s="169"/>
      <c r="AJO67" s="169"/>
      <c r="AJP67" s="169"/>
      <c r="AJQ67" s="169"/>
      <c r="AJR67" s="169"/>
      <c r="AJS67" s="169"/>
      <c r="AJT67" s="169"/>
      <c r="AJU67" s="169"/>
      <c r="AJV67" s="169"/>
      <c r="AJW67" s="169"/>
      <c r="AJX67" s="169"/>
      <c r="AJY67" s="169"/>
      <c r="AJZ67" s="169"/>
      <c r="AKA67" s="169"/>
      <c r="AKB67" s="169"/>
      <c r="AKC67" s="169"/>
      <c r="AKD67" s="169"/>
      <c r="AKE67" s="169"/>
      <c r="AKF67" s="169"/>
      <c r="AKG67" s="169"/>
      <c r="AKH67" s="169"/>
      <c r="AKI67" s="169"/>
      <c r="AKJ67" s="169"/>
      <c r="AKK67" s="169"/>
      <c r="AKL67" s="169"/>
      <c r="AKM67" s="169"/>
      <c r="AKN67" s="169"/>
      <c r="AKO67" s="169"/>
      <c r="AKP67" s="169"/>
      <c r="AKQ67" s="169"/>
      <c r="AKR67" s="169"/>
      <c r="AKS67" s="169"/>
      <c r="AKT67" s="169"/>
      <c r="AKU67" s="169"/>
      <c r="AKV67" s="169"/>
      <c r="AKW67" s="169"/>
      <c r="AKX67" s="169"/>
      <c r="AKY67" s="169"/>
      <c r="AKZ67" s="169"/>
      <c r="ALA67" s="169"/>
      <c r="ALB67" s="169"/>
      <c r="ALC67" s="169"/>
      <c r="ALD67" s="169"/>
      <c r="ALE67" s="169"/>
      <c r="ALF67" s="169"/>
      <c r="ALG67" s="169"/>
      <c r="ALH67" s="169"/>
      <c r="ALI67" s="169"/>
      <c r="ALJ67" s="169"/>
      <c r="ALK67" s="169"/>
      <c r="ALL67" s="169"/>
      <c r="ALM67" s="169"/>
      <c r="ALN67" s="169"/>
      <c r="ALO67" s="169"/>
      <c r="ALP67" s="169"/>
      <c r="ALQ67" s="169"/>
      <c r="ALR67" s="169"/>
      <c r="ALS67" s="169"/>
      <c r="ALT67" s="169"/>
      <c r="ALU67" s="169"/>
      <c r="ALV67" s="169"/>
      <c r="ALW67" s="169"/>
      <c r="ALX67" s="169"/>
      <c r="ALY67" s="169"/>
      <c r="ALZ67" s="169"/>
      <c r="AMA67" s="169"/>
      <c r="AMB67" s="169"/>
      <c r="AMC67" s="169"/>
      <c r="AMD67" s="169"/>
      <c r="AME67" s="169"/>
      <c r="AMF67" s="169"/>
      <c r="AMG67" s="169"/>
      <c r="AMH67" s="169"/>
      <c r="AMI67" s="169"/>
      <c r="AMJ67" s="169"/>
      <c r="AMK67" s="169"/>
      <c r="AML67" s="169"/>
      <c r="AMM67" s="169"/>
      <c r="AMN67" s="169"/>
      <c r="AMO67" s="169"/>
      <c r="AMP67" s="169"/>
      <c r="AMQ67" s="169"/>
      <c r="AMR67" s="169"/>
      <c r="AMS67" s="169"/>
      <c r="AMT67" s="169"/>
      <c r="AMU67" s="169"/>
      <c r="AMV67" s="169"/>
      <c r="AMW67" s="169"/>
      <c r="AMX67" s="169"/>
      <c r="AMY67" s="169"/>
      <c r="AMZ67" s="169"/>
      <c r="ANA67" s="169"/>
      <c r="ANB67" s="169"/>
      <c r="ANC67" s="169"/>
      <c r="AND67" s="169"/>
      <c r="ANE67" s="169"/>
      <c r="ANF67" s="169"/>
      <c r="ANG67" s="169"/>
      <c r="ANH67" s="169"/>
      <c r="ANI67" s="169"/>
      <c r="ANJ67" s="169"/>
      <c r="ANK67" s="169"/>
      <c r="ANL67" s="169"/>
      <c r="ANM67" s="169"/>
      <c r="ANN67" s="169"/>
      <c r="ANO67" s="169"/>
      <c r="ANP67" s="169"/>
      <c r="ANQ67" s="169"/>
      <c r="ANR67" s="169"/>
      <c r="ANS67" s="169"/>
      <c r="ANT67" s="169"/>
      <c r="ANU67" s="169"/>
      <c r="ANV67" s="169"/>
      <c r="ANW67" s="169"/>
      <c r="ANX67" s="169"/>
      <c r="ANY67" s="169"/>
      <c r="ANZ67" s="169"/>
      <c r="AOA67" s="169"/>
      <c r="AOB67" s="169"/>
      <c r="AOC67" s="169"/>
      <c r="AOD67" s="169"/>
      <c r="AOE67" s="169"/>
      <c r="AOF67" s="169"/>
      <c r="AOG67" s="169"/>
      <c r="AOH67" s="169"/>
      <c r="AOI67" s="169"/>
      <c r="AOJ67" s="169"/>
      <c r="AOK67" s="169"/>
      <c r="AOL67" s="169"/>
      <c r="AOM67" s="169"/>
      <c r="AON67" s="169"/>
      <c r="AOO67" s="169"/>
      <c r="AOP67" s="169"/>
      <c r="AOQ67" s="169"/>
      <c r="AOR67" s="169"/>
      <c r="AOS67" s="169"/>
      <c r="AOT67" s="169"/>
      <c r="AOU67" s="169"/>
      <c r="AOV67" s="169"/>
      <c r="AOW67" s="169"/>
      <c r="AOX67" s="169"/>
      <c r="AOY67" s="169"/>
      <c r="AOZ67" s="169"/>
      <c r="APA67" s="169"/>
      <c r="APB67" s="169"/>
      <c r="APC67" s="169"/>
      <c r="APD67" s="169"/>
      <c r="APE67" s="169"/>
      <c r="APF67" s="169"/>
      <c r="APG67" s="169"/>
      <c r="APH67" s="169"/>
      <c r="API67" s="169"/>
      <c r="APJ67" s="169"/>
      <c r="APK67" s="169"/>
      <c r="APL67" s="169"/>
      <c r="APM67" s="169"/>
      <c r="APN67" s="169"/>
      <c r="APO67" s="169"/>
      <c r="APP67" s="169"/>
      <c r="APQ67" s="169"/>
      <c r="APR67" s="169"/>
      <c r="APS67" s="169"/>
      <c r="APT67" s="169"/>
      <c r="APU67" s="169"/>
      <c r="APV67" s="169"/>
      <c r="APW67" s="169"/>
      <c r="APX67" s="169"/>
      <c r="APY67" s="169"/>
      <c r="APZ67" s="169"/>
      <c r="AQA67" s="169"/>
      <c r="AQB67" s="169"/>
      <c r="AQC67" s="169"/>
      <c r="AQD67" s="169"/>
      <c r="AQE67" s="169"/>
      <c r="AQF67" s="169"/>
      <c r="AQG67" s="169"/>
      <c r="AQH67" s="169"/>
      <c r="AQI67" s="169"/>
      <c r="AQJ67" s="169"/>
      <c r="AQK67" s="169"/>
      <c r="AQL67" s="169"/>
      <c r="AQM67" s="169"/>
      <c r="AQN67" s="169"/>
      <c r="AQO67" s="169"/>
      <c r="AQP67" s="169"/>
      <c r="AQQ67" s="169"/>
      <c r="AQR67" s="169"/>
      <c r="AQS67" s="169"/>
      <c r="AQT67" s="169"/>
      <c r="AQU67" s="169"/>
      <c r="AQV67" s="169"/>
      <c r="AQW67" s="169"/>
      <c r="AQX67" s="169"/>
      <c r="AQY67" s="169"/>
      <c r="AQZ67" s="169"/>
      <c r="ARA67" s="169"/>
      <c r="ARB67" s="169"/>
      <c r="ARC67" s="169"/>
      <c r="ARD67" s="169"/>
      <c r="ARE67" s="169"/>
      <c r="ARF67" s="169"/>
      <c r="ARG67" s="169"/>
      <c r="ARH67" s="169"/>
      <c r="ARI67" s="169"/>
      <c r="ARJ67" s="169"/>
      <c r="ARK67" s="169"/>
      <c r="ARL67" s="169"/>
      <c r="ARM67" s="169"/>
      <c r="ARN67" s="169"/>
      <c r="ARO67" s="169"/>
      <c r="ARP67" s="169"/>
      <c r="ARQ67" s="169"/>
      <c r="ARR67" s="169"/>
      <c r="ARS67" s="169"/>
      <c r="ART67" s="169"/>
      <c r="ARU67" s="169"/>
      <c r="ARV67" s="169"/>
      <c r="ARW67" s="169"/>
      <c r="ARX67" s="169"/>
      <c r="ARY67" s="169"/>
      <c r="ARZ67" s="169"/>
      <c r="ASA67" s="169"/>
      <c r="ASB67" s="169"/>
      <c r="ASC67" s="169"/>
      <c r="ASD67" s="169"/>
      <c r="ASE67" s="169"/>
      <c r="ASF67" s="169"/>
      <c r="ASG67" s="169"/>
      <c r="ASH67" s="169"/>
      <c r="ASI67" s="169"/>
      <c r="ASJ67" s="169"/>
      <c r="ASK67" s="169"/>
      <c r="ASL67" s="169"/>
      <c r="ASM67" s="169"/>
      <c r="ASN67" s="169"/>
      <c r="ASO67" s="169"/>
      <c r="ASP67" s="169"/>
      <c r="ASQ67" s="169"/>
      <c r="ASR67" s="169"/>
      <c r="ASS67" s="169"/>
      <c r="AST67" s="169"/>
      <c r="ASU67" s="169"/>
      <c r="ASV67" s="169"/>
      <c r="ASW67" s="169"/>
      <c r="ASX67" s="169"/>
      <c r="ASY67" s="169"/>
      <c r="ASZ67" s="169"/>
      <c r="ATA67" s="169"/>
      <c r="ATB67" s="169"/>
      <c r="ATC67" s="169"/>
      <c r="ATD67" s="169"/>
      <c r="ATE67" s="169"/>
      <c r="ATF67" s="169"/>
      <c r="ATG67" s="169"/>
      <c r="ATH67" s="169"/>
      <c r="ATI67" s="169"/>
      <c r="ATJ67" s="169"/>
      <c r="ATK67" s="169"/>
      <c r="ATL67" s="169"/>
      <c r="ATM67" s="169"/>
      <c r="ATN67" s="169"/>
      <c r="ATO67" s="169"/>
      <c r="ATP67" s="169"/>
      <c r="ATQ67" s="169"/>
      <c r="ATR67" s="169"/>
      <c r="ATS67" s="169"/>
      <c r="ATT67" s="169"/>
      <c r="ATU67" s="169"/>
      <c r="ATV67" s="169"/>
      <c r="ATW67" s="169"/>
      <c r="ATX67" s="169"/>
      <c r="ATY67" s="169"/>
      <c r="ATZ67" s="169"/>
      <c r="AUA67" s="169"/>
      <c r="AUB67" s="169"/>
      <c r="AUC67" s="169"/>
      <c r="AUD67" s="169"/>
      <c r="AUE67" s="169"/>
      <c r="AUF67" s="169"/>
      <c r="AUG67" s="169"/>
      <c r="AUH67" s="169"/>
      <c r="AUI67" s="169"/>
      <c r="AUJ67" s="169"/>
      <c r="AUK67" s="169"/>
      <c r="AUL67" s="169"/>
      <c r="AUM67" s="169"/>
      <c r="AUN67" s="169"/>
      <c r="AUO67" s="169"/>
      <c r="AUP67" s="169"/>
      <c r="AUQ67" s="169"/>
      <c r="AUR67" s="169"/>
      <c r="AUS67" s="169"/>
      <c r="AUT67" s="169"/>
      <c r="AUU67" s="169"/>
      <c r="AUV67" s="169"/>
      <c r="AUW67" s="169"/>
      <c r="AUX67" s="169"/>
      <c r="AUY67" s="169"/>
      <c r="AUZ67" s="169"/>
      <c r="AVA67" s="169"/>
      <c r="AVB67" s="169"/>
      <c r="AVC67" s="169"/>
      <c r="AVD67" s="169"/>
      <c r="AVE67" s="169"/>
      <c r="AVF67" s="169"/>
      <c r="AVG67" s="169"/>
      <c r="AVH67" s="169"/>
      <c r="AVI67" s="169"/>
      <c r="AVJ67" s="169"/>
      <c r="AVK67" s="169"/>
      <c r="AVL67" s="169"/>
      <c r="AVM67" s="169"/>
      <c r="AVN67" s="169"/>
      <c r="AVO67" s="169"/>
      <c r="AVP67" s="169"/>
      <c r="AVQ67" s="169"/>
      <c r="AVR67" s="169"/>
      <c r="AVS67" s="169"/>
      <c r="AVT67" s="169"/>
      <c r="AVU67" s="169"/>
      <c r="AVV67" s="169"/>
      <c r="AVW67" s="169"/>
      <c r="AVX67" s="169"/>
      <c r="AVY67" s="169"/>
      <c r="AVZ67" s="169"/>
      <c r="AWA67" s="169"/>
      <c r="AWB67" s="169"/>
      <c r="AWC67" s="169"/>
      <c r="AWD67" s="169"/>
      <c r="AWE67" s="169"/>
      <c r="AWF67" s="169"/>
      <c r="AWG67" s="169"/>
      <c r="AWH67" s="169"/>
      <c r="AWI67" s="169"/>
      <c r="AWJ67" s="169"/>
      <c r="AWK67" s="169"/>
      <c r="AWL67" s="169"/>
      <c r="AWM67" s="169"/>
      <c r="AWN67" s="169"/>
      <c r="AWO67" s="169"/>
      <c r="AWP67" s="169"/>
      <c r="AWQ67" s="169"/>
      <c r="AWR67" s="169"/>
      <c r="AWS67" s="169"/>
      <c r="AWT67" s="169"/>
      <c r="AWU67" s="169"/>
      <c r="AWV67" s="169"/>
      <c r="AWW67" s="169"/>
      <c r="AWX67" s="169"/>
      <c r="AWY67" s="169"/>
      <c r="AWZ67" s="169"/>
      <c r="AXA67" s="169"/>
      <c r="AXB67" s="169"/>
      <c r="AXC67" s="169"/>
      <c r="AXD67" s="169"/>
      <c r="AXE67" s="169"/>
      <c r="AXF67" s="169"/>
      <c r="AXG67" s="169"/>
      <c r="AXH67" s="169"/>
      <c r="AXI67" s="169"/>
      <c r="AXJ67" s="169"/>
      <c r="AXK67" s="169"/>
      <c r="AXL67" s="169"/>
      <c r="AXM67" s="169"/>
      <c r="AXN67" s="169"/>
      <c r="AXO67" s="169"/>
      <c r="AXP67" s="169"/>
      <c r="AXQ67" s="169"/>
      <c r="AXR67" s="169"/>
      <c r="AXS67" s="169"/>
      <c r="AXT67" s="169"/>
      <c r="AXU67" s="169"/>
      <c r="AXV67" s="169"/>
      <c r="AXW67" s="169"/>
      <c r="AXX67" s="169"/>
      <c r="AXY67" s="169"/>
      <c r="AXZ67" s="169"/>
      <c r="AYA67" s="169"/>
      <c r="AYB67" s="169"/>
      <c r="AYC67" s="169"/>
      <c r="AYD67" s="169"/>
      <c r="AYE67" s="169"/>
      <c r="AYF67" s="169"/>
      <c r="AYG67" s="169"/>
      <c r="AYH67" s="169"/>
      <c r="AYI67" s="169"/>
      <c r="AYJ67" s="169"/>
      <c r="AYK67" s="169"/>
      <c r="AYL67" s="169"/>
      <c r="AYM67" s="169"/>
      <c r="AYN67" s="169"/>
      <c r="AYO67" s="169"/>
      <c r="AYP67" s="169"/>
      <c r="AYQ67" s="169"/>
      <c r="AYR67" s="169"/>
      <c r="AYS67" s="169"/>
      <c r="AYT67" s="169"/>
      <c r="AYU67" s="169"/>
      <c r="AYV67" s="169"/>
      <c r="AYW67" s="169"/>
      <c r="AYX67" s="169"/>
      <c r="AYY67" s="169"/>
      <c r="AYZ67" s="169"/>
      <c r="AZA67" s="169"/>
      <c r="AZB67" s="169"/>
      <c r="AZC67" s="169"/>
      <c r="AZD67" s="169"/>
      <c r="AZE67" s="169"/>
      <c r="AZF67" s="169"/>
      <c r="AZG67" s="169"/>
      <c r="AZH67" s="169"/>
      <c r="AZI67" s="169"/>
      <c r="AZJ67" s="169"/>
      <c r="AZK67" s="169"/>
      <c r="AZL67" s="169"/>
      <c r="AZM67" s="169"/>
      <c r="AZN67" s="169"/>
      <c r="AZO67" s="169"/>
      <c r="AZP67" s="169"/>
      <c r="AZQ67" s="169"/>
      <c r="AZR67" s="169"/>
      <c r="AZS67" s="169"/>
      <c r="AZT67" s="169"/>
      <c r="AZU67" s="169"/>
      <c r="AZV67" s="169"/>
      <c r="AZW67" s="169"/>
      <c r="AZX67" s="169"/>
      <c r="AZY67" s="169"/>
      <c r="AZZ67" s="169"/>
      <c r="BAA67" s="169"/>
      <c r="BAB67" s="169"/>
      <c r="BAC67" s="169"/>
      <c r="BAD67" s="169"/>
      <c r="BAE67" s="169"/>
      <c r="BAF67" s="169"/>
      <c r="BAG67" s="169"/>
      <c r="BAH67" s="169"/>
      <c r="BAI67" s="169"/>
      <c r="BAJ67" s="169"/>
      <c r="BAK67" s="169"/>
      <c r="BAL67" s="169"/>
      <c r="BAM67" s="169"/>
      <c r="BAN67" s="169"/>
      <c r="BAO67" s="169"/>
      <c r="BAP67" s="169"/>
      <c r="BAQ67" s="169"/>
      <c r="BAR67" s="169"/>
      <c r="BAS67" s="169"/>
      <c r="BAT67" s="169"/>
      <c r="BAU67" s="169"/>
      <c r="BAV67" s="169"/>
      <c r="BAW67" s="169"/>
      <c r="BAX67" s="169"/>
      <c r="BAY67" s="169"/>
      <c r="BAZ67" s="169"/>
      <c r="BBA67" s="169"/>
      <c r="BBB67" s="169"/>
      <c r="BBC67" s="169"/>
      <c r="BBD67" s="169"/>
      <c r="BBE67" s="169"/>
      <c r="BBF67" s="169"/>
      <c r="BBG67" s="169"/>
      <c r="BBH67" s="169"/>
      <c r="BBI67" s="169"/>
      <c r="BBJ67" s="169"/>
      <c r="BBK67" s="169"/>
      <c r="BBL67" s="169"/>
      <c r="BBM67" s="169"/>
      <c r="BBN67" s="169"/>
      <c r="BBO67" s="169"/>
      <c r="BBP67" s="169"/>
      <c r="BBQ67" s="169"/>
      <c r="BBR67" s="169"/>
      <c r="BBS67" s="169"/>
      <c r="BBT67" s="169"/>
      <c r="BBU67" s="169"/>
      <c r="BBV67" s="169"/>
      <c r="BBW67" s="169"/>
      <c r="BBX67" s="169"/>
      <c r="BBY67" s="169"/>
      <c r="BBZ67" s="169"/>
      <c r="BCA67" s="169"/>
      <c r="BCB67" s="169"/>
      <c r="BCC67" s="169"/>
      <c r="BCD67" s="169"/>
      <c r="BCE67" s="169"/>
      <c r="BCF67" s="169"/>
      <c r="BCG67" s="169"/>
      <c r="BCH67" s="169"/>
      <c r="BCI67" s="169"/>
      <c r="BCJ67" s="169"/>
      <c r="BCK67" s="169"/>
      <c r="BCL67" s="169"/>
      <c r="BCM67" s="169"/>
      <c r="BCN67" s="169"/>
      <c r="BCO67" s="169"/>
      <c r="BCP67" s="169"/>
      <c r="BCQ67" s="169"/>
      <c r="BCR67" s="169"/>
      <c r="BCS67" s="169"/>
      <c r="BCT67" s="169"/>
      <c r="BCU67" s="169"/>
      <c r="BCV67" s="169"/>
      <c r="BCW67" s="169"/>
      <c r="BCX67" s="169"/>
      <c r="BCY67" s="169"/>
      <c r="BCZ67" s="169"/>
      <c r="BDA67" s="169"/>
      <c r="BDB67" s="169"/>
      <c r="BDC67" s="169"/>
      <c r="BDD67" s="169"/>
      <c r="BDE67" s="169"/>
      <c r="BDF67" s="169"/>
      <c r="BDG67" s="169"/>
      <c r="BDH67" s="169"/>
      <c r="BDI67" s="169"/>
      <c r="BDJ67" s="169"/>
      <c r="BDK67" s="169"/>
      <c r="BDL67" s="169"/>
      <c r="BDM67" s="169"/>
      <c r="BDN67" s="169"/>
      <c r="BDO67" s="169"/>
      <c r="BDP67" s="169"/>
      <c r="BDQ67" s="169"/>
      <c r="BDR67" s="169"/>
      <c r="BDS67" s="169"/>
      <c r="BDT67" s="169"/>
      <c r="BDU67" s="169"/>
      <c r="BDV67" s="169"/>
      <c r="BDW67" s="169"/>
      <c r="BDX67" s="169"/>
      <c r="BDY67" s="169"/>
      <c r="BDZ67" s="169"/>
      <c r="BEA67" s="169"/>
      <c r="BEB67" s="169"/>
      <c r="BEC67" s="169"/>
      <c r="BED67" s="169"/>
      <c r="BEE67" s="169"/>
      <c r="BEF67" s="169"/>
      <c r="BEG67" s="169"/>
      <c r="BEH67" s="169"/>
      <c r="BEI67" s="169"/>
      <c r="BEJ67" s="169"/>
      <c r="BEK67" s="169"/>
      <c r="BEL67" s="169"/>
      <c r="BEM67" s="169"/>
      <c r="BEN67" s="169"/>
      <c r="BEO67" s="169"/>
      <c r="BEP67" s="169"/>
      <c r="BEQ67" s="169"/>
      <c r="BER67" s="169"/>
      <c r="BES67" s="169"/>
      <c r="BET67" s="169"/>
      <c r="BEU67" s="169"/>
      <c r="BEV67" s="169"/>
      <c r="BEW67" s="169"/>
      <c r="BEX67" s="169"/>
      <c r="BEY67" s="169"/>
      <c r="BEZ67" s="169"/>
      <c r="BFA67" s="169"/>
      <c r="BFB67" s="169"/>
      <c r="BFC67" s="169"/>
      <c r="BFD67" s="169"/>
      <c r="BFE67" s="169"/>
      <c r="BFF67" s="169"/>
      <c r="BFG67" s="169"/>
      <c r="BFH67" s="169"/>
      <c r="BFI67" s="169"/>
      <c r="BFJ67" s="169"/>
      <c r="BFK67" s="169"/>
      <c r="BFL67" s="169"/>
      <c r="BFM67" s="169"/>
      <c r="BFN67" s="169"/>
      <c r="BFO67" s="169"/>
      <c r="BFP67" s="169"/>
      <c r="BFQ67" s="169"/>
      <c r="BFR67" s="169"/>
      <c r="BFS67" s="169"/>
      <c r="BFT67" s="169"/>
      <c r="BFU67" s="169"/>
      <c r="BFV67" s="169"/>
      <c r="BFW67" s="169"/>
      <c r="BFX67" s="169"/>
      <c r="BFY67" s="169"/>
      <c r="BFZ67" s="169"/>
      <c r="BGA67" s="169"/>
      <c r="BGB67" s="169"/>
      <c r="BGC67" s="169"/>
      <c r="BGD67" s="169"/>
      <c r="BGE67" s="169"/>
      <c r="BGF67" s="169"/>
      <c r="BGG67" s="169"/>
      <c r="BGH67" s="169"/>
      <c r="BGI67" s="169"/>
      <c r="BGJ67" s="169"/>
      <c r="BGK67" s="169"/>
      <c r="BGL67" s="169"/>
      <c r="BGM67" s="169"/>
      <c r="BGN67" s="169"/>
      <c r="BGO67" s="169"/>
      <c r="BGP67" s="169"/>
      <c r="BGQ67" s="169"/>
      <c r="BGR67" s="169"/>
      <c r="BGS67" s="169"/>
      <c r="BGT67" s="169"/>
      <c r="BGU67" s="169"/>
      <c r="BGV67" s="169"/>
      <c r="BGW67" s="169"/>
      <c r="BGX67" s="169"/>
      <c r="BGY67" s="169"/>
      <c r="BGZ67" s="169"/>
      <c r="BHA67" s="169"/>
      <c r="BHB67" s="169"/>
      <c r="BHC67" s="169"/>
      <c r="BHD67" s="169"/>
      <c r="BHE67" s="169"/>
      <c r="BHF67" s="169"/>
      <c r="BHG67" s="169"/>
      <c r="BHH67" s="169"/>
      <c r="BHI67" s="169"/>
      <c r="BHJ67" s="169"/>
      <c r="BHK67" s="169"/>
      <c r="BHL67" s="169"/>
      <c r="BHM67" s="169"/>
      <c r="BHN67" s="169"/>
      <c r="BHO67" s="169"/>
      <c r="BHP67" s="169"/>
      <c r="BHQ67" s="169"/>
      <c r="BHR67" s="169"/>
      <c r="BHS67" s="169"/>
      <c r="BHT67" s="169"/>
      <c r="BHU67" s="169"/>
      <c r="BHV67" s="169"/>
      <c r="BHW67" s="169"/>
      <c r="BHX67" s="169"/>
      <c r="BHY67" s="169"/>
      <c r="BHZ67" s="169"/>
      <c r="BIA67" s="169"/>
      <c r="BIB67" s="169"/>
      <c r="BIC67" s="169"/>
      <c r="BID67" s="169"/>
      <c r="BIE67" s="169"/>
      <c r="BIF67" s="169"/>
      <c r="BIG67" s="169"/>
      <c r="BIH67" s="169"/>
      <c r="BII67" s="169"/>
      <c r="BIJ67" s="169"/>
      <c r="BIK67" s="169"/>
      <c r="BIL67" s="169"/>
      <c r="BIM67" s="169"/>
      <c r="BIN67" s="169"/>
      <c r="BIO67" s="169"/>
      <c r="BIP67" s="169"/>
      <c r="BIQ67" s="169"/>
      <c r="BIR67" s="169"/>
      <c r="BIS67" s="169"/>
      <c r="BIT67" s="169"/>
      <c r="BIU67" s="169"/>
      <c r="BIV67" s="169"/>
      <c r="BIW67" s="169"/>
      <c r="BIX67" s="169"/>
      <c r="BIY67" s="169"/>
      <c r="BIZ67" s="169"/>
      <c r="BJA67" s="169"/>
      <c r="BJB67" s="169"/>
      <c r="BJC67" s="169"/>
      <c r="BJD67" s="169"/>
      <c r="BJE67" s="169"/>
      <c r="BJF67" s="169"/>
      <c r="BJG67" s="169"/>
      <c r="BJH67" s="169"/>
      <c r="BJI67" s="169"/>
      <c r="BJJ67" s="169"/>
      <c r="BJK67" s="169"/>
      <c r="BJL67" s="169"/>
      <c r="BJM67" s="169"/>
      <c r="BJN67" s="169"/>
      <c r="BJO67" s="169"/>
      <c r="BJP67" s="169"/>
      <c r="BJQ67" s="169"/>
      <c r="BJR67" s="169"/>
      <c r="BJS67" s="169"/>
      <c r="BJT67" s="169"/>
      <c r="BJU67" s="169"/>
      <c r="BJV67" s="169"/>
      <c r="BJW67" s="169"/>
      <c r="BJX67" s="169"/>
      <c r="BJY67" s="169"/>
      <c r="BJZ67" s="169"/>
      <c r="BKA67" s="169"/>
      <c r="BKB67" s="169"/>
      <c r="BKC67" s="169"/>
      <c r="BKD67" s="169"/>
      <c r="BKE67" s="169"/>
      <c r="BKF67" s="169"/>
      <c r="BKG67" s="169"/>
      <c r="BKH67" s="169"/>
      <c r="BKI67" s="169"/>
      <c r="BKJ67" s="169"/>
      <c r="BKK67" s="169"/>
      <c r="BKL67" s="169"/>
      <c r="BKM67" s="169"/>
      <c r="BKN67" s="169"/>
      <c r="BKO67" s="169"/>
      <c r="BKP67" s="169"/>
      <c r="BKQ67" s="169"/>
      <c r="BKR67" s="169"/>
      <c r="BKS67" s="169"/>
      <c r="BKT67" s="169"/>
      <c r="BKU67" s="169"/>
      <c r="BKV67" s="169"/>
      <c r="BKW67" s="169"/>
      <c r="BKX67" s="169"/>
      <c r="BKY67" s="169"/>
      <c r="BKZ67" s="169"/>
      <c r="BLA67" s="169"/>
      <c r="BLB67" s="169"/>
      <c r="BLC67" s="169"/>
      <c r="BLD67" s="169"/>
      <c r="BLE67" s="169"/>
      <c r="BLF67" s="169"/>
      <c r="BLG67" s="169"/>
      <c r="BLH67" s="169"/>
      <c r="BLI67" s="169"/>
      <c r="BLJ67" s="169"/>
      <c r="BLK67" s="169"/>
      <c r="BLL67" s="169"/>
      <c r="BLM67" s="169"/>
      <c r="BLN67" s="169"/>
      <c r="BLO67" s="169"/>
      <c r="BLP67" s="169"/>
      <c r="BLQ67" s="169"/>
      <c r="BLR67" s="169"/>
      <c r="BLS67" s="169"/>
      <c r="BLT67" s="169"/>
      <c r="BLU67" s="169"/>
      <c r="BLV67" s="169"/>
      <c r="BLW67" s="169"/>
      <c r="BLX67" s="169"/>
      <c r="BLY67" s="169"/>
      <c r="BLZ67" s="169"/>
      <c r="BMA67" s="169"/>
      <c r="BMB67" s="169"/>
      <c r="BMC67" s="169"/>
      <c r="BMD67" s="169"/>
      <c r="BME67" s="169"/>
      <c r="BMF67" s="169"/>
      <c r="BMG67" s="169"/>
      <c r="BMH67" s="169"/>
      <c r="BMI67" s="169"/>
      <c r="BMJ67" s="169"/>
      <c r="BMK67" s="169"/>
      <c r="BML67" s="169"/>
      <c r="BMM67" s="169"/>
      <c r="BMN67" s="169"/>
      <c r="BMO67" s="169"/>
      <c r="BMP67" s="169"/>
      <c r="BMQ67" s="169"/>
      <c r="BMR67" s="169"/>
      <c r="BMS67" s="169"/>
      <c r="BMT67" s="169"/>
      <c r="BMU67" s="169"/>
      <c r="BMV67" s="169"/>
      <c r="BMW67" s="169"/>
      <c r="BMX67" s="169"/>
      <c r="BMY67" s="169"/>
      <c r="BMZ67" s="169"/>
      <c r="BNA67" s="169"/>
      <c r="BNB67" s="169"/>
      <c r="BNC67" s="169"/>
      <c r="BND67" s="169"/>
      <c r="BNE67" s="169"/>
      <c r="BNF67" s="169"/>
      <c r="BNG67" s="169"/>
      <c r="BNH67" s="169"/>
      <c r="BNI67" s="169"/>
      <c r="BNJ67" s="169"/>
      <c r="BNK67" s="169"/>
      <c r="BNL67" s="169"/>
      <c r="BNM67" s="169"/>
      <c r="BNN67" s="169"/>
      <c r="BNO67" s="169"/>
      <c r="BNP67" s="169"/>
      <c r="BNQ67" s="169"/>
      <c r="BNR67" s="169"/>
      <c r="BNS67" s="169"/>
      <c r="BNT67" s="169"/>
      <c r="BNU67" s="169"/>
      <c r="BNV67" s="169"/>
      <c r="BNW67" s="169"/>
      <c r="BNX67" s="169"/>
      <c r="BNY67" s="169"/>
      <c r="BNZ67" s="169"/>
      <c r="BOA67" s="169"/>
      <c r="BOB67" s="169"/>
      <c r="BOC67" s="169"/>
      <c r="BOD67" s="169"/>
      <c r="BOE67" s="169"/>
      <c r="BOF67" s="169"/>
      <c r="BOG67" s="169"/>
      <c r="BOH67" s="169"/>
      <c r="BOI67" s="169"/>
      <c r="BOJ67" s="169"/>
      <c r="BOK67" s="169"/>
      <c r="BOL67" s="169"/>
      <c r="BOM67" s="169"/>
      <c r="BON67" s="169"/>
      <c r="BOO67" s="169"/>
      <c r="BOP67" s="169"/>
      <c r="BOQ67" s="169"/>
      <c r="BOR67" s="169"/>
      <c r="BOS67" s="169"/>
      <c r="BOT67" s="169"/>
      <c r="BOU67" s="169"/>
      <c r="BOV67" s="169"/>
      <c r="BOW67" s="169"/>
      <c r="BOX67" s="169"/>
      <c r="BOY67" s="169"/>
      <c r="BOZ67" s="169"/>
      <c r="BPA67" s="169"/>
      <c r="BPB67" s="169"/>
      <c r="BPC67" s="169"/>
      <c r="BPD67" s="169"/>
      <c r="BPE67" s="169"/>
      <c r="BPF67" s="169"/>
      <c r="BPG67" s="169"/>
      <c r="BPH67" s="169"/>
      <c r="BPI67" s="169"/>
      <c r="BPJ67" s="169"/>
      <c r="BPK67" s="169"/>
      <c r="BPL67" s="169"/>
      <c r="BPM67" s="169"/>
      <c r="BPN67" s="169"/>
      <c r="BPO67" s="169"/>
      <c r="BPP67" s="169"/>
      <c r="BPQ67" s="169"/>
      <c r="BPR67" s="169"/>
      <c r="BPS67" s="169"/>
      <c r="BPT67" s="169"/>
      <c r="BPU67" s="169"/>
      <c r="BPV67" s="169"/>
      <c r="BPW67" s="169"/>
      <c r="BPX67" s="169"/>
      <c r="BPY67" s="169"/>
      <c r="BPZ67" s="169"/>
      <c r="BQA67" s="169"/>
      <c r="BQB67" s="169"/>
      <c r="BQC67" s="169"/>
      <c r="BQD67" s="169"/>
      <c r="BQE67" s="169"/>
      <c r="BQF67" s="169"/>
      <c r="BQG67" s="169"/>
      <c r="BQH67" s="169"/>
      <c r="BQI67" s="169"/>
      <c r="BQJ67" s="169"/>
      <c r="BQK67" s="169"/>
      <c r="BQL67" s="169"/>
      <c r="BQM67" s="169"/>
      <c r="BQN67" s="169"/>
      <c r="BQO67" s="169"/>
      <c r="BQP67" s="169"/>
      <c r="BQQ67" s="169"/>
      <c r="BQR67" s="169"/>
      <c r="BQS67" s="169"/>
      <c r="BQT67" s="169"/>
      <c r="BQU67" s="169"/>
      <c r="BQV67" s="169"/>
      <c r="BQW67" s="169"/>
      <c r="BQX67" s="169"/>
      <c r="BQY67" s="169"/>
      <c r="BQZ67" s="169"/>
      <c r="BRA67" s="169"/>
      <c r="BRB67" s="169"/>
      <c r="BRC67" s="169"/>
      <c r="BRD67" s="169"/>
      <c r="BRE67" s="169"/>
      <c r="BRF67" s="169"/>
      <c r="BRG67" s="169"/>
      <c r="BRH67" s="169"/>
      <c r="BRI67" s="169"/>
      <c r="BRJ67" s="169"/>
      <c r="BRK67" s="169"/>
      <c r="BRL67" s="169"/>
      <c r="BRM67" s="169"/>
      <c r="BRN67" s="169"/>
      <c r="BRO67" s="169"/>
      <c r="BRP67" s="169"/>
      <c r="BRQ67" s="169"/>
      <c r="BRR67" s="169"/>
      <c r="BRS67" s="169"/>
      <c r="BRT67" s="169"/>
      <c r="BRU67" s="169"/>
      <c r="BRV67" s="169"/>
      <c r="BRW67" s="169"/>
      <c r="BRX67" s="169"/>
      <c r="BRY67" s="169"/>
      <c r="BRZ67" s="169"/>
      <c r="BSA67" s="169"/>
      <c r="BSB67" s="169"/>
      <c r="BSC67" s="169"/>
      <c r="BSD67" s="169"/>
      <c r="BSE67" s="169"/>
      <c r="BSF67" s="169"/>
      <c r="BSG67" s="169"/>
      <c r="BSH67" s="169"/>
      <c r="BSI67" s="169"/>
      <c r="BSJ67" s="169"/>
      <c r="BSK67" s="169"/>
      <c r="BSL67" s="169"/>
      <c r="BSM67" s="169"/>
      <c r="BSN67" s="169"/>
      <c r="BSO67" s="169"/>
      <c r="BSP67" s="169"/>
      <c r="BSQ67" s="169"/>
      <c r="BSR67" s="169"/>
      <c r="BSS67" s="169"/>
      <c r="BST67" s="169"/>
      <c r="BSU67" s="169"/>
      <c r="BSV67" s="169"/>
      <c r="BSW67" s="169"/>
      <c r="BSX67" s="169"/>
      <c r="BSY67" s="169"/>
      <c r="BSZ67" s="169"/>
      <c r="BTA67" s="169"/>
      <c r="BTB67" s="169"/>
      <c r="BTC67" s="169"/>
      <c r="BTD67" s="169"/>
      <c r="BTE67" s="169"/>
      <c r="BTF67" s="169"/>
      <c r="BTG67" s="169"/>
      <c r="BTH67" s="169"/>
      <c r="BTI67" s="169"/>
      <c r="BTJ67" s="169"/>
      <c r="BTK67" s="169"/>
      <c r="BTL67" s="169"/>
      <c r="BTM67" s="169"/>
      <c r="BTN67" s="169"/>
      <c r="BTO67" s="169"/>
      <c r="BTP67" s="169"/>
      <c r="BTQ67" s="169"/>
      <c r="BTR67" s="169"/>
      <c r="BTS67" s="169"/>
      <c r="BTT67" s="169"/>
      <c r="BTU67" s="169"/>
      <c r="BTV67" s="169"/>
      <c r="BTW67" s="169"/>
      <c r="BTX67" s="169"/>
      <c r="BTY67" s="169"/>
      <c r="BTZ67" s="169"/>
      <c r="BUA67" s="169"/>
      <c r="BUB67" s="169"/>
      <c r="BUC67" s="169"/>
      <c r="BUD67" s="169"/>
      <c r="BUE67" s="169"/>
      <c r="BUF67" s="169"/>
      <c r="BUG67" s="169"/>
      <c r="BUH67" s="169"/>
      <c r="BUI67" s="169"/>
      <c r="BUJ67" s="169"/>
      <c r="BUK67" s="169"/>
      <c r="BUL67" s="169"/>
      <c r="BUM67" s="169"/>
      <c r="BUN67" s="169"/>
      <c r="BUO67" s="169"/>
      <c r="BUP67" s="169"/>
      <c r="BUQ67" s="169"/>
      <c r="BUR67" s="169"/>
      <c r="BUS67" s="169"/>
      <c r="BUT67" s="169"/>
      <c r="BUU67" s="169"/>
      <c r="BUV67" s="169"/>
      <c r="BUW67" s="169"/>
      <c r="BUX67" s="169"/>
      <c r="BUY67" s="169"/>
      <c r="BUZ67" s="169"/>
      <c r="BVA67" s="169"/>
      <c r="BVB67" s="169"/>
      <c r="BVC67" s="169"/>
      <c r="BVD67" s="169"/>
      <c r="BVE67" s="169"/>
      <c r="BVF67" s="169"/>
      <c r="BVG67" s="169"/>
      <c r="BVH67" s="169"/>
      <c r="BVI67" s="169"/>
      <c r="BVJ67" s="169"/>
      <c r="BVK67" s="169"/>
      <c r="BVL67" s="169"/>
      <c r="BVM67" s="169"/>
      <c r="BVN67" s="169"/>
      <c r="BVO67" s="169"/>
      <c r="BVP67" s="169"/>
      <c r="BVQ67" s="169"/>
      <c r="BVR67" s="169"/>
      <c r="BVS67" s="169"/>
      <c r="BVT67" s="169"/>
      <c r="BVU67" s="169"/>
      <c r="BVV67" s="169"/>
      <c r="BVW67" s="169"/>
      <c r="BVX67" s="169"/>
      <c r="BVY67" s="169"/>
      <c r="BVZ67" s="169"/>
      <c r="BWA67" s="169"/>
      <c r="BWB67" s="169"/>
      <c r="BWC67" s="169"/>
      <c r="BWD67" s="169"/>
      <c r="BWE67" s="169"/>
      <c r="BWF67" s="169"/>
      <c r="BWG67" s="169"/>
      <c r="BWH67" s="169"/>
      <c r="BWI67" s="169"/>
      <c r="BWJ67" s="169"/>
      <c r="BWK67" s="169"/>
      <c r="BWL67" s="169"/>
      <c r="BWM67" s="169"/>
      <c r="BWN67" s="169"/>
      <c r="BWO67" s="169"/>
      <c r="BWP67" s="169"/>
      <c r="BWQ67" s="169"/>
      <c r="BWR67" s="169"/>
      <c r="BWS67" s="169"/>
      <c r="BWT67" s="169"/>
      <c r="BWU67" s="169"/>
      <c r="BWV67" s="169"/>
      <c r="BWW67" s="169"/>
      <c r="BWX67" s="169"/>
      <c r="BWY67" s="169"/>
      <c r="BWZ67" s="169"/>
      <c r="BXA67" s="169"/>
      <c r="BXB67" s="169"/>
      <c r="BXC67" s="169"/>
      <c r="BXD67" s="169"/>
      <c r="BXE67" s="169"/>
      <c r="BXF67" s="169"/>
      <c r="BXG67" s="169"/>
      <c r="BXH67" s="169"/>
      <c r="BXI67" s="169"/>
      <c r="BXJ67" s="169"/>
      <c r="BXK67" s="169"/>
      <c r="BXL67" s="169"/>
      <c r="BXM67" s="169"/>
      <c r="BXN67" s="169"/>
      <c r="BXO67" s="169"/>
      <c r="BXP67" s="169"/>
      <c r="BXQ67" s="169"/>
      <c r="BXR67" s="169"/>
      <c r="BXS67" s="169"/>
      <c r="BXT67" s="169"/>
      <c r="BXU67" s="169"/>
      <c r="BXV67" s="169"/>
      <c r="BXW67" s="169"/>
      <c r="BXX67" s="169"/>
      <c r="BXY67" s="169"/>
      <c r="BXZ67" s="169"/>
      <c r="BYA67" s="169"/>
      <c r="BYB67" s="169"/>
      <c r="BYC67" s="169"/>
      <c r="BYD67" s="169"/>
      <c r="BYE67" s="169"/>
      <c r="BYF67" s="169"/>
      <c r="BYG67" s="169"/>
      <c r="BYH67" s="169"/>
      <c r="BYI67" s="169"/>
      <c r="BYJ67" s="169"/>
      <c r="BYK67" s="169"/>
      <c r="BYL67" s="169"/>
      <c r="BYM67" s="169"/>
      <c r="BYN67" s="169"/>
      <c r="BYO67" s="169"/>
      <c r="BYP67" s="169"/>
      <c r="BYQ67" s="169"/>
      <c r="BYR67" s="169"/>
      <c r="BYS67" s="169"/>
      <c r="BYT67" s="169"/>
      <c r="BYU67" s="169"/>
      <c r="BYV67" s="169"/>
      <c r="BYW67" s="169"/>
      <c r="BYX67" s="169"/>
      <c r="BYY67" s="169"/>
      <c r="BYZ67" s="169"/>
      <c r="BZA67" s="169"/>
      <c r="BZB67" s="169"/>
      <c r="BZC67" s="169"/>
      <c r="BZD67" s="169"/>
      <c r="BZE67" s="169"/>
      <c r="BZF67" s="169"/>
      <c r="BZG67" s="169"/>
      <c r="BZH67" s="169"/>
      <c r="BZI67" s="169"/>
      <c r="BZJ67" s="169"/>
      <c r="BZK67" s="169"/>
      <c r="BZL67" s="169"/>
      <c r="BZM67" s="169"/>
      <c r="BZN67" s="169"/>
      <c r="BZO67" s="169"/>
      <c r="BZP67" s="169"/>
      <c r="BZQ67" s="169"/>
      <c r="BZR67" s="169"/>
      <c r="BZS67" s="169"/>
      <c r="BZT67" s="169"/>
      <c r="BZU67" s="169"/>
      <c r="BZV67" s="169"/>
      <c r="BZW67" s="169"/>
      <c r="BZX67" s="169"/>
      <c r="BZY67" s="169"/>
      <c r="BZZ67" s="169"/>
      <c r="CAA67" s="169"/>
      <c r="CAB67" s="169"/>
      <c r="CAC67" s="169"/>
      <c r="CAD67" s="169"/>
      <c r="CAE67" s="169"/>
      <c r="CAF67" s="169"/>
      <c r="CAG67" s="169"/>
      <c r="CAH67" s="169"/>
      <c r="CAI67" s="169"/>
      <c r="CAJ67" s="169"/>
      <c r="CAK67" s="169"/>
      <c r="CAL67" s="169"/>
      <c r="CAM67" s="169"/>
      <c r="CAN67" s="169"/>
      <c r="CAO67" s="169"/>
      <c r="CAP67" s="169"/>
      <c r="CAQ67" s="169"/>
      <c r="CAR67" s="169"/>
      <c r="CAS67" s="169"/>
      <c r="CAT67" s="169"/>
      <c r="CAU67" s="169"/>
      <c r="CAV67" s="169"/>
      <c r="CAW67" s="169"/>
      <c r="CAX67" s="169"/>
      <c r="CAY67" s="169"/>
      <c r="CAZ67" s="169"/>
      <c r="CBA67" s="169"/>
      <c r="CBB67" s="169"/>
      <c r="CBC67" s="169"/>
      <c r="CBD67" s="169"/>
      <c r="CBE67" s="169"/>
      <c r="CBF67" s="169"/>
      <c r="CBG67" s="169"/>
      <c r="CBH67" s="169"/>
      <c r="CBI67" s="169"/>
      <c r="CBJ67" s="169"/>
      <c r="CBK67" s="169"/>
      <c r="CBL67" s="169"/>
      <c r="CBM67" s="169"/>
      <c r="CBN67" s="169"/>
      <c r="CBO67" s="169"/>
      <c r="CBP67" s="169"/>
      <c r="CBQ67" s="169"/>
      <c r="CBR67" s="169"/>
      <c r="CBS67" s="169"/>
      <c r="CBT67" s="169"/>
      <c r="CBU67" s="169"/>
      <c r="CBV67" s="169"/>
      <c r="CBW67" s="169"/>
      <c r="CBX67" s="169"/>
      <c r="CBY67" s="169"/>
      <c r="CBZ67" s="169"/>
      <c r="CCA67" s="169"/>
      <c r="CCB67" s="169"/>
      <c r="CCC67" s="169"/>
      <c r="CCD67" s="169"/>
      <c r="CCE67" s="169"/>
      <c r="CCF67" s="169"/>
      <c r="CCG67" s="169"/>
      <c r="CCH67" s="169"/>
      <c r="CCI67" s="169"/>
      <c r="CCJ67" s="169"/>
      <c r="CCK67" s="169"/>
      <c r="CCL67" s="169"/>
      <c r="CCM67" s="169"/>
      <c r="CCN67" s="169"/>
      <c r="CCO67" s="169"/>
      <c r="CCP67" s="169"/>
      <c r="CCQ67" s="169"/>
      <c r="CCR67" s="169"/>
      <c r="CCS67" s="169"/>
      <c r="CCT67" s="169"/>
      <c r="CCU67" s="169"/>
      <c r="CCV67" s="169"/>
      <c r="CCW67" s="169"/>
      <c r="CCX67" s="169"/>
      <c r="CCY67" s="169"/>
      <c r="CCZ67" s="169"/>
      <c r="CDA67" s="169"/>
      <c r="CDB67" s="169"/>
      <c r="CDC67" s="169"/>
      <c r="CDD67" s="169"/>
      <c r="CDE67" s="169"/>
      <c r="CDF67" s="169"/>
      <c r="CDG67" s="169"/>
      <c r="CDH67" s="169"/>
      <c r="CDI67" s="169"/>
      <c r="CDJ67" s="169"/>
      <c r="CDK67" s="169"/>
      <c r="CDL67" s="169"/>
      <c r="CDM67" s="169"/>
      <c r="CDN67" s="169"/>
      <c r="CDO67" s="169"/>
      <c r="CDP67" s="169"/>
      <c r="CDQ67" s="169"/>
      <c r="CDR67" s="169"/>
      <c r="CDS67" s="169"/>
      <c r="CDT67" s="169"/>
      <c r="CDU67" s="169"/>
      <c r="CDV67" s="169"/>
      <c r="CDW67" s="169"/>
      <c r="CDX67" s="169"/>
      <c r="CDY67" s="169"/>
      <c r="CDZ67" s="169"/>
      <c r="CEA67" s="169"/>
      <c r="CEB67" s="169"/>
      <c r="CEC67" s="169"/>
      <c r="CED67" s="169"/>
      <c r="CEE67" s="169"/>
      <c r="CEF67" s="169"/>
      <c r="CEG67" s="169"/>
      <c r="CEH67" s="169"/>
      <c r="CEI67" s="169"/>
      <c r="CEJ67" s="169"/>
      <c r="CEK67" s="169"/>
      <c r="CEL67" s="169"/>
      <c r="CEM67" s="169"/>
      <c r="CEN67" s="169"/>
      <c r="CEO67" s="169"/>
      <c r="CEP67" s="169"/>
      <c r="CEQ67" s="169"/>
      <c r="CER67" s="169"/>
      <c r="CES67" s="169"/>
      <c r="CET67" s="169"/>
      <c r="CEU67" s="169"/>
      <c r="CEV67" s="169"/>
      <c r="CEW67" s="169"/>
      <c r="CEX67" s="169"/>
      <c r="CEY67" s="169"/>
      <c r="CEZ67" s="169"/>
      <c r="CFA67" s="169"/>
      <c r="CFB67" s="169"/>
      <c r="CFC67" s="169"/>
      <c r="CFD67" s="169"/>
      <c r="CFE67" s="169"/>
      <c r="CFF67" s="169"/>
      <c r="CFG67" s="169"/>
      <c r="CFH67" s="169"/>
      <c r="CFI67" s="169"/>
      <c r="CFJ67" s="169"/>
      <c r="CFK67" s="169"/>
      <c r="CFL67" s="169"/>
      <c r="CFM67" s="169"/>
      <c r="CFN67" s="169"/>
      <c r="CFO67" s="169"/>
      <c r="CFP67" s="169"/>
      <c r="CFQ67" s="169"/>
      <c r="CFR67" s="169"/>
      <c r="CFS67" s="169"/>
      <c r="CFT67" s="169"/>
      <c r="CFU67" s="169"/>
      <c r="CFV67" s="169"/>
      <c r="CFW67" s="169"/>
      <c r="CFX67" s="169"/>
      <c r="CFY67" s="169"/>
      <c r="CFZ67" s="169"/>
      <c r="CGA67" s="169"/>
      <c r="CGB67" s="169"/>
      <c r="CGC67" s="169"/>
      <c r="CGD67" s="169"/>
      <c r="CGE67" s="169"/>
      <c r="CGF67" s="169"/>
      <c r="CGG67" s="169"/>
      <c r="CGH67" s="169"/>
      <c r="CGI67" s="169"/>
      <c r="CGJ67" s="169"/>
      <c r="CGK67" s="169"/>
      <c r="CGL67" s="169"/>
      <c r="CGM67" s="169"/>
      <c r="CGN67" s="169"/>
      <c r="CGO67" s="169"/>
      <c r="CGP67" s="169"/>
      <c r="CGQ67" s="169"/>
      <c r="CGR67" s="169"/>
      <c r="CGS67" s="169"/>
      <c r="CGT67" s="169"/>
      <c r="CGU67" s="169"/>
      <c r="CGV67" s="169"/>
      <c r="CGW67" s="169"/>
      <c r="CGX67" s="169"/>
      <c r="CGY67" s="169"/>
      <c r="CGZ67" s="169"/>
      <c r="CHA67" s="169"/>
      <c r="CHB67" s="169"/>
      <c r="CHC67" s="169"/>
      <c r="CHD67" s="169"/>
      <c r="CHE67" s="169"/>
      <c r="CHF67" s="169"/>
      <c r="CHG67" s="169"/>
      <c r="CHH67" s="169"/>
      <c r="CHI67" s="169"/>
      <c r="CHJ67" s="169"/>
      <c r="CHK67" s="169"/>
      <c r="CHL67" s="169"/>
      <c r="CHM67" s="169"/>
      <c r="CHN67" s="169"/>
      <c r="CHO67" s="169"/>
      <c r="CHP67" s="169"/>
      <c r="CHQ67" s="169"/>
      <c r="CHR67" s="169"/>
      <c r="CHS67" s="169"/>
      <c r="CHT67" s="169"/>
      <c r="CHU67" s="169"/>
      <c r="CHV67" s="169"/>
      <c r="CHW67" s="169"/>
      <c r="CHX67" s="169"/>
      <c r="CHY67" s="169"/>
      <c r="CHZ67" s="169"/>
      <c r="CIA67" s="169"/>
      <c r="CIB67" s="169"/>
      <c r="CIC67" s="169"/>
      <c r="CID67" s="169"/>
      <c r="CIE67" s="169"/>
      <c r="CIF67" s="169"/>
      <c r="CIG67" s="169"/>
      <c r="CIH67" s="169"/>
      <c r="CII67" s="169"/>
      <c r="CIJ67" s="169"/>
      <c r="CIK67" s="169"/>
      <c r="CIL67" s="169"/>
      <c r="CIM67" s="169"/>
      <c r="CIN67" s="169"/>
      <c r="CIO67" s="169"/>
      <c r="CIP67" s="169"/>
      <c r="CIQ67" s="169"/>
      <c r="CIR67" s="169"/>
      <c r="CIS67" s="169"/>
      <c r="CIT67" s="169"/>
      <c r="CIU67" s="169"/>
      <c r="CIV67" s="169"/>
      <c r="CIW67" s="169"/>
      <c r="CIX67" s="169"/>
      <c r="CIY67" s="169"/>
      <c r="CIZ67" s="169"/>
      <c r="CJA67" s="169"/>
      <c r="CJB67" s="169"/>
      <c r="CJC67" s="169"/>
      <c r="CJD67" s="169"/>
      <c r="CJE67" s="169"/>
      <c r="CJF67" s="169"/>
      <c r="CJG67" s="169"/>
      <c r="CJH67" s="169"/>
      <c r="CJI67" s="169"/>
      <c r="CJJ67" s="169"/>
      <c r="CJK67" s="169"/>
      <c r="CJL67" s="169"/>
      <c r="CJM67" s="169"/>
      <c r="CJN67" s="169"/>
      <c r="CJO67" s="169"/>
      <c r="CJP67" s="169"/>
      <c r="CJQ67" s="169"/>
      <c r="CJR67" s="169"/>
      <c r="CJS67" s="169"/>
      <c r="CJT67" s="169"/>
      <c r="CJU67" s="169"/>
      <c r="CJV67" s="169"/>
      <c r="CJW67" s="169"/>
      <c r="CJX67" s="169"/>
      <c r="CJY67" s="169"/>
      <c r="CJZ67" s="169"/>
      <c r="CKA67" s="169"/>
      <c r="CKB67" s="169"/>
      <c r="CKC67" s="169"/>
      <c r="CKD67" s="169"/>
      <c r="CKE67" s="169"/>
      <c r="CKF67" s="169"/>
      <c r="CKG67" s="169"/>
      <c r="CKH67" s="169"/>
      <c r="CKI67" s="169"/>
      <c r="CKJ67" s="169"/>
      <c r="CKK67" s="169"/>
      <c r="CKL67" s="169"/>
      <c r="CKM67" s="169"/>
      <c r="CKN67" s="169"/>
      <c r="CKO67" s="169"/>
      <c r="CKP67" s="169"/>
      <c r="CKQ67" s="169"/>
      <c r="CKR67" s="169"/>
      <c r="CKS67" s="169"/>
      <c r="CKT67" s="169"/>
      <c r="CKU67" s="169"/>
      <c r="CKV67" s="169"/>
      <c r="CKW67" s="169"/>
      <c r="CKX67" s="169"/>
      <c r="CKY67" s="169"/>
      <c r="CKZ67" s="169"/>
      <c r="CLA67" s="169"/>
      <c r="CLB67" s="169"/>
      <c r="CLC67" s="169"/>
      <c r="CLD67" s="169"/>
      <c r="CLE67" s="169"/>
      <c r="CLF67" s="169"/>
      <c r="CLG67" s="169"/>
      <c r="CLH67" s="169"/>
      <c r="CLI67" s="169"/>
      <c r="CLJ67" s="169"/>
      <c r="CLK67" s="169"/>
      <c r="CLL67" s="169"/>
      <c r="CLM67" s="169"/>
      <c r="CLN67" s="169"/>
      <c r="CLO67" s="169"/>
      <c r="CLP67" s="169"/>
      <c r="CLQ67" s="169"/>
      <c r="CLR67" s="169"/>
      <c r="CLS67" s="169"/>
      <c r="CLT67" s="169"/>
      <c r="CLU67" s="169"/>
      <c r="CLV67" s="169"/>
      <c r="CLW67" s="169"/>
      <c r="CLX67" s="169"/>
      <c r="CLY67" s="169"/>
      <c r="CLZ67" s="169"/>
      <c r="CMA67" s="169"/>
      <c r="CMB67" s="169"/>
      <c r="CMC67" s="169"/>
      <c r="CMD67" s="169"/>
      <c r="CME67" s="169"/>
      <c r="CMF67" s="169"/>
      <c r="CMG67" s="169"/>
      <c r="CMH67" s="169"/>
      <c r="CMI67" s="169"/>
      <c r="CMJ67" s="169"/>
      <c r="CMK67" s="169"/>
      <c r="CML67" s="169"/>
      <c r="CMM67" s="169"/>
      <c r="CMN67" s="169"/>
      <c r="CMO67" s="169"/>
      <c r="CMP67" s="169"/>
      <c r="CMQ67" s="169"/>
      <c r="CMR67" s="169"/>
      <c r="CMS67" s="169"/>
      <c r="CMT67" s="169"/>
      <c r="CMU67" s="169"/>
      <c r="CMV67" s="169"/>
      <c r="CMW67" s="169"/>
      <c r="CMX67" s="169"/>
      <c r="CMY67" s="169"/>
      <c r="CMZ67" s="169"/>
      <c r="CNA67" s="169"/>
      <c r="CNB67" s="169"/>
      <c r="CNC67" s="169"/>
      <c r="CND67" s="169"/>
      <c r="CNE67" s="169"/>
      <c r="CNF67" s="169"/>
      <c r="CNG67" s="169"/>
      <c r="CNH67" s="169"/>
      <c r="CNI67" s="169"/>
      <c r="CNJ67" s="169"/>
      <c r="CNK67" s="169"/>
      <c r="CNL67" s="169"/>
      <c r="CNM67" s="169"/>
      <c r="CNN67" s="169"/>
      <c r="CNO67" s="169"/>
      <c r="CNP67" s="169"/>
      <c r="CNQ67" s="169"/>
      <c r="CNR67" s="169"/>
      <c r="CNS67" s="169"/>
      <c r="CNT67" s="169"/>
      <c r="CNU67" s="169"/>
      <c r="CNV67" s="169"/>
      <c r="CNW67" s="169"/>
      <c r="CNX67" s="169"/>
      <c r="CNY67" s="169"/>
      <c r="CNZ67" s="169"/>
      <c r="COA67" s="169"/>
      <c r="COB67" s="169"/>
      <c r="COC67" s="169"/>
      <c r="COD67" s="169"/>
      <c r="COE67" s="169"/>
      <c r="COF67" s="169"/>
      <c r="COG67" s="169"/>
      <c r="COH67" s="169"/>
      <c r="COI67" s="169"/>
      <c r="COJ67" s="169"/>
      <c r="COK67" s="169"/>
      <c r="COL67" s="169"/>
      <c r="COM67" s="169"/>
      <c r="CON67" s="169"/>
      <c r="COO67" s="169"/>
      <c r="COP67" s="169"/>
      <c r="COQ67" s="169"/>
      <c r="COR67" s="169"/>
      <c r="COS67" s="169"/>
      <c r="COT67" s="169"/>
      <c r="COU67" s="169"/>
      <c r="COV67" s="169"/>
      <c r="COW67" s="169"/>
      <c r="COX67" s="169"/>
      <c r="COY67" s="169"/>
      <c r="COZ67" s="169"/>
      <c r="CPA67" s="169"/>
      <c r="CPB67" s="169"/>
      <c r="CPC67" s="169"/>
      <c r="CPD67" s="169"/>
      <c r="CPE67" s="169"/>
      <c r="CPF67" s="169"/>
      <c r="CPG67" s="169"/>
      <c r="CPH67" s="169"/>
      <c r="CPI67" s="169"/>
      <c r="CPJ67" s="169"/>
      <c r="CPK67" s="169"/>
      <c r="CPL67" s="169"/>
      <c r="CPM67" s="169"/>
      <c r="CPN67" s="169"/>
      <c r="CPO67" s="169"/>
      <c r="CPP67" s="169"/>
      <c r="CPQ67" s="169"/>
      <c r="CPR67" s="169"/>
      <c r="CPS67" s="169"/>
      <c r="CPT67" s="169"/>
      <c r="CPU67" s="169"/>
      <c r="CPV67" s="169"/>
      <c r="CPW67" s="169"/>
      <c r="CPX67" s="169"/>
      <c r="CPY67" s="169"/>
      <c r="CPZ67" s="169"/>
      <c r="CQA67" s="169"/>
      <c r="CQB67" s="169"/>
      <c r="CQC67" s="169"/>
      <c r="CQD67" s="169"/>
      <c r="CQE67" s="169"/>
      <c r="CQF67" s="169"/>
      <c r="CQG67" s="169"/>
      <c r="CQH67" s="169"/>
      <c r="CQI67" s="169"/>
      <c r="CQJ67" s="169"/>
      <c r="CQK67" s="169"/>
      <c r="CQL67" s="169"/>
      <c r="CQM67" s="169"/>
      <c r="CQN67" s="169"/>
      <c r="CQO67" s="169"/>
      <c r="CQP67" s="169"/>
      <c r="CQQ67" s="169"/>
      <c r="CQR67" s="169"/>
      <c r="CQS67" s="169"/>
      <c r="CQT67" s="169"/>
      <c r="CQU67" s="169"/>
      <c r="CQV67" s="169"/>
      <c r="CQW67" s="169"/>
      <c r="CQX67" s="169"/>
      <c r="CQY67" s="169"/>
      <c r="CQZ67" s="169"/>
      <c r="CRA67" s="169"/>
      <c r="CRB67" s="169"/>
      <c r="CRC67" s="169"/>
      <c r="CRD67" s="169"/>
      <c r="CRE67" s="169"/>
      <c r="CRF67" s="169"/>
      <c r="CRG67" s="169"/>
      <c r="CRH67" s="169"/>
      <c r="CRI67" s="169"/>
      <c r="CRJ67" s="169"/>
      <c r="CRK67" s="169"/>
      <c r="CRL67" s="169"/>
      <c r="CRM67" s="169"/>
      <c r="CRN67" s="169"/>
      <c r="CRO67" s="169"/>
      <c r="CRP67" s="169"/>
      <c r="CRQ67" s="169"/>
      <c r="CRR67" s="169"/>
      <c r="CRS67" s="169"/>
      <c r="CRT67" s="169"/>
      <c r="CRU67" s="169"/>
      <c r="CRV67" s="169"/>
      <c r="CRW67" s="169"/>
      <c r="CRX67" s="169"/>
      <c r="CRY67" s="169"/>
      <c r="CRZ67" s="169"/>
      <c r="CSA67" s="169"/>
      <c r="CSB67" s="169"/>
      <c r="CSC67" s="169"/>
      <c r="CSD67" s="169"/>
      <c r="CSE67" s="169"/>
      <c r="CSF67" s="169"/>
      <c r="CSG67" s="169"/>
      <c r="CSH67" s="169"/>
      <c r="CSI67" s="169"/>
      <c r="CSJ67" s="169"/>
      <c r="CSK67" s="169"/>
      <c r="CSL67" s="169"/>
      <c r="CSM67" s="169"/>
      <c r="CSN67" s="169"/>
      <c r="CSO67" s="169"/>
      <c r="CSP67" s="169"/>
      <c r="CSQ67" s="169"/>
      <c r="CSR67" s="169"/>
      <c r="CSS67" s="169"/>
      <c r="CST67" s="169"/>
      <c r="CSU67" s="169"/>
      <c r="CSV67" s="169"/>
      <c r="CSW67" s="169"/>
      <c r="CSX67" s="169"/>
      <c r="CSY67" s="169"/>
      <c r="CSZ67" s="169"/>
      <c r="CTA67" s="169"/>
      <c r="CTB67" s="169"/>
      <c r="CTC67" s="169"/>
      <c r="CTD67" s="169"/>
      <c r="CTE67" s="169"/>
      <c r="CTF67" s="169"/>
      <c r="CTG67" s="169"/>
      <c r="CTH67" s="169"/>
      <c r="CTI67" s="169"/>
      <c r="CTJ67" s="169"/>
      <c r="CTK67" s="169"/>
      <c r="CTL67" s="169"/>
      <c r="CTM67" s="169"/>
      <c r="CTN67" s="169"/>
      <c r="CTO67" s="169"/>
      <c r="CTP67" s="169"/>
      <c r="CTQ67" s="169"/>
      <c r="CTR67" s="169"/>
      <c r="CTS67" s="169"/>
      <c r="CTT67" s="169"/>
      <c r="CTU67" s="169"/>
      <c r="CTV67" s="169"/>
      <c r="CTW67" s="169"/>
      <c r="CTX67" s="169"/>
      <c r="CTY67" s="169"/>
      <c r="CTZ67" s="169"/>
      <c r="CUA67" s="169"/>
      <c r="CUB67" s="169"/>
      <c r="CUC67" s="169"/>
      <c r="CUD67" s="169"/>
      <c r="CUE67" s="169"/>
      <c r="CUF67" s="169"/>
      <c r="CUG67" s="169"/>
      <c r="CUH67" s="169"/>
      <c r="CUI67" s="169"/>
      <c r="CUJ67" s="169"/>
      <c r="CUK67" s="169"/>
      <c r="CUL67" s="169"/>
      <c r="CUM67" s="169"/>
      <c r="CUN67" s="169"/>
      <c r="CUO67" s="169"/>
      <c r="CUP67" s="169"/>
      <c r="CUQ67" s="169"/>
      <c r="CUR67" s="169"/>
      <c r="CUS67" s="169"/>
      <c r="CUT67" s="169"/>
      <c r="CUU67" s="169"/>
      <c r="CUV67" s="169"/>
      <c r="CUW67" s="169"/>
      <c r="CUX67" s="169"/>
      <c r="CUY67" s="169"/>
      <c r="CUZ67" s="169"/>
      <c r="CVA67" s="169"/>
      <c r="CVB67" s="169"/>
      <c r="CVC67" s="169"/>
      <c r="CVD67" s="169"/>
      <c r="CVE67" s="169"/>
      <c r="CVF67" s="169"/>
      <c r="CVG67" s="169"/>
      <c r="CVH67" s="169"/>
      <c r="CVI67" s="169"/>
      <c r="CVJ67" s="169"/>
      <c r="CVK67" s="169"/>
      <c r="CVL67" s="169"/>
      <c r="CVM67" s="169"/>
      <c r="CVN67" s="169"/>
      <c r="CVO67" s="169"/>
      <c r="CVP67" s="169"/>
      <c r="CVQ67" s="169"/>
      <c r="CVR67" s="169"/>
      <c r="CVS67" s="169"/>
      <c r="CVT67" s="169"/>
      <c r="CVU67" s="169"/>
      <c r="CVV67" s="169"/>
      <c r="CVW67" s="169"/>
      <c r="CVX67" s="169"/>
      <c r="CVY67" s="169"/>
      <c r="CVZ67" s="169"/>
      <c r="CWA67" s="169"/>
      <c r="CWB67" s="169"/>
      <c r="CWC67" s="169"/>
      <c r="CWD67" s="169"/>
      <c r="CWE67" s="169"/>
      <c r="CWF67" s="169"/>
      <c r="CWG67" s="169"/>
      <c r="CWH67" s="169"/>
      <c r="CWI67" s="169"/>
      <c r="CWJ67" s="169"/>
      <c r="CWK67" s="169"/>
      <c r="CWL67" s="169"/>
      <c r="CWM67" s="169"/>
      <c r="CWN67" s="169"/>
      <c r="CWO67" s="169"/>
      <c r="CWP67" s="169"/>
      <c r="CWQ67" s="169"/>
      <c r="CWR67" s="169"/>
      <c r="CWS67" s="169"/>
      <c r="CWT67" s="169"/>
      <c r="CWU67" s="169"/>
      <c r="CWV67" s="169"/>
      <c r="CWW67" s="169"/>
      <c r="CWX67" s="169"/>
      <c r="CWY67" s="169"/>
      <c r="CWZ67" s="169"/>
      <c r="CXA67" s="169"/>
      <c r="CXB67" s="169"/>
      <c r="CXC67" s="169"/>
      <c r="CXD67" s="169"/>
      <c r="CXE67" s="169"/>
      <c r="CXF67" s="169"/>
      <c r="CXG67" s="169"/>
      <c r="CXH67" s="169"/>
      <c r="CXI67" s="169"/>
      <c r="CXJ67" s="169"/>
      <c r="CXK67" s="169"/>
      <c r="CXL67" s="169"/>
      <c r="CXM67" s="169"/>
      <c r="CXN67" s="169"/>
      <c r="CXO67" s="169"/>
      <c r="CXP67" s="169"/>
      <c r="CXQ67" s="169"/>
      <c r="CXR67" s="169"/>
      <c r="CXS67" s="169"/>
      <c r="CXT67" s="169"/>
      <c r="CXU67" s="169"/>
      <c r="CXV67" s="169"/>
      <c r="CXW67" s="169"/>
      <c r="CXX67" s="169"/>
      <c r="CXY67" s="169"/>
      <c r="CXZ67" s="169"/>
      <c r="CYA67" s="169"/>
      <c r="CYB67" s="169"/>
      <c r="CYC67" s="169"/>
      <c r="CYD67" s="169"/>
      <c r="CYE67" s="169"/>
      <c r="CYF67" s="169"/>
      <c r="CYG67" s="169"/>
      <c r="CYH67" s="169"/>
      <c r="CYI67" s="169"/>
      <c r="CYJ67" s="169"/>
      <c r="CYK67" s="169"/>
      <c r="CYL67" s="169"/>
      <c r="CYM67" s="169"/>
      <c r="CYN67" s="169"/>
      <c r="CYO67" s="169"/>
      <c r="CYP67" s="169"/>
      <c r="CYQ67" s="169"/>
      <c r="CYR67" s="169"/>
      <c r="CYS67" s="169"/>
      <c r="CYT67" s="169"/>
      <c r="CYU67" s="169"/>
      <c r="CYV67" s="169"/>
      <c r="CYW67" s="169"/>
      <c r="CYX67" s="169"/>
      <c r="CYY67" s="169"/>
      <c r="CYZ67" s="169"/>
      <c r="CZA67" s="169"/>
      <c r="CZB67" s="169"/>
      <c r="CZC67" s="169"/>
      <c r="CZD67" s="169"/>
      <c r="CZE67" s="169"/>
      <c r="CZF67" s="169"/>
      <c r="CZG67" s="169"/>
      <c r="CZH67" s="169"/>
      <c r="CZI67" s="169"/>
      <c r="CZJ67" s="169"/>
      <c r="CZK67" s="169"/>
      <c r="CZL67" s="169"/>
      <c r="CZM67" s="169"/>
      <c r="CZN67" s="169"/>
      <c r="CZO67" s="169"/>
      <c r="CZP67" s="169"/>
      <c r="CZQ67" s="169"/>
      <c r="CZR67" s="169"/>
      <c r="CZS67" s="169"/>
      <c r="CZT67" s="169"/>
      <c r="CZU67" s="169"/>
      <c r="CZV67" s="169"/>
      <c r="CZW67" s="169"/>
      <c r="CZX67" s="169"/>
      <c r="CZY67" s="169"/>
      <c r="CZZ67" s="169"/>
      <c r="DAA67" s="169"/>
      <c r="DAB67" s="169"/>
      <c r="DAC67" s="169"/>
      <c r="DAD67" s="169"/>
      <c r="DAE67" s="169"/>
      <c r="DAF67" s="169"/>
      <c r="DAG67" s="169"/>
      <c r="DAH67" s="169"/>
      <c r="DAI67" s="169"/>
      <c r="DAJ67" s="169"/>
      <c r="DAK67" s="169"/>
      <c r="DAL67" s="169"/>
      <c r="DAM67" s="169"/>
      <c r="DAN67" s="169"/>
      <c r="DAO67" s="169"/>
      <c r="DAP67" s="169"/>
      <c r="DAQ67" s="169"/>
      <c r="DAR67" s="169"/>
      <c r="DAS67" s="169"/>
      <c r="DAT67" s="169"/>
      <c r="DAU67" s="169"/>
      <c r="DAV67" s="169"/>
      <c r="DAW67" s="169"/>
      <c r="DAX67" s="169"/>
      <c r="DAY67" s="169"/>
      <c r="DAZ67" s="169"/>
      <c r="DBA67" s="169"/>
      <c r="DBB67" s="169"/>
      <c r="DBC67" s="169"/>
      <c r="DBD67" s="169"/>
      <c r="DBE67" s="169"/>
      <c r="DBF67" s="169"/>
      <c r="DBG67" s="169"/>
      <c r="DBH67" s="169"/>
      <c r="DBI67" s="169"/>
      <c r="DBJ67" s="169"/>
      <c r="DBK67" s="169"/>
      <c r="DBL67" s="169"/>
      <c r="DBM67" s="169"/>
      <c r="DBN67" s="169"/>
      <c r="DBO67" s="169"/>
      <c r="DBP67" s="169"/>
      <c r="DBQ67" s="169"/>
      <c r="DBR67" s="169"/>
      <c r="DBS67" s="169"/>
      <c r="DBT67" s="169"/>
      <c r="DBU67" s="169"/>
      <c r="DBV67" s="169"/>
      <c r="DBW67" s="169"/>
      <c r="DBX67" s="169"/>
      <c r="DBY67" s="169"/>
      <c r="DBZ67" s="169"/>
      <c r="DCA67" s="169"/>
      <c r="DCB67" s="169"/>
      <c r="DCC67" s="169"/>
      <c r="DCD67" s="169"/>
      <c r="DCE67" s="169"/>
      <c r="DCF67" s="169"/>
      <c r="DCG67" s="169"/>
      <c r="DCH67" s="169"/>
      <c r="DCI67" s="169"/>
      <c r="DCJ67" s="169"/>
      <c r="DCK67" s="169"/>
      <c r="DCL67" s="169"/>
      <c r="DCM67" s="169"/>
      <c r="DCN67" s="169"/>
      <c r="DCO67" s="169"/>
      <c r="DCP67" s="169"/>
      <c r="DCQ67" s="169"/>
      <c r="DCR67" s="169"/>
      <c r="DCS67" s="169"/>
      <c r="DCT67" s="169"/>
      <c r="DCU67" s="169"/>
      <c r="DCV67" s="169"/>
      <c r="DCW67" s="169"/>
      <c r="DCX67" s="169"/>
      <c r="DCY67" s="169"/>
      <c r="DCZ67" s="169"/>
      <c r="DDA67" s="169"/>
      <c r="DDB67" s="169"/>
      <c r="DDC67" s="169"/>
      <c r="DDD67" s="169"/>
      <c r="DDE67" s="169"/>
      <c r="DDF67" s="169"/>
      <c r="DDG67" s="169"/>
      <c r="DDH67" s="169"/>
      <c r="DDI67" s="169"/>
      <c r="DDJ67" s="169"/>
      <c r="DDK67" s="169"/>
      <c r="DDL67" s="169"/>
      <c r="DDM67" s="169"/>
      <c r="DDN67" s="169"/>
      <c r="DDO67" s="169"/>
      <c r="DDP67" s="169"/>
      <c r="DDQ67" s="169"/>
      <c r="DDR67" s="169"/>
      <c r="DDS67" s="169"/>
      <c r="DDT67" s="169"/>
      <c r="DDU67" s="169"/>
      <c r="DDV67" s="169"/>
      <c r="DDW67" s="169"/>
      <c r="DDX67" s="169"/>
      <c r="DDY67" s="169"/>
      <c r="DDZ67" s="169"/>
      <c r="DEA67" s="169"/>
      <c r="DEB67" s="169"/>
      <c r="DEC67" s="169"/>
      <c r="DED67" s="169"/>
      <c r="DEE67" s="169"/>
      <c r="DEF67" s="169"/>
      <c r="DEG67" s="169"/>
      <c r="DEH67" s="169"/>
      <c r="DEI67" s="169"/>
      <c r="DEJ67" s="169"/>
      <c r="DEK67" s="169"/>
      <c r="DEL67" s="169"/>
      <c r="DEM67" s="169"/>
      <c r="DEN67" s="169"/>
      <c r="DEO67" s="169"/>
      <c r="DEP67" s="169"/>
      <c r="DEQ67" s="169"/>
      <c r="DER67" s="169"/>
      <c r="DES67" s="169"/>
      <c r="DET67" s="169"/>
      <c r="DEU67" s="169"/>
      <c r="DEV67" s="169"/>
      <c r="DEW67" s="169"/>
      <c r="DEX67" s="169"/>
      <c r="DEY67" s="169"/>
      <c r="DEZ67" s="169"/>
      <c r="DFA67" s="169"/>
      <c r="DFB67" s="169"/>
      <c r="DFC67" s="169"/>
      <c r="DFD67" s="169"/>
      <c r="DFE67" s="169"/>
      <c r="DFF67" s="169"/>
      <c r="DFG67" s="169"/>
      <c r="DFH67" s="169"/>
      <c r="DFI67" s="169"/>
      <c r="DFJ67" s="169"/>
      <c r="DFK67" s="169"/>
      <c r="DFL67" s="169"/>
      <c r="DFM67" s="169"/>
      <c r="DFN67" s="169"/>
      <c r="DFO67" s="169"/>
      <c r="DFP67" s="169"/>
      <c r="DFQ67" s="169"/>
      <c r="DFR67" s="169"/>
      <c r="DFS67" s="169"/>
      <c r="DFT67" s="169"/>
      <c r="DFU67" s="169"/>
      <c r="DFV67" s="169"/>
      <c r="DFW67" s="169"/>
      <c r="DFX67" s="169"/>
      <c r="DFY67" s="169"/>
      <c r="DFZ67" s="169"/>
      <c r="DGA67" s="169"/>
      <c r="DGB67" s="169"/>
      <c r="DGC67" s="169"/>
      <c r="DGD67" s="169"/>
      <c r="DGE67" s="169"/>
      <c r="DGF67" s="169"/>
      <c r="DGG67" s="169"/>
      <c r="DGH67" s="169"/>
      <c r="DGI67" s="169"/>
      <c r="DGJ67" s="169"/>
      <c r="DGK67" s="169"/>
      <c r="DGL67" s="169"/>
      <c r="DGM67" s="169"/>
      <c r="DGN67" s="169"/>
      <c r="DGO67" s="169"/>
      <c r="DGP67" s="169"/>
      <c r="DGQ67" s="169"/>
      <c r="DGR67" s="169"/>
      <c r="DGS67" s="169"/>
      <c r="DGT67" s="169"/>
      <c r="DGU67" s="169"/>
      <c r="DGV67" s="169"/>
      <c r="DGW67" s="169"/>
      <c r="DGX67" s="169"/>
      <c r="DGY67" s="169"/>
      <c r="DGZ67" s="169"/>
      <c r="DHA67" s="169"/>
      <c r="DHB67" s="169"/>
      <c r="DHC67" s="169"/>
      <c r="DHD67" s="169"/>
      <c r="DHE67" s="169"/>
      <c r="DHF67" s="169"/>
      <c r="DHG67" s="169"/>
      <c r="DHH67" s="169"/>
      <c r="DHI67" s="169"/>
      <c r="DHJ67" s="169"/>
      <c r="DHK67" s="169"/>
      <c r="DHL67" s="169"/>
      <c r="DHM67" s="169"/>
      <c r="DHN67" s="169"/>
      <c r="DHO67" s="169"/>
      <c r="DHP67" s="169"/>
      <c r="DHQ67" s="169"/>
      <c r="DHR67" s="169"/>
      <c r="DHS67" s="169"/>
      <c r="DHT67" s="169"/>
      <c r="DHU67" s="169"/>
      <c r="DHV67" s="169"/>
      <c r="DHW67" s="169"/>
      <c r="DHX67" s="169"/>
      <c r="DHY67" s="169"/>
      <c r="DHZ67" s="169"/>
      <c r="DIA67" s="169"/>
      <c r="DIB67" s="169"/>
      <c r="DIC67" s="169"/>
      <c r="DID67" s="169"/>
      <c r="DIE67" s="169"/>
      <c r="DIF67" s="169"/>
      <c r="DIG67" s="169"/>
      <c r="DIH67" s="169"/>
      <c r="DII67" s="169"/>
      <c r="DIJ67" s="169"/>
      <c r="DIK67" s="169"/>
      <c r="DIL67" s="169"/>
      <c r="DIM67" s="169"/>
      <c r="DIN67" s="169"/>
      <c r="DIO67" s="169"/>
      <c r="DIP67" s="169"/>
      <c r="DIQ67" s="169"/>
      <c r="DIR67" s="169"/>
      <c r="DIS67" s="169"/>
      <c r="DIT67" s="169"/>
      <c r="DIU67" s="169"/>
      <c r="DIV67" s="169"/>
      <c r="DIW67" s="169"/>
      <c r="DIX67" s="169"/>
      <c r="DIY67" s="169"/>
      <c r="DIZ67" s="169"/>
      <c r="DJA67" s="169"/>
      <c r="DJB67" s="169"/>
      <c r="DJC67" s="169"/>
      <c r="DJD67" s="169"/>
      <c r="DJE67" s="169"/>
      <c r="DJF67" s="169"/>
      <c r="DJG67" s="169"/>
      <c r="DJH67" s="169"/>
      <c r="DJI67" s="169"/>
      <c r="DJJ67" s="169"/>
      <c r="DJK67" s="169"/>
      <c r="DJL67" s="169"/>
      <c r="DJM67" s="169"/>
      <c r="DJN67" s="169"/>
      <c r="DJO67" s="169"/>
      <c r="DJP67" s="169"/>
      <c r="DJQ67" s="169"/>
      <c r="DJR67" s="169"/>
      <c r="DJS67" s="169"/>
      <c r="DJT67" s="169"/>
      <c r="DJU67" s="169"/>
      <c r="DJV67" s="169"/>
      <c r="DJW67" s="169"/>
      <c r="DJX67" s="169"/>
      <c r="DJY67" s="169"/>
      <c r="DJZ67" s="169"/>
      <c r="DKA67" s="169"/>
      <c r="DKB67" s="169"/>
      <c r="DKC67" s="169"/>
      <c r="DKD67" s="169"/>
      <c r="DKE67" s="169"/>
      <c r="DKF67" s="169"/>
      <c r="DKG67" s="169"/>
      <c r="DKH67" s="169"/>
      <c r="DKI67" s="169"/>
      <c r="DKJ67" s="169"/>
      <c r="DKK67" s="169"/>
      <c r="DKL67" s="169"/>
      <c r="DKM67" s="169"/>
      <c r="DKN67" s="169"/>
      <c r="DKO67" s="169"/>
      <c r="DKP67" s="169"/>
      <c r="DKQ67" s="169"/>
      <c r="DKR67" s="169"/>
      <c r="DKS67" s="169"/>
      <c r="DKT67" s="169"/>
      <c r="DKU67" s="169"/>
      <c r="DKV67" s="169"/>
      <c r="DKW67" s="169"/>
      <c r="DKX67" s="169"/>
      <c r="DKY67" s="169"/>
      <c r="DKZ67" s="169"/>
      <c r="DLA67" s="169"/>
      <c r="DLB67" s="169"/>
      <c r="DLC67" s="169"/>
      <c r="DLD67" s="169"/>
      <c r="DLE67" s="169"/>
      <c r="DLF67" s="169"/>
      <c r="DLG67" s="169"/>
      <c r="DLH67" s="169"/>
      <c r="DLI67" s="169"/>
      <c r="DLJ67" s="169"/>
      <c r="DLK67" s="169"/>
      <c r="DLL67" s="169"/>
      <c r="DLM67" s="169"/>
      <c r="DLN67" s="169"/>
      <c r="DLO67" s="169"/>
      <c r="DLP67" s="169"/>
      <c r="DLQ67" s="169"/>
      <c r="DLR67" s="169"/>
      <c r="DLS67" s="169"/>
      <c r="DLT67" s="169"/>
      <c r="DLU67" s="169"/>
      <c r="DLV67" s="169"/>
      <c r="DLW67" s="169"/>
      <c r="DLX67" s="169"/>
      <c r="DLY67" s="169"/>
      <c r="DLZ67" s="169"/>
      <c r="DMA67" s="169"/>
      <c r="DMB67" s="169"/>
      <c r="DMC67" s="169"/>
      <c r="DMD67" s="169"/>
      <c r="DME67" s="169"/>
      <c r="DMF67" s="169"/>
      <c r="DMG67" s="169"/>
      <c r="DMH67" s="169"/>
      <c r="DMI67" s="169"/>
      <c r="DMJ67" s="169"/>
      <c r="DMK67" s="169"/>
      <c r="DML67" s="169"/>
      <c r="DMM67" s="169"/>
      <c r="DMN67" s="169"/>
      <c r="DMO67" s="169"/>
      <c r="DMP67" s="169"/>
      <c r="DMQ67" s="169"/>
      <c r="DMR67" s="169"/>
      <c r="DMS67" s="169"/>
      <c r="DMT67" s="169"/>
      <c r="DMU67" s="169"/>
      <c r="DMV67" s="169"/>
      <c r="DMW67" s="169"/>
      <c r="DMX67" s="169"/>
      <c r="DMY67" s="169"/>
      <c r="DMZ67" s="169"/>
      <c r="DNA67" s="169"/>
      <c r="DNB67" s="169"/>
      <c r="DNC67" s="169"/>
      <c r="DND67" s="169"/>
      <c r="DNE67" s="169"/>
      <c r="DNF67" s="169"/>
      <c r="DNG67" s="169"/>
      <c r="DNH67" s="169"/>
      <c r="DNI67" s="169"/>
      <c r="DNJ67" s="169"/>
      <c r="DNK67" s="169"/>
      <c r="DNL67" s="169"/>
      <c r="DNM67" s="169"/>
      <c r="DNN67" s="169"/>
      <c r="DNO67" s="169"/>
      <c r="DNP67" s="169"/>
      <c r="DNQ67" s="169"/>
      <c r="DNR67" s="169"/>
      <c r="DNS67" s="169"/>
      <c r="DNT67" s="169"/>
      <c r="DNU67" s="169"/>
      <c r="DNV67" s="169"/>
      <c r="DNW67" s="169"/>
      <c r="DNX67" s="169"/>
      <c r="DNY67" s="169"/>
      <c r="DNZ67" s="169"/>
      <c r="DOA67" s="169"/>
      <c r="DOB67" s="169"/>
      <c r="DOC67" s="169"/>
      <c r="DOD67" s="169"/>
      <c r="DOE67" s="169"/>
      <c r="DOF67" s="169"/>
      <c r="DOG67" s="169"/>
      <c r="DOH67" s="169"/>
      <c r="DOI67" s="169"/>
      <c r="DOJ67" s="169"/>
      <c r="DOK67" s="169"/>
      <c r="DOL67" s="169"/>
      <c r="DOM67" s="169"/>
      <c r="DON67" s="169"/>
      <c r="DOO67" s="169"/>
      <c r="DOP67" s="169"/>
      <c r="DOQ67" s="169"/>
      <c r="DOR67" s="169"/>
      <c r="DOS67" s="169"/>
      <c r="DOT67" s="169"/>
      <c r="DOU67" s="169"/>
      <c r="DOV67" s="169"/>
      <c r="DOW67" s="169"/>
      <c r="DOX67" s="169"/>
      <c r="DOY67" s="169"/>
      <c r="DOZ67" s="169"/>
      <c r="DPA67" s="169"/>
      <c r="DPB67" s="169"/>
      <c r="DPC67" s="169"/>
      <c r="DPD67" s="169"/>
      <c r="DPE67" s="169"/>
      <c r="DPF67" s="169"/>
      <c r="DPG67" s="169"/>
      <c r="DPH67" s="169"/>
      <c r="DPI67" s="169"/>
      <c r="DPJ67" s="169"/>
      <c r="DPK67" s="169"/>
      <c r="DPL67" s="169"/>
      <c r="DPM67" s="169"/>
      <c r="DPN67" s="169"/>
      <c r="DPO67" s="169"/>
      <c r="DPP67" s="169"/>
      <c r="DPQ67" s="169"/>
      <c r="DPR67" s="169"/>
      <c r="DPS67" s="169"/>
      <c r="DPT67" s="169"/>
      <c r="DPU67" s="169"/>
      <c r="DPV67" s="169"/>
      <c r="DPW67" s="169"/>
      <c r="DPX67" s="169"/>
      <c r="DPY67" s="169"/>
      <c r="DPZ67" s="169"/>
      <c r="DQA67" s="169"/>
      <c r="DQB67" s="169"/>
      <c r="DQC67" s="169"/>
      <c r="DQD67" s="169"/>
      <c r="DQE67" s="169"/>
      <c r="DQF67" s="169"/>
      <c r="DQG67" s="169"/>
      <c r="DQH67" s="169"/>
      <c r="DQI67" s="169"/>
      <c r="DQJ67" s="169"/>
      <c r="DQK67" s="169"/>
      <c r="DQL67" s="169"/>
      <c r="DQM67" s="169"/>
      <c r="DQN67" s="169"/>
      <c r="DQO67" s="169"/>
      <c r="DQP67" s="169"/>
      <c r="DQQ67" s="169"/>
      <c r="DQR67" s="169"/>
      <c r="DQS67" s="169"/>
      <c r="DQT67" s="169"/>
      <c r="DQU67" s="169"/>
      <c r="DQV67" s="169"/>
      <c r="DQW67" s="169"/>
      <c r="DQX67" s="169"/>
      <c r="DQY67" s="169"/>
      <c r="DQZ67" s="169"/>
      <c r="DRA67" s="169"/>
      <c r="DRB67" s="169"/>
      <c r="DRC67" s="169"/>
      <c r="DRD67" s="169"/>
      <c r="DRE67" s="169"/>
      <c r="DRF67" s="169"/>
      <c r="DRG67" s="169"/>
      <c r="DRH67" s="169"/>
      <c r="DRI67" s="169"/>
      <c r="DRJ67" s="169"/>
      <c r="DRK67" s="169"/>
      <c r="DRL67" s="169"/>
      <c r="DRM67" s="169"/>
      <c r="DRN67" s="169"/>
      <c r="DRO67" s="169"/>
      <c r="DRP67" s="169"/>
      <c r="DRQ67" s="169"/>
      <c r="DRR67" s="169"/>
      <c r="DRS67" s="169"/>
      <c r="DRT67" s="169"/>
      <c r="DRU67" s="169"/>
      <c r="DRV67" s="169"/>
      <c r="DRW67" s="169"/>
      <c r="DRX67" s="169"/>
      <c r="DRY67" s="169"/>
      <c r="DRZ67" s="169"/>
      <c r="DSA67" s="169"/>
      <c r="DSB67" s="169"/>
      <c r="DSC67" s="169"/>
      <c r="DSD67" s="169"/>
      <c r="DSE67" s="169"/>
      <c r="DSF67" s="169"/>
      <c r="DSG67" s="169"/>
      <c r="DSH67" s="169"/>
      <c r="DSI67" s="169"/>
      <c r="DSJ67" s="169"/>
      <c r="DSK67" s="169"/>
      <c r="DSL67" s="169"/>
      <c r="DSM67" s="169"/>
      <c r="DSN67" s="169"/>
      <c r="DSO67" s="169"/>
      <c r="DSP67" s="169"/>
      <c r="DSQ67" s="169"/>
      <c r="DSR67" s="169"/>
      <c r="DSS67" s="169"/>
      <c r="DST67" s="169"/>
      <c r="DSU67" s="169"/>
      <c r="DSV67" s="169"/>
      <c r="DSW67" s="169"/>
      <c r="DSX67" s="169"/>
      <c r="DSY67" s="169"/>
      <c r="DSZ67" s="169"/>
      <c r="DTA67" s="169"/>
      <c r="DTB67" s="169"/>
      <c r="DTC67" s="169"/>
      <c r="DTD67" s="169"/>
      <c r="DTE67" s="169"/>
      <c r="DTF67" s="169"/>
      <c r="DTG67" s="169"/>
      <c r="DTH67" s="169"/>
      <c r="DTI67" s="169"/>
      <c r="DTJ67" s="169"/>
      <c r="DTK67" s="169"/>
      <c r="DTL67" s="169"/>
      <c r="DTM67" s="169"/>
      <c r="DTN67" s="169"/>
      <c r="DTO67" s="169"/>
      <c r="DTP67" s="169"/>
      <c r="DTQ67" s="169"/>
      <c r="DTR67" s="169"/>
      <c r="DTS67" s="169"/>
      <c r="DTT67" s="169"/>
      <c r="DTU67" s="169"/>
      <c r="DTV67" s="169"/>
      <c r="DTW67" s="169"/>
      <c r="DTX67" s="169"/>
      <c r="DTY67" s="169"/>
      <c r="DTZ67" s="169"/>
      <c r="DUA67" s="169"/>
      <c r="DUB67" s="169"/>
      <c r="DUC67" s="169"/>
      <c r="DUD67" s="169"/>
      <c r="DUE67" s="169"/>
      <c r="DUF67" s="169"/>
      <c r="DUG67" s="169"/>
      <c r="DUH67" s="169"/>
      <c r="DUI67" s="169"/>
      <c r="DUJ67" s="169"/>
      <c r="DUK67" s="169"/>
      <c r="DUL67" s="169"/>
      <c r="DUM67" s="169"/>
      <c r="DUN67" s="169"/>
      <c r="DUO67" s="169"/>
      <c r="DUP67" s="169"/>
      <c r="DUQ67" s="169"/>
      <c r="DUR67" s="169"/>
      <c r="DUS67" s="169"/>
      <c r="DUT67" s="169"/>
      <c r="DUU67" s="169"/>
      <c r="DUV67" s="169"/>
      <c r="DUW67" s="169"/>
      <c r="DUX67" s="169"/>
      <c r="DUY67" s="169"/>
      <c r="DUZ67" s="169"/>
      <c r="DVA67" s="169"/>
      <c r="DVB67" s="169"/>
      <c r="DVC67" s="169"/>
      <c r="DVD67" s="169"/>
      <c r="DVE67" s="169"/>
      <c r="DVF67" s="169"/>
      <c r="DVG67" s="169"/>
      <c r="DVH67" s="169"/>
      <c r="DVI67" s="169"/>
      <c r="DVJ67" s="169"/>
      <c r="DVK67" s="169"/>
      <c r="DVL67" s="169"/>
      <c r="DVM67" s="169"/>
      <c r="DVN67" s="169"/>
      <c r="DVO67" s="169"/>
      <c r="DVP67" s="169"/>
      <c r="DVQ67" s="169"/>
      <c r="DVR67" s="169"/>
      <c r="DVS67" s="169"/>
      <c r="DVT67" s="169"/>
      <c r="DVU67" s="169"/>
      <c r="DVV67" s="169"/>
      <c r="DVW67" s="169"/>
      <c r="DVX67" s="169"/>
      <c r="DVY67" s="169"/>
      <c r="DVZ67" s="169"/>
      <c r="DWA67" s="169"/>
      <c r="DWB67" s="169"/>
      <c r="DWC67" s="169"/>
      <c r="DWD67" s="169"/>
      <c r="DWE67" s="169"/>
      <c r="DWF67" s="169"/>
      <c r="DWG67" s="169"/>
      <c r="DWH67" s="169"/>
      <c r="DWI67" s="169"/>
      <c r="DWJ67" s="169"/>
      <c r="DWK67" s="169"/>
      <c r="DWL67" s="169"/>
      <c r="DWM67" s="169"/>
      <c r="DWN67" s="169"/>
      <c r="DWO67" s="169"/>
      <c r="DWP67" s="169"/>
      <c r="DWQ67" s="169"/>
      <c r="DWR67" s="169"/>
      <c r="DWS67" s="169"/>
      <c r="DWT67" s="169"/>
      <c r="DWU67" s="169"/>
      <c r="DWV67" s="169"/>
      <c r="DWW67" s="169"/>
      <c r="DWX67" s="169"/>
      <c r="DWY67" s="169"/>
      <c r="DWZ67" s="169"/>
      <c r="DXA67" s="169"/>
      <c r="DXB67" s="169"/>
      <c r="DXC67" s="169"/>
      <c r="DXD67" s="169"/>
      <c r="DXE67" s="169"/>
      <c r="DXF67" s="169"/>
      <c r="DXG67" s="169"/>
      <c r="DXH67" s="169"/>
      <c r="DXI67" s="169"/>
      <c r="DXJ67" s="169"/>
      <c r="DXK67" s="169"/>
      <c r="DXL67" s="169"/>
      <c r="DXM67" s="169"/>
      <c r="DXN67" s="169"/>
      <c r="DXO67" s="169"/>
      <c r="DXP67" s="169"/>
      <c r="DXQ67" s="169"/>
      <c r="DXR67" s="169"/>
      <c r="DXS67" s="169"/>
      <c r="DXT67" s="169"/>
      <c r="DXU67" s="169"/>
      <c r="DXV67" s="169"/>
      <c r="DXW67" s="169"/>
      <c r="DXX67" s="169"/>
      <c r="DXY67" s="169"/>
      <c r="DXZ67" s="169"/>
      <c r="DYA67" s="169"/>
      <c r="DYB67" s="169"/>
      <c r="DYC67" s="169"/>
      <c r="DYD67" s="169"/>
      <c r="DYE67" s="169"/>
      <c r="DYF67" s="169"/>
      <c r="DYG67" s="169"/>
      <c r="DYH67" s="169"/>
      <c r="DYI67" s="169"/>
      <c r="DYJ67" s="169"/>
      <c r="DYK67" s="169"/>
      <c r="DYL67" s="169"/>
      <c r="DYM67" s="169"/>
      <c r="DYN67" s="169"/>
      <c r="DYO67" s="169"/>
      <c r="DYP67" s="169"/>
      <c r="DYQ67" s="169"/>
      <c r="DYR67" s="169"/>
      <c r="DYS67" s="169"/>
      <c r="DYT67" s="169"/>
      <c r="DYU67" s="169"/>
      <c r="DYV67" s="169"/>
      <c r="DYW67" s="169"/>
      <c r="DYX67" s="169"/>
      <c r="DYY67" s="169"/>
      <c r="DYZ67" s="169"/>
      <c r="DZA67" s="169"/>
      <c r="DZB67" s="169"/>
      <c r="DZC67" s="169"/>
      <c r="DZD67" s="169"/>
      <c r="DZE67" s="169"/>
      <c r="DZF67" s="169"/>
      <c r="DZG67" s="169"/>
      <c r="DZH67" s="169"/>
      <c r="DZI67" s="169"/>
      <c r="DZJ67" s="169"/>
      <c r="DZK67" s="169"/>
      <c r="DZL67" s="169"/>
      <c r="DZM67" s="169"/>
      <c r="DZN67" s="169"/>
      <c r="DZO67" s="169"/>
      <c r="DZP67" s="169"/>
      <c r="DZQ67" s="169"/>
      <c r="DZR67" s="169"/>
      <c r="DZS67" s="169"/>
      <c r="DZT67" s="169"/>
      <c r="DZU67" s="169"/>
      <c r="DZV67" s="169"/>
      <c r="DZW67" s="169"/>
      <c r="DZX67" s="169"/>
      <c r="DZY67" s="169"/>
      <c r="DZZ67" s="169"/>
      <c r="EAA67" s="169"/>
      <c r="EAB67" s="169"/>
      <c r="EAC67" s="169"/>
      <c r="EAD67" s="169"/>
      <c r="EAE67" s="169"/>
      <c r="EAF67" s="169"/>
      <c r="EAG67" s="169"/>
      <c r="EAH67" s="169"/>
      <c r="EAI67" s="169"/>
      <c r="EAJ67" s="169"/>
      <c r="EAK67" s="169"/>
      <c r="EAL67" s="169"/>
      <c r="EAM67" s="169"/>
      <c r="EAN67" s="169"/>
      <c r="EAO67" s="169"/>
      <c r="EAP67" s="169"/>
      <c r="EAQ67" s="169"/>
      <c r="EAR67" s="169"/>
      <c r="EAS67" s="169"/>
      <c r="EAT67" s="169"/>
      <c r="EAU67" s="169"/>
      <c r="EAV67" s="169"/>
      <c r="EAW67" s="169"/>
      <c r="EAX67" s="169"/>
      <c r="EAY67" s="169"/>
      <c r="EAZ67" s="169"/>
      <c r="EBA67" s="169"/>
      <c r="EBB67" s="169"/>
      <c r="EBC67" s="169"/>
      <c r="EBD67" s="169"/>
      <c r="EBE67" s="169"/>
      <c r="EBF67" s="169"/>
      <c r="EBG67" s="169"/>
      <c r="EBH67" s="169"/>
      <c r="EBI67" s="169"/>
      <c r="EBJ67" s="169"/>
      <c r="EBK67" s="169"/>
      <c r="EBL67" s="169"/>
      <c r="EBM67" s="169"/>
      <c r="EBN67" s="169"/>
      <c r="EBO67" s="169"/>
      <c r="EBP67" s="169"/>
      <c r="EBQ67" s="169"/>
      <c r="EBR67" s="169"/>
      <c r="EBS67" s="169"/>
      <c r="EBT67" s="169"/>
      <c r="EBU67" s="169"/>
      <c r="EBV67" s="169"/>
      <c r="EBW67" s="169"/>
      <c r="EBX67" s="169"/>
      <c r="EBY67" s="169"/>
      <c r="EBZ67" s="169"/>
      <c r="ECA67" s="169"/>
      <c r="ECB67" s="169"/>
      <c r="ECC67" s="169"/>
      <c r="ECD67" s="169"/>
      <c r="ECE67" s="169"/>
      <c r="ECF67" s="169"/>
      <c r="ECG67" s="169"/>
      <c r="ECH67" s="169"/>
      <c r="ECI67" s="169"/>
      <c r="ECJ67" s="169"/>
      <c r="ECK67" s="169"/>
      <c r="ECL67" s="169"/>
      <c r="ECM67" s="169"/>
      <c r="ECN67" s="169"/>
      <c r="ECO67" s="169"/>
      <c r="ECP67" s="169"/>
      <c r="ECQ67" s="169"/>
      <c r="ECR67" s="169"/>
      <c r="ECS67" s="169"/>
      <c r="ECT67" s="169"/>
      <c r="ECU67" s="169"/>
      <c r="ECV67" s="169"/>
      <c r="ECW67" s="169"/>
      <c r="ECX67" s="169"/>
      <c r="ECY67" s="169"/>
      <c r="ECZ67" s="169"/>
      <c r="EDA67" s="169"/>
      <c r="EDB67" s="169"/>
      <c r="EDC67" s="169"/>
      <c r="EDD67" s="169"/>
      <c r="EDE67" s="169"/>
      <c r="EDF67" s="169"/>
      <c r="EDG67" s="169"/>
      <c r="EDH67" s="169"/>
      <c r="EDI67" s="169"/>
      <c r="EDJ67" s="169"/>
      <c r="EDK67" s="169"/>
      <c r="EDL67" s="169"/>
      <c r="EDM67" s="169"/>
      <c r="EDN67" s="169"/>
      <c r="EDO67" s="169"/>
      <c r="EDP67" s="169"/>
      <c r="EDQ67" s="169"/>
      <c r="EDR67" s="169"/>
      <c r="EDS67" s="169"/>
      <c r="EDT67" s="169"/>
      <c r="EDU67" s="169"/>
      <c r="EDV67" s="169"/>
      <c r="EDW67" s="169"/>
      <c r="EDX67" s="169"/>
      <c r="EDY67" s="169"/>
      <c r="EDZ67" s="169"/>
      <c r="EEA67" s="169"/>
      <c r="EEB67" s="169"/>
      <c r="EEC67" s="169"/>
      <c r="EED67" s="169"/>
      <c r="EEE67" s="169"/>
      <c r="EEF67" s="169"/>
      <c r="EEG67" s="169"/>
      <c r="EEH67" s="169"/>
      <c r="EEI67" s="169"/>
      <c r="EEJ67" s="169"/>
      <c r="EEK67" s="169"/>
      <c r="EEL67" s="169"/>
      <c r="EEM67" s="169"/>
      <c r="EEN67" s="169"/>
      <c r="EEO67" s="169"/>
      <c r="EEP67" s="169"/>
      <c r="EEQ67" s="169"/>
      <c r="EER67" s="169"/>
      <c r="EES67" s="169"/>
      <c r="EET67" s="169"/>
      <c r="EEU67" s="169"/>
      <c r="EEV67" s="169"/>
      <c r="EEW67" s="169"/>
      <c r="EEX67" s="169"/>
      <c r="EEY67" s="169"/>
      <c r="EEZ67" s="169"/>
      <c r="EFA67" s="169"/>
      <c r="EFB67" s="169"/>
      <c r="EFC67" s="169"/>
      <c r="EFD67" s="169"/>
      <c r="EFE67" s="169"/>
      <c r="EFF67" s="169"/>
      <c r="EFG67" s="169"/>
      <c r="EFH67" s="169"/>
      <c r="EFI67" s="169"/>
      <c r="EFJ67" s="169"/>
      <c r="EFK67" s="169"/>
      <c r="EFL67" s="169"/>
      <c r="EFM67" s="169"/>
      <c r="EFN67" s="169"/>
      <c r="EFO67" s="169"/>
      <c r="EFP67" s="169"/>
      <c r="EFQ67" s="169"/>
      <c r="EFR67" s="169"/>
      <c r="EFS67" s="169"/>
      <c r="EFT67" s="169"/>
      <c r="EFU67" s="169"/>
      <c r="EFV67" s="169"/>
      <c r="EFW67" s="169"/>
      <c r="EFX67" s="169"/>
      <c r="EFY67" s="169"/>
      <c r="EFZ67" s="169"/>
      <c r="EGA67" s="169"/>
      <c r="EGB67" s="169"/>
      <c r="EGC67" s="169"/>
      <c r="EGD67" s="169"/>
      <c r="EGE67" s="169"/>
      <c r="EGF67" s="169"/>
      <c r="EGG67" s="169"/>
      <c r="EGH67" s="169"/>
      <c r="EGI67" s="169"/>
      <c r="EGJ67" s="169"/>
      <c r="EGK67" s="169"/>
      <c r="EGL67" s="169"/>
      <c r="EGM67" s="169"/>
      <c r="EGN67" s="169"/>
      <c r="EGO67" s="169"/>
      <c r="EGP67" s="169"/>
      <c r="EGQ67" s="169"/>
      <c r="EGR67" s="169"/>
      <c r="EGS67" s="169"/>
      <c r="EGT67" s="169"/>
      <c r="EGU67" s="169"/>
      <c r="EGV67" s="169"/>
      <c r="EGW67" s="169"/>
      <c r="EGX67" s="169"/>
      <c r="EGY67" s="169"/>
      <c r="EGZ67" s="169"/>
      <c r="EHA67" s="169"/>
      <c r="EHB67" s="169"/>
      <c r="EHC67" s="169"/>
      <c r="EHD67" s="169"/>
      <c r="EHE67" s="169"/>
      <c r="EHF67" s="169"/>
      <c r="EHG67" s="169"/>
      <c r="EHH67" s="169"/>
      <c r="EHI67" s="169"/>
      <c r="EHJ67" s="169"/>
      <c r="EHK67" s="169"/>
      <c r="EHL67" s="169"/>
      <c r="EHM67" s="169"/>
      <c r="EHN67" s="169"/>
      <c r="EHO67" s="169"/>
      <c r="EHP67" s="169"/>
      <c r="EHQ67" s="169"/>
      <c r="EHR67" s="169"/>
      <c r="EHS67" s="169"/>
      <c r="EHT67" s="169"/>
      <c r="EHU67" s="169"/>
      <c r="EHV67" s="169"/>
      <c r="EHW67" s="169"/>
      <c r="EHX67" s="169"/>
      <c r="EHY67" s="169"/>
      <c r="EHZ67" s="169"/>
      <c r="EIA67" s="169"/>
      <c r="EIB67" s="169"/>
      <c r="EIC67" s="169"/>
      <c r="EID67" s="169"/>
      <c r="EIE67" s="169"/>
      <c r="EIF67" s="169"/>
      <c r="EIG67" s="169"/>
      <c r="EIH67" s="169"/>
      <c r="EII67" s="169"/>
      <c r="EIJ67" s="169"/>
      <c r="EIK67" s="169"/>
      <c r="EIL67" s="169"/>
      <c r="EIM67" s="169"/>
      <c r="EIN67" s="169"/>
      <c r="EIO67" s="169"/>
      <c r="EIP67" s="169"/>
      <c r="EIQ67" s="169"/>
      <c r="EIR67" s="169"/>
      <c r="EIS67" s="169"/>
      <c r="EIT67" s="169"/>
      <c r="EIU67" s="169"/>
      <c r="EIV67" s="169"/>
      <c r="EIW67" s="169"/>
      <c r="EIX67" s="169"/>
      <c r="EIY67" s="169"/>
      <c r="EIZ67" s="169"/>
      <c r="EJA67" s="169"/>
      <c r="EJB67" s="169"/>
      <c r="EJC67" s="169"/>
      <c r="EJD67" s="169"/>
      <c r="EJE67" s="169"/>
      <c r="EJF67" s="169"/>
      <c r="EJG67" s="169"/>
      <c r="EJH67" s="169"/>
      <c r="EJI67" s="169"/>
      <c r="EJJ67" s="169"/>
      <c r="EJK67" s="169"/>
      <c r="EJL67" s="169"/>
      <c r="EJM67" s="169"/>
      <c r="EJN67" s="169"/>
      <c r="EJO67" s="169"/>
      <c r="EJP67" s="169"/>
      <c r="EJQ67" s="169"/>
      <c r="EJR67" s="169"/>
      <c r="EJS67" s="169"/>
      <c r="EJT67" s="169"/>
      <c r="EJU67" s="169"/>
      <c r="EJV67" s="169"/>
      <c r="EJW67" s="169"/>
      <c r="EJX67" s="169"/>
      <c r="EJY67" s="169"/>
      <c r="EJZ67" s="169"/>
      <c r="EKA67" s="169"/>
      <c r="EKB67" s="169"/>
      <c r="EKC67" s="169"/>
      <c r="EKD67" s="169"/>
      <c r="EKE67" s="169"/>
      <c r="EKF67" s="169"/>
      <c r="EKG67" s="169"/>
      <c r="EKH67" s="169"/>
      <c r="EKI67" s="169"/>
      <c r="EKJ67" s="169"/>
      <c r="EKK67" s="169"/>
      <c r="EKL67" s="169"/>
      <c r="EKM67" s="169"/>
      <c r="EKN67" s="169"/>
      <c r="EKO67" s="169"/>
      <c r="EKP67" s="169"/>
      <c r="EKQ67" s="169"/>
      <c r="EKR67" s="169"/>
      <c r="EKS67" s="169"/>
      <c r="EKT67" s="169"/>
      <c r="EKU67" s="169"/>
      <c r="EKV67" s="169"/>
      <c r="EKW67" s="169"/>
      <c r="EKX67" s="169"/>
      <c r="EKY67" s="169"/>
      <c r="EKZ67" s="169"/>
      <c r="ELA67" s="169"/>
      <c r="ELB67" s="169"/>
      <c r="ELC67" s="169"/>
      <c r="ELD67" s="169"/>
      <c r="ELE67" s="169"/>
      <c r="ELF67" s="169"/>
      <c r="ELG67" s="169"/>
      <c r="ELH67" s="169"/>
      <c r="ELI67" s="169"/>
      <c r="ELJ67" s="169"/>
      <c r="ELK67" s="169"/>
      <c r="ELL67" s="169"/>
      <c r="ELM67" s="169"/>
      <c r="ELN67" s="169"/>
      <c r="ELO67" s="169"/>
      <c r="ELP67" s="169"/>
      <c r="ELQ67" s="169"/>
      <c r="ELR67" s="169"/>
      <c r="ELS67" s="169"/>
      <c r="ELT67" s="169"/>
      <c r="ELU67" s="169"/>
      <c r="ELV67" s="169"/>
      <c r="ELW67" s="169"/>
      <c r="ELX67" s="169"/>
      <c r="ELY67" s="169"/>
      <c r="ELZ67" s="169"/>
      <c r="EMA67" s="169"/>
      <c r="EMB67" s="169"/>
      <c r="EMC67" s="169"/>
      <c r="EMD67" s="169"/>
      <c r="EME67" s="169"/>
      <c r="EMF67" s="169"/>
      <c r="EMG67" s="169"/>
      <c r="EMH67" s="169"/>
      <c r="EMI67" s="169"/>
      <c r="EMJ67" s="169"/>
      <c r="EMK67" s="169"/>
      <c r="EML67" s="169"/>
      <c r="EMM67" s="169"/>
      <c r="EMN67" s="169"/>
      <c r="EMO67" s="169"/>
      <c r="EMP67" s="169"/>
      <c r="EMQ67" s="169"/>
      <c r="EMR67" s="169"/>
      <c r="EMS67" s="169"/>
      <c r="EMT67" s="169"/>
      <c r="EMU67" s="169"/>
      <c r="EMV67" s="169"/>
      <c r="EMW67" s="169"/>
      <c r="EMX67" s="169"/>
      <c r="EMY67" s="169"/>
      <c r="EMZ67" s="169"/>
      <c r="ENA67" s="169"/>
      <c r="ENB67" s="169"/>
      <c r="ENC67" s="169"/>
      <c r="END67" s="169"/>
      <c r="ENE67" s="169"/>
      <c r="ENF67" s="169"/>
      <c r="ENG67" s="169"/>
      <c r="ENH67" s="169"/>
      <c r="ENI67" s="169"/>
      <c r="ENJ67" s="169"/>
      <c r="ENK67" s="169"/>
      <c r="ENL67" s="169"/>
      <c r="ENM67" s="169"/>
      <c r="ENN67" s="169"/>
      <c r="ENO67" s="169"/>
      <c r="ENP67" s="169"/>
      <c r="ENQ67" s="169"/>
      <c r="ENR67" s="169"/>
      <c r="ENS67" s="169"/>
      <c r="ENT67" s="169"/>
      <c r="ENU67" s="169"/>
      <c r="ENV67" s="169"/>
      <c r="ENW67" s="169"/>
      <c r="ENX67" s="169"/>
      <c r="ENY67" s="169"/>
      <c r="ENZ67" s="169"/>
      <c r="EOA67" s="169"/>
      <c r="EOB67" s="169"/>
      <c r="EOC67" s="169"/>
      <c r="EOD67" s="169"/>
      <c r="EOE67" s="169"/>
      <c r="EOF67" s="169"/>
      <c r="EOG67" s="169"/>
      <c r="EOH67" s="169"/>
      <c r="EOI67" s="169"/>
      <c r="EOJ67" s="169"/>
      <c r="EOK67" s="169"/>
      <c r="EOL67" s="169"/>
      <c r="EOM67" s="169"/>
      <c r="EON67" s="169"/>
      <c r="EOO67" s="169"/>
      <c r="EOP67" s="169"/>
      <c r="EOQ67" s="169"/>
      <c r="EOR67" s="169"/>
      <c r="EOS67" s="169"/>
      <c r="EOT67" s="169"/>
      <c r="EOU67" s="169"/>
      <c r="EOV67" s="169"/>
      <c r="EOW67" s="169"/>
      <c r="EOX67" s="169"/>
      <c r="EOY67" s="169"/>
      <c r="EOZ67" s="169"/>
      <c r="EPA67" s="169"/>
      <c r="EPB67" s="169"/>
      <c r="EPC67" s="169"/>
      <c r="EPD67" s="169"/>
      <c r="EPE67" s="169"/>
      <c r="EPF67" s="169"/>
      <c r="EPG67" s="169"/>
      <c r="EPH67" s="169"/>
      <c r="EPI67" s="169"/>
      <c r="EPJ67" s="169"/>
      <c r="EPK67" s="169"/>
      <c r="EPL67" s="169"/>
      <c r="EPM67" s="169"/>
      <c r="EPN67" s="169"/>
      <c r="EPO67" s="169"/>
      <c r="EPP67" s="169"/>
      <c r="EPQ67" s="169"/>
      <c r="EPR67" s="169"/>
      <c r="EPS67" s="169"/>
      <c r="EPT67" s="169"/>
      <c r="EPU67" s="169"/>
      <c r="EPV67" s="169"/>
      <c r="EPW67" s="169"/>
      <c r="EPX67" s="169"/>
      <c r="EPY67" s="169"/>
      <c r="EPZ67" s="169"/>
      <c r="EQA67" s="169"/>
      <c r="EQB67" s="169"/>
      <c r="EQC67" s="169"/>
      <c r="EQD67" s="169"/>
      <c r="EQE67" s="169"/>
      <c r="EQF67" s="169"/>
      <c r="EQG67" s="169"/>
      <c r="EQH67" s="169"/>
      <c r="EQI67" s="169"/>
      <c r="EQJ67" s="169"/>
      <c r="EQK67" s="169"/>
      <c r="EQL67" s="169"/>
      <c r="EQM67" s="169"/>
      <c r="EQN67" s="169"/>
      <c r="EQO67" s="169"/>
      <c r="EQP67" s="169"/>
      <c r="EQQ67" s="169"/>
      <c r="EQR67" s="169"/>
      <c r="EQS67" s="169"/>
      <c r="EQT67" s="169"/>
      <c r="EQU67" s="169"/>
      <c r="EQV67" s="169"/>
      <c r="EQW67" s="169"/>
      <c r="EQX67" s="169"/>
      <c r="EQY67" s="169"/>
      <c r="EQZ67" s="169"/>
      <c r="ERA67" s="169"/>
      <c r="ERB67" s="169"/>
      <c r="ERC67" s="169"/>
      <c r="ERD67" s="169"/>
      <c r="ERE67" s="169"/>
      <c r="ERF67" s="169"/>
      <c r="ERG67" s="169"/>
      <c r="ERH67" s="169"/>
      <c r="ERI67" s="169"/>
      <c r="ERJ67" s="169"/>
      <c r="ERK67" s="169"/>
      <c r="ERL67" s="169"/>
      <c r="ERM67" s="169"/>
      <c r="ERN67" s="169"/>
      <c r="ERO67" s="169"/>
      <c r="ERP67" s="169"/>
      <c r="ERQ67" s="169"/>
      <c r="ERR67" s="169"/>
      <c r="ERS67" s="169"/>
      <c r="ERT67" s="169"/>
      <c r="ERU67" s="169"/>
      <c r="ERV67" s="169"/>
      <c r="ERW67" s="169"/>
      <c r="ERX67" s="169"/>
      <c r="ERY67" s="169"/>
      <c r="ERZ67" s="169"/>
      <c r="ESA67" s="169"/>
      <c r="ESB67" s="169"/>
      <c r="ESC67" s="169"/>
      <c r="ESD67" s="169"/>
      <c r="ESE67" s="169"/>
      <c r="ESF67" s="169"/>
      <c r="ESG67" s="169"/>
      <c r="ESH67" s="169"/>
      <c r="ESI67" s="169"/>
      <c r="ESJ67" s="169"/>
      <c r="ESK67" s="169"/>
      <c r="ESL67" s="169"/>
      <c r="ESM67" s="169"/>
      <c r="ESN67" s="169"/>
      <c r="ESO67" s="169"/>
      <c r="ESP67" s="169"/>
      <c r="ESQ67" s="169"/>
      <c r="ESR67" s="169"/>
      <c r="ESS67" s="169"/>
      <c r="EST67" s="169"/>
      <c r="ESU67" s="169"/>
      <c r="ESV67" s="169"/>
      <c r="ESW67" s="169"/>
      <c r="ESX67" s="169"/>
      <c r="ESY67" s="169"/>
      <c r="ESZ67" s="169"/>
      <c r="ETA67" s="169"/>
      <c r="ETB67" s="169"/>
      <c r="ETC67" s="169"/>
      <c r="ETD67" s="169"/>
      <c r="ETE67" s="169"/>
      <c r="ETF67" s="169"/>
      <c r="ETG67" s="169"/>
      <c r="ETH67" s="169"/>
      <c r="ETI67" s="169"/>
      <c r="ETJ67" s="169"/>
      <c r="ETK67" s="169"/>
      <c r="ETL67" s="169"/>
      <c r="ETM67" s="169"/>
      <c r="ETN67" s="169"/>
      <c r="ETO67" s="169"/>
      <c r="ETP67" s="169"/>
      <c r="ETQ67" s="169"/>
      <c r="ETR67" s="169"/>
      <c r="ETS67" s="169"/>
      <c r="ETT67" s="169"/>
      <c r="ETU67" s="169"/>
      <c r="ETV67" s="169"/>
      <c r="ETW67" s="169"/>
      <c r="ETX67" s="169"/>
      <c r="ETY67" s="169"/>
      <c r="ETZ67" s="169"/>
      <c r="EUA67" s="169"/>
      <c r="EUB67" s="169"/>
      <c r="EUC67" s="169"/>
      <c r="EUD67" s="169"/>
      <c r="EUE67" s="169"/>
      <c r="EUF67" s="169"/>
      <c r="EUG67" s="169"/>
      <c r="EUH67" s="169"/>
      <c r="EUI67" s="169"/>
      <c r="EUJ67" s="169"/>
      <c r="EUK67" s="169"/>
      <c r="EUL67" s="169"/>
      <c r="EUM67" s="169"/>
      <c r="EUN67" s="169"/>
      <c r="EUO67" s="169"/>
      <c r="EUP67" s="169"/>
      <c r="EUQ67" s="169"/>
      <c r="EUR67" s="169"/>
      <c r="EUS67" s="169"/>
      <c r="EUT67" s="169"/>
      <c r="EUU67" s="169"/>
      <c r="EUV67" s="169"/>
      <c r="EUW67" s="169"/>
      <c r="EUX67" s="169"/>
      <c r="EUY67" s="169"/>
      <c r="EUZ67" s="169"/>
      <c r="EVA67" s="169"/>
      <c r="EVB67" s="169"/>
      <c r="EVC67" s="169"/>
      <c r="EVD67" s="169"/>
      <c r="EVE67" s="169"/>
      <c r="EVF67" s="169"/>
      <c r="EVG67" s="169"/>
      <c r="EVH67" s="169"/>
      <c r="EVI67" s="169"/>
      <c r="EVJ67" s="169"/>
      <c r="EVK67" s="169"/>
      <c r="EVL67" s="169"/>
      <c r="EVM67" s="169"/>
      <c r="EVN67" s="169"/>
      <c r="EVO67" s="169"/>
      <c r="EVP67" s="169"/>
      <c r="EVQ67" s="169"/>
      <c r="EVR67" s="169"/>
      <c r="EVS67" s="169"/>
      <c r="EVT67" s="169"/>
      <c r="EVU67" s="169"/>
      <c r="EVV67" s="169"/>
      <c r="EVW67" s="169"/>
      <c r="EVX67" s="169"/>
      <c r="EVY67" s="169"/>
      <c r="EVZ67" s="169"/>
      <c r="EWA67" s="169"/>
      <c r="EWB67" s="169"/>
      <c r="EWC67" s="169"/>
      <c r="EWD67" s="169"/>
      <c r="EWE67" s="169"/>
      <c r="EWF67" s="169"/>
      <c r="EWG67" s="169"/>
      <c r="EWH67" s="169"/>
      <c r="EWI67" s="169"/>
      <c r="EWJ67" s="169"/>
      <c r="EWK67" s="169"/>
      <c r="EWL67" s="169"/>
      <c r="EWM67" s="169"/>
      <c r="EWN67" s="169"/>
      <c r="EWO67" s="169"/>
      <c r="EWP67" s="169"/>
      <c r="EWQ67" s="169"/>
      <c r="EWR67" s="169"/>
      <c r="EWS67" s="169"/>
      <c r="EWT67" s="169"/>
      <c r="EWU67" s="169"/>
      <c r="EWV67" s="169"/>
      <c r="EWW67" s="169"/>
      <c r="EWX67" s="169"/>
      <c r="EWY67" s="169"/>
      <c r="EWZ67" s="169"/>
      <c r="EXA67" s="169"/>
      <c r="EXB67" s="169"/>
      <c r="EXC67" s="169"/>
      <c r="EXD67" s="169"/>
      <c r="EXE67" s="169"/>
      <c r="EXF67" s="169"/>
      <c r="EXG67" s="169"/>
      <c r="EXH67" s="169"/>
      <c r="EXI67" s="169"/>
      <c r="EXJ67" s="169"/>
      <c r="EXK67" s="169"/>
      <c r="EXL67" s="169"/>
      <c r="EXM67" s="169"/>
      <c r="EXN67" s="169"/>
      <c r="EXO67" s="169"/>
      <c r="EXP67" s="169"/>
      <c r="EXQ67" s="169"/>
      <c r="EXR67" s="169"/>
      <c r="EXS67" s="169"/>
      <c r="EXT67" s="169"/>
      <c r="EXU67" s="169"/>
      <c r="EXV67" s="169"/>
      <c r="EXW67" s="169"/>
      <c r="EXX67" s="169"/>
      <c r="EXY67" s="169"/>
      <c r="EXZ67" s="169"/>
      <c r="EYA67" s="169"/>
      <c r="EYB67" s="169"/>
      <c r="EYC67" s="169"/>
      <c r="EYD67" s="169"/>
      <c r="EYE67" s="169"/>
      <c r="EYF67" s="169"/>
      <c r="EYG67" s="169"/>
      <c r="EYH67" s="169"/>
      <c r="EYI67" s="169"/>
      <c r="EYJ67" s="169"/>
      <c r="EYK67" s="169"/>
      <c r="EYL67" s="169"/>
      <c r="EYM67" s="169"/>
      <c r="EYN67" s="169"/>
      <c r="EYO67" s="169"/>
      <c r="EYP67" s="169"/>
      <c r="EYQ67" s="169"/>
      <c r="EYR67" s="169"/>
      <c r="EYS67" s="169"/>
      <c r="EYT67" s="169"/>
      <c r="EYU67" s="169"/>
      <c r="EYV67" s="169"/>
      <c r="EYW67" s="169"/>
      <c r="EYX67" s="169"/>
      <c r="EYY67" s="169"/>
      <c r="EYZ67" s="169"/>
      <c r="EZA67" s="169"/>
      <c r="EZB67" s="169"/>
      <c r="EZC67" s="169"/>
      <c r="EZD67" s="169"/>
      <c r="EZE67" s="169"/>
      <c r="EZF67" s="169"/>
      <c r="EZG67" s="169"/>
      <c r="EZH67" s="169"/>
      <c r="EZI67" s="169"/>
      <c r="EZJ67" s="169"/>
      <c r="EZK67" s="169"/>
      <c r="EZL67" s="169"/>
      <c r="EZM67" s="169"/>
      <c r="EZN67" s="169"/>
      <c r="EZO67" s="169"/>
      <c r="EZP67" s="169"/>
      <c r="EZQ67" s="169"/>
      <c r="EZR67" s="169"/>
      <c r="EZS67" s="169"/>
      <c r="EZT67" s="169"/>
      <c r="EZU67" s="169"/>
      <c r="EZV67" s="169"/>
      <c r="EZW67" s="169"/>
      <c r="EZX67" s="169"/>
      <c r="EZY67" s="169"/>
      <c r="EZZ67" s="169"/>
      <c r="FAA67" s="169"/>
      <c r="FAB67" s="169"/>
      <c r="FAC67" s="169"/>
      <c r="FAD67" s="169"/>
      <c r="FAE67" s="169"/>
      <c r="FAF67" s="169"/>
      <c r="FAG67" s="169"/>
      <c r="FAH67" s="169"/>
      <c r="FAI67" s="169"/>
      <c r="FAJ67" s="169"/>
      <c r="FAK67" s="169"/>
      <c r="FAL67" s="169"/>
      <c r="FAM67" s="169"/>
      <c r="FAN67" s="169"/>
      <c r="FAO67" s="169"/>
      <c r="FAP67" s="169"/>
      <c r="FAQ67" s="169"/>
      <c r="FAR67" s="169"/>
      <c r="FAS67" s="169"/>
      <c r="FAT67" s="169"/>
      <c r="FAU67" s="169"/>
      <c r="FAV67" s="169"/>
      <c r="FAW67" s="169"/>
      <c r="FAX67" s="169"/>
      <c r="FAY67" s="169"/>
      <c r="FAZ67" s="169"/>
      <c r="FBA67" s="169"/>
      <c r="FBB67" s="169"/>
      <c r="FBC67" s="169"/>
      <c r="FBD67" s="169"/>
      <c r="FBE67" s="169"/>
      <c r="FBF67" s="169"/>
      <c r="FBG67" s="169"/>
      <c r="FBH67" s="169"/>
      <c r="FBI67" s="169"/>
      <c r="FBJ67" s="169"/>
      <c r="FBK67" s="169"/>
      <c r="FBL67" s="169"/>
      <c r="FBM67" s="169"/>
      <c r="FBN67" s="169"/>
      <c r="FBO67" s="169"/>
      <c r="FBP67" s="169"/>
      <c r="FBQ67" s="169"/>
      <c r="FBR67" s="169"/>
      <c r="FBS67" s="169"/>
      <c r="FBT67" s="169"/>
      <c r="FBU67" s="169"/>
      <c r="FBV67" s="169"/>
      <c r="FBW67" s="169"/>
      <c r="FBX67" s="169"/>
      <c r="FBY67" s="169"/>
      <c r="FBZ67" s="169"/>
      <c r="FCA67" s="169"/>
      <c r="FCB67" s="169"/>
      <c r="FCC67" s="169"/>
      <c r="FCD67" s="169"/>
      <c r="FCE67" s="169"/>
      <c r="FCF67" s="169"/>
      <c r="FCG67" s="169"/>
      <c r="FCH67" s="169"/>
      <c r="FCI67" s="169"/>
      <c r="FCJ67" s="169"/>
      <c r="FCK67" s="169"/>
      <c r="FCL67" s="169"/>
      <c r="FCM67" s="169"/>
      <c r="FCN67" s="169"/>
      <c r="FCO67" s="169"/>
      <c r="FCP67" s="169"/>
      <c r="FCQ67" s="169"/>
      <c r="FCR67" s="169"/>
      <c r="FCS67" s="169"/>
      <c r="FCT67" s="169"/>
      <c r="FCU67" s="169"/>
      <c r="FCV67" s="169"/>
      <c r="FCW67" s="169"/>
      <c r="FCX67" s="169"/>
      <c r="FCY67" s="169"/>
      <c r="FCZ67" s="169"/>
      <c r="FDA67" s="169"/>
      <c r="FDB67" s="169"/>
      <c r="FDC67" s="169"/>
      <c r="FDD67" s="169"/>
      <c r="FDE67" s="169"/>
      <c r="FDF67" s="169"/>
      <c r="FDG67" s="169"/>
      <c r="FDH67" s="169"/>
      <c r="FDI67" s="169"/>
      <c r="FDJ67" s="169"/>
      <c r="FDK67" s="169"/>
      <c r="FDL67" s="169"/>
      <c r="FDM67" s="169"/>
      <c r="FDN67" s="169"/>
      <c r="FDO67" s="169"/>
      <c r="FDP67" s="169"/>
      <c r="FDQ67" s="169"/>
      <c r="FDR67" s="169"/>
      <c r="FDS67" s="169"/>
      <c r="FDT67" s="169"/>
      <c r="FDU67" s="169"/>
      <c r="FDV67" s="169"/>
      <c r="FDW67" s="169"/>
      <c r="FDX67" s="169"/>
      <c r="FDY67" s="169"/>
      <c r="FDZ67" s="169"/>
      <c r="FEA67" s="169"/>
      <c r="FEB67" s="169"/>
      <c r="FEC67" s="169"/>
      <c r="FED67" s="169"/>
      <c r="FEE67" s="169"/>
      <c r="FEF67" s="169"/>
      <c r="FEG67" s="169"/>
      <c r="FEH67" s="169"/>
      <c r="FEI67" s="169"/>
      <c r="FEJ67" s="169"/>
      <c r="FEK67" s="169"/>
      <c r="FEL67" s="169"/>
      <c r="FEM67" s="169"/>
      <c r="FEN67" s="169"/>
      <c r="FEO67" s="169"/>
      <c r="FEP67" s="169"/>
      <c r="FEQ67" s="169"/>
      <c r="FER67" s="169"/>
      <c r="FES67" s="169"/>
      <c r="FET67" s="169"/>
      <c r="FEU67" s="169"/>
      <c r="FEV67" s="169"/>
      <c r="FEW67" s="169"/>
      <c r="FEX67" s="169"/>
      <c r="FEY67" s="169"/>
      <c r="FEZ67" s="169"/>
      <c r="FFA67" s="169"/>
      <c r="FFB67" s="169"/>
      <c r="FFC67" s="169"/>
      <c r="FFD67" s="169"/>
      <c r="FFE67" s="169"/>
      <c r="FFF67" s="169"/>
      <c r="FFG67" s="169"/>
      <c r="FFH67" s="169"/>
      <c r="FFI67" s="169"/>
      <c r="FFJ67" s="169"/>
      <c r="FFK67" s="169"/>
      <c r="FFL67" s="169"/>
      <c r="FFM67" s="169"/>
      <c r="FFN67" s="169"/>
      <c r="FFO67" s="169"/>
      <c r="FFP67" s="169"/>
      <c r="FFQ67" s="169"/>
      <c r="FFR67" s="169"/>
      <c r="FFS67" s="169"/>
      <c r="FFT67" s="169"/>
      <c r="FFU67" s="169"/>
      <c r="FFV67" s="169"/>
      <c r="FFW67" s="169"/>
      <c r="FFX67" s="169"/>
      <c r="FFY67" s="169"/>
      <c r="FFZ67" s="169"/>
      <c r="FGA67" s="169"/>
      <c r="FGB67" s="169"/>
      <c r="FGC67" s="169"/>
      <c r="FGD67" s="169"/>
      <c r="FGE67" s="169"/>
      <c r="FGF67" s="169"/>
      <c r="FGG67" s="169"/>
      <c r="FGH67" s="169"/>
      <c r="FGI67" s="169"/>
      <c r="FGJ67" s="169"/>
      <c r="FGK67" s="169"/>
      <c r="FGL67" s="169"/>
      <c r="FGM67" s="169"/>
      <c r="FGN67" s="169"/>
      <c r="FGO67" s="169"/>
      <c r="FGP67" s="169"/>
      <c r="FGQ67" s="169"/>
      <c r="FGR67" s="169"/>
      <c r="FGS67" s="169"/>
      <c r="FGT67" s="169"/>
      <c r="FGU67" s="169"/>
      <c r="FGV67" s="169"/>
      <c r="FGW67" s="169"/>
      <c r="FGX67" s="169"/>
      <c r="FGY67" s="169"/>
      <c r="FGZ67" s="169"/>
      <c r="FHA67" s="169"/>
      <c r="FHB67" s="169"/>
      <c r="FHC67" s="169"/>
      <c r="FHD67" s="169"/>
      <c r="FHE67" s="169"/>
      <c r="FHF67" s="169"/>
      <c r="FHG67" s="169"/>
      <c r="FHH67" s="169"/>
      <c r="FHI67" s="169"/>
      <c r="FHJ67" s="169"/>
      <c r="FHK67" s="169"/>
      <c r="FHL67" s="169"/>
      <c r="FHM67" s="169"/>
      <c r="FHN67" s="169"/>
      <c r="FHO67" s="169"/>
      <c r="FHP67" s="169"/>
      <c r="FHQ67" s="169"/>
      <c r="FHR67" s="169"/>
      <c r="FHS67" s="169"/>
      <c r="FHT67" s="169"/>
      <c r="FHU67" s="169"/>
      <c r="FHV67" s="169"/>
      <c r="FHW67" s="169"/>
      <c r="FHX67" s="169"/>
      <c r="FHY67" s="169"/>
      <c r="FHZ67" s="169"/>
      <c r="FIA67" s="169"/>
      <c r="FIB67" s="169"/>
      <c r="FIC67" s="169"/>
      <c r="FID67" s="169"/>
      <c r="FIE67" s="169"/>
      <c r="FIF67" s="169"/>
      <c r="FIG67" s="169"/>
      <c r="FIH67" s="169"/>
      <c r="FII67" s="169"/>
      <c r="FIJ67" s="169"/>
      <c r="FIK67" s="169"/>
      <c r="FIL67" s="169"/>
      <c r="FIM67" s="169"/>
      <c r="FIN67" s="169"/>
      <c r="FIO67" s="169"/>
      <c r="FIP67" s="169"/>
      <c r="FIQ67" s="169"/>
      <c r="FIR67" s="169"/>
      <c r="FIS67" s="169"/>
      <c r="FIT67" s="169"/>
      <c r="FIU67" s="169"/>
      <c r="FIV67" s="169"/>
      <c r="FIW67" s="169"/>
      <c r="FIX67" s="169"/>
      <c r="FIY67" s="169"/>
      <c r="FIZ67" s="169"/>
      <c r="FJA67" s="169"/>
      <c r="FJB67" s="169"/>
      <c r="FJC67" s="169"/>
      <c r="FJD67" s="169"/>
      <c r="FJE67" s="169"/>
      <c r="FJF67" s="169"/>
      <c r="FJG67" s="169"/>
      <c r="FJH67" s="169"/>
      <c r="FJI67" s="169"/>
      <c r="FJJ67" s="169"/>
      <c r="FJK67" s="169"/>
      <c r="FJL67" s="169"/>
      <c r="FJM67" s="169"/>
      <c r="FJN67" s="169"/>
      <c r="FJO67" s="169"/>
      <c r="FJP67" s="169"/>
      <c r="FJQ67" s="169"/>
      <c r="FJR67" s="169"/>
      <c r="FJS67" s="169"/>
      <c r="FJT67" s="169"/>
      <c r="FJU67" s="169"/>
      <c r="FJV67" s="169"/>
      <c r="FJW67" s="169"/>
      <c r="FJX67" s="169"/>
      <c r="FJY67" s="169"/>
      <c r="FJZ67" s="169"/>
      <c r="FKA67" s="169"/>
      <c r="FKB67" s="169"/>
      <c r="FKC67" s="169"/>
      <c r="FKD67" s="169"/>
      <c r="FKE67" s="169"/>
      <c r="FKF67" s="169"/>
      <c r="FKG67" s="169"/>
      <c r="FKH67" s="169"/>
      <c r="FKI67" s="169"/>
      <c r="FKJ67" s="169"/>
      <c r="FKK67" s="169"/>
      <c r="FKL67" s="169"/>
      <c r="FKM67" s="169"/>
      <c r="FKN67" s="169"/>
      <c r="FKO67" s="169"/>
      <c r="FKP67" s="169"/>
      <c r="FKQ67" s="169"/>
      <c r="FKR67" s="169"/>
      <c r="FKS67" s="169"/>
      <c r="FKT67" s="169"/>
      <c r="FKU67" s="169"/>
      <c r="FKV67" s="169"/>
      <c r="FKW67" s="169"/>
      <c r="FKX67" s="169"/>
      <c r="FKY67" s="169"/>
      <c r="FKZ67" s="169"/>
      <c r="FLA67" s="169"/>
      <c r="FLB67" s="169"/>
      <c r="FLC67" s="169"/>
      <c r="FLD67" s="169"/>
      <c r="FLE67" s="169"/>
      <c r="FLF67" s="169"/>
      <c r="FLG67" s="169"/>
      <c r="FLH67" s="169"/>
      <c r="FLI67" s="169"/>
      <c r="FLJ67" s="169"/>
      <c r="FLK67" s="169"/>
      <c r="FLL67" s="169"/>
      <c r="FLM67" s="169"/>
      <c r="FLN67" s="169"/>
      <c r="FLO67" s="169"/>
      <c r="FLP67" s="169"/>
      <c r="FLQ67" s="169"/>
      <c r="FLR67" s="169"/>
      <c r="FLS67" s="169"/>
      <c r="FLT67" s="169"/>
      <c r="FLU67" s="169"/>
      <c r="FLV67" s="169"/>
      <c r="FLW67" s="169"/>
      <c r="FLX67" s="169"/>
      <c r="FLY67" s="169"/>
      <c r="FLZ67" s="169"/>
      <c r="FMA67" s="169"/>
      <c r="FMB67" s="169"/>
      <c r="FMC67" s="169"/>
      <c r="FMD67" s="169"/>
      <c r="FME67" s="169"/>
      <c r="FMF67" s="169"/>
      <c r="FMG67" s="169"/>
      <c r="FMH67" s="169"/>
      <c r="FMI67" s="169"/>
      <c r="FMJ67" s="169"/>
      <c r="FMK67" s="169"/>
      <c r="FML67" s="169"/>
      <c r="FMM67" s="169"/>
      <c r="FMN67" s="169"/>
      <c r="FMO67" s="169"/>
      <c r="FMP67" s="169"/>
      <c r="FMQ67" s="169"/>
      <c r="FMR67" s="169"/>
      <c r="FMS67" s="169"/>
      <c r="FMT67" s="169"/>
      <c r="FMU67" s="169"/>
      <c r="FMV67" s="169"/>
      <c r="FMW67" s="169"/>
      <c r="FMX67" s="169"/>
      <c r="FMY67" s="169"/>
      <c r="FMZ67" s="169"/>
      <c r="FNA67" s="169"/>
      <c r="FNB67" s="169"/>
      <c r="FNC67" s="169"/>
      <c r="FND67" s="169"/>
      <c r="FNE67" s="169"/>
      <c r="FNF67" s="169"/>
      <c r="FNG67" s="169"/>
      <c r="FNH67" s="169"/>
      <c r="FNI67" s="169"/>
      <c r="FNJ67" s="169"/>
      <c r="FNK67" s="169"/>
      <c r="FNL67" s="169"/>
      <c r="FNM67" s="169"/>
      <c r="FNN67" s="169"/>
      <c r="FNO67" s="169"/>
      <c r="FNP67" s="169"/>
      <c r="FNQ67" s="169"/>
      <c r="FNR67" s="169"/>
      <c r="FNS67" s="169"/>
      <c r="FNT67" s="169"/>
      <c r="FNU67" s="169"/>
      <c r="FNV67" s="169"/>
      <c r="FNW67" s="169"/>
      <c r="FNX67" s="169"/>
      <c r="FNY67" s="169"/>
      <c r="FNZ67" s="169"/>
      <c r="FOA67" s="169"/>
      <c r="FOB67" s="169"/>
      <c r="FOC67" s="169"/>
      <c r="FOD67" s="169"/>
      <c r="FOE67" s="169"/>
      <c r="FOF67" s="169"/>
      <c r="FOG67" s="169"/>
      <c r="FOH67" s="169"/>
      <c r="FOI67" s="169"/>
      <c r="FOJ67" s="169"/>
      <c r="FOK67" s="169"/>
      <c r="FOL67" s="169"/>
      <c r="FOM67" s="169"/>
      <c r="FON67" s="169"/>
      <c r="FOO67" s="169"/>
      <c r="FOP67" s="169"/>
      <c r="FOQ67" s="169"/>
      <c r="FOR67" s="169"/>
      <c r="FOS67" s="169"/>
      <c r="FOT67" s="169"/>
      <c r="FOU67" s="169"/>
      <c r="FOV67" s="169"/>
      <c r="FOW67" s="169"/>
      <c r="FOX67" s="169"/>
      <c r="FOY67" s="169"/>
      <c r="FOZ67" s="169"/>
      <c r="FPA67" s="169"/>
      <c r="FPB67" s="169"/>
      <c r="FPC67" s="169"/>
      <c r="FPD67" s="169"/>
      <c r="FPE67" s="169"/>
      <c r="FPF67" s="169"/>
      <c r="FPG67" s="169"/>
      <c r="FPH67" s="169"/>
      <c r="FPI67" s="169"/>
      <c r="FPJ67" s="169"/>
      <c r="FPK67" s="169"/>
      <c r="FPL67" s="169"/>
      <c r="FPM67" s="169"/>
      <c r="FPN67" s="169"/>
      <c r="FPO67" s="169"/>
      <c r="FPP67" s="169"/>
      <c r="FPQ67" s="169"/>
      <c r="FPR67" s="169"/>
      <c r="FPS67" s="169"/>
      <c r="FPT67" s="169"/>
      <c r="FPU67" s="169"/>
      <c r="FPV67" s="169"/>
      <c r="FPW67" s="169"/>
      <c r="FPX67" s="169"/>
      <c r="FPY67" s="169"/>
      <c r="FPZ67" s="169"/>
      <c r="FQA67" s="169"/>
      <c r="FQB67" s="169"/>
      <c r="FQC67" s="169"/>
      <c r="FQD67" s="169"/>
      <c r="FQE67" s="169"/>
      <c r="FQF67" s="169"/>
      <c r="FQG67" s="169"/>
      <c r="FQH67" s="169"/>
      <c r="FQI67" s="169"/>
      <c r="FQJ67" s="169"/>
      <c r="FQK67" s="169"/>
      <c r="FQL67" s="169"/>
      <c r="FQM67" s="169"/>
      <c r="FQN67" s="169"/>
      <c r="FQO67" s="169"/>
      <c r="FQP67" s="169"/>
      <c r="FQQ67" s="169"/>
      <c r="FQR67" s="169"/>
      <c r="FQS67" s="169"/>
      <c r="FQT67" s="169"/>
      <c r="FQU67" s="169"/>
      <c r="FQV67" s="169"/>
      <c r="FQW67" s="169"/>
      <c r="FQX67" s="169"/>
      <c r="FQY67" s="169"/>
      <c r="FQZ67" s="169"/>
      <c r="FRA67" s="169"/>
      <c r="FRB67" s="169"/>
      <c r="FRC67" s="169"/>
      <c r="FRD67" s="169"/>
      <c r="FRE67" s="169"/>
      <c r="FRF67" s="169"/>
      <c r="FRG67" s="169"/>
      <c r="FRH67" s="169"/>
      <c r="FRI67" s="169"/>
      <c r="FRJ67" s="169"/>
      <c r="FRK67" s="169"/>
      <c r="FRL67" s="169"/>
      <c r="FRM67" s="169"/>
      <c r="FRN67" s="169"/>
      <c r="FRO67" s="169"/>
      <c r="FRP67" s="169"/>
      <c r="FRQ67" s="169"/>
      <c r="FRR67" s="169"/>
      <c r="FRS67" s="169"/>
      <c r="FRT67" s="169"/>
      <c r="FRU67" s="169"/>
      <c r="FRV67" s="169"/>
      <c r="FRW67" s="169"/>
      <c r="FRX67" s="169"/>
      <c r="FRY67" s="169"/>
      <c r="FRZ67" s="169"/>
      <c r="FSA67" s="169"/>
      <c r="FSB67" s="169"/>
      <c r="FSC67" s="169"/>
      <c r="FSD67" s="169"/>
      <c r="FSE67" s="169"/>
      <c r="FSF67" s="169"/>
      <c r="FSG67" s="169"/>
      <c r="FSH67" s="169"/>
      <c r="FSI67" s="169"/>
      <c r="FSJ67" s="169"/>
      <c r="FSK67" s="169"/>
      <c r="FSL67" s="169"/>
      <c r="FSM67" s="169"/>
      <c r="FSN67" s="169"/>
      <c r="FSO67" s="169"/>
      <c r="FSP67" s="169"/>
      <c r="FSQ67" s="169"/>
      <c r="FSR67" s="169"/>
      <c r="FSS67" s="169"/>
      <c r="FST67" s="169"/>
      <c r="FSU67" s="169"/>
      <c r="FSV67" s="169"/>
      <c r="FSW67" s="169"/>
      <c r="FSX67" s="169"/>
      <c r="FSY67" s="169"/>
      <c r="FSZ67" s="169"/>
      <c r="FTA67" s="169"/>
      <c r="FTB67" s="169"/>
      <c r="FTC67" s="169"/>
      <c r="FTD67" s="169"/>
      <c r="FTE67" s="169"/>
      <c r="FTF67" s="169"/>
      <c r="FTG67" s="169"/>
      <c r="FTH67" s="169"/>
      <c r="FTI67" s="169"/>
      <c r="FTJ67" s="169"/>
      <c r="FTK67" s="169"/>
      <c r="FTL67" s="169"/>
      <c r="FTM67" s="169"/>
      <c r="FTN67" s="169"/>
      <c r="FTO67" s="169"/>
      <c r="FTP67" s="169"/>
      <c r="FTQ67" s="169"/>
      <c r="FTR67" s="169"/>
      <c r="FTS67" s="169"/>
      <c r="FTT67" s="169"/>
      <c r="FTU67" s="169"/>
      <c r="FTV67" s="169"/>
      <c r="FTW67" s="169"/>
      <c r="FTX67" s="169"/>
      <c r="FTY67" s="169"/>
      <c r="FTZ67" s="169"/>
      <c r="FUA67" s="169"/>
      <c r="FUB67" s="169"/>
      <c r="FUC67" s="169"/>
      <c r="FUD67" s="169"/>
      <c r="FUE67" s="169"/>
      <c r="FUF67" s="169"/>
      <c r="FUG67" s="169"/>
      <c r="FUH67" s="169"/>
      <c r="FUI67" s="169"/>
      <c r="FUJ67" s="169"/>
      <c r="FUK67" s="169"/>
      <c r="FUL67" s="169"/>
      <c r="FUM67" s="169"/>
      <c r="FUN67" s="169"/>
      <c r="FUO67" s="169"/>
      <c r="FUP67" s="169"/>
      <c r="FUQ67" s="169"/>
      <c r="FUR67" s="169"/>
      <c r="FUS67" s="169"/>
      <c r="FUT67" s="169"/>
      <c r="FUU67" s="169"/>
      <c r="FUV67" s="169"/>
      <c r="FUW67" s="169"/>
      <c r="FUX67" s="169"/>
      <c r="FUY67" s="169"/>
      <c r="FUZ67" s="169"/>
      <c r="FVA67" s="169"/>
      <c r="FVB67" s="169"/>
      <c r="FVC67" s="169"/>
      <c r="FVD67" s="169"/>
      <c r="FVE67" s="169"/>
      <c r="FVF67" s="169"/>
      <c r="FVG67" s="169"/>
      <c r="FVH67" s="169"/>
      <c r="FVI67" s="169"/>
      <c r="FVJ67" s="169"/>
      <c r="FVK67" s="169"/>
      <c r="FVL67" s="169"/>
      <c r="FVM67" s="169"/>
      <c r="FVN67" s="169"/>
      <c r="FVO67" s="169"/>
      <c r="FVP67" s="169"/>
      <c r="FVQ67" s="169"/>
      <c r="FVR67" s="169"/>
      <c r="FVS67" s="169"/>
      <c r="FVT67" s="169"/>
      <c r="FVU67" s="169"/>
      <c r="FVV67" s="169"/>
      <c r="FVW67" s="169"/>
      <c r="FVX67" s="169"/>
      <c r="FVY67" s="169"/>
      <c r="FVZ67" s="169"/>
      <c r="FWA67" s="169"/>
      <c r="FWB67" s="169"/>
      <c r="FWC67" s="169"/>
      <c r="FWD67" s="169"/>
      <c r="FWE67" s="169"/>
      <c r="FWF67" s="169"/>
      <c r="FWG67" s="169"/>
      <c r="FWH67" s="169"/>
      <c r="FWI67" s="169"/>
      <c r="FWJ67" s="169"/>
      <c r="FWK67" s="169"/>
      <c r="FWL67" s="169"/>
      <c r="FWM67" s="169"/>
      <c r="FWN67" s="169"/>
      <c r="FWO67" s="169"/>
      <c r="FWP67" s="169"/>
      <c r="FWQ67" s="169"/>
      <c r="FWR67" s="169"/>
      <c r="FWS67" s="169"/>
      <c r="FWT67" s="169"/>
      <c r="FWU67" s="169"/>
      <c r="FWV67" s="169"/>
      <c r="FWW67" s="169"/>
      <c r="FWX67" s="169"/>
      <c r="FWY67" s="169"/>
      <c r="FWZ67" s="169"/>
      <c r="FXA67" s="169"/>
      <c r="FXB67" s="169"/>
      <c r="FXC67" s="169"/>
      <c r="FXD67" s="169"/>
      <c r="FXE67" s="169"/>
      <c r="FXF67" s="169"/>
      <c r="FXG67" s="169"/>
      <c r="FXH67" s="169"/>
      <c r="FXI67" s="169"/>
      <c r="FXJ67" s="169"/>
      <c r="FXK67" s="169"/>
      <c r="FXL67" s="169"/>
      <c r="FXM67" s="169"/>
      <c r="FXN67" s="169"/>
      <c r="FXO67" s="169"/>
      <c r="FXP67" s="169"/>
      <c r="FXQ67" s="169"/>
      <c r="FXR67" s="169"/>
      <c r="FXS67" s="169"/>
      <c r="FXT67" s="169"/>
      <c r="FXU67" s="169"/>
      <c r="FXV67" s="169"/>
      <c r="FXW67" s="169"/>
      <c r="FXX67" s="169"/>
      <c r="FXY67" s="169"/>
      <c r="FXZ67" s="169"/>
      <c r="FYA67" s="169"/>
      <c r="FYB67" s="169"/>
      <c r="FYC67" s="169"/>
      <c r="FYD67" s="169"/>
      <c r="FYE67" s="169"/>
      <c r="FYF67" s="169"/>
      <c r="FYG67" s="169"/>
      <c r="FYH67" s="169"/>
      <c r="FYI67" s="169"/>
      <c r="FYJ67" s="169"/>
      <c r="FYK67" s="169"/>
      <c r="FYL67" s="169"/>
      <c r="FYM67" s="169"/>
      <c r="FYN67" s="169"/>
      <c r="FYO67" s="169"/>
      <c r="FYP67" s="169"/>
      <c r="FYQ67" s="169"/>
      <c r="FYR67" s="169"/>
      <c r="FYS67" s="169"/>
      <c r="FYT67" s="169"/>
      <c r="FYU67" s="169"/>
      <c r="FYV67" s="169"/>
      <c r="FYW67" s="169"/>
      <c r="FYX67" s="169"/>
      <c r="FYY67" s="169"/>
      <c r="FYZ67" s="169"/>
      <c r="FZA67" s="169"/>
      <c r="FZB67" s="169"/>
      <c r="FZC67" s="169"/>
      <c r="FZD67" s="169"/>
      <c r="FZE67" s="169"/>
      <c r="FZF67" s="169"/>
      <c r="FZG67" s="169"/>
      <c r="FZH67" s="169"/>
      <c r="FZI67" s="169"/>
      <c r="FZJ67" s="169"/>
      <c r="FZK67" s="169"/>
      <c r="FZL67" s="169"/>
      <c r="FZM67" s="169"/>
      <c r="FZN67" s="169"/>
      <c r="FZO67" s="169"/>
      <c r="FZP67" s="169"/>
      <c r="FZQ67" s="169"/>
      <c r="FZR67" s="169"/>
      <c r="FZS67" s="169"/>
      <c r="FZT67" s="169"/>
      <c r="FZU67" s="169"/>
      <c r="FZV67" s="169"/>
      <c r="FZW67" s="169"/>
      <c r="FZX67" s="169"/>
      <c r="FZY67" s="169"/>
      <c r="FZZ67" s="169"/>
      <c r="GAA67" s="169"/>
      <c r="GAB67" s="169"/>
      <c r="GAC67" s="169"/>
      <c r="GAD67" s="169"/>
      <c r="GAE67" s="169"/>
      <c r="GAF67" s="169"/>
      <c r="GAG67" s="169"/>
      <c r="GAH67" s="169"/>
      <c r="GAI67" s="169"/>
      <c r="GAJ67" s="169"/>
      <c r="GAK67" s="169"/>
      <c r="GAL67" s="169"/>
      <c r="GAM67" s="169"/>
      <c r="GAN67" s="169"/>
      <c r="GAO67" s="169"/>
      <c r="GAP67" s="169"/>
      <c r="GAQ67" s="169"/>
      <c r="GAR67" s="169"/>
      <c r="GAS67" s="169"/>
      <c r="GAT67" s="169"/>
      <c r="GAU67" s="169"/>
      <c r="GAV67" s="169"/>
      <c r="GAW67" s="169"/>
      <c r="GAX67" s="169"/>
      <c r="GAY67" s="169"/>
      <c r="GAZ67" s="169"/>
      <c r="GBA67" s="169"/>
      <c r="GBB67" s="169"/>
      <c r="GBC67" s="169"/>
      <c r="GBD67" s="169"/>
      <c r="GBE67" s="169"/>
      <c r="GBF67" s="169"/>
      <c r="GBG67" s="169"/>
      <c r="GBH67" s="169"/>
      <c r="GBI67" s="169"/>
      <c r="GBJ67" s="169"/>
      <c r="GBK67" s="169"/>
      <c r="GBL67" s="169"/>
      <c r="GBM67" s="169"/>
      <c r="GBN67" s="169"/>
      <c r="GBO67" s="169"/>
      <c r="GBP67" s="169"/>
      <c r="GBQ67" s="169"/>
      <c r="GBR67" s="169"/>
      <c r="GBS67" s="169"/>
      <c r="GBT67" s="169"/>
      <c r="GBU67" s="169"/>
      <c r="GBV67" s="169"/>
      <c r="GBW67" s="169"/>
      <c r="GBX67" s="169"/>
      <c r="GBY67" s="169"/>
      <c r="GBZ67" s="169"/>
      <c r="GCA67" s="169"/>
      <c r="GCB67" s="169"/>
      <c r="GCC67" s="169"/>
      <c r="GCD67" s="169"/>
      <c r="GCE67" s="169"/>
      <c r="GCF67" s="169"/>
      <c r="GCG67" s="169"/>
      <c r="GCH67" s="169"/>
      <c r="GCI67" s="169"/>
      <c r="GCJ67" s="169"/>
      <c r="GCK67" s="169"/>
      <c r="GCL67" s="169"/>
      <c r="GCM67" s="169"/>
      <c r="GCN67" s="169"/>
      <c r="GCO67" s="169"/>
      <c r="GCP67" s="169"/>
      <c r="GCQ67" s="169"/>
      <c r="GCR67" s="169"/>
      <c r="GCS67" s="169"/>
      <c r="GCT67" s="169"/>
      <c r="GCU67" s="169"/>
      <c r="GCV67" s="169"/>
      <c r="GCW67" s="169"/>
      <c r="GCX67" s="169"/>
      <c r="GCY67" s="169"/>
      <c r="GCZ67" s="169"/>
      <c r="GDA67" s="169"/>
      <c r="GDB67" s="169"/>
      <c r="GDC67" s="169"/>
      <c r="GDD67" s="169"/>
      <c r="GDE67" s="169"/>
      <c r="GDF67" s="169"/>
      <c r="GDG67" s="169"/>
      <c r="GDH67" s="169"/>
      <c r="GDI67" s="169"/>
      <c r="GDJ67" s="169"/>
      <c r="GDK67" s="169"/>
      <c r="GDL67" s="169"/>
      <c r="GDM67" s="169"/>
      <c r="GDN67" s="169"/>
      <c r="GDO67" s="169"/>
      <c r="GDP67" s="169"/>
      <c r="GDQ67" s="169"/>
      <c r="GDR67" s="169"/>
      <c r="GDS67" s="169"/>
      <c r="GDT67" s="169"/>
      <c r="GDU67" s="169"/>
      <c r="GDV67" s="169"/>
      <c r="GDW67" s="169"/>
      <c r="GDX67" s="169"/>
      <c r="GDY67" s="169"/>
      <c r="GDZ67" s="169"/>
      <c r="GEA67" s="169"/>
      <c r="GEB67" s="169"/>
      <c r="GEC67" s="169"/>
      <c r="GED67" s="169"/>
      <c r="GEE67" s="169"/>
      <c r="GEF67" s="169"/>
      <c r="GEG67" s="169"/>
      <c r="GEH67" s="169"/>
      <c r="GEI67" s="169"/>
      <c r="GEJ67" s="169"/>
      <c r="GEK67" s="169"/>
      <c r="GEL67" s="169"/>
      <c r="GEM67" s="169"/>
      <c r="GEN67" s="169"/>
      <c r="GEO67" s="169"/>
      <c r="GEP67" s="169"/>
      <c r="GEQ67" s="169"/>
      <c r="GER67" s="169"/>
      <c r="GES67" s="169"/>
      <c r="GET67" s="169"/>
      <c r="GEU67" s="169"/>
      <c r="GEV67" s="169"/>
      <c r="GEW67" s="169"/>
      <c r="GEX67" s="169"/>
      <c r="GEY67" s="169"/>
      <c r="GEZ67" s="169"/>
      <c r="GFA67" s="169"/>
      <c r="GFB67" s="169"/>
      <c r="GFC67" s="169"/>
      <c r="GFD67" s="169"/>
      <c r="GFE67" s="169"/>
      <c r="GFF67" s="169"/>
      <c r="GFG67" s="169"/>
      <c r="GFH67" s="169"/>
      <c r="GFI67" s="169"/>
      <c r="GFJ67" s="169"/>
      <c r="GFK67" s="169"/>
      <c r="GFL67" s="169"/>
      <c r="GFM67" s="169"/>
      <c r="GFN67" s="169"/>
      <c r="GFO67" s="169"/>
      <c r="GFP67" s="169"/>
      <c r="GFQ67" s="169"/>
      <c r="GFR67" s="169"/>
      <c r="GFS67" s="169"/>
      <c r="GFT67" s="169"/>
      <c r="GFU67" s="169"/>
      <c r="GFV67" s="169"/>
      <c r="GFW67" s="169"/>
      <c r="GFX67" s="169"/>
      <c r="GFY67" s="169"/>
      <c r="GFZ67" s="169"/>
      <c r="GGA67" s="169"/>
      <c r="GGB67" s="169"/>
      <c r="GGC67" s="169"/>
      <c r="GGD67" s="169"/>
      <c r="GGE67" s="169"/>
      <c r="GGF67" s="169"/>
      <c r="GGG67" s="169"/>
      <c r="GGH67" s="169"/>
      <c r="GGI67" s="169"/>
      <c r="GGJ67" s="169"/>
      <c r="GGK67" s="169"/>
      <c r="GGL67" s="169"/>
      <c r="GGM67" s="169"/>
      <c r="GGN67" s="169"/>
      <c r="GGO67" s="169"/>
      <c r="GGP67" s="169"/>
      <c r="GGQ67" s="169"/>
      <c r="GGR67" s="169"/>
      <c r="GGS67" s="169"/>
      <c r="GGT67" s="169"/>
      <c r="GGU67" s="169"/>
      <c r="GGV67" s="169"/>
      <c r="GGW67" s="169"/>
      <c r="GGX67" s="169"/>
      <c r="GGY67" s="169"/>
      <c r="GGZ67" s="169"/>
      <c r="GHA67" s="169"/>
      <c r="GHB67" s="169"/>
      <c r="GHC67" s="169"/>
      <c r="GHD67" s="169"/>
      <c r="GHE67" s="169"/>
      <c r="GHF67" s="169"/>
      <c r="GHG67" s="169"/>
      <c r="GHH67" s="169"/>
      <c r="GHI67" s="169"/>
      <c r="GHJ67" s="169"/>
      <c r="GHK67" s="169"/>
      <c r="GHL67" s="169"/>
      <c r="GHM67" s="169"/>
      <c r="GHN67" s="169"/>
      <c r="GHO67" s="169"/>
      <c r="GHP67" s="169"/>
      <c r="GHQ67" s="169"/>
      <c r="GHR67" s="169"/>
      <c r="GHS67" s="169"/>
      <c r="GHT67" s="169"/>
      <c r="GHU67" s="169"/>
      <c r="GHV67" s="169"/>
      <c r="GHW67" s="169"/>
      <c r="GHX67" s="169"/>
      <c r="GHY67" s="169"/>
      <c r="GHZ67" s="169"/>
      <c r="GIA67" s="169"/>
      <c r="GIB67" s="169"/>
      <c r="GIC67" s="169"/>
      <c r="GID67" s="169"/>
      <c r="GIE67" s="169"/>
      <c r="GIF67" s="169"/>
      <c r="GIG67" s="169"/>
      <c r="GIH67" s="169"/>
      <c r="GII67" s="169"/>
      <c r="GIJ67" s="169"/>
      <c r="GIK67" s="169"/>
      <c r="GIL67" s="169"/>
      <c r="GIM67" s="169"/>
      <c r="GIN67" s="169"/>
      <c r="GIO67" s="169"/>
      <c r="GIP67" s="169"/>
      <c r="GIQ67" s="169"/>
      <c r="GIR67" s="169"/>
      <c r="GIS67" s="169"/>
      <c r="GIT67" s="169"/>
      <c r="GIU67" s="169"/>
      <c r="GIV67" s="169"/>
      <c r="GIW67" s="169"/>
      <c r="GIX67" s="169"/>
      <c r="GIY67" s="169"/>
      <c r="GIZ67" s="169"/>
      <c r="GJA67" s="169"/>
      <c r="GJB67" s="169"/>
      <c r="GJC67" s="169"/>
      <c r="GJD67" s="169"/>
      <c r="GJE67" s="169"/>
      <c r="GJF67" s="169"/>
      <c r="GJG67" s="169"/>
      <c r="GJH67" s="169"/>
      <c r="GJI67" s="169"/>
      <c r="GJJ67" s="169"/>
      <c r="GJK67" s="169"/>
      <c r="GJL67" s="169"/>
      <c r="GJM67" s="169"/>
      <c r="GJN67" s="169"/>
      <c r="GJO67" s="169"/>
      <c r="GJP67" s="169"/>
      <c r="GJQ67" s="169"/>
      <c r="GJR67" s="169"/>
      <c r="GJS67" s="169"/>
      <c r="GJT67" s="169"/>
      <c r="GJU67" s="169"/>
      <c r="GJV67" s="169"/>
      <c r="GJW67" s="169"/>
      <c r="GJX67" s="169"/>
      <c r="GJY67" s="169"/>
      <c r="GJZ67" s="169"/>
      <c r="GKA67" s="169"/>
      <c r="GKB67" s="169"/>
      <c r="GKC67" s="169"/>
      <c r="GKD67" s="169"/>
      <c r="GKE67" s="169"/>
      <c r="GKF67" s="169"/>
      <c r="GKG67" s="169"/>
      <c r="GKH67" s="169"/>
      <c r="GKI67" s="169"/>
      <c r="GKJ67" s="169"/>
      <c r="GKK67" s="169"/>
      <c r="GKL67" s="169"/>
      <c r="GKM67" s="169"/>
      <c r="GKN67" s="169"/>
      <c r="GKO67" s="169"/>
      <c r="GKP67" s="169"/>
      <c r="GKQ67" s="169"/>
      <c r="GKR67" s="169"/>
      <c r="GKS67" s="169"/>
      <c r="GKT67" s="169"/>
      <c r="GKU67" s="169"/>
      <c r="GKV67" s="169"/>
      <c r="GKW67" s="169"/>
      <c r="GKX67" s="169"/>
      <c r="GKY67" s="169"/>
      <c r="GKZ67" s="169"/>
      <c r="GLA67" s="169"/>
      <c r="GLB67" s="169"/>
      <c r="GLC67" s="169"/>
      <c r="GLD67" s="169"/>
      <c r="GLE67" s="169"/>
      <c r="GLF67" s="169"/>
      <c r="GLG67" s="169"/>
      <c r="GLH67" s="169"/>
      <c r="GLI67" s="169"/>
      <c r="GLJ67" s="169"/>
      <c r="GLK67" s="169"/>
      <c r="GLL67" s="169"/>
      <c r="GLM67" s="169"/>
      <c r="GLN67" s="169"/>
      <c r="GLO67" s="169"/>
      <c r="GLP67" s="169"/>
      <c r="GLQ67" s="169"/>
      <c r="GLR67" s="169"/>
      <c r="GLS67" s="169"/>
      <c r="GLT67" s="169"/>
      <c r="GLU67" s="169"/>
      <c r="GLV67" s="169"/>
      <c r="GLW67" s="169"/>
      <c r="GLX67" s="169"/>
      <c r="GLY67" s="169"/>
      <c r="GLZ67" s="169"/>
      <c r="GMA67" s="169"/>
      <c r="GMB67" s="169"/>
      <c r="GMC67" s="169"/>
      <c r="GMD67" s="169"/>
      <c r="GME67" s="169"/>
      <c r="GMF67" s="169"/>
      <c r="GMG67" s="169"/>
      <c r="GMH67" s="169"/>
      <c r="GMI67" s="169"/>
      <c r="GMJ67" s="169"/>
      <c r="GMK67" s="169"/>
      <c r="GML67" s="169"/>
      <c r="GMM67" s="169"/>
      <c r="GMN67" s="169"/>
      <c r="GMO67" s="169"/>
      <c r="GMP67" s="169"/>
      <c r="GMQ67" s="169"/>
      <c r="GMR67" s="169"/>
      <c r="GMS67" s="169"/>
      <c r="GMT67" s="169"/>
      <c r="GMU67" s="169"/>
      <c r="GMV67" s="169"/>
      <c r="GMW67" s="169"/>
      <c r="GMX67" s="169"/>
      <c r="GMY67" s="169"/>
      <c r="GMZ67" s="169"/>
      <c r="GNA67" s="169"/>
      <c r="GNB67" s="169"/>
      <c r="GNC67" s="169"/>
      <c r="GND67" s="169"/>
      <c r="GNE67" s="169"/>
      <c r="GNF67" s="169"/>
      <c r="GNG67" s="169"/>
      <c r="GNH67" s="169"/>
      <c r="GNI67" s="169"/>
      <c r="GNJ67" s="169"/>
      <c r="GNK67" s="169"/>
      <c r="GNL67" s="169"/>
      <c r="GNM67" s="169"/>
      <c r="GNN67" s="169"/>
      <c r="GNO67" s="169"/>
      <c r="GNP67" s="169"/>
      <c r="GNQ67" s="169"/>
      <c r="GNR67" s="169"/>
      <c r="GNS67" s="169"/>
      <c r="GNT67" s="169"/>
      <c r="GNU67" s="169"/>
      <c r="GNV67" s="169"/>
      <c r="GNW67" s="169"/>
      <c r="GNX67" s="169"/>
      <c r="GNY67" s="169"/>
      <c r="GNZ67" s="169"/>
      <c r="GOA67" s="169"/>
      <c r="GOB67" s="169"/>
      <c r="GOC67" s="169"/>
      <c r="GOD67" s="169"/>
      <c r="GOE67" s="169"/>
      <c r="GOF67" s="169"/>
      <c r="GOG67" s="169"/>
      <c r="GOH67" s="169"/>
      <c r="GOI67" s="169"/>
      <c r="GOJ67" s="169"/>
      <c r="GOK67" s="169"/>
      <c r="GOL67" s="169"/>
      <c r="GOM67" s="169"/>
      <c r="GON67" s="169"/>
      <c r="GOO67" s="169"/>
      <c r="GOP67" s="169"/>
      <c r="GOQ67" s="169"/>
      <c r="GOR67" s="169"/>
      <c r="GOS67" s="169"/>
      <c r="GOT67" s="169"/>
      <c r="GOU67" s="169"/>
      <c r="GOV67" s="169"/>
      <c r="GOW67" s="169"/>
      <c r="GOX67" s="169"/>
      <c r="GOY67" s="169"/>
      <c r="GOZ67" s="169"/>
      <c r="GPA67" s="169"/>
      <c r="GPB67" s="169"/>
      <c r="GPC67" s="169"/>
      <c r="GPD67" s="169"/>
      <c r="GPE67" s="169"/>
      <c r="GPF67" s="169"/>
      <c r="GPG67" s="169"/>
      <c r="GPH67" s="169"/>
      <c r="GPI67" s="169"/>
      <c r="GPJ67" s="169"/>
      <c r="GPK67" s="169"/>
      <c r="GPL67" s="169"/>
      <c r="GPM67" s="169"/>
      <c r="GPN67" s="169"/>
      <c r="GPO67" s="169"/>
      <c r="GPP67" s="169"/>
      <c r="GPQ67" s="169"/>
      <c r="GPR67" s="169"/>
      <c r="GPS67" s="169"/>
      <c r="GPT67" s="169"/>
      <c r="GPU67" s="169"/>
      <c r="GPV67" s="169"/>
      <c r="GPW67" s="169"/>
      <c r="GPX67" s="169"/>
      <c r="GPY67" s="169"/>
      <c r="GPZ67" s="169"/>
      <c r="GQA67" s="169"/>
      <c r="GQB67" s="169"/>
      <c r="GQC67" s="169"/>
      <c r="GQD67" s="169"/>
      <c r="GQE67" s="169"/>
      <c r="GQF67" s="169"/>
      <c r="GQG67" s="169"/>
      <c r="GQH67" s="169"/>
      <c r="GQI67" s="169"/>
      <c r="GQJ67" s="169"/>
      <c r="GQK67" s="169"/>
      <c r="GQL67" s="169"/>
      <c r="GQM67" s="169"/>
      <c r="GQN67" s="169"/>
      <c r="GQO67" s="169"/>
      <c r="GQP67" s="169"/>
      <c r="GQQ67" s="169"/>
      <c r="GQR67" s="169"/>
      <c r="GQS67" s="169"/>
      <c r="GQT67" s="169"/>
      <c r="GQU67" s="169"/>
      <c r="GQV67" s="169"/>
      <c r="GQW67" s="169"/>
      <c r="GQX67" s="169"/>
      <c r="GQY67" s="169"/>
      <c r="GQZ67" s="169"/>
      <c r="GRA67" s="169"/>
      <c r="GRB67" s="169"/>
      <c r="GRC67" s="169"/>
      <c r="GRD67" s="169"/>
      <c r="GRE67" s="169"/>
      <c r="GRF67" s="169"/>
      <c r="GRG67" s="169"/>
      <c r="GRH67" s="169"/>
      <c r="GRI67" s="169"/>
      <c r="GRJ67" s="169"/>
      <c r="GRK67" s="169"/>
      <c r="GRL67" s="169"/>
      <c r="GRM67" s="169"/>
      <c r="GRN67" s="169"/>
      <c r="GRO67" s="169"/>
      <c r="GRP67" s="169"/>
      <c r="GRQ67" s="169"/>
      <c r="GRR67" s="169"/>
      <c r="GRS67" s="169"/>
      <c r="GRT67" s="169"/>
      <c r="GRU67" s="169"/>
      <c r="GRV67" s="169"/>
      <c r="GRW67" s="169"/>
      <c r="GRX67" s="169"/>
      <c r="GRY67" s="169"/>
      <c r="GRZ67" s="169"/>
      <c r="GSA67" s="169"/>
      <c r="GSB67" s="169"/>
      <c r="GSC67" s="169"/>
      <c r="GSD67" s="169"/>
      <c r="GSE67" s="169"/>
      <c r="GSF67" s="169"/>
      <c r="GSG67" s="169"/>
      <c r="GSH67" s="169"/>
      <c r="GSI67" s="169"/>
      <c r="GSJ67" s="169"/>
      <c r="GSK67" s="169"/>
      <c r="GSL67" s="169"/>
      <c r="GSM67" s="169"/>
      <c r="GSN67" s="169"/>
      <c r="GSO67" s="169"/>
      <c r="GSP67" s="169"/>
      <c r="GSQ67" s="169"/>
      <c r="GSR67" s="169"/>
      <c r="GSS67" s="169"/>
      <c r="GST67" s="169"/>
      <c r="GSU67" s="169"/>
      <c r="GSV67" s="169"/>
      <c r="GSW67" s="169"/>
      <c r="GSX67" s="169"/>
      <c r="GSY67" s="169"/>
      <c r="GSZ67" s="169"/>
      <c r="GTA67" s="169"/>
      <c r="GTB67" s="169"/>
      <c r="GTC67" s="169"/>
      <c r="GTD67" s="169"/>
      <c r="GTE67" s="169"/>
      <c r="GTF67" s="169"/>
      <c r="GTG67" s="169"/>
      <c r="GTH67" s="169"/>
      <c r="GTI67" s="169"/>
      <c r="GTJ67" s="169"/>
      <c r="GTK67" s="169"/>
      <c r="GTL67" s="169"/>
      <c r="GTM67" s="169"/>
      <c r="GTN67" s="169"/>
      <c r="GTO67" s="169"/>
      <c r="GTP67" s="169"/>
      <c r="GTQ67" s="169"/>
      <c r="GTR67" s="169"/>
      <c r="GTS67" s="169"/>
      <c r="GTT67" s="169"/>
      <c r="GTU67" s="169"/>
      <c r="GTV67" s="169"/>
      <c r="GTW67" s="169"/>
      <c r="GTX67" s="169"/>
      <c r="GTY67" s="169"/>
      <c r="GTZ67" s="169"/>
      <c r="GUA67" s="169"/>
      <c r="GUB67" s="169"/>
      <c r="GUC67" s="169"/>
      <c r="GUD67" s="169"/>
      <c r="GUE67" s="169"/>
      <c r="GUF67" s="169"/>
      <c r="GUG67" s="169"/>
      <c r="GUH67" s="169"/>
      <c r="GUI67" s="169"/>
      <c r="GUJ67" s="169"/>
      <c r="GUK67" s="169"/>
      <c r="GUL67" s="169"/>
      <c r="GUM67" s="169"/>
      <c r="GUN67" s="169"/>
      <c r="GUO67" s="169"/>
      <c r="GUP67" s="169"/>
      <c r="GUQ67" s="169"/>
      <c r="GUR67" s="169"/>
      <c r="GUS67" s="169"/>
      <c r="GUT67" s="169"/>
      <c r="GUU67" s="169"/>
      <c r="GUV67" s="169"/>
      <c r="GUW67" s="169"/>
      <c r="GUX67" s="169"/>
      <c r="GUY67" s="169"/>
      <c r="GUZ67" s="169"/>
      <c r="GVA67" s="169"/>
      <c r="GVB67" s="169"/>
      <c r="GVC67" s="169"/>
      <c r="GVD67" s="169"/>
      <c r="GVE67" s="169"/>
      <c r="GVF67" s="169"/>
      <c r="GVG67" s="169"/>
      <c r="GVH67" s="169"/>
      <c r="GVI67" s="169"/>
      <c r="GVJ67" s="169"/>
      <c r="GVK67" s="169"/>
      <c r="GVL67" s="169"/>
      <c r="GVM67" s="169"/>
      <c r="GVN67" s="169"/>
      <c r="GVO67" s="169"/>
      <c r="GVP67" s="169"/>
      <c r="GVQ67" s="169"/>
      <c r="GVR67" s="169"/>
      <c r="GVS67" s="169"/>
      <c r="GVT67" s="169"/>
      <c r="GVU67" s="169"/>
      <c r="GVV67" s="169"/>
      <c r="GVW67" s="169"/>
      <c r="GVX67" s="169"/>
      <c r="GVY67" s="169"/>
      <c r="GVZ67" s="169"/>
      <c r="GWA67" s="169"/>
      <c r="GWB67" s="169"/>
      <c r="GWC67" s="169"/>
      <c r="GWD67" s="169"/>
      <c r="GWE67" s="169"/>
      <c r="GWF67" s="169"/>
      <c r="GWG67" s="169"/>
      <c r="GWH67" s="169"/>
      <c r="GWI67" s="169"/>
      <c r="GWJ67" s="169"/>
      <c r="GWK67" s="169"/>
      <c r="GWL67" s="169"/>
      <c r="GWM67" s="169"/>
      <c r="GWN67" s="169"/>
      <c r="GWO67" s="169"/>
      <c r="GWP67" s="169"/>
      <c r="GWQ67" s="169"/>
      <c r="GWR67" s="169"/>
      <c r="GWS67" s="169"/>
      <c r="GWT67" s="169"/>
      <c r="GWU67" s="169"/>
      <c r="GWV67" s="169"/>
      <c r="GWW67" s="169"/>
      <c r="GWX67" s="169"/>
      <c r="GWY67" s="169"/>
      <c r="GWZ67" s="169"/>
      <c r="GXA67" s="169"/>
      <c r="GXB67" s="169"/>
      <c r="GXC67" s="169"/>
      <c r="GXD67" s="169"/>
      <c r="GXE67" s="169"/>
      <c r="GXF67" s="169"/>
      <c r="GXG67" s="169"/>
      <c r="GXH67" s="169"/>
      <c r="GXI67" s="169"/>
      <c r="GXJ67" s="169"/>
      <c r="GXK67" s="169"/>
      <c r="GXL67" s="169"/>
      <c r="GXM67" s="169"/>
      <c r="GXN67" s="169"/>
      <c r="GXO67" s="169"/>
      <c r="GXP67" s="169"/>
      <c r="GXQ67" s="169"/>
      <c r="GXR67" s="169"/>
      <c r="GXS67" s="169"/>
      <c r="GXT67" s="169"/>
      <c r="GXU67" s="169"/>
      <c r="GXV67" s="169"/>
      <c r="GXW67" s="169"/>
      <c r="GXX67" s="169"/>
      <c r="GXY67" s="169"/>
      <c r="GXZ67" s="169"/>
      <c r="GYA67" s="169"/>
      <c r="GYB67" s="169"/>
      <c r="GYC67" s="169"/>
      <c r="GYD67" s="169"/>
      <c r="GYE67" s="169"/>
      <c r="GYF67" s="169"/>
      <c r="GYG67" s="169"/>
      <c r="GYH67" s="169"/>
      <c r="GYI67" s="169"/>
      <c r="GYJ67" s="169"/>
      <c r="GYK67" s="169"/>
      <c r="GYL67" s="169"/>
      <c r="GYM67" s="169"/>
      <c r="GYN67" s="169"/>
      <c r="GYO67" s="169"/>
      <c r="GYP67" s="169"/>
      <c r="GYQ67" s="169"/>
      <c r="GYR67" s="169"/>
      <c r="GYS67" s="169"/>
      <c r="GYT67" s="169"/>
      <c r="GYU67" s="169"/>
      <c r="GYV67" s="169"/>
      <c r="GYW67" s="169"/>
      <c r="GYX67" s="169"/>
      <c r="GYY67" s="169"/>
      <c r="GYZ67" s="169"/>
      <c r="GZA67" s="169"/>
      <c r="GZB67" s="169"/>
      <c r="GZC67" s="169"/>
      <c r="GZD67" s="169"/>
      <c r="GZE67" s="169"/>
      <c r="GZF67" s="169"/>
      <c r="GZG67" s="169"/>
      <c r="GZH67" s="169"/>
      <c r="GZI67" s="169"/>
      <c r="GZJ67" s="169"/>
      <c r="GZK67" s="169"/>
      <c r="GZL67" s="169"/>
      <c r="GZM67" s="169"/>
      <c r="GZN67" s="169"/>
      <c r="GZO67" s="169"/>
      <c r="GZP67" s="169"/>
      <c r="GZQ67" s="169"/>
      <c r="GZR67" s="169"/>
      <c r="GZS67" s="169"/>
      <c r="GZT67" s="169"/>
      <c r="GZU67" s="169"/>
      <c r="GZV67" s="169"/>
      <c r="GZW67" s="169"/>
      <c r="GZX67" s="169"/>
      <c r="GZY67" s="169"/>
      <c r="GZZ67" s="169"/>
      <c r="HAA67" s="169"/>
      <c r="HAB67" s="169"/>
      <c r="HAC67" s="169"/>
      <c r="HAD67" s="169"/>
      <c r="HAE67" s="169"/>
      <c r="HAF67" s="169"/>
      <c r="HAG67" s="169"/>
      <c r="HAH67" s="169"/>
      <c r="HAI67" s="169"/>
      <c r="HAJ67" s="169"/>
      <c r="HAK67" s="169"/>
      <c r="HAL67" s="169"/>
      <c r="HAM67" s="169"/>
      <c r="HAN67" s="169"/>
      <c r="HAO67" s="169"/>
      <c r="HAP67" s="169"/>
      <c r="HAQ67" s="169"/>
      <c r="HAR67" s="169"/>
      <c r="HAS67" s="169"/>
      <c r="HAT67" s="169"/>
      <c r="HAU67" s="169"/>
      <c r="HAV67" s="169"/>
      <c r="HAW67" s="169"/>
      <c r="HAX67" s="169"/>
      <c r="HAY67" s="169"/>
      <c r="HAZ67" s="169"/>
      <c r="HBA67" s="169"/>
      <c r="HBB67" s="169"/>
      <c r="HBC67" s="169"/>
      <c r="HBD67" s="169"/>
      <c r="HBE67" s="169"/>
      <c r="HBF67" s="169"/>
      <c r="HBG67" s="169"/>
      <c r="HBH67" s="169"/>
      <c r="HBI67" s="169"/>
      <c r="HBJ67" s="169"/>
      <c r="HBK67" s="169"/>
      <c r="HBL67" s="169"/>
      <c r="HBM67" s="169"/>
      <c r="HBN67" s="169"/>
      <c r="HBO67" s="169"/>
      <c r="HBP67" s="169"/>
      <c r="HBQ67" s="169"/>
      <c r="HBR67" s="169"/>
      <c r="HBS67" s="169"/>
      <c r="HBT67" s="169"/>
      <c r="HBU67" s="169"/>
      <c r="HBV67" s="169"/>
      <c r="HBW67" s="169"/>
      <c r="HBX67" s="169"/>
      <c r="HBY67" s="169"/>
      <c r="HBZ67" s="169"/>
      <c r="HCA67" s="169"/>
      <c r="HCB67" s="169"/>
      <c r="HCC67" s="169"/>
      <c r="HCD67" s="169"/>
      <c r="HCE67" s="169"/>
      <c r="HCF67" s="169"/>
      <c r="HCG67" s="169"/>
      <c r="HCH67" s="169"/>
      <c r="HCI67" s="169"/>
      <c r="HCJ67" s="169"/>
      <c r="HCK67" s="169"/>
      <c r="HCL67" s="169"/>
      <c r="HCM67" s="169"/>
      <c r="HCN67" s="169"/>
      <c r="HCO67" s="169"/>
      <c r="HCP67" s="169"/>
      <c r="HCQ67" s="169"/>
      <c r="HCR67" s="169"/>
      <c r="HCS67" s="169"/>
      <c r="HCT67" s="169"/>
      <c r="HCU67" s="169"/>
      <c r="HCV67" s="169"/>
      <c r="HCW67" s="169"/>
      <c r="HCX67" s="169"/>
      <c r="HCY67" s="169"/>
      <c r="HCZ67" s="169"/>
      <c r="HDA67" s="169"/>
      <c r="HDB67" s="169"/>
      <c r="HDC67" s="169"/>
      <c r="HDD67" s="169"/>
      <c r="HDE67" s="169"/>
      <c r="HDF67" s="169"/>
      <c r="HDG67" s="169"/>
      <c r="HDH67" s="169"/>
      <c r="HDI67" s="169"/>
      <c r="HDJ67" s="169"/>
      <c r="HDK67" s="169"/>
      <c r="HDL67" s="169"/>
      <c r="HDM67" s="169"/>
      <c r="HDN67" s="169"/>
      <c r="HDO67" s="169"/>
      <c r="HDP67" s="169"/>
      <c r="HDQ67" s="169"/>
      <c r="HDR67" s="169"/>
      <c r="HDS67" s="169"/>
      <c r="HDT67" s="169"/>
      <c r="HDU67" s="169"/>
      <c r="HDV67" s="169"/>
      <c r="HDW67" s="169"/>
      <c r="HDX67" s="169"/>
      <c r="HDY67" s="169"/>
      <c r="HDZ67" s="169"/>
      <c r="HEA67" s="169"/>
      <c r="HEB67" s="169"/>
      <c r="HEC67" s="169"/>
      <c r="HED67" s="169"/>
      <c r="HEE67" s="169"/>
      <c r="HEF67" s="169"/>
      <c r="HEG67" s="169"/>
      <c r="HEH67" s="169"/>
      <c r="HEI67" s="169"/>
      <c r="HEJ67" s="169"/>
      <c r="HEK67" s="169"/>
      <c r="HEL67" s="169"/>
      <c r="HEM67" s="169"/>
      <c r="HEN67" s="169"/>
      <c r="HEO67" s="169"/>
      <c r="HEP67" s="169"/>
      <c r="HEQ67" s="169"/>
      <c r="HER67" s="169"/>
      <c r="HES67" s="169"/>
      <c r="HET67" s="169"/>
      <c r="HEU67" s="169"/>
      <c r="HEV67" s="169"/>
      <c r="HEW67" s="169"/>
      <c r="HEX67" s="169"/>
      <c r="HEY67" s="169"/>
      <c r="HEZ67" s="169"/>
      <c r="HFA67" s="169"/>
      <c r="HFB67" s="169"/>
      <c r="HFC67" s="169"/>
      <c r="HFD67" s="169"/>
      <c r="HFE67" s="169"/>
      <c r="HFF67" s="169"/>
      <c r="HFG67" s="169"/>
      <c r="HFH67" s="169"/>
      <c r="HFI67" s="169"/>
      <c r="HFJ67" s="169"/>
      <c r="HFK67" s="169"/>
      <c r="HFL67" s="169"/>
      <c r="HFM67" s="169"/>
      <c r="HFN67" s="169"/>
      <c r="HFO67" s="169"/>
      <c r="HFP67" s="169"/>
      <c r="HFQ67" s="169"/>
      <c r="HFR67" s="169"/>
      <c r="HFS67" s="169"/>
      <c r="HFT67" s="169"/>
      <c r="HFU67" s="169"/>
      <c r="HFV67" s="169"/>
      <c r="HFW67" s="169"/>
      <c r="HFX67" s="169"/>
      <c r="HFY67" s="169"/>
      <c r="HFZ67" s="169"/>
      <c r="HGA67" s="169"/>
      <c r="HGB67" s="169"/>
      <c r="HGC67" s="169"/>
      <c r="HGD67" s="169"/>
      <c r="HGE67" s="169"/>
      <c r="HGF67" s="169"/>
      <c r="HGG67" s="169"/>
      <c r="HGH67" s="169"/>
      <c r="HGI67" s="169"/>
      <c r="HGJ67" s="169"/>
      <c r="HGK67" s="169"/>
      <c r="HGL67" s="169"/>
      <c r="HGM67" s="169"/>
      <c r="HGN67" s="169"/>
      <c r="HGO67" s="169"/>
      <c r="HGP67" s="169"/>
      <c r="HGQ67" s="169"/>
      <c r="HGR67" s="169"/>
      <c r="HGS67" s="169"/>
      <c r="HGT67" s="169"/>
      <c r="HGU67" s="169"/>
      <c r="HGV67" s="169"/>
      <c r="HGW67" s="169"/>
      <c r="HGX67" s="169"/>
      <c r="HGY67" s="169"/>
      <c r="HGZ67" s="169"/>
      <c r="HHA67" s="169"/>
      <c r="HHB67" s="169"/>
      <c r="HHC67" s="169"/>
      <c r="HHD67" s="169"/>
      <c r="HHE67" s="169"/>
      <c r="HHF67" s="169"/>
      <c r="HHG67" s="169"/>
      <c r="HHH67" s="169"/>
      <c r="HHI67" s="169"/>
      <c r="HHJ67" s="169"/>
      <c r="HHK67" s="169"/>
      <c r="HHL67" s="169"/>
      <c r="HHM67" s="169"/>
      <c r="HHN67" s="169"/>
      <c r="HHO67" s="169"/>
      <c r="HHP67" s="169"/>
      <c r="HHQ67" s="169"/>
      <c r="HHR67" s="169"/>
      <c r="HHS67" s="169"/>
      <c r="HHT67" s="169"/>
      <c r="HHU67" s="169"/>
      <c r="HHV67" s="169"/>
      <c r="HHW67" s="169"/>
      <c r="HHX67" s="169"/>
      <c r="HHY67" s="169"/>
      <c r="HHZ67" s="169"/>
      <c r="HIA67" s="169"/>
      <c r="HIB67" s="169"/>
      <c r="HIC67" s="169"/>
      <c r="HID67" s="169"/>
      <c r="HIE67" s="169"/>
      <c r="HIF67" s="169"/>
      <c r="HIG67" s="169"/>
      <c r="HIH67" s="169"/>
      <c r="HII67" s="169"/>
      <c r="HIJ67" s="169"/>
      <c r="HIK67" s="169"/>
      <c r="HIL67" s="169"/>
      <c r="HIM67" s="169"/>
      <c r="HIN67" s="169"/>
      <c r="HIO67" s="169"/>
      <c r="HIP67" s="169"/>
      <c r="HIQ67" s="169"/>
      <c r="HIR67" s="169"/>
      <c r="HIS67" s="169"/>
      <c r="HIT67" s="169"/>
      <c r="HIU67" s="169"/>
      <c r="HIV67" s="169"/>
      <c r="HIW67" s="169"/>
      <c r="HIX67" s="169"/>
      <c r="HIY67" s="169"/>
      <c r="HIZ67" s="169"/>
      <c r="HJA67" s="169"/>
      <c r="HJB67" s="169"/>
      <c r="HJC67" s="169"/>
      <c r="HJD67" s="169"/>
      <c r="HJE67" s="169"/>
      <c r="HJF67" s="169"/>
      <c r="HJG67" s="169"/>
      <c r="HJH67" s="169"/>
      <c r="HJI67" s="169"/>
      <c r="HJJ67" s="169"/>
      <c r="HJK67" s="169"/>
      <c r="HJL67" s="169"/>
      <c r="HJM67" s="169"/>
      <c r="HJN67" s="169"/>
      <c r="HJO67" s="169"/>
      <c r="HJP67" s="169"/>
      <c r="HJQ67" s="169"/>
      <c r="HJR67" s="169"/>
      <c r="HJS67" s="169"/>
      <c r="HJT67" s="169"/>
      <c r="HJU67" s="169"/>
      <c r="HJV67" s="169"/>
      <c r="HJW67" s="169"/>
      <c r="HJX67" s="169"/>
      <c r="HJY67" s="169"/>
      <c r="HJZ67" s="169"/>
      <c r="HKA67" s="169"/>
      <c r="HKB67" s="169"/>
      <c r="HKC67" s="169"/>
      <c r="HKD67" s="169"/>
      <c r="HKE67" s="169"/>
      <c r="HKF67" s="169"/>
      <c r="HKG67" s="169"/>
      <c r="HKH67" s="169"/>
      <c r="HKI67" s="169"/>
      <c r="HKJ67" s="169"/>
      <c r="HKK67" s="169"/>
      <c r="HKL67" s="169"/>
      <c r="HKM67" s="169"/>
      <c r="HKN67" s="169"/>
      <c r="HKO67" s="169"/>
      <c r="HKP67" s="169"/>
      <c r="HKQ67" s="169"/>
      <c r="HKR67" s="169"/>
      <c r="HKS67" s="169"/>
      <c r="HKT67" s="169"/>
      <c r="HKU67" s="169"/>
      <c r="HKV67" s="169"/>
      <c r="HKW67" s="169"/>
      <c r="HKX67" s="169"/>
      <c r="HKY67" s="169"/>
      <c r="HKZ67" s="169"/>
      <c r="HLA67" s="169"/>
      <c r="HLB67" s="169"/>
      <c r="HLC67" s="169"/>
      <c r="HLD67" s="169"/>
      <c r="HLE67" s="169"/>
      <c r="HLF67" s="169"/>
      <c r="HLG67" s="169"/>
      <c r="HLH67" s="169"/>
      <c r="HLI67" s="169"/>
      <c r="HLJ67" s="169"/>
      <c r="HLK67" s="169"/>
      <c r="HLL67" s="169"/>
      <c r="HLM67" s="169"/>
      <c r="HLN67" s="169"/>
      <c r="HLO67" s="169"/>
      <c r="HLP67" s="169"/>
      <c r="HLQ67" s="169"/>
      <c r="HLR67" s="169"/>
      <c r="HLS67" s="169"/>
      <c r="HLT67" s="169"/>
      <c r="HLU67" s="169"/>
      <c r="HLV67" s="169"/>
      <c r="HLW67" s="169"/>
      <c r="HLX67" s="169"/>
      <c r="HLY67" s="169"/>
      <c r="HLZ67" s="169"/>
      <c r="HMA67" s="169"/>
      <c r="HMB67" s="169"/>
      <c r="HMC67" s="169"/>
      <c r="HMD67" s="169"/>
      <c r="HME67" s="169"/>
      <c r="HMF67" s="169"/>
      <c r="HMG67" s="169"/>
      <c r="HMH67" s="169"/>
      <c r="HMI67" s="169"/>
      <c r="HMJ67" s="169"/>
      <c r="HMK67" s="169"/>
      <c r="HML67" s="169"/>
      <c r="HMM67" s="169"/>
      <c r="HMN67" s="169"/>
      <c r="HMO67" s="169"/>
      <c r="HMP67" s="169"/>
      <c r="HMQ67" s="169"/>
      <c r="HMR67" s="169"/>
      <c r="HMS67" s="169"/>
      <c r="HMT67" s="169"/>
      <c r="HMU67" s="169"/>
      <c r="HMV67" s="169"/>
      <c r="HMW67" s="169"/>
      <c r="HMX67" s="169"/>
      <c r="HMY67" s="169"/>
      <c r="HMZ67" s="169"/>
      <c r="HNA67" s="169"/>
      <c r="HNB67" s="169"/>
      <c r="HNC67" s="169"/>
      <c r="HND67" s="169"/>
      <c r="HNE67" s="169"/>
      <c r="HNF67" s="169"/>
      <c r="HNG67" s="169"/>
      <c r="HNH67" s="169"/>
      <c r="HNI67" s="169"/>
      <c r="HNJ67" s="169"/>
      <c r="HNK67" s="169"/>
      <c r="HNL67" s="169"/>
      <c r="HNM67" s="169"/>
      <c r="HNN67" s="169"/>
      <c r="HNO67" s="169"/>
      <c r="HNP67" s="169"/>
      <c r="HNQ67" s="169"/>
      <c r="HNR67" s="169"/>
      <c r="HNS67" s="169"/>
      <c r="HNT67" s="169"/>
      <c r="HNU67" s="169"/>
      <c r="HNV67" s="169"/>
      <c r="HNW67" s="169"/>
      <c r="HNX67" s="169"/>
      <c r="HNY67" s="169"/>
      <c r="HNZ67" s="169"/>
      <c r="HOA67" s="169"/>
      <c r="HOB67" s="169"/>
      <c r="HOC67" s="169"/>
      <c r="HOD67" s="169"/>
      <c r="HOE67" s="169"/>
      <c r="HOF67" s="169"/>
      <c r="HOG67" s="169"/>
      <c r="HOH67" s="169"/>
      <c r="HOI67" s="169"/>
      <c r="HOJ67" s="169"/>
      <c r="HOK67" s="169"/>
      <c r="HOL67" s="169"/>
      <c r="HOM67" s="169"/>
      <c r="HON67" s="169"/>
      <c r="HOO67" s="169"/>
      <c r="HOP67" s="169"/>
      <c r="HOQ67" s="169"/>
      <c r="HOR67" s="169"/>
      <c r="HOS67" s="169"/>
      <c r="HOT67" s="169"/>
      <c r="HOU67" s="169"/>
      <c r="HOV67" s="169"/>
      <c r="HOW67" s="169"/>
      <c r="HOX67" s="169"/>
      <c r="HOY67" s="169"/>
      <c r="HOZ67" s="169"/>
      <c r="HPA67" s="169"/>
      <c r="HPB67" s="169"/>
      <c r="HPC67" s="169"/>
      <c r="HPD67" s="169"/>
      <c r="HPE67" s="169"/>
      <c r="HPF67" s="169"/>
      <c r="HPG67" s="169"/>
      <c r="HPH67" s="169"/>
      <c r="HPI67" s="169"/>
      <c r="HPJ67" s="169"/>
      <c r="HPK67" s="169"/>
      <c r="HPL67" s="169"/>
      <c r="HPM67" s="169"/>
      <c r="HPN67" s="169"/>
      <c r="HPO67" s="169"/>
      <c r="HPP67" s="169"/>
      <c r="HPQ67" s="169"/>
      <c r="HPR67" s="169"/>
      <c r="HPS67" s="169"/>
      <c r="HPT67" s="169"/>
      <c r="HPU67" s="169"/>
      <c r="HPV67" s="169"/>
      <c r="HPW67" s="169"/>
      <c r="HPX67" s="169"/>
      <c r="HPY67" s="169"/>
      <c r="HPZ67" s="169"/>
      <c r="HQA67" s="169"/>
      <c r="HQB67" s="169"/>
      <c r="HQC67" s="169"/>
      <c r="HQD67" s="169"/>
      <c r="HQE67" s="169"/>
      <c r="HQF67" s="169"/>
      <c r="HQG67" s="169"/>
      <c r="HQH67" s="169"/>
      <c r="HQI67" s="169"/>
      <c r="HQJ67" s="169"/>
      <c r="HQK67" s="169"/>
      <c r="HQL67" s="169"/>
      <c r="HQM67" s="169"/>
      <c r="HQN67" s="169"/>
      <c r="HQO67" s="169"/>
      <c r="HQP67" s="169"/>
      <c r="HQQ67" s="169"/>
      <c r="HQR67" s="169"/>
      <c r="HQS67" s="169"/>
      <c r="HQT67" s="169"/>
      <c r="HQU67" s="169"/>
      <c r="HQV67" s="169"/>
      <c r="HQW67" s="169"/>
      <c r="HQX67" s="169"/>
      <c r="HQY67" s="169"/>
      <c r="HQZ67" s="169"/>
      <c r="HRA67" s="169"/>
      <c r="HRB67" s="169"/>
      <c r="HRC67" s="169"/>
      <c r="HRD67" s="169"/>
      <c r="HRE67" s="169"/>
      <c r="HRF67" s="169"/>
      <c r="HRG67" s="169"/>
      <c r="HRH67" s="169"/>
      <c r="HRI67" s="169"/>
      <c r="HRJ67" s="169"/>
      <c r="HRK67" s="169"/>
      <c r="HRL67" s="169"/>
      <c r="HRM67" s="169"/>
      <c r="HRN67" s="169"/>
      <c r="HRO67" s="169"/>
      <c r="HRP67" s="169"/>
      <c r="HRQ67" s="169"/>
      <c r="HRR67" s="169"/>
      <c r="HRS67" s="169"/>
      <c r="HRT67" s="169"/>
      <c r="HRU67" s="169"/>
      <c r="HRV67" s="169"/>
      <c r="HRW67" s="169"/>
      <c r="HRX67" s="169"/>
      <c r="HRY67" s="169"/>
      <c r="HRZ67" s="169"/>
      <c r="HSA67" s="169"/>
      <c r="HSB67" s="169"/>
      <c r="HSC67" s="169"/>
      <c r="HSD67" s="169"/>
      <c r="HSE67" s="169"/>
      <c r="HSF67" s="169"/>
      <c r="HSG67" s="169"/>
      <c r="HSH67" s="169"/>
      <c r="HSI67" s="169"/>
      <c r="HSJ67" s="169"/>
      <c r="HSK67" s="169"/>
      <c r="HSL67" s="169"/>
      <c r="HSM67" s="169"/>
      <c r="HSN67" s="169"/>
      <c r="HSO67" s="169"/>
      <c r="HSP67" s="169"/>
      <c r="HSQ67" s="169"/>
      <c r="HSR67" s="169"/>
      <c r="HSS67" s="169"/>
      <c r="HST67" s="169"/>
      <c r="HSU67" s="169"/>
      <c r="HSV67" s="169"/>
      <c r="HSW67" s="169"/>
      <c r="HSX67" s="169"/>
      <c r="HSY67" s="169"/>
      <c r="HSZ67" s="169"/>
      <c r="HTA67" s="169"/>
      <c r="HTB67" s="169"/>
      <c r="HTC67" s="169"/>
      <c r="HTD67" s="169"/>
      <c r="HTE67" s="169"/>
      <c r="HTF67" s="169"/>
      <c r="HTG67" s="169"/>
      <c r="HTH67" s="169"/>
      <c r="HTI67" s="169"/>
      <c r="HTJ67" s="169"/>
      <c r="HTK67" s="169"/>
      <c r="HTL67" s="169"/>
      <c r="HTM67" s="169"/>
      <c r="HTN67" s="169"/>
      <c r="HTO67" s="169"/>
      <c r="HTP67" s="169"/>
      <c r="HTQ67" s="169"/>
      <c r="HTR67" s="169"/>
      <c r="HTS67" s="169"/>
      <c r="HTT67" s="169"/>
      <c r="HTU67" s="169"/>
      <c r="HTV67" s="169"/>
      <c r="HTW67" s="169"/>
      <c r="HTX67" s="169"/>
      <c r="HTY67" s="169"/>
      <c r="HTZ67" s="169"/>
      <c r="HUA67" s="169"/>
      <c r="HUB67" s="169"/>
      <c r="HUC67" s="169"/>
      <c r="HUD67" s="169"/>
      <c r="HUE67" s="169"/>
      <c r="HUF67" s="169"/>
      <c r="HUG67" s="169"/>
      <c r="HUH67" s="169"/>
      <c r="HUI67" s="169"/>
      <c r="HUJ67" s="169"/>
      <c r="HUK67" s="169"/>
      <c r="HUL67" s="169"/>
      <c r="HUM67" s="169"/>
      <c r="HUN67" s="169"/>
      <c r="HUO67" s="169"/>
      <c r="HUP67" s="169"/>
      <c r="HUQ67" s="169"/>
      <c r="HUR67" s="169"/>
      <c r="HUS67" s="169"/>
      <c r="HUT67" s="169"/>
      <c r="HUU67" s="169"/>
      <c r="HUV67" s="169"/>
      <c r="HUW67" s="169"/>
      <c r="HUX67" s="169"/>
      <c r="HUY67" s="169"/>
      <c r="HUZ67" s="169"/>
      <c r="HVA67" s="169"/>
      <c r="HVB67" s="169"/>
      <c r="HVC67" s="169"/>
      <c r="HVD67" s="169"/>
      <c r="HVE67" s="169"/>
      <c r="HVF67" s="169"/>
      <c r="HVG67" s="169"/>
      <c r="HVH67" s="169"/>
      <c r="HVI67" s="169"/>
      <c r="HVJ67" s="169"/>
      <c r="HVK67" s="169"/>
      <c r="HVL67" s="169"/>
      <c r="HVM67" s="169"/>
      <c r="HVN67" s="169"/>
      <c r="HVO67" s="169"/>
      <c r="HVP67" s="169"/>
      <c r="HVQ67" s="169"/>
      <c r="HVR67" s="169"/>
      <c r="HVS67" s="169"/>
      <c r="HVT67" s="169"/>
      <c r="HVU67" s="169"/>
      <c r="HVV67" s="169"/>
      <c r="HVW67" s="169"/>
      <c r="HVX67" s="169"/>
      <c r="HVY67" s="169"/>
      <c r="HVZ67" s="169"/>
      <c r="HWA67" s="169"/>
      <c r="HWB67" s="169"/>
      <c r="HWC67" s="169"/>
      <c r="HWD67" s="169"/>
      <c r="HWE67" s="169"/>
      <c r="HWF67" s="169"/>
      <c r="HWG67" s="169"/>
      <c r="HWH67" s="169"/>
      <c r="HWI67" s="169"/>
      <c r="HWJ67" s="169"/>
      <c r="HWK67" s="169"/>
      <c r="HWL67" s="169"/>
      <c r="HWM67" s="169"/>
      <c r="HWN67" s="169"/>
      <c r="HWO67" s="169"/>
      <c r="HWP67" s="169"/>
      <c r="HWQ67" s="169"/>
      <c r="HWR67" s="169"/>
      <c r="HWS67" s="169"/>
      <c r="HWT67" s="169"/>
      <c r="HWU67" s="169"/>
      <c r="HWV67" s="169"/>
      <c r="HWW67" s="169"/>
      <c r="HWX67" s="169"/>
      <c r="HWY67" s="169"/>
      <c r="HWZ67" s="169"/>
      <c r="HXA67" s="169"/>
      <c r="HXB67" s="169"/>
      <c r="HXC67" s="169"/>
      <c r="HXD67" s="169"/>
      <c r="HXE67" s="169"/>
      <c r="HXF67" s="169"/>
      <c r="HXG67" s="169"/>
      <c r="HXH67" s="169"/>
      <c r="HXI67" s="169"/>
      <c r="HXJ67" s="169"/>
      <c r="HXK67" s="169"/>
      <c r="HXL67" s="169"/>
      <c r="HXM67" s="169"/>
      <c r="HXN67" s="169"/>
      <c r="HXO67" s="169"/>
      <c r="HXP67" s="169"/>
      <c r="HXQ67" s="169"/>
      <c r="HXR67" s="169"/>
      <c r="HXS67" s="169"/>
      <c r="HXT67" s="169"/>
      <c r="HXU67" s="169"/>
      <c r="HXV67" s="169"/>
      <c r="HXW67" s="169"/>
      <c r="HXX67" s="169"/>
      <c r="HXY67" s="169"/>
      <c r="HXZ67" s="169"/>
      <c r="HYA67" s="169"/>
      <c r="HYB67" s="169"/>
      <c r="HYC67" s="169"/>
      <c r="HYD67" s="169"/>
      <c r="HYE67" s="169"/>
      <c r="HYF67" s="169"/>
      <c r="HYG67" s="169"/>
      <c r="HYH67" s="169"/>
      <c r="HYI67" s="169"/>
      <c r="HYJ67" s="169"/>
      <c r="HYK67" s="169"/>
      <c r="HYL67" s="169"/>
      <c r="HYM67" s="169"/>
      <c r="HYN67" s="169"/>
      <c r="HYO67" s="169"/>
      <c r="HYP67" s="169"/>
      <c r="HYQ67" s="169"/>
      <c r="HYR67" s="169"/>
      <c r="HYS67" s="169"/>
      <c r="HYT67" s="169"/>
      <c r="HYU67" s="169"/>
      <c r="HYV67" s="169"/>
      <c r="HYW67" s="169"/>
      <c r="HYX67" s="169"/>
      <c r="HYY67" s="169"/>
      <c r="HYZ67" s="169"/>
      <c r="HZA67" s="169"/>
      <c r="HZB67" s="169"/>
      <c r="HZC67" s="169"/>
      <c r="HZD67" s="169"/>
      <c r="HZE67" s="169"/>
      <c r="HZF67" s="169"/>
      <c r="HZG67" s="169"/>
      <c r="HZH67" s="169"/>
      <c r="HZI67" s="169"/>
      <c r="HZJ67" s="169"/>
      <c r="HZK67" s="169"/>
      <c r="HZL67" s="169"/>
      <c r="HZM67" s="169"/>
      <c r="HZN67" s="169"/>
      <c r="HZO67" s="169"/>
      <c r="HZP67" s="169"/>
      <c r="HZQ67" s="169"/>
      <c r="HZR67" s="169"/>
      <c r="HZS67" s="169"/>
      <c r="HZT67" s="169"/>
      <c r="HZU67" s="169"/>
      <c r="HZV67" s="169"/>
      <c r="HZW67" s="169"/>
      <c r="HZX67" s="169"/>
      <c r="HZY67" s="169"/>
      <c r="HZZ67" s="169"/>
      <c r="IAA67" s="169"/>
      <c r="IAB67" s="169"/>
      <c r="IAC67" s="169"/>
      <c r="IAD67" s="169"/>
      <c r="IAE67" s="169"/>
      <c r="IAF67" s="169"/>
      <c r="IAG67" s="169"/>
      <c r="IAH67" s="169"/>
      <c r="IAI67" s="169"/>
      <c r="IAJ67" s="169"/>
      <c r="IAK67" s="169"/>
      <c r="IAL67" s="169"/>
      <c r="IAM67" s="169"/>
      <c r="IAN67" s="169"/>
      <c r="IAO67" s="169"/>
      <c r="IAP67" s="169"/>
      <c r="IAQ67" s="169"/>
      <c r="IAR67" s="169"/>
      <c r="IAS67" s="169"/>
      <c r="IAT67" s="169"/>
      <c r="IAU67" s="169"/>
      <c r="IAV67" s="169"/>
      <c r="IAW67" s="169"/>
      <c r="IAX67" s="169"/>
      <c r="IAY67" s="169"/>
      <c r="IAZ67" s="169"/>
      <c r="IBA67" s="169"/>
      <c r="IBB67" s="169"/>
      <c r="IBC67" s="169"/>
      <c r="IBD67" s="169"/>
      <c r="IBE67" s="169"/>
      <c r="IBF67" s="169"/>
      <c r="IBG67" s="169"/>
      <c r="IBH67" s="169"/>
      <c r="IBI67" s="169"/>
      <c r="IBJ67" s="169"/>
      <c r="IBK67" s="169"/>
      <c r="IBL67" s="169"/>
      <c r="IBM67" s="169"/>
      <c r="IBN67" s="169"/>
      <c r="IBO67" s="169"/>
      <c r="IBP67" s="169"/>
      <c r="IBQ67" s="169"/>
      <c r="IBR67" s="169"/>
      <c r="IBS67" s="169"/>
      <c r="IBT67" s="169"/>
      <c r="IBU67" s="169"/>
      <c r="IBV67" s="169"/>
      <c r="IBW67" s="169"/>
      <c r="IBX67" s="169"/>
      <c r="IBY67" s="169"/>
      <c r="IBZ67" s="169"/>
      <c r="ICA67" s="169"/>
      <c r="ICB67" s="169"/>
      <c r="ICC67" s="169"/>
      <c r="ICD67" s="169"/>
      <c r="ICE67" s="169"/>
      <c r="ICF67" s="169"/>
      <c r="ICG67" s="169"/>
      <c r="ICH67" s="169"/>
      <c r="ICI67" s="169"/>
      <c r="ICJ67" s="169"/>
      <c r="ICK67" s="169"/>
      <c r="ICL67" s="169"/>
      <c r="ICM67" s="169"/>
      <c r="ICN67" s="169"/>
      <c r="ICO67" s="169"/>
      <c r="ICP67" s="169"/>
      <c r="ICQ67" s="169"/>
      <c r="ICR67" s="169"/>
      <c r="ICS67" s="169"/>
      <c r="ICT67" s="169"/>
      <c r="ICU67" s="169"/>
      <c r="ICV67" s="169"/>
      <c r="ICW67" s="169"/>
      <c r="ICX67" s="169"/>
      <c r="ICY67" s="169"/>
      <c r="ICZ67" s="169"/>
      <c r="IDA67" s="169"/>
      <c r="IDB67" s="169"/>
      <c r="IDC67" s="169"/>
      <c r="IDD67" s="169"/>
      <c r="IDE67" s="169"/>
      <c r="IDF67" s="169"/>
      <c r="IDG67" s="169"/>
      <c r="IDH67" s="169"/>
      <c r="IDI67" s="169"/>
      <c r="IDJ67" s="169"/>
      <c r="IDK67" s="169"/>
      <c r="IDL67" s="169"/>
      <c r="IDM67" s="169"/>
      <c r="IDN67" s="169"/>
      <c r="IDO67" s="169"/>
      <c r="IDP67" s="169"/>
      <c r="IDQ67" s="169"/>
      <c r="IDR67" s="169"/>
      <c r="IDS67" s="169"/>
      <c r="IDT67" s="169"/>
      <c r="IDU67" s="169"/>
      <c r="IDV67" s="169"/>
      <c r="IDW67" s="169"/>
      <c r="IDX67" s="169"/>
      <c r="IDY67" s="169"/>
      <c r="IDZ67" s="169"/>
      <c r="IEA67" s="169"/>
      <c r="IEB67" s="169"/>
      <c r="IEC67" s="169"/>
      <c r="IED67" s="169"/>
      <c r="IEE67" s="169"/>
      <c r="IEF67" s="169"/>
      <c r="IEG67" s="169"/>
      <c r="IEH67" s="169"/>
      <c r="IEI67" s="169"/>
      <c r="IEJ67" s="169"/>
      <c r="IEK67" s="169"/>
      <c r="IEL67" s="169"/>
      <c r="IEM67" s="169"/>
      <c r="IEN67" s="169"/>
      <c r="IEO67" s="169"/>
      <c r="IEP67" s="169"/>
      <c r="IEQ67" s="169"/>
      <c r="IER67" s="169"/>
      <c r="IES67" s="169"/>
      <c r="IET67" s="169"/>
      <c r="IEU67" s="169"/>
      <c r="IEV67" s="169"/>
      <c r="IEW67" s="169"/>
      <c r="IEX67" s="169"/>
      <c r="IEY67" s="169"/>
      <c r="IEZ67" s="169"/>
      <c r="IFA67" s="169"/>
      <c r="IFB67" s="169"/>
      <c r="IFC67" s="169"/>
      <c r="IFD67" s="169"/>
      <c r="IFE67" s="169"/>
      <c r="IFF67" s="169"/>
      <c r="IFG67" s="169"/>
      <c r="IFH67" s="169"/>
      <c r="IFI67" s="169"/>
      <c r="IFJ67" s="169"/>
      <c r="IFK67" s="169"/>
      <c r="IFL67" s="169"/>
      <c r="IFM67" s="169"/>
      <c r="IFN67" s="169"/>
      <c r="IFO67" s="169"/>
      <c r="IFP67" s="169"/>
      <c r="IFQ67" s="169"/>
      <c r="IFR67" s="169"/>
      <c r="IFS67" s="169"/>
      <c r="IFT67" s="169"/>
      <c r="IFU67" s="169"/>
      <c r="IFV67" s="169"/>
      <c r="IFW67" s="169"/>
      <c r="IFX67" s="169"/>
      <c r="IFY67" s="169"/>
      <c r="IFZ67" s="169"/>
      <c r="IGA67" s="169"/>
      <c r="IGB67" s="169"/>
      <c r="IGC67" s="169"/>
      <c r="IGD67" s="169"/>
      <c r="IGE67" s="169"/>
      <c r="IGF67" s="169"/>
      <c r="IGG67" s="169"/>
      <c r="IGH67" s="169"/>
      <c r="IGI67" s="169"/>
      <c r="IGJ67" s="169"/>
      <c r="IGK67" s="169"/>
      <c r="IGL67" s="169"/>
      <c r="IGM67" s="169"/>
      <c r="IGN67" s="169"/>
      <c r="IGO67" s="169"/>
      <c r="IGP67" s="169"/>
      <c r="IGQ67" s="169"/>
      <c r="IGR67" s="169"/>
      <c r="IGS67" s="169"/>
      <c r="IGT67" s="169"/>
      <c r="IGU67" s="169"/>
      <c r="IGV67" s="169"/>
      <c r="IGW67" s="169"/>
      <c r="IGX67" s="169"/>
      <c r="IGY67" s="169"/>
      <c r="IGZ67" s="169"/>
      <c r="IHA67" s="169"/>
      <c r="IHB67" s="169"/>
      <c r="IHC67" s="169"/>
      <c r="IHD67" s="169"/>
      <c r="IHE67" s="169"/>
      <c r="IHF67" s="169"/>
      <c r="IHG67" s="169"/>
      <c r="IHH67" s="169"/>
      <c r="IHI67" s="169"/>
      <c r="IHJ67" s="169"/>
      <c r="IHK67" s="169"/>
      <c r="IHL67" s="169"/>
      <c r="IHM67" s="169"/>
      <c r="IHN67" s="169"/>
      <c r="IHO67" s="169"/>
      <c r="IHP67" s="169"/>
      <c r="IHQ67" s="169"/>
      <c r="IHR67" s="169"/>
      <c r="IHS67" s="169"/>
      <c r="IHT67" s="169"/>
      <c r="IHU67" s="169"/>
      <c r="IHV67" s="169"/>
      <c r="IHW67" s="169"/>
      <c r="IHX67" s="169"/>
      <c r="IHY67" s="169"/>
      <c r="IHZ67" s="169"/>
      <c r="IIA67" s="169"/>
      <c r="IIB67" s="169"/>
      <c r="IIC67" s="169"/>
      <c r="IID67" s="169"/>
      <c r="IIE67" s="169"/>
      <c r="IIF67" s="169"/>
      <c r="IIG67" s="169"/>
      <c r="IIH67" s="169"/>
      <c r="III67" s="169"/>
      <c r="IIJ67" s="169"/>
      <c r="IIK67" s="169"/>
      <c r="IIL67" s="169"/>
      <c r="IIM67" s="169"/>
      <c r="IIN67" s="169"/>
      <c r="IIO67" s="169"/>
      <c r="IIP67" s="169"/>
      <c r="IIQ67" s="169"/>
      <c r="IIR67" s="169"/>
      <c r="IIS67" s="169"/>
      <c r="IIT67" s="169"/>
      <c r="IIU67" s="169"/>
      <c r="IIV67" s="169"/>
      <c r="IIW67" s="169"/>
      <c r="IIX67" s="169"/>
      <c r="IIY67" s="169"/>
      <c r="IIZ67" s="169"/>
      <c r="IJA67" s="169"/>
      <c r="IJB67" s="169"/>
      <c r="IJC67" s="169"/>
      <c r="IJD67" s="169"/>
      <c r="IJE67" s="169"/>
      <c r="IJF67" s="169"/>
      <c r="IJG67" s="169"/>
      <c r="IJH67" s="169"/>
      <c r="IJI67" s="169"/>
      <c r="IJJ67" s="169"/>
      <c r="IJK67" s="169"/>
      <c r="IJL67" s="169"/>
      <c r="IJM67" s="169"/>
      <c r="IJN67" s="169"/>
      <c r="IJO67" s="169"/>
      <c r="IJP67" s="169"/>
      <c r="IJQ67" s="169"/>
      <c r="IJR67" s="169"/>
      <c r="IJS67" s="169"/>
      <c r="IJT67" s="169"/>
      <c r="IJU67" s="169"/>
      <c r="IJV67" s="169"/>
      <c r="IJW67" s="169"/>
      <c r="IJX67" s="169"/>
      <c r="IJY67" s="169"/>
      <c r="IJZ67" s="169"/>
      <c r="IKA67" s="169"/>
      <c r="IKB67" s="169"/>
      <c r="IKC67" s="169"/>
      <c r="IKD67" s="169"/>
      <c r="IKE67" s="169"/>
      <c r="IKF67" s="169"/>
      <c r="IKG67" s="169"/>
      <c r="IKH67" s="169"/>
      <c r="IKI67" s="169"/>
      <c r="IKJ67" s="169"/>
      <c r="IKK67" s="169"/>
      <c r="IKL67" s="169"/>
      <c r="IKM67" s="169"/>
      <c r="IKN67" s="169"/>
      <c r="IKO67" s="169"/>
      <c r="IKP67" s="169"/>
      <c r="IKQ67" s="169"/>
      <c r="IKR67" s="169"/>
      <c r="IKS67" s="169"/>
      <c r="IKT67" s="169"/>
      <c r="IKU67" s="169"/>
      <c r="IKV67" s="169"/>
      <c r="IKW67" s="169"/>
      <c r="IKX67" s="169"/>
      <c r="IKY67" s="169"/>
      <c r="IKZ67" s="169"/>
      <c r="ILA67" s="169"/>
      <c r="ILB67" s="169"/>
      <c r="ILC67" s="169"/>
      <c r="ILD67" s="169"/>
      <c r="ILE67" s="169"/>
      <c r="ILF67" s="169"/>
      <c r="ILG67" s="169"/>
      <c r="ILH67" s="169"/>
      <c r="ILI67" s="169"/>
      <c r="ILJ67" s="169"/>
      <c r="ILK67" s="169"/>
      <c r="ILL67" s="169"/>
      <c r="ILM67" s="169"/>
      <c r="ILN67" s="169"/>
      <c r="ILO67" s="169"/>
      <c r="ILP67" s="169"/>
      <c r="ILQ67" s="169"/>
      <c r="ILR67" s="169"/>
      <c r="ILS67" s="169"/>
      <c r="ILT67" s="169"/>
      <c r="ILU67" s="169"/>
      <c r="ILV67" s="169"/>
      <c r="ILW67" s="169"/>
      <c r="ILX67" s="169"/>
      <c r="ILY67" s="169"/>
      <c r="ILZ67" s="169"/>
      <c r="IMA67" s="169"/>
      <c r="IMB67" s="169"/>
      <c r="IMC67" s="169"/>
      <c r="IMD67" s="169"/>
      <c r="IME67" s="169"/>
      <c r="IMF67" s="169"/>
      <c r="IMG67" s="169"/>
      <c r="IMH67" s="169"/>
      <c r="IMI67" s="169"/>
      <c r="IMJ67" s="169"/>
      <c r="IMK67" s="169"/>
      <c r="IML67" s="169"/>
      <c r="IMM67" s="169"/>
      <c r="IMN67" s="169"/>
      <c r="IMO67" s="169"/>
      <c r="IMP67" s="169"/>
      <c r="IMQ67" s="169"/>
      <c r="IMR67" s="169"/>
      <c r="IMS67" s="169"/>
      <c r="IMT67" s="169"/>
      <c r="IMU67" s="169"/>
      <c r="IMV67" s="169"/>
      <c r="IMW67" s="169"/>
      <c r="IMX67" s="169"/>
      <c r="IMY67" s="169"/>
      <c r="IMZ67" s="169"/>
      <c r="INA67" s="169"/>
      <c r="INB67" s="169"/>
      <c r="INC67" s="169"/>
      <c r="IND67" s="169"/>
      <c r="INE67" s="169"/>
      <c r="INF67" s="169"/>
      <c r="ING67" s="169"/>
      <c r="INH67" s="169"/>
      <c r="INI67" s="169"/>
      <c r="INJ67" s="169"/>
      <c r="INK67" s="169"/>
      <c r="INL67" s="169"/>
      <c r="INM67" s="169"/>
      <c r="INN67" s="169"/>
      <c r="INO67" s="169"/>
      <c r="INP67" s="169"/>
      <c r="INQ67" s="169"/>
      <c r="INR67" s="169"/>
      <c r="INS67" s="169"/>
      <c r="INT67" s="169"/>
      <c r="INU67" s="169"/>
      <c r="INV67" s="169"/>
      <c r="INW67" s="169"/>
      <c r="INX67" s="169"/>
      <c r="INY67" s="169"/>
      <c r="INZ67" s="169"/>
      <c r="IOA67" s="169"/>
      <c r="IOB67" s="169"/>
      <c r="IOC67" s="169"/>
      <c r="IOD67" s="169"/>
      <c r="IOE67" s="169"/>
      <c r="IOF67" s="169"/>
      <c r="IOG67" s="169"/>
      <c r="IOH67" s="169"/>
      <c r="IOI67" s="169"/>
      <c r="IOJ67" s="169"/>
      <c r="IOK67" s="169"/>
      <c r="IOL67" s="169"/>
      <c r="IOM67" s="169"/>
      <c r="ION67" s="169"/>
      <c r="IOO67" s="169"/>
      <c r="IOP67" s="169"/>
      <c r="IOQ67" s="169"/>
      <c r="IOR67" s="169"/>
      <c r="IOS67" s="169"/>
      <c r="IOT67" s="169"/>
      <c r="IOU67" s="169"/>
      <c r="IOV67" s="169"/>
      <c r="IOW67" s="169"/>
      <c r="IOX67" s="169"/>
      <c r="IOY67" s="169"/>
      <c r="IOZ67" s="169"/>
      <c r="IPA67" s="169"/>
      <c r="IPB67" s="169"/>
      <c r="IPC67" s="169"/>
      <c r="IPD67" s="169"/>
      <c r="IPE67" s="169"/>
      <c r="IPF67" s="169"/>
      <c r="IPG67" s="169"/>
      <c r="IPH67" s="169"/>
      <c r="IPI67" s="169"/>
      <c r="IPJ67" s="169"/>
      <c r="IPK67" s="169"/>
      <c r="IPL67" s="169"/>
      <c r="IPM67" s="169"/>
      <c r="IPN67" s="169"/>
      <c r="IPO67" s="169"/>
      <c r="IPP67" s="169"/>
      <c r="IPQ67" s="169"/>
      <c r="IPR67" s="169"/>
      <c r="IPS67" s="169"/>
      <c r="IPT67" s="169"/>
      <c r="IPU67" s="169"/>
      <c r="IPV67" s="169"/>
      <c r="IPW67" s="169"/>
      <c r="IPX67" s="169"/>
      <c r="IPY67" s="169"/>
      <c r="IPZ67" s="169"/>
      <c r="IQA67" s="169"/>
      <c r="IQB67" s="169"/>
      <c r="IQC67" s="169"/>
      <c r="IQD67" s="169"/>
      <c r="IQE67" s="169"/>
      <c r="IQF67" s="169"/>
      <c r="IQG67" s="169"/>
      <c r="IQH67" s="169"/>
      <c r="IQI67" s="169"/>
      <c r="IQJ67" s="169"/>
      <c r="IQK67" s="169"/>
      <c r="IQL67" s="169"/>
      <c r="IQM67" s="169"/>
      <c r="IQN67" s="169"/>
      <c r="IQO67" s="169"/>
      <c r="IQP67" s="169"/>
      <c r="IQQ67" s="169"/>
      <c r="IQR67" s="169"/>
      <c r="IQS67" s="169"/>
      <c r="IQT67" s="169"/>
      <c r="IQU67" s="169"/>
      <c r="IQV67" s="169"/>
      <c r="IQW67" s="169"/>
      <c r="IQX67" s="169"/>
      <c r="IQY67" s="169"/>
      <c r="IQZ67" s="169"/>
      <c r="IRA67" s="169"/>
      <c r="IRB67" s="169"/>
      <c r="IRC67" s="169"/>
      <c r="IRD67" s="169"/>
      <c r="IRE67" s="169"/>
      <c r="IRF67" s="169"/>
      <c r="IRG67" s="169"/>
      <c r="IRH67" s="169"/>
      <c r="IRI67" s="169"/>
      <c r="IRJ67" s="169"/>
      <c r="IRK67" s="169"/>
      <c r="IRL67" s="169"/>
      <c r="IRM67" s="169"/>
      <c r="IRN67" s="169"/>
      <c r="IRO67" s="169"/>
      <c r="IRP67" s="169"/>
      <c r="IRQ67" s="169"/>
      <c r="IRR67" s="169"/>
      <c r="IRS67" s="169"/>
      <c r="IRT67" s="169"/>
      <c r="IRU67" s="169"/>
      <c r="IRV67" s="169"/>
      <c r="IRW67" s="169"/>
      <c r="IRX67" s="169"/>
      <c r="IRY67" s="169"/>
      <c r="IRZ67" s="169"/>
      <c r="ISA67" s="169"/>
      <c r="ISB67" s="169"/>
      <c r="ISC67" s="169"/>
      <c r="ISD67" s="169"/>
      <c r="ISE67" s="169"/>
      <c r="ISF67" s="169"/>
      <c r="ISG67" s="169"/>
      <c r="ISH67" s="169"/>
      <c r="ISI67" s="169"/>
      <c r="ISJ67" s="169"/>
      <c r="ISK67" s="169"/>
      <c r="ISL67" s="169"/>
      <c r="ISM67" s="169"/>
      <c r="ISN67" s="169"/>
      <c r="ISO67" s="169"/>
      <c r="ISP67" s="169"/>
      <c r="ISQ67" s="169"/>
      <c r="ISR67" s="169"/>
      <c r="ISS67" s="169"/>
      <c r="IST67" s="169"/>
      <c r="ISU67" s="169"/>
      <c r="ISV67" s="169"/>
      <c r="ISW67" s="169"/>
      <c r="ISX67" s="169"/>
      <c r="ISY67" s="169"/>
      <c r="ISZ67" s="169"/>
      <c r="ITA67" s="169"/>
      <c r="ITB67" s="169"/>
      <c r="ITC67" s="169"/>
      <c r="ITD67" s="169"/>
      <c r="ITE67" s="169"/>
      <c r="ITF67" s="169"/>
      <c r="ITG67" s="169"/>
      <c r="ITH67" s="169"/>
      <c r="ITI67" s="169"/>
      <c r="ITJ67" s="169"/>
      <c r="ITK67" s="169"/>
      <c r="ITL67" s="169"/>
      <c r="ITM67" s="169"/>
      <c r="ITN67" s="169"/>
      <c r="ITO67" s="169"/>
      <c r="ITP67" s="169"/>
      <c r="ITQ67" s="169"/>
      <c r="ITR67" s="169"/>
      <c r="ITS67" s="169"/>
      <c r="ITT67" s="169"/>
      <c r="ITU67" s="169"/>
      <c r="ITV67" s="169"/>
      <c r="ITW67" s="169"/>
      <c r="ITX67" s="169"/>
      <c r="ITY67" s="169"/>
      <c r="ITZ67" s="169"/>
      <c r="IUA67" s="169"/>
      <c r="IUB67" s="169"/>
      <c r="IUC67" s="169"/>
      <c r="IUD67" s="169"/>
      <c r="IUE67" s="169"/>
      <c r="IUF67" s="169"/>
      <c r="IUG67" s="169"/>
      <c r="IUH67" s="169"/>
      <c r="IUI67" s="169"/>
      <c r="IUJ67" s="169"/>
      <c r="IUK67" s="169"/>
      <c r="IUL67" s="169"/>
      <c r="IUM67" s="169"/>
      <c r="IUN67" s="169"/>
      <c r="IUO67" s="169"/>
      <c r="IUP67" s="169"/>
      <c r="IUQ67" s="169"/>
      <c r="IUR67" s="169"/>
      <c r="IUS67" s="169"/>
      <c r="IUT67" s="169"/>
      <c r="IUU67" s="169"/>
      <c r="IUV67" s="169"/>
      <c r="IUW67" s="169"/>
      <c r="IUX67" s="169"/>
      <c r="IUY67" s="169"/>
      <c r="IUZ67" s="169"/>
      <c r="IVA67" s="169"/>
      <c r="IVB67" s="169"/>
      <c r="IVC67" s="169"/>
      <c r="IVD67" s="169"/>
      <c r="IVE67" s="169"/>
      <c r="IVF67" s="169"/>
      <c r="IVG67" s="169"/>
      <c r="IVH67" s="169"/>
      <c r="IVI67" s="169"/>
      <c r="IVJ67" s="169"/>
      <c r="IVK67" s="169"/>
      <c r="IVL67" s="169"/>
      <c r="IVM67" s="169"/>
      <c r="IVN67" s="169"/>
      <c r="IVO67" s="169"/>
      <c r="IVP67" s="169"/>
      <c r="IVQ67" s="169"/>
      <c r="IVR67" s="169"/>
      <c r="IVS67" s="169"/>
      <c r="IVT67" s="169"/>
      <c r="IVU67" s="169"/>
      <c r="IVV67" s="169"/>
      <c r="IVW67" s="169"/>
      <c r="IVX67" s="169"/>
      <c r="IVY67" s="169"/>
      <c r="IVZ67" s="169"/>
      <c r="IWA67" s="169"/>
      <c r="IWB67" s="169"/>
      <c r="IWC67" s="169"/>
      <c r="IWD67" s="169"/>
      <c r="IWE67" s="169"/>
      <c r="IWF67" s="169"/>
      <c r="IWG67" s="169"/>
      <c r="IWH67" s="169"/>
      <c r="IWI67" s="169"/>
      <c r="IWJ67" s="169"/>
      <c r="IWK67" s="169"/>
      <c r="IWL67" s="169"/>
      <c r="IWM67" s="169"/>
      <c r="IWN67" s="169"/>
      <c r="IWO67" s="169"/>
      <c r="IWP67" s="169"/>
      <c r="IWQ67" s="169"/>
      <c r="IWR67" s="169"/>
      <c r="IWS67" s="169"/>
      <c r="IWT67" s="169"/>
      <c r="IWU67" s="169"/>
      <c r="IWV67" s="169"/>
      <c r="IWW67" s="169"/>
      <c r="IWX67" s="169"/>
      <c r="IWY67" s="169"/>
      <c r="IWZ67" s="169"/>
      <c r="IXA67" s="169"/>
      <c r="IXB67" s="169"/>
      <c r="IXC67" s="169"/>
      <c r="IXD67" s="169"/>
      <c r="IXE67" s="169"/>
      <c r="IXF67" s="169"/>
      <c r="IXG67" s="169"/>
      <c r="IXH67" s="169"/>
      <c r="IXI67" s="169"/>
      <c r="IXJ67" s="169"/>
      <c r="IXK67" s="169"/>
      <c r="IXL67" s="169"/>
      <c r="IXM67" s="169"/>
      <c r="IXN67" s="169"/>
      <c r="IXO67" s="169"/>
      <c r="IXP67" s="169"/>
      <c r="IXQ67" s="169"/>
      <c r="IXR67" s="169"/>
      <c r="IXS67" s="169"/>
      <c r="IXT67" s="169"/>
      <c r="IXU67" s="169"/>
      <c r="IXV67" s="169"/>
      <c r="IXW67" s="169"/>
      <c r="IXX67" s="169"/>
      <c r="IXY67" s="169"/>
      <c r="IXZ67" s="169"/>
      <c r="IYA67" s="169"/>
      <c r="IYB67" s="169"/>
      <c r="IYC67" s="169"/>
      <c r="IYD67" s="169"/>
      <c r="IYE67" s="169"/>
      <c r="IYF67" s="169"/>
      <c r="IYG67" s="169"/>
      <c r="IYH67" s="169"/>
      <c r="IYI67" s="169"/>
      <c r="IYJ67" s="169"/>
      <c r="IYK67" s="169"/>
      <c r="IYL67" s="169"/>
      <c r="IYM67" s="169"/>
      <c r="IYN67" s="169"/>
      <c r="IYO67" s="169"/>
      <c r="IYP67" s="169"/>
      <c r="IYQ67" s="169"/>
      <c r="IYR67" s="169"/>
      <c r="IYS67" s="169"/>
      <c r="IYT67" s="169"/>
      <c r="IYU67" s="169"/>
      <c r="IYV67" s="169"/>
      <c r="IYW67" s="169"/>
      <c r="IYX67" s="169"/>
      <c r="IYY67" s="169"/>
      <c r="IYZ67" s="169"/>
      <c r="IZA67" s="169"/>
      <c r="IZB67" s="169"/>
      <c r="IZC67" s="169"/>
      <c r="IZD67" s="169"/>
      <c r="IZE67" s="169"/>
      <c r="IZF67" s="169"/>
      <c r="IZG67" s="169"/>
      <c r="IZH67" s="169"/>
      <c r="IZI67" s="169"/>
      <c r="IZJ67" s="169"/>
      <c r="IZK67" s="169"/>
      <c r="IZL67" s="169"/>
      <c r="IZM67" s="169"/>
      <c r="IZN67" s="169"/>
      <c r="IZO67" s="169"/>
      <c r="IZP67" s="169"/>
      <c r="IZQ67" s="169"/>
      <c r="IZR67" s="169"/>
      <c r="IZS67" s="169"/>
      <c r="IZT67" s="169"/>
      <c r="IZU67" s="169"/>
      <c r="IZV67" s="169"/>
      <c r="IZW67" s="169"/>
      <c r="IZX67" s="169"/>
      <c r="IZY67" s="169"/>
      <c r="IZZ67" s="169"/>
      <c r="JAA67" s="169"/>
      <c r="JAB67" s="169"/>
      <c r="JAC67" s="169"/>
      <c r="JAD67" s="169"/>
      <c r="JAE67" s="169"/>
      <c r="JAF67" s="169"/>
      <c r="JAG67" s="169"/>
      <c r="JAH67" s="169"/>
      <c r="JAI67" s="169"/>
      <c r="JAJ67" s="169"/>
      <c r="JAK67" s="169"/>
      <c r="JAL67" s="169"/>
      <c r="JAM67" s="169"/>
      <c r="JAN67" s="169"/>
      <c r="JAO67" s="169"/>
      <c r="JAP67" s="169"/>
      <c r="JAQ67" s="169"/>
      <c r="JAR67" s="169"/>
      <c r="JAS67" s="169"/>
      <c r="JAT67" s="169"/>
      <c r="JAU67" s="169"/>
      <c r="JAV67" s="169"/>
      <c r="JAW67" s="169"/>
      <c r="JAX67" s="169"/>
      <c r="JAY67" s="169"/>
      <c r="JAZ67" s="169"/>
      <c r="JBA67" s="169"/>
      <c r="JBB67" s="169"/>
      <c r="JBC67" s="169"/>
      <c r="JBD67" s="169"/>
      <c r="JBE67" s="169"/>
      <c r="JBF67" s="169"/>
      <c r="JBG67" s="169"/>
      <c r="JBH67" s="169"/>
      <c r="JBI67" s="169"/>
      <c r="JBJ67" s="169"/>
      <c r="JBK67" s="169"/>
      <c r="JBL67" s="169"/>
      <c r="JBM67" s="169"/>
      <c r="JBN67" s="169"/>
      <c r="JBO67" s="169"/>
      <c r="JBP67" s="169"/>
      <c r="JBQ67" s="169"/>
      <c r="JBR67" s="169"/>
      <c r="JBS67" s="169"/>
      <c r="JBT67" s="169"/>
      <c r="JBU67" s="169"/>
      <c r="JBV67" s="169"/>
      <c r="JBW67" s="169"/>
      <c r="JBX67" s="169"/>
      <c r="JBY67" s="169"/>
      <c r="JBZ67" s="169"/>
      <c r="JCA67" s="169"/>
      <c r="JCB67" s="169"/>
      <c r="JCC67" s="169"/>
      <c r="JCD67" s="169"/>
      <c r="JCE67" s="169"/>
      <c r="JCF67" s="169"/>
      <c r="JCG67" s="169"/>
      <c r="JCH67" s="169"/>
      <c r="JCI67" s="169"/>
      <c r="JCJ67" s="169"/>
      <c r="JCK67" s="169"/>
      <c r="JCL67" s="169"/>
      <c r="JCM67" s="169"/>
      <c r="JCN67" s="169"/>
      <c r="JCO67" s="169"/>
      <c r="JCP67" s="169"/>
      <c r="JCQ67" s="169"/>
      <c r="JCR67" s="169"/>
      <c r="JCS67" s="169"/>
      <c r="JCT67" s="169"/>
      <c r="JCU67" s="169"/>
      <c r="JCV67" s="169"/>
      <c r="JCW67" s="169"/>
      <c r="JCX67" s="169"/>
      <c r="JCY67" s="169"/>
      <c r="JCZ67" s="169"/>
      <c r="JDA67" s="169"/>
      <c r="JDB67" s="169"/>
      <c r="JDC67" s="169"/>
      <c r="JDD67" s="169"/>
      <c r="JDE67" s="169"/>
      <c r="JDF67" s="169"/>
      <c r="JDG67" s="169"/>
      <c r="JDH67" s="169"/>
      <c r="JDI67" s="169"/>
      <c r="JDJ67" s="169"/>
      <c r="JDK67" s="169"/>
      <c r="JDL67" s="169"/>
      <c r="JDM67" s="169"/>
      <c r="JDN67" s="169"/>
      <c r="JDO67" s="169"/>
      <c r="JDP67" s="169"/>
      <c r="JDQ67" s="169"/>
      <c r="JDR67" s="169"/>
      <c r="JDS67" s="169"/>
      <c r="JDT67" s="169"/>
      <c r="JDU67" s="169"/>
      <c r="JDV67" s="169"/>
      <c r="JDW67" s="169"/>
      <c r="JDX67" s="169"/>
      <c r="JDY67" s="169"/>
      <c r="JDZ67" s="169"/>
      <c r="JEA67" s="169"/>
      <c r="JEB67" s="169"/>
      <c r="JEC67" s="169"/>
      <c r="JED67" s="169"/>
      <c r="JEE67" s="169"/>
      <c r="JEF67" s="169"/>
      <c r="JEG67" s="169"/>
      <c r="JEH67" s="169"/>
      <c r="JEI67" s="169"/>
      <c r="JEJ67" s="169"/>
      <c r="JEK67" s="169"/>
      <c r="JEL67" s="169"/>
      <c r="JEM67" s="169"/>
      <c r="JEN67" s="169"/>
      <c r="JEO67" s="169"/>
      <c r="JEP67" s="169"/>
      <c r="JEQ67" s="169"/>
      <c r="JER67" s="169"/>
      <c r="JES67" s="169"/>
      <c r="JET67" s="169"/>
      <c r="JEU67" s="169"/>
      <c r="JEV67" s="169"/>
      <c r="JEW67" s="169"/>
      <c r="JEX67" s="169"/>
      <c r="JEY67" s="169"/>
      <c r="JEZ67" s="169"/>
      <c r="JFA67" s="169"/>
      <c r="JFB67" s="169"/>
      <c r="JFC67" s="169"/>
      <c r="JFD67" s="169"/>
      <c r="JFE67" s="169"/>
      <c r="JFF67" s="169"/>
      <c r="JFG67" s="169"/>
      <c r="JFH67" s="169"/>
      <c r="JFI67" s="169"/>
      <c r="JFJ67" s="169"/>
      <c r="JFK67" s="169"/>
      <c r="JFL67" s="169"/>
      <c r="JFM67" s="169"/>
      <c r="JFN67" s="169"/>
      <c r="JFO67" s="169"/>
      <c r="JFP67" s="169"/>
      <c r="JFQ67" s="169"/>
      <c r="JFR67" s="169"/>
      <c r="JFS67" s="169"/>
      <c r="JFT67" s="169"/>
      <c r="JFU67" s="169"/>
      <c r="JFV67" s="169"/>
      <c r="JFW67" s="169"/>
      <c r="JFX67" s="169"/>
      <c r="JFY67" s="169"/>
      <c r="JFZ67" s="169"/>
      <c r="JGA67" s="169"/>
      <c r="JGB67" s="169"/>
      <c r="JGC67" s="169"/>
      <c r="JGD67" s="169"/>
      <c r="JGE67" s="169"/>
      <c r="JGF67" s="169"/>
      <c r="JGG67" s="169"/>
      <c r="JGH67" s="169"/>
      <c r="JGI67" s="169"/>
      <c r="JGJ67" s="169"/>
      <c r="JGK67" s="169"/>
      <c r="JGL67" s="169"/>
      <c r="JGM67" s="169"/>
      <c r="JGN67" s="169"/>
      <c r="JGO67" s="169"/>
      <c r="JGP67" s="169"/>
      <c r="JGQ67" s="169"/>
      <c r="JGR67" s="169"/>
      <c r="JGS67" s="169"/>
      <c r="JGT67" s="169"/>
      <c r="JGU67" s="169"/>
      <c r="JGV67" s="169"/>
      <c r="JGW67" s="169"/>
      <c r="JGX67" s="169"/>
      <c r="JGY67" s="169"/>
      <c r="JGZ67" s="169"/>
      <c r="JHA67" s="169"/>
      <c r="JHB67" s="169"/>
      <c r="JHC67" s="169"/>
      <c r="JHD67" s="169"/>
      <c r="JHE67" s="169"/>
      <c r="JHF67" s="169"/>
      <c r="JHG67" s="169"/>
      <c r="JHH67" s="169"/>
      <c r="JHI67" s="169"/>
      <c r="JHJ67" s="169"/>
      <c r="JHK67" s="169"/>
      <c r="JHL67" s="169"/>
      <c r="JHM67" s="169"/>
      <c r="JHN67" s="169"/>
      <c r="JHO67" s="169"/>
      <c r="JHP67" s="169"/>
      <c r="JHQ67" s="169"/>
      <c r="JHR67" s="169"/>
      <c r="JHS67" s="169"/>
      <c r="JHT67" s="169"/>
      <c r="JHU67" s="169"/>
      <c r="JHV67" s="169"/>
      <c r="JHW67" s="169"/>
      <c r="JHX67" s="169"/>
      <c r="JHY67" s="169"/>
      <c r="JHZ67" s="169"/>
      <c r="JIA67" s="169"/>
      <c r="JIB67" s="169"/>
      <c r="JIC67" s="169"/>
      <c r="JID67" s="169"/>
      <c r="JIE67" s="169"/>
      <c r="JIF67" s="169"/>
      <c r="JIG67" s="169"/>
      <c r="JIH67" s="169"/>
      <c r="JII67" s="169"/>
      <c r="JIJ67" s="169"/>
      <c r="JIK67" s="169"/>
      <c r="JIL67" s="169"/>
      <c r="JIM67" s="169"/>
      <c r="JIN67" s="169"/>
      <c r="JIO67" s="169"/>
      <c r="JIP67" s="169"/>
      <c r="JIQ67" s="169"/>
      <c r="JIR67" s="169"/>
      <c r="JIS67" s="169"/>
      <c r="JIT67" s="169"/>
      <c r="JIU67" s="169"/>
      <c r="JIV67" s="169"/>
      <c r="JIW67" s="169"/>
      <c r="JIX67" s="169"/>
      <c r="JIY67" s="169"/>
      <c r="JIZ67" s="169"/>
      <c r="JJA67" s="169"/>
      <c r="JJB67" s="169"/>
      <c r="JJC67" s="169"/>
      <c r="JJD67" s="169"/>
      <c r="JJE67" s="169"/>
      <c r="JJF67" s="169"/>
      <c r="JJG67" s="169"/>
      <c r="JJH67" s="169"/>
      <c r="JJI67" s="169"/>
      <c r="JJJ67" s="169"/>
      <c r="JJK67" s="169"/>
      <c r="JJL67" s="169"/>
      <c r="JJM67" s="169"/>
      <c r="JJN67" s="169"/>
      <c r="JJO67" s="169"/>
      <c r="JJP67" s="169"/>
      <c r="JJQ67" s="169"/>
      <c r="JJR67" s="169"/>
      <c r="JJS67" s="169"/>
      <c r="JJT67" s="169"/>
      <c r="JJU67" s="169"/>
      <c r="JJV67" s="169"/>
      <c r="JJW67" s="169"/>
      <c r="JJX67" s="169"/>
      <c r="JJY67" s="169"/>
      <c r="JJZ67" s="169"/>
      <c r="JKA67" s="169"/>
      <c r="JKB67" s="169"/>
      <c r="JKC67" s="169"/>
      <c r="JKD67" s="169"/>
      <c r="JKE67" s="169"/>
      <c r="JKF67" s="169"/>
      <c r="JKG67" s="169"/>
      <c r="JKH67" s="169"/>
      <c r="JKI67" s="169"/>
      <c r="JKJ67" s="169"/>
      <c r="JKK67" s="169"/>
      <c r="JKL67" s="169"/>
      <c r="JKM67" s="169"/>
      <c r="JKN67" s="169"/>
      <c r="JKO67" s="169"/>
      <c r="JKP67" s="169"/>
      <c r="JKQ67" s="169"/>
      <c r="JKR67" s="169"/>
      <c r="JKS67" s="169"/>
      <c r="JKT67" s="169"/>
      <c r="JKU67" s="169"/>
      <c r="JKV67" s="169"/>
      <c r="JKW67" s="169"/>
      <c r="JKX67" s="169"/>
      <c r="JKY67" s="169"/>
      <c r="JKZ67" s="169"/>
      <c r="JLA67" s="169"/>
      <c r="JLB67" s="169"/>
      <c r="JLC67" s="169"/>
      <c r="JLD67" s="169"/>
      <c r="JLE67" s="169"/>
      <c r="JLF67" s="169"/>
      <c r="JLG67" s="169"/>
      <c r="JLH67" s="169"/>
      <c r="JLI67" s="169"/>
      <c r="JLJ67" s="169"/>
      <c r="JLK67" s="169"/>
      <c r="JLL67" s="169"/>
      <c r="JLM67" s="169"/>
      <c r="JLN67" s="169"/>
      <c r="JLO67" s="169"/>
      <c r="JLP67" s="169"/>
      <c r="JLQ67" s="169"/>
      <c r="JLR67" s="169"/>
      <c r="JLS67" s="169"/>
      <c r="JLT67" s="169"/>
      <c r="JLU67" s="169"/>
      <c r="JLV67" s="169"/>
      <c r="JLW67" s="169"/>
      <c r="JLX67" s="169"/>
      <c r="JLY67" s="169"/>
      <c r="JLZ67" s="169"/>
      <c r="JMA67" s="169"/>
      <c r="JMB67" s="169"/>
      <c r="JMC67" s="169"/>
      <c r="JMD67" s="169"/>
      <c r="JME67" s="169"/>
      <c r="JMF67" s="169"/>
      <c r="JMG67" s="169"/>
      <c r="JMH67" s="169"/>
      <c r="JMI67" s="169"/>
      <c r="JMJ67" s="169"/>
      <c r="JMK67" s="169"/>
      <c r="JML67" s="169"/>
      <c r="JMM67" s="169"/>
      <c r="JMN67" s="169"/>
      <c r="JMO67" s="169"/>
      <c r="JMP67" s="169"/>
      <c r="JMQ67" s="169"/>
      <c r="JMR67" s="169"/>
      <c r="JMS67" s="169"/>
      <c r="JMT67" s="169"/>
      <c r="JMU67" s="169"/>
      <c r="JMV67" s="169"/>
      <c r="JMW67" s="169"/>
      <c r="JMX67" s="169"/>
      <c r="JMY67" s="169"/>
      <c r="JMZ67" s="169"/>
      <c r="JNA67" s="169"/>
      <c r="JNB67" s="169"/>
      <c r="JNC67" s="169"/>
      <c r="JND67" s="169"/>
      <c r="JNE67" s="169"/>
      <c r="JNF67" s="169"/>
      <c r="JNG67" s="169"/>
      <c r="JNH67" s="169"/>
      <c r="JNI67" s="169"/>
      <c r="JNJ67" s="169"/>
      <c r="JNK67" s="169"/>
      <c r="JNL67" s="169"/>
      <c r="JNM67" s="169"/>
      <c r="JNN67" s="169"/>
      <c r="JNO67" s="169"/>
      <c r="JNP67" s="169"/>
      <c r="JNQ67" s="169"/>
      <c r="JNR67" s="169"/>
      <c r="JNS67" s="169"/>
      <c r="JNT67" s="169"/>
      <c r="JNU67" s="169"/>
      <c r="JNV67" s="169"/>
      <c r="JNW67" s="169"/>
      <c r="JNX67" s="169"/>
      <c r="JNY67" s="169"/>
      <c r="JNZ67" s="169"/>
      <c r="JOA67" s="169"/>
      <c r="JOB67" s="169"/>
      <c r="JOC67" s="169"/>
      <c r="JOD67" s="169"/>
      <c r="JOE67" s="169"/>
      <c r="JOF67" s="169"/>
      <c r="JOG67" s="169"/>
      <c r="JOH67" s="169"/>
      <c r="JOI67" s="169"/>
      <c r="JOJ67" s="169"/>
      <c r="JOK67" s="169"/>
      <c r="JOL67" s="169"/>
      <c r="JOM67" s="169"/>
      <c r="JON67" s="169"/>
      <c r="JOO67" s="169"/>
      <c r="JOP67" s="169"/>
      <c r="JOQ67" s="169"/>
      <c r="JOR67" s="169"/>
      <c r="JOS67" s="169"/>
      <c r="JOT67" s="169"/>
      <c r="JOU67" s="169"/>
      <c r="JOV67" s="169"/>
      <c r="JOW67" s="169"/>
      <c r="JOX67" s="169"/>
      <c r="JOY67" s="169"/>
      <c r="JOZ67" s="169"/>
      <c r="JPA67" s="169"/>
      <c r="JPB67" s="169"/>
      <c r="JPC67" s="169"/>
      <c r="JPD67" s="169"/>
      <c r="JPE67" s="169"/>
      <c r="JPF67" s="169"/>
      <c r="JPG67" s="169"/>
      <c r="JPH67" s="169"/>
      <c r="JPI67" s="169"/>
      <c r="JPJ67" s="169"/>
      <c r="JPK67" s="169"/>
      <c r="JPL67" s="169"/>
      <c r="JPM67" s="169"/>
      <c r="JPN67" s="169"/>
      <c r="JPO67" s="169"/>
      <c r="JPP67" s="169"/>
      <c r="JPQ67" s="169"/>
      <c r="JPR67" s="169"/>
      <c r="JPS67" s="169"/>
      <c r="JPT67" s="169"/>
      <c r="JPU67" s="169"/>
      <c r="JPV67" s="169"/>
      <c r="JPW67" s="169"/>
      <c r="JPX67" s="169"/>
      <c r="JPY67" s="169"/>
      <c r="JPZ67" s="169"/>
      <c r="JQA67" s="169"/>
      <c r="JQB67" s="169"/>
      <c r="JQC67" s="169"/>
      <c r="JQD67" s="169"/>
      <c r="JQE67" s="169"/>
      <c r="JQF67" s="169"/>
      <c r="JQG67" s="169"/>
      <c r="JQH67" s="169"/>
      <c r="JQI67" s="169"/>
      <c r="JQJ67" s="169"/>
      <c r="JQK67" s="169"/>
      <c r="JQL67" s="169"/>
      <c r="JQM67" s="169"/>
      <c r="JQN67" s="169"/>
      <c r="JQO67" s="169"/>
      <c r="JQP67" s="169"/>
      <c r="JQQ67" s="169"/>
      <c r="JQR67" s="169"/>
      <c r="JQS67" s="169"/>
      <c r="JQT67" s="169"/>
      <c r="JQU67" s="169"/>
      <c r="JQV67" s="169"/>
      <c r="JQW67" s="169"/>
      <c r="JQX67" s="169"/>
      <c r="JQY67" s="169"/>
      <c r="JQZ67" s="169"/>
      <c r="JRA67" s="169"/>
      <c r="JRB67" s="169"/>
      <c r="JRC67" s="169"/>
      <c r="JRD67" s="169"/>
      <c r="JRE67" s="169"/>
      <c r="JRF67" s="169"/>
      <c r="JRG67" s="169"/>
      <c r="JRH67" s="169"/>
      <c r="JRI67" s="169"/>
      <c r="JRJ67" s="169"/>
      <c r="JRK67" s="169"/>
      <c r="JRL67" s="169"/>
      <c r="JRM67" s="169"/>
      <c r="JRN67" s="169"/>
      <c r="JRO67" s="169"/>
      <c r="JRP67" s="169"/>
      <c r="JRQ67" s="169"/>
      <c r="JRR67" s="169"/>
      <c r="JRS67" s="169"/>
      <c r="JRT67" s="169"/>
      <c r="JRU67" s="169"/>
      <c r="JRV67" s="169"/>
      <c r="JRW67" s="169"/>
      <c r="JRX67" s="169"/>
      <c r="JRY67" s="169"/>
      <c r="JRZ67" s="169"/>
      <c r="JSA67" s="169"/>
      <c r="JSB67" s="169"/>
      <c r="JSC67" s="169"/>
      <c r="JSD67" s="169"/>
      <c r="JSE67" s="169"/>
      <c r="JSF67" s="169"/>
      <c r="JSG67" s="169"/>
      <c r="JSH67" s="169"/>
      <c r="JSI67" s="169"/>
      <c r="JSJ67" s="169"/>
      <c r="JSK67" s="169"/>
      <c r="JSL67" s="169"/>
      <c r="JSM67" s="169"/>
      <c r="JSN67" s="169"/>
      <c r="JSO67" s="169"/>
      <c r="JSP67" s="169"/>
      <c r="JSQ67" s="169"/>
      <c r="JSR67" s="169"/>
      <c r="JSS67" s="169"/>
      <c r="JST67" s="169"/>
      <c r="JSU67" s="169"/>
      <c r="JSV67" s="169"/>
      <c r="JSW67" s="169"/>
      <c r="JSX67" s="169"/>
      <c r="JSY67" s="169"/>
      <c r="JSZ67" s="169"/>
      <c r="JTA67" s="169"/>
      <c r="JTB67" s="169"/>
      <c r="JTC67" s="169"/>
      <c r="JTD67" s="169"/>
      <c r="JTE67" s="169"/>
      <c r="JTF67" s="169"/>
      <c r="JTG67" s="169"/>
      <c r="JTH67" s="169"/>
      <c r="JTI67" s="169"/>
      <c r="JTJ67" s="169"/>
      <c r="JTK67" s="169"/>
      <c r="JTL67" s="169"/>
      <c r="JTM67" s="169"/>
      <c r="JTN67" s="169"/>
      <c r="JTO67" s="169"/>
      <c r="JTP67" s="169"/>
      <c r="JTQ67" s="169"/>
      <c r="JTR67" s="169"/>
      <c r="JTS67" s="169"/>
      <c r="JTT67" s="169"/>
      <c r="JTU67" s="169"/>
      <c r="JTV67" s="169"/>
      <c r="JTW67" s="169"/>
      <c r="JTX67" s="169"/>
      <c r="JTY67" s="169"/>
      <c r="JTZ67" s="169"/>
      <c r="JUA67" s="169"/>
      <c r="JUB67" s="169"/>
      <c r="JUC67" s="169"/>
      <c r="JUD67" s="169"/>
      <c r="JUE67" s="169"/>
      <c r="JUF67" s="169"/>
      <c r="JUG67" s="169"/>
      <c r="JUH67" s="169"/>
      <c r="JUI67" s="169"/>
      <c r="JUJ67" s="169"/>
      <c r="JUK67" s="169"/>
      <c r="JUL67" s="169"/>
      <c r="JUM67" s="169"/>
      <c r="JUN67" s="169"/>
      <c r="JUO67" s="169"/>
      <c r="JUP67" s="169"/>
      <c r="JUQ67" s="169"/>
      <c r="JUR67" s="169"/>
      <c r="JUS67" s="169"/>
      <c r="JUT67" s="169"/>
      <c r="JUU67" s="169"/>
      <c r="JUV67" s="169"/>
      <c r="JUW67" s="169"/>
      <c r="JUX67" s="169"/>
      <c r="JUY67" s="169"/>
      <c r="JUZ67" s="169"/>
      <c r="JVA67" s="169"/>
      <c r="JVB67" s="169"/>
      <c r="JVC67" s="169"/>
      <c r="JVD67" s="169"/>
      <c r="JVE67" s="169"/>
      <c r="JVF67" s="169"/>
      <c r="JVG67" s="169"/>
      <c r="JVH67" s="169"/>
      <c r="JVI67" s="169"/>
      <c r="JVJ67" s="169"/>
      <c r="JVK67" s="169"/>
      <c r="JVL67" s="169"/>
      <c r="JVM67" s="169"/>
      <c r="JVN67" s="169"/>
      <c r="JVO67" s="169"/>
      <c r="JVP67" s="169"/>
      <c r="JVQ67" s="169"/>
      <c r="JVR67" s="169"/>
      <c r="JVS67" s="169"/>
      <c r="JVT67" s="169"/>
      <c r="JVU67" s="169"/>
      <c r="JVV67" s="169"/>
      <c r="JVW67" s="169"/>
      <c r="JVX67" s="169"/>
      <c r="JVY67" s="169"/>
      <c r="JVZ67" s="169"/>
      <c r="JWA67" s="169"/>
      <c r="JWB67" s="169"/>
      <c r="JWC67" s="169"/>
      <c r="JWD67" s="169"/>
      <c r="JWE67" s="169"/>
      <c r="JWF67" s="169"/>
      <c r="JWG67" s="169"/>
      <c r="JWH67" s="169"/>
      <c r="JWI67" s="169"/>
      <c r="JWJ67" s="169"/>
      <c r="JWK67" s="169"/>
      <c r="JWL67" s="169"/>
      <c r="JWM67" s="169"/>
      <c r="JWN67" s="169"/>
      <c r="JWO67" s="169"/>
      <c r="JWP67" s="169"/>
      <c r="JWQ67" s="169"/>
      <c r="JWR67" s="169"/>
      <c r="JWS67" s="169"/>
      <c r="JWT67" s="169"/>
      <c r="JWU67" s="169"/>
      <c r="JWV67" s="169"/>
      <c r="JWW67" s="169"/>
      <c r="JWX67" s="169"/>
      <c r="JWY67" s="169"/>
      <c r="JWZ67" s="169"/>
      <c r="JXA67" s="169"/>
      <c r="JXB67" s="169"/>
      <c r="JXC67" s="169"/>
      <c r="JXD67" s="169"/>
      <c r="JXE67" s="169"/>
      <c r="JXF67" s="169"/>
      <c r="JXG67" s="169"/>
      <c r="JXH67" s="169"/>
      <c r="JXI67" s="169"/>
      <c r="JXJ67" s="169"/>
      <c r="JXK67" s="169"/>
      <c r="JXL67" s="169"/>
      <c r="JXM67" s="169"/>
      <c r="JXN67" s="169"/>
      <c r="JXO67" s="169"/>
      <c r="JXP67" s="169"/>
      <c r="JXQ67" s="169"/>
      <c r="JXR67" s="169"/>
      <c r="JXS67" s="169"/>
      <c r="JXT67" s="169"/>
      <c r="JXU67" s="169"/>
      <c r="JXV67" s="169"/>
      <c r="JXW67" s="169"/>
      <c r="JXX67" s="169"/>
      <c r="JXY67" s="169"/>
      <c r="JXZ67" s="169"/>
      <c r="JYA67" s="169"/>
      <c r="JYB67" s="169"/>
      <c r="JYC67" s="169"/>
      <c r="JYD67" s="169"/>
      <c r="JYE67" s="169"/>
      <c r="JYF67" s="169"/>
      <c r="JYG67" s="169"/>
      <c r="JYH67" s="169"/>
      <c r="JYI67" s="169"/>
      <c r="JYJ67" s="169"/>
      <c r="JYK67" s="169"/>
      <c r="JYL67" s="169"/>
      <c r="JYM67" s="169"/>
      <c r="JYN67" s="169"/>
      <c r="JYO67" s="169"/>
      <c r="JYP67" s="169"/>
      <c r="JYQ67" s="169"/>
      <c r="JYR67" s="169"/>
      <c r="JYS67" s="169"/>
      <c r="JYT67" s="169"/>
      <c r="JYU67" s="169"/>
      <c r="JYV67" s="169"/>
      <c r="JYW67" s="169"/>
      <c r="JYX67" s="169"/>
      <c r="JYY67" s="169"/>
      <c r="JYZ67" s="169"/>
      <c r="JZA67" s="169"/>
      <c r="JZB67" s="169"/>
      <c r="JZC67" s="169"/>
      <c r="JZD67" s="169"/>
      <c r="JZE67" s="169"/>
      <c r="JZF67" s="169"/>
      <c r="JZG67" s="169"/>
      <c r="JZH67" s="169"/>
      <c r="JZI67" s="169"/>
      <c r="JZJ67" s="169"/>
      <c r="JZK67" s="169"/>
      <c r="JZL67" s="169"/>
      <c r="JZM67" s="169"/>
      <c r="JZN67" s="169"/>
      <c r="JZO67" s="169"/>
      <c r="JZP67" s="169"/>
      <c r="JZQ67" s="169"/>
      <c r="JZR67" s="169"/>
      <c r="JZS67" s="169"/>
      <c r="JZT67" s="169"/>
      <c r="JZU67" s="169"/>
      <c r="JZV67" s="169"/>
      <c r="JZW67" s="169"/>
      <c r="JZX67" s="169"/>
      <c r="JZY67" s="169"/>
      <c r="JZZ67" s="169"/>
      <c r="KAA67" s="169"/>
      <c r="KAB67" s="169"/>
      <c r="KAC67" s="169"/>
      <c r="KAD67" s="169"/>
      <c r="KAE67" s="169"/>
      <c r="KAF67" s="169"/>
      <c r="KAG67" s="169"/>
      <c r="KAH67" s="169"/>
      <c r="KAI67" s="169"/>
      <c r="KAJ67" s="169"/>
      <c r="KAK67" s="169"/>
      <c r="KAL67" s="169"/>
      <c r="KAM67" s="169"/>
      <c r="KAN67" s="169"/>
      <c r="KAO67" s="169"/>
      <c r="KAP67" s="169"/>
      <c r="KAQ67" s="169"/>
      <c r="KAR67" s="169"/>
      <c r="KAS67" s="169"/>
      <c r="KAT67" s="169"/>
      <c r="KAU67" s="169"/>
      <c r="KAV67" s="169"/>
      <c r="KAW67" s="169"/>
      <c r="KAX67" s="169"/>
      <c r="KAY67" s="169"/>
      <c r="KAZ67" s="169"/>
      <c r="KBA67" s="169"/>
      <c r="KBB67" s="169"/>
      <c r="KBC67" s="169"/>
      <c r="KBD67" s="169"/>
      <c r="KBE67" s="169"/>
      <c r="KBF67" s="169"/>
      <c r="KBG67" s="169"/>
      <c r="KBH67" s="169"/>
      <c r="KBI67" s="169"/>
      <c r="KBJ67" s="169"/>
      <c r="KBK67" s="169"/>
      <c r="KBL67" s="169"/>
      <c r="KBM67" s="169"/>
      <c r="KBN67" s="169"/>
      <c r="KBO67" s="169"/>
      <c r="KBP67" s="169"/>
      <c r="KBQ67" s="169"/>
      <c r="KBR67" s="169"/>
      <c r="KBS67" s="169"/>
      <c r="KBT67" s="169"/>
      <c r="KBU67" s="169"/>
      <c r="KBV67" s="169"/>
      <c r="KBW67" s="169"/>
      <c r="KBX67" s="169"/>
      <c r="KBY67" s="169"/>
      <c r="KBZ67" s="169"/>
      <c r="KCA67" s="169"/>
      <c r="KCB67" s="169"/>
      <c r="KCC67" s="169"/>
      <c r="KCD67" s="169"/>
      <c r="KCE67" s="169"/>
      <c r="KCF67" s="169"/>
      <c r="KCG67" s="169"/>
      <c r="KCH67" s="169"/>
      <c r="KCI67" s="169"/>
      <c r="KCJ67" s="169"/>
      <c r="KCK67" s="169"/>
      <c r="KCL67" s="169"/>
      <c r="KCM67" s="169"/>
      <c r="KCN67" s="169"/>
      <c r="KCO67" s="169"/>
      <c r="KCP67" s="169"/>
      <c r="KCQ67" s="169"/>
      <c r="KCR67" s="169"/>
      <c r="KCS67" s="169"/>
      <c r="KCT67" s="169"/>
      <c r="KCU67" s="169"/>
      <c r="KCV67" s="169"/>
      <c r="KCW67" s="169"/>
      <c r="KCX67" s="169"/>
      <c r="KCY67" s="169"/>
      <c r="KCZ67" s="169"/>
      <c r="KDA67" s="169"/>
      <c r="KDB67" s="169"/>
      <c r="KDC67" s="169"/>
      <c r="KDD67" s="169"/>
      <c r="KDE67" s="169"/>
      <c r="KDF67" s="169"/>
      <c r="KDG67" s="169"/>
      <c r="KDH67" s="169"/>
      <c r="KDI67" s="169"/>
      <c r="KDJ67" s="169"/>
      <c r="KDK67" s="169"/>
      <c r="KDL67" s="169"/>
      <c r="KDM67" s="169"/>
      <c r="KDN67" s="169"/>
      <c r="KDO67" s="169"/>
      <c r="KDP67" s="169"/>
      <c r="KDQ67" s="169"/>
      <c r="KDR67" s="169"/>
      <c r="KDS67" s="169"/>
      <c r="KDT67" s="169"/>
      <c r="KDU67" s="169"/>
      <c r="KDV67" s="169"/>
      <c r="KDW67" s="169"/>
      <c r="KDX67" s="169"/>
      <c r="KDY67" s="169"/>
      <c r="KDZ67" s="169"/>
      <c r="KEA67" s="169"/>
      <c r="KEB67" s="169"/>
      <c r="KEC67" s="169"/>
      <c r="KED67" s="169"/>
      <c r="KEE67" s="169"/>
      <c r="KEF67" s="169"/>
      <c r="KEG67" s="169"/>
      <c r="KEH67" s="169"/>
      <c r="KEI67" s="169"/>
      <c r="KEJ67" s="169"/>
      <c r="KEK67" s="169"/>
      <c r="KEL67" s="169"/>
      <c r="KEM67" s="169"/>
      <c r="KEN67" s="169"/>
      <c r="KEO67" s="169"/>
      <c r="KEP67" s="169"/>
      <c r="KEQ67" s="169"/>
      <c r="KER67" s="169"/>
      <c r="KES67" s="169"/>
      <c r="KET67" s="169"/>
      <c r="KEU67" s="169"/>
      <c r="KEV67" s="169"/>
      <c r="KEW67" s="169"/>
      <c r="KEX67" s="169"/>
      <c r="KEY67" s="169"/>
      <c r="KEZ67" s="169"/>
      <c r="KFA67" s="169"/>
      <c r="KFB67" s="169"/>
      <c r="KFC67" s="169"/>
      <c r="KFD67" s="169"/>
      <c r="KFE67" s="169"/>
      <c r="KFF67" s="169"/>
      <c r="KFG67" s="169"/>
      <c r="KFH67" s="169"/>
      <c r="KFI67" s="169"/>
      <c r="KFJ67" s="169"/>
      <c r="KFK67" s="169"/>
      <c r="KFL67" s="169"/>
      <c r="KFM67" s="169"/>
      <c r="KFN67" s="169"/>
      <c r="KFO67" s="169"/>
      <c r="KFP67" s="169"/>
      <c r="KFQ67" s="169"/>
      <c r="KFR67" s="169"/>
      <c r="KFS67" s="169"/>
      <c r="KFT67" s="169"/>
      <c r="KFU67" s="169"/>
      <c r="KFV67" s="169"/>
      <c r="KFW67" s="169"/>
      <c r="KFX67" s="169"/>
      <c r="KFY67" s="169"/>
      <c r="KFZ67" s="169"/>
      <c r="KGA67" s="169"/>
      <c r="KGB67" s="169"/>
      <c r="KGC67" s="169"/>
      <c r="KGD67" s="169"/>
      <c r="KGE67" s="169"/>
      <c r="KGF67" s="169"/>
      <c r="KGG67" s="169"/>
      <c r="KGH67" s="169"/>
      <c r="KGI67" s="169"/>
      <c r="KGJ67" s="169"/>
      <c r="KGK67" s="169"/>
      <c r="KGL67" s="169"/>
      <c r="KGM67" s="169"/>
      <c r="KGN67" s="169"/>
      <c r="KGO67" s="169"/>
      <c r="KGP67" s="169"/>
      <c r="KGQ67" s="169"/>
      <c r="KGR67" s="169"/>
      <c r="KGS67" s="169"/>
      <c r="KGT67" s="169"/>
      <c r="KGU67" s="169"/>
      <c r="KGV67" s="169"/>
      <c r="KGW67" s="169"/>
      <c r="KGX67" s="169"/>
      <c r="KGY67" s="169"/>
      <c r="KGZ67" s="169"/>
      <c r="KHA67" s="169"/>
      <c r="KHB67" s="169"/>
      <c r="KHC67" s="169"/>
      <c r="KHD67" s="169"/>
      <c r="KHE67" s="169"/>
      <c r="KHF67" s="169"/>
      <c r="KHG67" s="169"/>
      <c r="KHH67" s="169"/>
      <c r="KHI67" s="169"/>
      <c r="KHJ67" s="169"/>
      <c r="KHK67" s="169"/>
      <c r="KHL67" s="169"/>
      <c r="KHM67" s="169"/>
      <c r="KHN67" s="169"/>
      <c r="KHO67" s="169"/>
      <c r="KHP67" s="169"/>
      <c r="KHQ67" s="169"/>
      <c r="KHR67" s="169"/>
      <c r="KHS67" s="169"/>
      <c r="KHT67" s="169"/>
      <c r="KHU67" s="169"/>
      <c r="KHV67" s="169"/>
      <c r="KHW67" s="169"/>
      <c r="KHX67" s="169"/>
      <c r="KHY67" s="169"/>
      <c r="KHZ67" s="169"/>
      <c r="KIA67" s="169"/>
      <c r="KIB67" s="169"/>
      <c r="KIC67" s="169"/>
      <c r="KID67" s="169"/>
      <c r="KIE67" s="169"/>
      <c r="KIF67" s="169"/>
      <c r="KIG67" s="169"/>
      <c r="KIH67" s="169"/>
      <c r="KII67" s="169"/>
      <c r="KIJ67" s="169"/>
      <c r="KIK67" s="169"/>
      <c r="KIL67" s="169"/>
      <c r="KIM67" s="169"/>
      <c r="KIN67" s="169"/>
      <c r="KIO67" s="169"/>
      <c r="KIP67" s="169"/>
      <c r="KIQ67" s="169"/>
      <c r="KIR67" s="169"/>
      <c r="KIS67" s="169"/>
      <c r="KIT67" s="169"/>
      <c r="KIU67" s="169"/>
      <c r="KIV67" s="169"/>
      <c r="KIW67" s="169"/>
      <c r="KIX67" s="169"/>
      <c r="KIY67" s="169"/>
      <c r="KIZ67" s="169"/>
      <c r="KJA67" s="169"/>
      <c r="KJB67" s="169"/>
      <c r="KJC67" s="169"/>
      <c r="KJD67" s="169"/>
      <c r="KJE67" s="169"/>
      <c r="KJF67" s="169"/>
      <c r="KJG67" s="169"/>
      <c r="KJH67" s="169"/>
      <c r="KJI67" s="169"/>
      <c r="KJJ67" s="169"/>
      <c r="KJK67" s="169"/>
      <c r="KJL67" s="169"/>
      <c r="KJM67" s="169"/>
      <c r="KJN67" s="169"/>
      <c r="KJO67" s="169"/>
      <c r="KJP67" s="169"/>
      <c r="KJQ67" s="169"/>
      <c r="KJR67" s="169"/>
      <c r="KJS67" s="169"/>
      <c r="KJT67" s="169"/>
      <c r="KJU67" s="169"/>
      <c r="KJV67" s="169"/>
      <c r="KJW67" s="169"/>
      <c r="KJX67" s="169"/>
      <c r="KJY67" s="169"/>
      <c r="KJZ67" s="169"/>
      <c r="KKA67" s="169"/>
      <c r="KKB67" s="169"/>
      <c r="KKC67" s="169"/>
      <c r="KKD67" s="169"/>
      <c r="KKE67" s="169"/>
      <c r="KKF67" s="169"/>
      <c r="KKG67" s="169"/>
      <c r="KKH67" s="169"/>
      <c r="KKI67" s="169"/>
      <c r="KKJ67" s="169"/>
      <c r="KKK67" s="169"/>
      <c r="KKL67" s="169"/>
      <c r="KKM67" s="169"/>
      <c r="KKN67" s="169"/>
      <c r="KKO67" s="169"/>
      <c r="KKP67" s="169"/>
      <c r="KKQ67" s="169"/>
      <c r="KKR67" s="169"/>
      <c r="KKS67" s="169"/>
      <c r="KKT67" s="169"/>
      <c r="KKU67" s="169"/>
      <c r="KKV67" s="169"/>
      <c r="KKW67" s="169"/>
      <c r="KKX67" s="169"/>
      <c r="KKY67" s="169"/>
      <c r="KKZ67" s="169"/>
      <c r="KLA67" s="169"/>
      <c r="KLB67" s="169"/>
      <c r="KLC67" s="169"/>
      <c r="KLD67" s="169"/>
      <c r="KLE67" s="169"/>
      <c r="KLF67" s="169"/>
      <c r="KLG67" s="169"/>
      <c r="KLH67" s="169"/>
      <c r="KLI67" s="169"/>
      <c r="KLJ67" s="169"/>
      <c r="KLK67" s="169"/>
      <c r="KLL67" s="169"/>
      <c r="KLM67" s="169"/>
      <c r="KLN67" s="169"/>
      <c r="KLO67" s="169"/>
      <c r="KLP67" s="169"/>
      <c r="KLQ67" s="169"/>
      <c r="KLR67" s="169"/>
      <c r="KLS67" s="169"/>
      <c r="KLT67" s="169"/>
      <c r="KLU67" s="169"/>
      <c r="KLV67" s="169"/>
      <c r="KLW67" s="169"/>
      <c r="KLX67" s="169"/>
      <c r="KLY67" s="169"/>
      <c r="KLZ67" s="169"/>
      <c r="KMA67" s="169"/>
      <c r="KMB67" s="169"/>
      <c r="KMC67" s="169"/>
      <c r="KMD67" s="169"/>
      <c r="KME67" s="169"/>
      <c r="KMF67" s="169"/>
      <c r="KMG67" s="169"/>
      <c r="KMH67" s="169"/>
      <c r="KMI67" s="169"/>
      <c r="KMJ67" s="169"/>
      <c r="KMK67" s="169"/>
      <c r="KML67" s="169"/>
      <c r="KMM67" s="169"/>
      <c r="KMN67" s="169"/>
      <c r="KMO67" s="169"/>
      <c r="KMP67" s="169"/>
      <c r="KMQ67" s="169"/>
      <c r="KMR67" s="169"/>
      <c r="KMS67" s="169"/>
      <c r="KMT67" s="169"/>
      <c r="KMU67" s="169"/>
      <c r="KMV67" s="169"/>
      <c r="KMW67" s="169"/>
      <c r="KMX67" s="169"/>
      <c r="KMY67" s="169"/>
      <c r="KMZ67" s="169"/>
      <c r="KNA67" s="169"/>
      <c r="KNB67" s="169"/>
      <c r="KNC67" s="169"/>
      <c r="KND67" s="169"/>
      <c r="KNE67" s="169"/>
      <c r="KNF67" s="169"/>
      <c r="KNG67" s="169"/>
      <c r="KNH67" s="169"/>
      <c r="KNI67" s="169"/>
      <c r="KNJ67" s="169"/>
      <c r="KNK67" s="169"/>
      <c r="KNL67" s="169"/>
      <c r="KNM67" s="169"/>
      <c r="KNN67" s="169"/>
      <c r="KNO67" s="169"/>
      <c r="KNP67" s="169"/>
      <c r="KNQ67" s="169"/>
      <c r="KNR67" s="169"/>
      <c r="KNS67" s="169"/>
      <c r="KNT67" s="169"/>
      <c r="KNU67" s="169"/>
      <c r="KNV67" s="169"/>
      <c r="KNW67" s="169"/>
      <c r="KNX67" s="169"/>
      <c r="KNY67" s="169"/>
      <c r="KNZ67" s="169"/>
      <c r="KOA67" s="169"/>
      <c r="KOB67" s="169"/>
      <c r="KOC67" s="169"/>
      <c r="KOD67" s="169"/>
      <c r="KOE67" s="169"/>
      <c r="KOF67" s="169"/>
      <c r="KOG67" s="169"/>
      <c r="KOH67" s="169"/>
      <c r="KOI67" s="169"/>
      <c r="KOJ67" s="169"/>
      <c r="KOK67" s="169"/>
      <c r="KOL67" s="169"/>
      <c r="KOM67" s="169"/>
      <c r="KON67" s="169"/>
      <c r="KOO67" s="169"/>
      <c r="KOP67" s="169"/>
      <c r="KOQ67" s="169"/>
      <c r="KOR67" s="169"/>
      <c r="KOS67" s="169"/>
      <c r="KOT67" s="169"/>
      <c r="KOU67" s="169"/>
      <c r="KOV67" s="169"/>
      <c r="KOW67" s="169"/>
      <c r="KOX67" s="169"/>
      <c r="KOY67" s="169"/>
      <c r="KOZ67" s="169"/>
      <c r="KPA67" s="169"/>
      <c r="KPB67" s="169"/>
      <c r="KPC67" s="169"/>
      <c r="KPD67" s="169"/>
      <c r="KPE67" s="169"/>
      <c r="KPF67" s="169"/>
      <c r="KPG67" s="169"/>
      <c r="KPH67" s="169"/>
      <c r="KPI67" s="169"/>
      <c r="KPJ67" s="169"/>
      <c r="KPK67" s="169"/>
      <c r="KPL67" s="169"/>
      <c r="KPM67" s="169"/>
      <c r="KPN67" s="169"/>
      <c r="KPO67" s="169"/>
      <c r="KPP67" s="169"/>
      <c r="KPQ67" s="169"/>
      <c r="KPR67" s="169"/>
      <c r="KPS67" s="169"/>
      <c r="KPT67" s="169"/>
      <c r="KPU67" s="169"/>
      <c r="KPV67" s="169"/>
      <c r="KPW67" s="169"/>
      <c r="KPX67" s="169"/>
      <c r="KPY67" s="169"/>
      <c r="KPZ67" s="169"/>
      <c r="KQA67" s="169"/>
      <c r="KQB67" s="169"/>
      <c r="KQC67" s="169"/>
      <c r="KQD67" s="169"/>
      <c r="KQE67" s="169"/>
      <c r="KQF67" s="169"/>
      <c r="KQG67" s="169"/>
      <c r="KQH67" s="169"/>
      <c r="KQI67" s="169"/>
      <c r="KQJ67" s="169"/>
      <c r="KQK67" s="169"/>
      <c r="KQL67" s="169"/>
      <c r="KQM67" s="169"/>
      <c r="KQN67" s="169"/>
      <c r="KQO67" s="169"/>
      <c r="KQP67" s="169"/>
      <c r="KQQ67" s="169"/>
      <c r="KQR67" s="169"/>
      <c r="KQS67" s="169"/>
      <c r="KQT67" s="169"/>
      <c r="KQU67" s="169"/>
      <c r="KQV67" s="169"/>
      <c r="KQW67" s="169"/>
      <c r="KQX67" s="169"/>
      <c r="KQY67" s="169"/>
      <c r="KQZ67" s="169"/>
      <c r="KRA67" s="169"/>
      <c r="KRB67" s="169"/>
      <c r="KRC67" s="169"/>
      <c r="KRD67" s="169"/>
      <c r="KRE67" s="169"/>
      <c r="KRF67" s="169"/>
      <c r="KRG67" s="169"/>
      <c r="KRH67" s="169"/>
      <c r="KRI67" s="169"/>
      <c r="KRJ67" s="169"/>
      <c r="KRK67" s="169"/>
      <c r="KRL67" s="169"/>
      <c r="KRM67" s="169"/>
      <c r="KRN67" s="169"/>
      <c r="KRO67" s="169"/>
      <c r="KRP67" s="169"/>
      <c r="KRQ67" s="169"/>
      <c r="KRR67" s="169"/>
      <c r="KRS67" s="169"/>
      <c r="KRT67" s="169"/>
      <c r="KRU67" s="169"/>
      <c r="KRV67" s="169"/>
      <c r="KRW67" s="169"/>
      <c r="KRX67" s="169"/>
      <c r="KRY67" s="169"/>
      <c r="KRZ67" s="169"/>
      <c r="KSA67" s="169"/>
      <c r="KSB67" s="169"/>
      <c r="KSC67" s="169"/>
      <c r="KSD67" s="169"/>
      <c r="KSE67" s="169"/>
      <c r="KSF67" s="169"/>
      <c r="KSG67" s="169"/>
      <c r="KSH67" s="169"/>
      <c r="KSI67" s="169"/>
      <c r="KSJ67" s="169"/>
      <c r="KSK67" s="169"/>
      <c r="KSL67" s="169"/>
      <c r="KSM67" s="169"/>
      <c r="KSN67" s="169"/>
      <c r="KSO67" s="169"/>
      <c r="KSP67" s="169"/>
      <c r="KSQ67" s="169"/>
      <c r="KSR67" s="169"/>
      <c r="KSS67" s="169"/>
      <c r="KST67" s="169"/>
      <c r="KSU67" s="169"/>
      <c r="KSV67" s="169"/>
      <c r="KSW67" s="169"/>
      <c r="KSX67" s="169"/>
      <c r="KSY67" s="169"/>
      <c r="KSZ67" s="169"/>
      <c r="KTA67" s="169"/>
      <c r="KTB67" s="169"/>
      <c r="KTC67" s="169"/>
      <c r="KTD67" s="169"/>
      <c r="KTE67" s="169"/>
      <c r="KTF67" s="169"/>
      <c r="KTG67" s="169"/>
      <c r="KTH67" s="169"/>
      <c r="KTI67" s="169"/>
      <c r="KTJ67" s="169"/>
      <c r="KTK67" s="169"/>
      <c r="KTL67" s="169"/>
      <c r="KTM67" s="169"/>
      <c r="KTN67" s="169"/>
      <c r="KTO67" s="169"/>
      <c r="KTP67" s="169"/>
      <c r="KTQ67" s="169"/>
      <c r="KTR67" s="169"/>
      <c r="KTS67" s="169"/>
      <c r="KTT67" s="169"/>
      <c r="KTU67" s="169"/>
      <c r="KTV67" s="169"/>
      <c r="KTW67" s="169"/>
      <c r="KTX67" s="169"/>
      <c r="KTY67" s="169"/>
      <c r="KTZ67" s="169"/>
      <c r="KUA67" s="169"/>
      <c r="KUB67" s="169"/>
      <c r="KUC67" s="169"/>
      <c r="KUD67" s="169"/>
      <c r="KUE67" s="169"/>
      <c r="KUF67" s="169"/>
      <c r="KUG67" s="169"/>
      <c r="KUH67" s="169"/>
      <c r="KUI67" s="169"/>
      <c r="KUJ67" s="169"/>
      <c r="KUK67" s="169"/>
      <c r="KUL67" s="169"/>
      <c r="KUM67" s="169"/>
      <c r="KUN67" s="169"/>
      <c r="KUO67" s="169"/>
      <c r="KUP67" s="169"/>
      <c r="KUQ67" s="169"/>
      <c r="KUR67" s="169"/>
      <c r="KUS67" s="169"/>
      <c r="KUT67" s="169"/>
      <c r="KUU67" s="169"/>
      <c r="KUV67" s="169"/>
      <c r="KUW67" s="169"/>
      <c r="KUX67" s="169"/>
      <c r="KUY67" s="169"/>
      <c r="KUZ67" s="169"/>
      <c r="KVA67" s="169"/>
      <c r="KVB67" s="169"/>
      <c r="KVC67" s="169"/>
      <c r="KVD67" s="169"/>
      <c r="KVE67" s="169"/>
      <c r="KVF67" s="169"/>
      <c r="KVG67" s="169"/>
      <c r="KVH67" s="169"/>
      <c r="KVI67" s="169"/>
      <c r="KVJ67" s="169"/>
      <c r="KVK67" s="169"/>
      <c r="KVL67" s="169"/>
      <c r="KVM67" s="169"/>
      <c r="KVN67" s="169"/>
      <c r="KVO67" s="169"/>
      <c r="KVP67" s="169"/>
      <c r="KVQ67" s="169"/>
      <c r="KVR67" s="169"/>
      <c r="KVS67" s="169"/>
      <c r="KVT67" s="169"/>
      <c r="KVU67" s="169"/>
      <c r="KVV67" s="169"/>
      <c r="KVW67" s="169"/>
      <c r="KVX67" s="169"/>
      <c r="KVY67" s="169"/>
      <c r="KVZ67" s="169"/>
      <c r="KWA67" s="169"/>
      <c r="KWB67" s="169"/>
      <c r="KWC67" s="169"/>
      <c r="KWD67" s="169"/>
      <c r="KWE67" s="169"/>
      <c r="KWF67" s="169"/>
      <c r="KWG67" s="169"/>
      <c r="KWH67" s="169"/>
      <c r="KWI67" s="169"/>
      <c r="KWJ67" s="169"/>
      <c r="KWK67" s="169"/>
      <c r="KWL67" s="169"/>
      <c r="KWM67" s="169"/>
      <c r="KWN67" s="169"/>
      <c r="KWO67" s="169"/>
      <c r="KWP67" s="169"/>
      <c r="KWQ67" s="169"/>
      <c r="KWR67" s="169"/>
      <c r="KWS67" s="169"/>
      <c r="KWT67" s="169"/>
      <c r="KWU67" s="169"/>
      <c r="KWV67" s="169"/>
      <c r="KWW67" s="169"/>
      <c r="KWX67" s="169"/>
      <c r="KWY67" s="169"/>
      <c r="KWZ67" s="169"/>
      <c r="KXA67" s="169"/>
      <c r="KXB67" s="169"/>
      <c r="KXC67" s="169"/>
      <c r="KXD67" s="169"/>
      <c r="KXE67" s="169"/>
      <c r="KXF67" s="169"/>
      <c r="KXG67" s="169"/>
      <c r="KXH67" s="169"/>
      <c r="KXI67" s="169"/>
      <c r="KXJ67" s="169"/>
      <c r="KXK67" s="169"/>
      <c r="KXL67" s="169"/>
      <c r="KXM67" s="169"/>
      <c r="KXN67" s="169"/>
      <c r="KXO67" s="169"/>
      <c r="KXP67" s="169"/>
      <c r="KXQ67" s="169"/>
      <c r="KXR67" s="169"/>
      <c r="KXS67" s="169"/>
      <c r="KXT67" s="169"/>
      <c r="KXU67" s="169"/>
      <c r="KXV67" s="169"/>
      <c r="KXW67" s="169"/>
      <c r="KXX67" s="169"/>
      <c r="KXY67" s="169"/>
      <c r="KXZ67" s="169"/>
      <c r="KYA67" s="169"/>
      <c r="KYB67" s="169"/>
      <c r="KYC67" s="169"/>
      <c r="KYD67" s="169"/>
      <c r="KYE67" s="169"/>
      <c r="KYF67" s="169"/>
      <c r="KYG67" s="169"/>
      <c r="KYH67" s="169"/>
      <c r="KYI67" s="169"/>
      <c r="KYJ67" s="169"/>
      <c r="KYK67" s="169"/>
      <c r="KYL67" s="169"/>
      <c r="KYM67" s="169"/>
      <c r="KYN67" s="169"/>
      <c r="KYO67" s="169"/>
      <c r="KYP67" s="169"/>
      <c r="KYQ67" s="169"/>
      <c r="KYR67" s="169"/>
      <c r="KYS67" s="169"/>
      <c r="KYT67" s="169"/>
      <c r="KYU67" s="169"/>
      <c r="KYV67" s="169"/>
      <c r="KYW67" s="169"/>
      <c r="KYX67" s="169"/>
      <c r="KYY67" s="169"/>
      <c r="KYZ67" s="169"/>
      <c r="KZA67" s="169"/>
      <c r="KZB67" s="169"/>
      <c r="KZC67" s="169"/>
      <c r="KZD67" s="169"/>
      <c r="KZE67" s="169"/>
      <c r="KZF67" s="169"/>
      <c r="KZG67" s="169"/>
      <c r="KZH67" s="169"/>
      <c r="KZI67" s="169"/>
      <c r="KZJ67" s="169"/>
      <c r="KZK67" s="169"/>
      <c r="KZL67" s="169"/>
      <c r="KZM67" s="169"/>
      <c r="KZN67" s="169"/>
      <c r="KZO67" s="169"/>
      <c r="KZP67" s="169"/>
      <c r="KZQ67" s="169"/>
      <c r="KZR67" s="169"/>
      <c r="KZS67" s="169"/>
      <c r="KZT67" s="169"/>
      <c r="KZU67" s="169"/>
      <c r="KZV67" s="169"/>
      <c r="KZW67" s="169"/>
      <c r="KZX67" s="169"/>
      <c r="KZY67" s="169"/>
      <c r="KZZ67" s="169"/>
      <c r="LAA67" s="169"/>
      <c r="LAB67" s="169"/>
      <c r="LAC67" s="169"/>
      <c r="LAD67" s="169"/>
      <c r="LAE67" s="169"/>
      <c r="LAF67" s="169"/>
      <c r="LAG67" s="169"/>
      <c r="LAH67" s="169"/>
      <c r="LAI67" s="169"/>
      <c r="LAJ67" s="169"/>
      <c r="LAK67" s="169"/>
      <c r="LAL67" s="169"/>
      <c r="LAM67" s="169"/>
      <c r="LAN67" s="169"/>
      <c r="LAO67" s="169"/>
      <c r="LAP67" s="169"/>
      <c r="LAQ67" s="169"/>
      <c r="LAR67" s="169"/>
      <c r="LAS67" s="169"/>
      <c r="LAT67" s="169"/>
      <c r="LAU67" s="169"/>
      <c r="LAV67" s="169"/>
      <c r="LAW67" s="169"/>
      <c r="LAX67" s="169"/>
      <c r="LAY67" s="169"/>
      <c r="LAZ67" s="169"/>
      <c r="LBA67" s="169"/>
      <c r="LBB67" s="169"/>
      <c r="LBC67" s="169"/>
      <c r="LBD67" s="169"/>
      <c r="LBE67" s="169"/>
      <c r="LBF67" s="169"/>
      <c r="LBG67" s="169"/>
      <c r="LBH67" s="169"/>
      <c r="LBI67" s="169"/>
      <c r="LBJ67" s="169"/>
      <c r="LBK67" s="169"/>
      <c r="LBL67" s="169"/>
      <c r="LBM67" s="169"/>
      <c r="LBN67" s="169"/>
      <c r="LBO67" s="169"/>
      <c r="LBP67" s="169"/>
      <c r="LBQ67" s="169"/>
      <c r="LBR67" s="169"/>
      <c r="LBS67" s="169"/>
      <c r="LBT67" s="169"/>
      <c r="LBU67" s="169"/>
      <c r="LBV67" s="169"/>
      <c r="LBW67" s="169"/>
      <c r="LBX67" s="169"/>
      <c r="LBY67" s="169"/>
      <c r="LBZ67" s="169"/>
      <c r="LCA67" s="169"/>
      <c r="LCB67" s="169"/>
      <c r="LCC67" s="169"/>
      <c r="LCD67" s="169"/>
      <c r="LCE67" s="169"/>
      <c r="LCF67" s="169"/>
      <c r="LCG67" s="169"/>
      <c r="LCH67" s="169"/>
      <c r="LCI67" s="169"/>
      <c r="LCJ67" s="169"/>
      <c r="LCK67" s="169"/>
      <c r="LCL67" s="169"/>
      <c r="LCM67" s="169"/>
      <c r="LCN67" s="169"/>
      <c r="LCO67" s="169"/>
      <c r="LCP67" s="169"/>
      <c r="LCQ67" s="169"/>
      <c r="LCR67" s="169"/>
      <c r="LCS67" s="169"/>
      <c r="LCT67" s="169"/>
      <c r="LCU67" s="169"/>
      <c r="LCV67" s="169"/>
      <c r="LCW67" s="169"/>
      <c r="LCX67" s="169"/>
      <c r="LCY67" s="169"/>
      <c r="LCZ67" s="169"/>
      <c r="LDA67" s="169"/>
      <c r="LDB67" s="169"/>
      <c r="LDC67" s="169"/>
      <c r="LDD67" s="169"/>
      <c r="LDE67" s="169"/>
      <c r="LDF67" s="169"/>
      <c r="LDG67" s="169"/>
      <c r="LDH67" s="169"/>
      <c r="LDI67" s="169"/>
      <c r="LDJ67" s="169"/>
      <c r="LDK67" s="169"/>
      <c r="LDL67" s="169"/>
      <c r="LDM67" s="169"/>
      <c r="LDN67" s="169"/>
      <c r="LDO67" s="169"/>
      <c r="LDP67" s="169"/>
      <c r="LDQ67" s="169"/>
      <c r="LDR67" s="169"/>
      <c r="LDS67" s="169"/>
      <c r="LDT67" s="169"/>
      <c r="LDU67" s="169"/>
      <c r="LDV67" s="169"/>
      <c r="LDW67" s="169"/>
      <c r="LDX67" s="169"/>
      <c r="LDY67" s="169"/>
      <c r="LDZ67" s="169"/>
      <c r="LEA67" s="169"/>
      <c r="LEB67" s="169"/>
      <c r="LEC67" s="169"/>
      <c r="LED67" s="169"/>
      <c r="LEE67" s="169"/>
      <c r="LEF67" s="169"/>
      <c r="LEG67" s="169"/>
      <c r="LEH67" s="169"/>
      <c r="LEI67" s="169"/>
      <c r="LEJ67" s="169"/>
      <c r="LEK67" s="169"/>
      <c r="LEL67" s="169"/>
      <c r="LEM67" s="169"/>
      <c r="LEN67" s="169"/>
      <c r="LEO67" s="169"/>
      <c r="LEP67" s="169"/>
      <c r="LEQ67" s="169"/>
      <c r="LER67" s="169"/>
      <c r="LES67" s="169"/>
      <c r="LET67" s="169"/>
      <c r="LEU67" s="169"/>
      <c r="LEV67" s="169"/>
      <c r="LEW67" s="169"/>
      <c r="LEX67" s="169"/>
      <c r="LEY67" s="169"/>
      <c r="LEZ67" s="169"/>
      <c r="LFA67" s="169"/>
      <c r="LFB67" s="169"/>
      <c r="LFC67" s="169"/>
      <c r="LFD67" s="169"/>
      <c r="LFE67" s="169"/>
      <c r="LFF67" s="169"/>
      <c r="LFG67" s="169"/>
      <c r="LFH67" s="169"/>
      <c r="LFI67" s="169"/>
      <c r="LFJ67" s="169"/>
      <c r="LFK67" s="169"/>
      <c r="LFL67" s="169"/>
      <c r="LFM67" s="169"/>
      <c r="LFN67" s="169"/>
      <c r="LFO67" s="169"/>
      <c r="LFP67" s="169"/>
      <c r="LFQ67" s="169"/>
      <c r="LFR67" s="169"/>
      <c r="LFS67" s="169"/>
      <c r="LFT67" s="169"/>
      <c r="LFU67" s="169"/>
      <c r="LFV67" s="169"/>
      <c r="LFW67" s="169"/>
      <c r="LFX67" s="169"/>
      <c r="LFY67" s="169"/>
      <c r="LFZ67" s="169"/>
      <c r="LGA67" s="169"/>
      <c r="LGB67" s="169"/>
      <c r="LGC67" s="169"/>
      <c r="LGD67" s="169"/>
      <c r="LGE67" s="169"/>
      <c r="LGF67" s="169"/>
      <c r="LGG67" s="169"/>
      <c r="LGH67" s="169"/>
      <c r="LGI67" s="169"/>
      <c r="LGJ67" s="169"/>
      <c r="LGK67" s="169"/>
      <c r="LGL67" s="169"/>
      <c r="LGM67" s="169"/>
      <c r="LGN67" s="169"/>
      <c r="LGO67" s="169"/>
      <c r="LGP67" s="169"/>
      <c r="LGQ67" s="169"/>
      <c r="LGR67" s="169"/>
      <c r="LGS67" s="169"/>
      <c r="LGT67" s="169"/>
      <c r="LGU67" s="169"/>
      <c r="LGV67" s="169"/>
      <c r="LGW67" s="169"/>
      <c r="LGX67" s="169"/>
      <c r="LGY67" s="169"/>
      <c r="LGZ67" s="169"/>
      <c r="LHA67" s="169"/>
      <c r="LHB67" s="169"/>
      <c r="LHC67" s="169"/>
      <c r="LHD67" s="169"/>
      <c r="LHE67" s="169"/>
      <c r="LHF67" s="169"/>
      <c r="LHG67" s="169"/>
      <c r="LHH67" s="169"/>
      <c r="LHI67" s="169"/>
      <c r="LHJ67" s="169"/>
      <c r="LHK67" s="169"/>
      <c r="LHL67" s="169"/>
      <c r="LHM67" s="169"/>
      <c r="LHN67" s="169"/>
      <c r="LHO67" s="169"/>
      <c r="LHP67" s="169"/>
      <c r="LHQ67" s="169"/>
      <c r="LHR67" s="169"/>
      <c r="LHS67" s="169"/>
      <c r="LHT67" s="169"/>
      <c r="LHU67" s="169"/>
      <c r="LHV67" s="169"/>
      <c r="LHW67" s="169"/>
      <c r="LHX67" s="169"/>
      <c r="LHY67" s="169"/>
      <c r="LHZ67" s="169"/>
      <c r="LIA67" s="169"/>
      <c r="LIB67" s="169"/>
      <c r="LIC67" s="169"/>
      <c r="LID67" s="169"/>
      <c r="LIE67" s="169"/>
      <c r="LIF67" s="169"/>
      <c r="LIG67" s="169"/>
      <c r="LIH67" s="169"/>
      <c r="LII67" s="169"/>
      <c r="LIJ67" s="169"/>
      <c r="LIK67" s="169"/>
      <c r="LIL67" s="169"/>
      <c r="LIM67" s="169"/>
      <c r="LIN67" s="169"/>
      <c r="LIO67" s="169"/>
      <c r="LIP67" s="169"/>
      <c r="LIQ67" s="169"/>
      <c r="LIR67" s="169"/>
      <c r="LIS67" s="169"/>
      <c r="LIT67" s="169"/>
      <c r="LIU67" s="169"/>
      <c r="LIV67" s="169"/>
      <c r="LIW67" s="169"/>
      <c r="LIX67" s="169"/>
      <c r="LIY67" s="169"/>
      <c r="LIZ67" s="169"/>
      <c r="LJA67" s="169"/>
      <c r="LJB67" s="169"/>
      <c r="LJC67" s="169"/>
      <c r="LJD67" s="169"/>
      <c r="LJE67" s="169"/>
      <c r="LJF67" s="169"/>
      <c r="LJG67" s="169"/>
      <c r="LJH67" s="169"/>
      <c r="LJI67" s="169"/>
      <c r="LJJ67" s="169"/>
      <c r="LJK67" s="169"/>
      <c r="LJL67" s="169"/>
      <c r="LJM67" s="169"/>
      <c r="LJN67" s="169"/>
      <c r="LJO67" s="169"/>
      <c r="LJP67" s="169"/>
      <c r="LJQ67" s="169"/>
      <c r="LJR67" s="169"/>
      <c r="LJS67" s="169"/>
      <c r="LJT67" s="169"/>
      <c r="LJU67" s="169"/>
      <c r="LJV67" s="169"/>
      <c r="LJW67" s="169"/>
      <c r="LJX67" s="169"/>
      <c r="LJY67" s="169"/>
      <c r="LJZ67" s="169"/>
      <c r="LKA67" s="169"/>
      <c r="LKB67" s="169"/>
      <c r="LKC67" s="169"/>
      <c r="LKD67" s="169"/>
      <c r="LKE67" s="169"/>
      <c r="LKF67" s="169"/>
      <c r="LKG67" s="169"/>
      <c r="LKH67" s="169"/>
      <c r="LKI67" s="169"/>
      <c r="LKJ67" s="169"/>
      <c r="LKK67" s="169"/>
      <c r="LKL67" s="169"/>
      <c r="LKM67" s="169"/>
      <c r="LKN67" s="169"/>
      <c r="LKO67" s="169"/>
      <c r="LKP67" s="169"/>
      <c r="LKQ67" s="169"/>
      <c r="LKR67" s="169"/>
      <c r="LKS67" s="169"/>
      <c r="LKT67" s="169"/>
      <c r="LKU67" s="169"/>
      <c r="LKV67" s="169"/>
      <c r="LKW67" s="169"/>
      <c r="LKX67" s="169"/>
      <c r="LKY67" s="169"/>
      <c r="LKZ67" s="169"/>
      <c r="LLA67" s="169"/>
      <c r="LLB67" s="169"/>
      <c r="LLC67" s="169"/>
      <c r="LLD67" s="169"/>
      <c r="LLE67" s="169"/>
      <c r="LLF67" s="169"/>
      <c r="LLG67" s="169"/>
      <c r="LLH67" s="169"/>
      <c r="LLI67" s="169"/>
      <c r="LLJ67" s="169"/>
      <c r="LLK67" s="169"/>
      <c r="LLL67" s="169"/>
      <c r="LLM67" s="169"/>
      <c r="LLN67" s="169"/>
      <c r="LLO67" s="169"/>
      <c r="LLP67" s="169"/>
      <c r="LLQ67" s="169"/>
      <c r="LLR67" s="169"/>
      <c r="LLS67" s="169"/>
      <c r="LLT67" s="169"/>
      <c r="LLU67" s="169"/>
      <c r="LLV67" s="169"/>
      <c r="LLW67" s="169"/>
      <c r="LLX67" s="169"/>
      <c r="LLY67" s="169"/>
      <c r="LLZ67" s="169"/>
      <c r="LMA67" s="169"/>
      <c r="LMB67" s="169"/>
      <c r="LMC67" s="169"/>
      <c r="LMD67" s="169"/>
      <c r="LME67" s="169"/>
      <c r="LMF67" s="169"/>
      <c r="LMG67" s="169"/>
      <c r="LMH67" s="169"/>
      <c r="LMI67" s="169"/>
      <c r="LMJ67" s="169"/>
      <c r="LMK67" s="169"/>
      <c r="LML67" s="169"/>
      <c r="LMM67" s="169"/>
      <c r="LMN67" s="169"/>
      <c r="LMO67" s="169"/>
      <c r="LMP67" s="169"/>
      <c r="LMQ67" s="169"/>
      <c r="LMR67" s="169"/>
      <c r="LMS67" s="169"/>
      <c r="LMT67" s="169"/>
      <c r="LMU67" s="169"/>
      <c r="LMV67" s="169"/>
      <c r="LMW67" s="169"/>
      <c r="LMX67" s="169"/>
      <c r="LMY67" s="169"/>
      <c r="LMZ67" s="169"/>
      <c r="LNA67" s="169"/>
      <c r="LNB67" s="169"/>
      <c r="LNC67" s="169"/>
      <c r="LND67" s="169"/>
      <c r="LNE67" s="169"/>
      <c r="LNF67" s="169"/>
      <c r="LNG67" s="169"/>
      <c r="LNH67" s="169"/>
      <c r="LNI67" s="169"/>
      <c r="LNJ67" s="169"/>
      <c r="LNK67" s="169"/>
      <c r="LNL67" s="169"/>
      <c r="LNM67" s="169"/>
      <c r="LNN67" s="169"/>
      <c r="LNO67" s="169"/>
      <c r="LNP67" s="169"/>
      <c r="LNQ67" s="169"/>
      <c r="LNR67" s="169"/>
      <c r="LNS67" s="169"/>
      <c r="LNT67" s="169"/>
      <c r="LNU67" s="169"/>
      <c r="LNV67" s="169"/>
      <c r="LNW67" s="169"/>
      <c r="LNX67" s="169"/>
      <c r="LNY67" s="169"/>
      <c r="LNZ67" s="169"/>
      <c r="LOA67" s="169"/>
      <c r="LOB67" s="169"/>
      <c r="LOC67" s="169"/>
      <c r="LOD67" s="169"/>
      <c r="LOE67" s="169"/>
      <c r="LOF67" s="169"/>
      <c r="LOG67" s="169"/>
      <c r="LOH67" s="169"/>
      <c r="LOI67" s="169"/>
      <c r="LOJ67" s="169"/>
      <c r="LOK67" s="169"/>
      <c r="LOL67" s="169"/>
      <c r="LOM67" s="169"/>
      <c r="LON67" s="169"/>
      <c r="LOO67" s="169"/>
      <c r="LOP67" s="169"/>
      <c r="LOQ67" s="169"/>
      <c r="LOR67" s="169"/>
      <c r="LOS67" s="169"/>
      <c r="LOT67" s="169"/>
      <c r="LOU67" s="169"/>
      <c r="LOV67" s="169"/>
      <c r="LOW67" s="169"/>
      <c r="LOX67" s="169"/>
      <c r="LOY67" s="169"/>
      <c r="LOZ67" s="169"/>
      <c r="LPA67" s="169"/>
      <c r="LPB67" s="169"/>
      <c r="LPC67" s="169"/>
      <c r="LPD67" s="169"/>
      <c r="LPE67" s="169"/>
      <c r="LPF67" s="169"/>
      <c r="LPG67" s="169"/>
      <c r="LPH67" s="169"/>
      <c r="LPI67" s="169"/>
      <c r="LPJ67" s="169"/>
      <c r="LPK67" s="169"/>
      <c r="LPL67" s="169"/>
      <c r="LPM67" s="169"/>
      <c r="LPN67" s="169"/>
      <c r="LPO67" s="169"/>
      <c r="LPP67" s="169"/>
      <c r="LPQ67" s="169"/>
      <c r="LPR67" s="169"/>
      <c r="LPS67" s="169"/>
      <c r="LPT67" s="169"/>
      <c r="LPU67" s="169"/>
      <c r="LPV67" s="169"/>
      <c r="LPW67" s="169"/>
      <c r="LPX67" s="169"/>
      <c r="LPY67" s="169"/>
      <c r="LPZ67" s="169"/>
      <c r="LQA67" s="169"/>
      <c r="LQB67" s="169"/>
      <c r="LQC67" s="169"/>
      <c r="LQD67" s="169"/>
      <c r="LQE67" s="169"/>
      <c r="LQF67" s="169"/>
      <c r="LQG67" s="169"/>
      <c r="LQH67" s="169"/>
      <c r="LQI67" s="169"/>
      <c r="LQJ67" s="169"/>
      <c r="LQK67" s="169"/>
      <c r="LQL67" s="169"/>
      <c r="LQM67" s="169"/>
      <c r="LQN67" s="169"/>
      <c r="LQO67" s="169"/>
      <c r="LQP67" s="169"/>
      <c r="LQQ67" s="169"/>
      <c r="LQR67" s="169"/>
      <c r="LQS67" s="169"/>
      <c r="LQT67" s="169"/>
      <c r="LQU67" s="169"/>
      <c r="LQV67" s="169"/>
      <c r="LQW67" s="169"/>
      <c r="LQX67" s="169"/>
      <c r="LQY67" s="169"/>
      <c r="LQZ67" s="169"/>
      <c r="LRA67" s="169"/>
      <c r="LRB67" s="169"/>
      <c r="LRC67" s="169"/>
      <c r="LRD67" s="169"/>
      <c r="LRE67" s="169"/>
      <c r="LRF67" s="169"/>
      <c r="LRG67" s="169"/>
      <c r="LRH67" s="169"/>
      <c r="LRI67" s="169"/>
      <c r="LRJ67" s="169"/>
      <c r="LRK67" s="169"/>
      <c r="LRL67" s="169"/>
      <c r="LRM67" s="169"/>
      <c r="LRN67" s="169"/>
      <c r="LRO67" s="169"/>
      <c r="LRP67" s="169"/>
      <c r="LRQ67" s="169"/>
      <c r="LRR67" s="169"/>
      <c r="LRS67" s="169"/>
      <c r="LRT67" s="169"/>
      <c r="LRU67" s="169"/>
      <c r="LRV67" s="169"/>
      <c r="LRW67" s="169"/>
      <c r="LRX67" s="169"/>
      <c r="LRY67" s="169"/>
      <c r="LRZ67" s="169"/>
      <c r="LSA67" s="169"/>
      <c r="LSB67" s="169"/>
      <c r="LSC67" s="169"/>
      <c r="LSD67" s="169"/>
      <c r="LSE67" s="169"/>
      <c r="LSF67" s="169"/>
      <c r="LSG67" s="169"/>
      <c r="LSH67" s="169"/>
      <c r="LSI67" s="169"/>
      <c r="LSJ67" s="169"/>
      <c r="LSK67" s="169"/>
      <c r="LSL67" s="169"/>
      <c r="LSM67" s="169"/>
      <c r="LSN67" s="169"/>
      <c r="LSO67" s="169"/>
      <c r="LSP67" s="169"/>
      <c r="LSQ67" s="169"/>
      <c r="LSR67" s="169"/>
      <c r="LSS67" s="169"/>
      <c r="LST67" s="169"/>
      <c r="LSU67" s="169"/>
      <c r="LSV67" s="169"/>
      <c r="LSW67" s="169"/>
      <c r="LSX67" s="169"/>
      <c r="LSY67" s="169"/>
      <c r="LSZ67" s="169"/>
      <c r="LTA67" s="169"/>
      <c r="LTB67" s="169"/>
      <c r="LTC67" s="169"/>
      <c r="LTD67" s="169"/>
      <c r="LTE67" s="169"/>
      <c r="LTF67" s="169"/>
      <c r="LTG67" s="169"/>
      <c r="LTH67" s="169"/>
      <c r="LTI67" s="169"/>
      <c r="LTJ67" s="169"/>
      <c r="LTK67" s="169"/>
      <c r="LTL67" s="169"/>
      <c r="LTM67" s="169"/>
      <c r="LTN67" s="169"/>
      <c r="LTO67" s="169"/>
      <c r="LTP67" s="169"/>
      <c r="LTQ67" s="169"/>
      <c r="LTR67" s="169"/>
      <c r="LTS67" s="169"/>
      <c r="LTT67" s="169"/>
      <c r="LTU67" s="169"/>
      <c r="LTV67" s="169"/>
      <c r="LTW67" s="169"/>
      <c r="LTX67" s="169"/>
      <c r="LTY67" s="169"/>
      <c r="LTZ67" s="169"/>
      <c r="LUA67" s="169"/>
      <c r="LUB67" s="169"/>
      <c r="LUC67" s="169"/>
      <c r="LUD67" s="169"/>
      <c r="LUE67" s="169"/>
      <c r="LUF67" s="169"/>
      <c r="LUG67" s="169"/>
      <c r="LUH67" s="169"/>
      <c r="LUI67" s="169"/>
      <c r="LUJ67" s="169"/>
      <c r="LUK67" s="169"/>
      <c r="LUL67" s="169"/>
      <c r="LUM67" s="169"/>
      <c r="LUN67" s="169"/>
      <c r="LUO67" s="169"/>
      <c r="LUP67" s="169"/>
      <c r="LUQ67" s="169"/>
      <c r="LUR67" s="169"/>
      <c r="LUS67" s="169"/>
      <c r="LUT67" s="169"/>
      <c r="LUU67" s="169"/>
      <c r="LUV67" s="169"/>
      <c r="LUW67" s="169"/>
      <c r="LUX67" s="169"/>
      <c r="LUY67" s="169"/>
      <c r="LUZ67" s="169"/>
      <c r="LVA67" s="169"/>
      <c r="LVB67" s="169"/>
      <c r="LVC67" s="169"/>
      <c r="LVD67" s="169"/>
      <c r="LVE67" s="169"/>
      <c r="LVF67" s="169"/>
      <c r="LVG67" s="169"/>
      <c r="LVH67" s="169"/>
      <c r="LVI67" s="169"/>
      <c r="LVJ67" s="169"/>
      <c r="LVK67" s="169"/>
      <c r="LVL67" s="169"/>
      <c r="LVM67" s="169"/>
      <c r="LVN67" s="169"/>
      <c r="LVO67" s="169"/>
      <c r="LVP67" s="169"/>
      <c r="LVQ67" s="169"/>
      <c r="LVR67" s="169"/>
      <c r="LVS67" s="169"/>
      <c r="LVT67" s="169"/>
      <c r="LVU67" s="169"/>
      <c r="LVV67" s="169"/>
      <c r="LVW67" s="169"/>
      <c r="LVX67" s="169"/>
      <c r="LVY67" s="169"/>
      <c r="LVZ67" s="169"/>
      <c r="LWA67" s="169"/>
      <c r="LWB67" s="169"/>
      <c r="LWC67" s="169"/>
      <c r="LWD67" s="169"/>
      <c r="LWE67" s="169"/>
      <c r="LWF67" s="169"/>
      <c r="LWG67" s="169"/>
      <c r="LWH67" s="169"/>
      <c r="LWI67" s="169"/>
      <c r="LWJ67" s="169"/>
      <c r="LWK67" s="169"/>
      <c r="LWL67" s="169"/>
      <c r="LWM67" s="169"/>
      <c r="LWN67" s="169"/>
      <c r="LWO67" s="169"/>
      <c r="LWP67" s="169"/>
      <c r="LWQ67" s="169"/>
      <c r="LWR67" s="169"/>
      <c r="LWS67" s="169"/>
      <c r="LWT67" s="169"/>
      <c r="LWU67" s="169"/>
      <c r="LWV67" s="169"/>
      <c r="LWW67" s="169"/>
      <c r="LWX67" s="169"/>
      <c r="LWY67" s="169"/>
      <c r="LWZ67" s="169"/>
      <c r="LXA67" s="169"/>
      <c r="LXB67" s="169"/>
      <c r="LXC67" s="169"/>
      <c r="LXD67" s="169"/>
      <c r="LXE67" s="169"/>
      <c r="LXF67" s="169"/>
      <c r="LXG67" s="169"/>
      <c r="LXH67" s="169"/>
      <c r="LXI67" s="169"/>
      <c r="LXJ67" s="169"/>
      <c r="LXK67" s="169"/>
      <c r="LXL67" s="169"/>
      <c r="LXM67" s="169"/>
      <c r="LXN67" s="169"/>
      <c r="LXO67" s="169"/>
      <c r="LXP67" s="169"/>
      <c r="LXQ67" s="169"/>
      <c r="LXR67" s="169"/>
      <c r="LXS67" s="169"/>
      <c r="LXT67" s="169"/>
      <c r="LXU67" s="169"/>
      <c r="LXV67" s="169"/>
      <c r="LXW67" s="169"/>
      <c r="LXX67" s="169"/>
      <c r="LXY67" s="169"/>
      <c r="LXZ67" s="169"/>
      <c r="LYA67" s="169"/>
      <c r="LYB67" s="169"/>
      <c r="LYC67" s="169"/>
      <c r="LYD67" s="169"/>
      <c r="LYE67" s="169"/>
      <c r="LYF67" s="169"/>
      <c r="LYG67" s="169"/>
      <c r="LYH67" s="169"/>
      <c r="LYI67" s="169"/>
      <c r="LYJ67" s="169"/>
      <c r="LYK67" s="169"/>
      <c r="LYL67" s="169"/>
      <c r="LYM67" s="169"/>
      <c r="LYN67" s="169"/>
      <c r="LYO67" s="169"/>
      <c r="LYP67" s="169"/>
      <c r="LYQ67" s="169"/>
      <c r="LYR67" s="169"/>
      <c r="LYS67" s="169"/>
      <c r="LYT67" s="169"/>
      <c r="LYU67" s="169"/>
      <c r="LYV67" s="169"/>
      <c r="LYW67" s="169"/>
      <c r="LYX67" s="169"/>
      <c r="LYY67" s="169"/>
      <c r="LYZ67" s="169"/>
      <c r="LZA67" s="169"/>
      <c r="LZB67" s="169"/>
      <c r="LZC67" s="169"/>
      <c r="LZD67" s="169"/>
      <c r="LZE67" s="169"/>
      <c r="LZF67" s="169"/>
      <c r="LZG67" s="169"/>
      <c r="LZH67" s="169"/>
      <c r="LZI67" s="169"/>
      <c r="LZJ67" s="169"/>
      <c r="LZK67" s="169"/>
      <c r="LZL67" s="169"/>
      <c r="LZM67" s="169"/>
      <c r="LZN67" s="169"/>
      <c r="LZO67" s="169"/>
      <c r="LZP67" s="169"/>
      <c r="LZQ67" s="169"/>
      <c r="LZR67" s="169"/>
      <c r="LZS67" s="169"/>
      <c r="LZT67" s="169"/>
      <c r="LZU67" s="169"/>
      <c r="LZV67" s="169"/>
      <c r="LZW67" s="169"/>
      <c r="LZX67" s="169"/>
      <c r="LZY67" s="169"/>
      <c r="LZZ67" s="169"/>
      <c r="MAA67" s="169"/>
      <c r="MAB67" s="169"/>
      <c r="MAC67" s="169"/>
      <c r="MAD67" s="169"/>
      <c r="MAE67" s="169"/>
      <c r="MAF67" s="169"/>
      <c r="MAG67" s="169"/>
      <c r="MAH67" s="169"/>
      <c r="MAI67" s="169"/>
      <c r="MAJ67" s="169"/>
      <c r="MAK67" s="169"/>
      <c r="MAL67" s="169"/>
      <c r="MAM67" s="169"/>
      <c r="MAN67" s="169"/>
      <c r="MAO67" s="169"/>
      <c r="MAP67" s="169"/>
      <c r="MAQ67" s="169"/>
      <c r="MAR67" s="169"/>
      <c r="MAS67" s="169"/>
      <c r="MAT67" s="169"/>
      <c r="MAU67" s="169"/>
      <c r="MAV67" s="169"/>
      <c r="MAW67" s="169"/>
      <c r="MAX67" s="169"/>
      <c r="MAY67" s="169"/>
      <c r="MAZ67" s="169"/>
      <c r="MBA67" s="169"/>
      <c r="MBB67" s="169"/>
      <c r="MBC67" s="169"/>
      <c r="MBD67" s="169"/>
      <c r="MBE67" s="169"/>
      <c r="MBF67" s="169"/>
      <c r="MBG67" s="169"/>
      <c r="MBH67" s="169"/>
      <c r="MBI67" s="169"/>
      <c r="MBJ67" s="169"/>
      <c r="MBK67" s="169"/>
      <c r="MBL67" s="169"/>
      <c r="MBM67" s="169"/>
      <c r="MBN67" s="169"/>
      <c r="MBO67" s="169"/>
      <c r="MBP67" s="169"/>
      <c r="MBQ67" s="169"/>
      <c r="MBR67" s="169"/>
      <c r="MBS67" s="169"/>
      <c r="MBT67" s="169"/>
      <c r="MBU67" s="169"/>
      <c r="MBV67" s="169"/>
      <c r="MBW67" s="169"/>
      <c r="MBX67" s="169"/>
      <c r="MBY67" s="169"/>
      <c r="MBZ67" s="169"/>
      <c r="MCA67" s="169"/>
      <c r="MCB67" s="169"/>
      <c r="MCC67" s="169"/>
      <c r="MCD67" s="169"/>
      <c r="MCE67" s="169"/>
      <c r="MCF67" s="169"/>
      <c r="MCG67" s="169"/>
      <c r="MCH67" s="169"/>
      <c r="MCI67" s="169"/>
      <c r="MCJ67" s="169"/>
      <c r="MCK67" s="169"/>
      <c r="MCL67" s="169"/>
      <c r="MCM67" s="169"/>
      <c r="MCN67" s="169"/>
      <c r="MCO67" s="169"/>
      <c r="MCP67" s="169"/>
      <c r="MCQ67" s="169"/>
      <c r="MCR67" s="169"/>
      <c r="MCS67" s="169"/>
      <c r="MCT67" s="169"/>
      <c r="MCU67" s="169"/>
      <c r="MCV67" s="169"/>
      <c r="MCW67" s="169"/>
      <c r="MCX67" s="169"/>
      <c r="MCY67" s="169"/>
      <c r="MCZ67" s="169"/>
      <c r="MDA67" s="169"/>
      <c r="MDB67" s="169"/>
      <c r="MDC67" s="169"/>
      <c r="MDD67" s="169"/>
      <c r="MDE67" s="169"/>
      <c r="MDF67" s="169"/>
      <c r="MDG67" s="169"/>
      <c r="MDH67" s="169"/>
      <c r="MDI67" s="169"/>
      <c r="MDJ67" s="169"/>
      <c r="MDK67" s="169"/>
      <c r="MDL67" s="169"/>
      <c r="MDM67" s="169"/>
      <c r="MDN67" s="169"/>
      <c r="MDO67" s="169"/>
      <c r="MDP67" s="169"/>
      <c r="MDQ67" s="169"/>
      <c r="MDR67" s="169"/>
      <c r="MDS67" s="169"/>
      <c r="MDT67" s="169"/>
      <c r="MDU67" s="169"/>
      <c r="MDV67" s="169"/>
      <c r="MDW67" s="169"/>
      <c r="MDX67" s="169"/>
      <c r="MDY67" s="169"/>
      <c r="MDZ67" s="169"/>
      <c r="MEA67" s="169"/>
      <c r="MEB67" s="169"/>
      <c r="MEC67" s="169"/>
      <c r="MED67" s="169"/>
      <c r="MEE67" s="169"/>
      <c r="MEF67" s="169"/>
      <c r="MEG67" s="169"/>
      <c r="MEH67" s="169"/>
      <c r="MEI67" s="169"/>
      <c r="MEJ67" s="169"/>
      <c r="MEK67" s="169"/>
      <c r="MEL67" s="169"/>
      <c r="MEM67" s="169"/>
      <c r="MEN67" s="169"/>
      <c r="MEO67" s="169"/>
      <c r="MEP67" s="169"/>
      <c r="MEQ67" s="169"/>
      <c r="MER67" s="169"/>
      <c r="MES67" s="169"/>
      <c r="MET67" s="169"/>
      <c r="MEU67" s="169"/>
      <c r="MEV67" s="169"/>
      <c r="MEW67" s="169"/>
      <c r="MEX67" s="169"/>
      <c r="MEY67" s="169"/>
      <c r="MEZ67" s="169"/>
      <c r="MFA67" s="169"/>
      <c r="MFB67" s="169"/>
      <c r="MFC67" s="169"/>
      <c r="MFD67" s="169"/>
      <c r="MFE67" s="169"/>
      <c r="MFF67" s="169"/>
      <c r="MFG67" s="169"/>
      <c r="MFH67" s="169"/>
      <c r="MFI67" s="169"/>
      <c r="MFJ67" s="169"/>
      <c r="MFK67" s="169"/>
      <c r="MFL67" s="169"/>
      <c r="MFM67" s="169"/>
      <c r="MFN67" s="169"/>
      <c r="MFO67" s="169"/>
      <c r="MFP67" s="169"/>
      <c r="MFQ67" s="169"/>
      <c r="MFR67" s="169"/>
      <c r="MFS67" s="169"/>
      <c r="MFT67" s="169"/>
      <c r="MFU67" s="169"/>
      <c r="MFV67" s="169"/>
      <c r="MFW67" s="169"/>
      <c r="MFX67" s="169"/>
      <c r="MFY67" s="169"/>
      <c r="MFZ67" s="169"/>
      <c r="MGA67" s="169"/>
      <c r="MGB67" s="169"/>
      <c r="MGC67" s="169"/>
      <c r="MGD67" s="169"/>
      <c r="MGE67" s="169"/>
      <c r="MGF67" s="169"/>
      <c r="MGG67" s="169"/>
      <c r="MGH67" s="169"/>
      <c r="MGI67" s="169"/>
      <c r="MGJ67" s="169"/>
      <c r="MGK67" s="169"/>
      <c r="MGL67" s="169"/>
      <c r="MGM67" s="169"/>
      <c r="MGN67" s="169"/>
      <c r="MGO67" s="169"/>
      <c r="MGP67" s="169"/>
      <c r="MGQ67" s="169"/>
      <c r="MGR67" s="169"/>
      <c r="MGS67" s="169"/>
      <c r="MGT67" s="169"/>
      <c r="MGU67" s="169"/>
      <c r="MGV67" s="169"/>
      <c r="MGW67" s="169"/>
      <c r="MGX67" s="169"/>
      <c r="MGY67" s="169"/>
      <c r="MGZ67" s="169"/>
      <c r="MHA67" s="169"/>
      <c r="MHB67" s="169"/>
      <c r="MHC67" s="169"/>
      <c r="MHD67" s="169"/>
      <c r="MHE67" s="169"/>
      <c r="MHF67" s="169"/>
      <c r="MHG67" s="169"/>
      <c r="MHH67" s="169"/>
      <c r="MHI67" s="169"/>
      <c r="MHJ67" s="169"/>
      <c r="MHK67" s="169"/>
      <c r="MHL67" s="169"/>
      <c r="MHM67" s="169"/>
      <c r="MHN67" s="169"/>
      <c r="MHO67" s="169"/>
      <c r="MHP67" s="169"/>
      <c r="MHQ67" s="169"/>
      <c r="MHR67" s="169"/>
      <c r="MHS67" s="169"/>
      <c r="MHT67" s="169"/>
      <c r="MHU67" s="169"/>
      <c r="MHV67" s="169"/>
      <c r="MHW67" s="169"/>
      <c r="MHX67" s="169"/>
      <c r="MHY67" s="169"/>
      <c r="MHZ67" s="169"/>
      <c r="MIA67" s="169"/>
      <c r="MIB67" s="169"/>
      <c r="MIC67" s="169"/>
      <c r="MID67" s="169"/>
      <c r="MIE67" s="169"/>
      <c r="MIF67" s="169"/>
      <c r="MIG67" s="169"/>
      <c r="MIH67" s="169"/>
      <c r="MII67" s="169"/>
      <c r="MIJ67" s="169"/>
      <c r="MIK67" s="169"/>
      <c r="MIL67" s="169"/>
      <c r="MIM67" s="169"/>
      <c r="MIN67" s="169"/>
      <c r="MIO67" s="169"/>
      <c r="MIP67" s="169"/>
      <c r="MIQ67" s="169"/>
      <c r="MIR67" s="169"/>
      <c r="MIS67" s="169"/>
      <c r="MIT67" s="169"/>
      <c r="MIU67" s="169"/>
      <c r="MIV67" s="169"/>
      <c r="MIW67" s="169"/>
      <c r="MIX67" s="169"/>
      <c r="MIY67" s="169"/>
      <c r="MIZ67" s="169"/>
      <c r="MJA67" s="169"/>
      <c r="MJB67" s="169"/>
      <c r="MJC67" s="169"/>
      <c r="MJD67" s="169"/>
      <c r="MJE67" s="169"/>
      <c r="MJF67" s="169"/>
      <c r="MJG67" s="169"/>
      <c r="MJH67" s="169"/>
      <c r="MJI67" s="169"/>
      <c r="MJJ67" s="169"/>
      <c r="MJK67" s="169"/>
      <c r="MJL67" s="169"/>
      <c r="MJM67" s="169"/>
      <c r="MJN67" s="169"/>
      <c r="MJO67" s="169"/>
      <c r="MJP67" s="169"/>
      <c r="MJQ67" s="169"/>
      <c r="MJR67" s="169"/>
      <c r="MJS67" s="169"/>
      <c r="MJT67" s="169"/>
      <c r="MJU67" s="169"/>
      <c r="MJV67" s="169"/>
      <c r="MJW67" s="169"/>
      <c r="MJX67" s="169"/>
      <c r="MJY67" s="169"/>
      <c r="MJZ67" s="169"/>
      <c r="MKA67" s="169"/>
      <c r="MKB67" s="169"/>
      <c r="MKC67" s="169"/>
      <c r="MKD67" s="169"/>
      <c r="MKE67" s="169"/>
      <c r="MKF67" s="169"/>
      <c r="MKG67" s="169"/>
      <c r="MKH67" s="169"/>
      <c r="MKI67" s="169"/>
      <c r="MKJ67" s="169"/>
      <c r="MKK67" s="169"/>
      <c r="MKL67" s="169"/>
      <c r="MKM67" s="169"/>
      <c r="MKN67" s="169"/>
      <c r="MKO67" s="169"/>
      <c r="MKP67" s="169"/>
      <c r="MKQ67" s="169"/>
      <c r="MKR67" s="169"/>
      <c r="MKS67" s="169"/>
      <c r="MKT67" s="169"/>
      <c r="MKU67" s="169"/>
      <c r="MKV67" s="169"/>
      <c r="MKW67" s="169"/>
      <c r="MKX67" s="169"/>
      <c r="MKY67" s="169"/>
      <c r="MKZ67" s="169"/>
      <c r="MLA67" s="169"/>
      <c r="MLB67" s="169"/>
      <c r="MLC67" s="169"/>
      <c r="MLD67" s="169"/>
      <c r="MLE67" s="169"/>
      <c r="MLF67" s="169"/>
      <c r="MLG67" s="169"/>
      <c r="MLH67" s="169"/>
      <c r="MLI67" s="169"/>
      <c r="MLJ67" s="169"/>
      <c r="MLK67" s="169"/>
      <c r="MLL67" s="169"/>
      <c r="MLM67" s="169"/>
      <c r="MLN67" s="169"/>
      <c r="MLO67" s="169"/>
      <c r="MLP67" s="169"/>
      <c r="MLQ67" s="169"/>
      <c r="MLR67" s="169"/>
      <c r="MLS67" s="169"/>
      <c r="MLT67" s="169"/>
      <c r="MLU67" s="169"/>
      <c r="MLV67" s="169"/>
      <c r="MLW67" s="169"/>
      <c r="MLX67" s="169"/>
      <c r="MLY67" s="169"/>
      <c r="MLZ67" s="169"/>
      <c r="MMA67" s="169"/>
      <c r="MMB67" s="169"/>
      <c r="MMC67" s="169"/>
      <c r="MMD67" s="169"/>
      <c r="MME67" s="169"/>
      <c r="MMF67" s="169"/>
      <c r="MMG67" s="169"/>
      <c r="MMH67" s="169"/>
      <c r="MMI67" s="169"/>
      <c r="MMJ67" s="169"/>
      <c r="MMK67" s="169"/>
      <c r="MML67" s="169"/>
      <c r="MMM67" s="169"/>
      <c r="MMN67" s="169"/>
      <c r="MMO67" s="169"/>
      <c r="MMP67" s="169"/>
      <c r="MMQ67" s="169"/>
      <c r="MMR67" s="169"/>
      <c r="MMS67" s="169"/>
      <c r="MMT67" s="169"/>
      <c r="MMU67" s="169"/>
      <c r="MMV67" s="169"/>
      <c r="MMW67" s="169"/>
      <c r="MMX67" s="169"/>
      <c r="MMY67" s="169"/>
      <c r="MMZ67" s="169"/>
      <c r="MNA67" s="169"/>
      <c r="MNB67" s="169"/>
      <c r="MNC67" s="169"/>
      <c r="MND67" s="169"/>
      <c r="MNE67" s="169"/>
      <c r="MNF67" s="169"/>
      <c r="MNG67" s="169"/>
      <c r="MNH67" s="169"/>
      <c r="MNI67" s="169"/>
      <c r="MNJ67" s="169"/>
      <c r="MNK67" s="169"/>
      <c r="MNL67" s="169"/>
      <c r="MNM67" s="169"/>
      <c r="MNN67" s="169"/>
      <c r="MNO67" s="169"/>
      <c r="MNP67" s="169"/>
      <c r="MNQ67" s="169"/>
      <c r="MNR67" s="169"/>
      <c r="MNS67" s="169"/>
      <c r="MNT67" s="169"/>
      <c r="MNU67" s="169"/>
      <c r="MNV67" s="169"/>
      <c r="MNW67" s="169"/>
      <c r="MNX67" s="169"/>
      <c r="MNY67" s="169"/>
      <c r="MNZ67" s="169"/>
      <c r="MOA67" s="169"/>
      <c r="MOB67" s="169"/>
      <c r="MOC67" s="169"/>
      <c r="MOD67" s="169"/>
      <c r="MOE67" s="169"/>
      <c r="MOF67" s="169"/>
      <c r="MOG67" s="169"/>
      <c r="MOH67" s="169"/>
      <c r="MOI67" s="169"/>
      <c r="MOJ67" s="169"/>
      <c r="MOK67" s="169"/>
      <c r="MOL67" s="169"/>
      <c r="MOM67" s="169"/>
      <c r="MON67" s="169"/>
      <c r="MOO67" s="169"/>
      <c r="MOP67" s="169"/>
      <c r="MOQ67" s="169"/>
      <c r="MOR67" s="169"/>
      <c r="MOS67" s="169"/>
      <c r="MOT67" s="169"/>
      <c r="MOU67" s="169"/>
      <c r="MOV67" s="169"/>
      <c r="MOW67" s="169"/>
      <c r="MOX67" s="169"/>
      <c r="MOY67" s="169"/>
      <c r="MOZ67" s="169"/>
      <c r="MPA67" s="169"/>
      <c r="MPB67" s="169"/>
      <c r="MPC67" s="169"/>
      <c r="MPD67" s="169"/>
      <c r="MPE67" s="169"/>
      <c r="MPF67" s="169"/>
      <c r="MPG67" s="169"/>
      <c r="MPH67" s="169"/>
      <c r="MPI67" s="169"/>
      <c r="MPJ67" s="169"/>
      <c r="MPK67" s="169"/>
      <c r="MPL67" s="169"/>
      <c r="MPM67" s="169"/>
      <c r="MPN67" s="169"/>
      <c r="MPO67" s="169"/>
      <c r="MPP67" s="169"/>
      <c r="MPQ67" s="169"/>
      <c r="MPR67" s="169"/>
      <c r="MPS67" s="169"/>
      <c r="MPT67" s="169"/>
      <c r="MPU67" s="169"/>
      <c r="MPV67" s="169"/>
      <c r="MPW67" s="169"/>
      <c r="MPX67" s="169"/>
      <c r="MPY67" s="169"/>
      <c r="MPZ67" s="169"/>
      <c r="MQA67" s="169"/>
      <c r="MQB67" s="169"/>
      <c r="MQC67" s="169"/>
      <c r="MQD67" s="169"/>
      <c r="MQE67" s="169"/>
      <c r="MQF67" s="169"/>
      <c r="MQG67" s="169"/>
      <c r="MQH67" s="169"/>
      <c r="MQI67" s="169"/>
      <c r="MQJ67" s="169"/>
      <c r="MQK67" s="169"/>
      <c r="MQL67" s="169"/>
      <c r="MQM67" s="169"/>
      <c r="MQN67" s="169"/>
      <c r="MQO67" s="169"/>
      <c r="MQP67" s="169"/>
      <c r="MQQ67" s="169"/>
      <c r="MQR67" s="169"/>
      <c r="MQS67" s="169"/>
      <c r="MQT67" s="169"/>
      <c r="MQU67" s="169"/>
      <c r="MQV67" s="169"/>
      <c r="MQW67" s="169"/>
      <c r="MQX67" s="169"/>
      <c r="MQY67" s="169"/>
      <c r="MQZ67" s="169"/>
      <c r="MRA67" s="169"/>
      <c r="MRB67" s="169"/>
      <c r="MRC67" s="169"/>
      <c r="MRD67" s="169"/>
      <c r="MRE67" s="169"/>
      <c r="MRF67" s="169"/>
      <c r="MRG67" s="169"/>
      <c r="MRH67" s="169"/>
      <c r="MRI67" s="169"/>
      <c r="MRJ67" s="169"/>
      <c r="MRK67" s="169"/>
      <c r="MRL67" s="169"/>
      <c r="MRM67" s="169"/>
      <c r="MRN67" s="169"/>
      <c r="MRO67" s="169"/>
      <c r="MRP67" s="169"/>
      <c r="MRQ67" s="169"/>
      <c r="MRR67" s="169"/>
      <c r="MRS67" s="169"/>
      <c r="MRT67" s="169"/>
      <c r="MRU67" s="169"/>
      <c r="MRV67" s="169"/>
      <c r="MRW67" s="169"/>
      <c r="MRX67" s="169"/>
      <c r="MRY67" s="169"/>
      <c r="MRZ67" s="169"/>
      <c r="MSA67" s="169"/>
      <c r="MSB67" s="169"/>
      <c r="MSC67" s="169"/>
      <c r="MSD67" s="169"/>
      <c r="MSE67" s="169"/>
      <c r="MSF67" s="169"/>
      <c r="MSG67" s="169"/>
      <c r="MSH67" s="169"/>
      <c r="MSI67" s="169"/>
      <c r="MSJ67" s="169"/>
      <c r="MSK67" s="169"/>
      <c r="MSL67" s="169"/>
      <c r="MSM67" s="169"/>
      <c r="MSN67" s="169"/>
      <c r="MSO67" s="169"/>
      <c r="MSP67" s="169"/>
      <c r="MSQ67" s="169"/>
      <c r="MSR67" s="169"/>
      <c r="MSS67" s="169"/>
      <c r="MST67" s="169"/>
      <c r="MSU67" s="169"/>
      <c r="MSV67" s="169"/>
      <c r="MSW67" s="169"/>
      <c r="MSX67" s="169"/>
      <c r="MSY67" s="169"/>
      <c r="MSZ67" s="169"/>
      <c r="MTA67" s="169"/>
      <c r="MTB67" s="169"/>
      <c r="MTC67" s="169"/>
      <c r="MTD67" s="169"/>
      <c r="MTE67" s="169"/>
      <c r="MTF67" s="169"/>
      <c r="MTG67" s="169"/>
      <c r="MTH67" s="169"/>
      <c r="MTI67" s="169"/>
      <c r="MTJ67" s="169"/>
      <c r="MTK67" s="169"/>
      <c r="MTL67" s="169"/>
      <c r="MTM67" s="169"/>
      <c r="MTN67" s="169"/>
      <c r="MTO67" s="169"/>
      <c r="MTP67" s="169"/>
      <c r="MTQ67" s="169"/>
      <c r="MTR67" s="169"/>
      <c r="MTS67" s="169"/>
      <c r="MTT67" s="169"/>
      <c r="MTU67" s="169"/>
      <c r="MTV67" s="169"/>
      <c r="MTW67" s="169"/>
      <c r="MTX67" s="169"/>
      <c r="MTY67" s="169"/>
      <c r="MTZ67" s="169"/>
      <c r="MUA67" s="169"/>
      <c r="MUB67" s="169"/>
      <c r="MUC67" s="169"/>
      <c r="MUD67" s="169"/>
      <c r="MUE67" s="169"/>
      <c r="MUF67" s="169"/>
      <c r="MUG67" s="169"/>
      <c r="MUH67" s="169"/>
      <c r="MUI67" s="169"/>
      <c r="MUJ67" s="169"/>
      <c r="MUK67" s="169"/>
      <c r="MUL67" s="169"/>
      <c r="MUM67" s="169"/>
      <c r="MUN67" s="169"/>
      <c r="MUO67" s="169"/>
      <c r="MUP67" s="169"/>
      <c r="MUQ67" s="169"/>
      <c r="MUR67" s="169"/>
      <c r="MUS67" s="169"/>
      <c r="MUT67" s="169"/>
      <c r="MUU67" s="169"/>
      <c r="MUV67" s="169"/>
      <c r="MUW67" s="169"/>
      <c r="MUX67" s="169"/>
      <c r="MUY67" s="169"/>
      <c r="MUZ67" s="169"/>
      <c r="MVA67" s="169"/>
      <c r="MVB67" s="169"/>
      <c r="MVC67" s="169"/>
      <c r="MVD67" s="169"/>
      <c r="MVE67" s="169"/>
      <c r="MVF67" s="169"/>
      <c r="MVG67" s="169"/>
      <c r="MVH67" s="169"/>
      <c r="MVI67" s="169"/>
      <c r="MVJ67" s="169"/>
      <c r="MVK67" s="169"/>
      <c r="MVL67" s="169"/>
      <c r="MVM67" s="169"/>
      <c r="MVN67" s="169"/>
      <c r="MVO67" s="169"/>
      <c r="MVP67" s="169"/>
      <c r="MVQ67" s="169"/>
      <c r="MVR67" s="169"/>
      <c r="MVS67" s="169"/>
      <c r="MVT67" s="169"/>
      <c r="MVU67" s="169"/>
      <c r="MVV67" s="169"/>
      <c r="MVW67" s="169"/>
      <c r="MVX67" s="169"/>
      <c r="MVY67" s="169"/>
      <c r="MVZ67" s="169"/>
      <c r="MWA67" s="169"/>
      <c r="MWB67" s="169"/>
      <c r="MWC67" s="169"/>
      <c r="MWD67" s="169"/>
      <c r="MWE67" s="169"/>
      <c r="MWF67" s="169"/>
      <c r="MWG67" s="169"/>
      <c r="MWH67" s="169"/>
      <c r="MWI67" s="169"/>
      <c r="MWJ67" s="169"/>
      <c r="MWK67" s="169"/>
      <c r="MWL67" s="169"/>
      <c r="MWM67" s="169"/>
      <c r="MWN67" s="169"/>
      <c r="MWO67" s="169"/>
      <c r="MWP67" s="169"/>
      <c r="MWQ67" s="169"/>
      <c r="MWR67" s="169"/>
      <c r="MWS67" s="169"/>
      <c r="MWT67" s="169"/>
      <c r="MWU67" s="169"/>
      <c r="MWV67" s="169"/>
      <c r="MWW67" s="169"/>
      <c r="MWX67" s="169"/>
      <c r="MWY67" s="169"/>
      <c r="MWZ67" s="169"/>
      <c r="MXA67" s="169"/>
      <c r="MXB67" s="169"/>
      <c r="MXC67" s="169"/>
      <c r="MXD67" s="169"/>
      <c r="MXE67" s="169"/>
      <c r="MXF67" s="169"/>
      <c r="MXG67" s="169"/>
      <c r="MXH67" s="169"/>
      <c r="MXI67" s="169"/>
      <c r="MXJ67" s="169"/>
      <c r="MXK67" s="169"/>
      <c r="MXL67" s="169"/>
      <c r="MXM67" s="169"/>
      <c r="MXN67" s="169"/>
      <c r="MXO67" s="169"/>
      <c r="MXP67" s="169"/>
      <c r="MXQ67" s="169"/>
      <c r="MXR67" s="169"/>
      <c r="MXS67" s="169"/>
      <c r="MXT67" s="169"/>
      <c r="MXU67" s="169"/>
      <c r="MXV67" s="169"/>
      <c r="MXW67" s="169"/>
      <c r="MXX67" s="169"/>
      <c r="MXY67" s="169"/>
      <c r="MXZ67" s="169"/>
      <c r="MYA67" s="169"/>
      <c r="MYB67" s="169"/>
      <c r="MYC67" s="169"/>
      <c r="MYD67" s="169"/>
      <c r="MYE67" s="169"/>
      <c r="MYF67" s="169"/>
      <c r="MYG67" s="169"/>
      <c r="MYH67" s="169"/>
      <c r="MYI67" s="169"/>
      <c r="MYJ67" s="169"/>
      <c r="MYK67" s="169"/>
      <c r="MYL67" s="169"/>
      <c r="MYM67" s="169"/>
      <c r="MYN67" s="169"/>
      <c r="MYO67" s="169"/>
      <c r="MYP67" s="169"/>
      <c r="MYQ67" s="169"/>
      <c r="MYR67" s="169"/>
      <c r="MYS67" s="169"/>
      <c r="MYT67" s="169"/>
      <c r="MYU67" s="169"/>
      <c r="MYV67" s="169"/>
      <c r="MYW67" s="169"/>
      <c r="MYX67" s="169"/>
      <c r="MYY67" s="169"/>
      <c r="MYZ67" s="169"/>
      <c r="MZA67" s="169"/>
      <c r="MZB67" s="169"/>
      <c r="MZC67" s="169"/>
      <c r="MZD67" s="169"/>
      <c r="MZE67" s="169"/>
      <c r="MZF67" s="169"/>
      <c r="MZG67" s="169"/>
      <c r="MZH67" s="169"/>
      <c r="MZI67" s="169"/>
      <c r="MZJ67" s="169"/>
      <c r="MZK67" s="169"/>
      <c r="MZL67" s="169"/>
      <c r="MZM67" s="169"/>
      <c r="MZN67" s="169"/>
      <c r="MZO67" s="169"/>
      <c r="MZP67" s="169"/>
      <c r="MZQ67" s="169"/>
      <c r="MZR67" s="169"/>
      <c r="MZS67" s="169"/>
      <c r="MZT67" s="169"/>
      <c r="MZU67" s="169"/>
      <c r="MZV67" s="169"/>
      <c r="MZW67" s="169"/>
      <c r="MZX67" s="169"/>
      <c r="MZY67" s="169"/>
      <c r="MZZ67" s="169"/>
      <c r="NAA67" s="169"/>
      <c r="NAB67" s="169"/>
      <c r="NAC67" s="169"/>
      <c r="NAD67" s="169"/>
      <c r="NAE67" s="169"/>
      <c r="NAF67" s="169"/>
      <c r="NAG67" s="169"/>
      <c r="NAH67" s="169"/>
      <c r="NAI67" s="169"/>
      <c r="NAJ67" s="169"/>
      <c r="NAK67" s="169"/>
      <c r="NAL67" s="169"/>
      <c r="NAM67" s="169"/>
      <c r="NAN67" s="169"/>
      <c r="NAO67" s="169"/>
      <c r="NAP67" s="169"/>
      <c r="NAQ67" s="169"/>
      <c r="NAR67" s="169"/>
      <c r="NAS67" s="169"/>
      <c r="NAT67" s="169"/>
      <c r="NAU67" s="169"/>
      <c r="NAV67" s="169"/>
      <c r="NAW67" s="169"/>
      <c r="NAX67" s="169"/>
      <c r="NAY67" s="169"/>
      <c r="NAZ67" s="169"/>
      <c r="NBA67" s="169"/>
      <c r="NBB67" s="169"/>
      <c r="NBC67" s="169"/>
      <c r="NBD67" s="169"/>
      <c r="NBE67" s="169"/>
      <c r="NBF67" s="169"/>
      <c r="NBG67" s="169"/>
      <c r="NBH67" s="169"/>
      <c r="NBI67" s="169"/>
      <c r="NBJ67" s="169"/>
      <c r="NBK67" s="169"/>
      <c r="NBL67" s="169"/>
      <c r="NBM67" s="169"/>
      <c r="NBN67" s="169"/>
      <c r="NBO67" s="169"/>
      <c r="NBP67" s="169"/>
      <c r="NBQ67" s="169"/>
      <c r="NBR67" s="169"/>
      <c r="NBS67" s="169"/>
      <c r="NBT67" s="169"/>
      <c r="NBU67" s="169"/>
      <c r="NBV67" s="169"/>
      <c r="NBW67" s="169"/>
      <c r="NBX67" s="169"/>
      <c r="NBY67" s="169"/>
      <c r="NBZ67" s="169"/>
      <c r="NCA67" s="169"/>
      <c r="NCB67" s="169"/>
      <c r="NCC67" s="169"/>
      <c r="NCD67" s="169"/>
      <c r="NCE67" s="169"/>
      <c r="NCF67" s="169"/>
      <c r="NCG67" s="169"/>
      <c r="NCH67" s="169"/>
      <c r="NCI67" s="169"/>
      <c r="NCJ67" s="169"/>
      <c r="NCK67" s="169"/>
      <c r="NCL67" s="169"/>
      <c r="NCM67" s="169"/>
      <c r="NCN67" s="169"/>
      <c r="NCO67" s="169"/>
      <c r="NCP67" s="169"/>
      <c r="NCQ67" s="169"/>
      <c r="NCR67" s="169"/>
      <c r="NCS67" s="169"/>
      <c r="NCT67" s="169"/>
      <c r="NCU67" s="169"/>
      <c r="NCV67" s="169"/>
      <c r="NCW67" s="169"/>
      <c r="NCX67" s="169"/>
      <c r="NCY67" s="169"/>
      <c r="NCZ67" s="169"/>
      <c r="NDA67" s="169"/>
      <c r="NDB67" s="169"/>
      <c r="NDC67" s="169"/>
      <c r="NDD67" s="169"/>
      <c r="NDE67" s="169"/>
      <c r="NDF67" s="169"/>
      <c r="NDG67" s="169"/>
      <c r="NDH67" s="169"/>
      <c r="NDI67" s="169"/>
      <c r="NDJ67" s="169"/>
      <c r="NDK67" s="169"/>
      <c r="NDL67" s="169"/>
      <c r="NDM67" s="169"/>
      <c r="NDN67" s="169"/>
      <c r="NDO67" s="169"/>
      <c r="NDP67" s="169"/>
      <c r="NDQ67" s="169"/>
      <c r="NDR67" s="169"/>
      <c r="NDS67" s="169"/>
      <c r="NDT67" s="169"/>
      <c r="NDU67" s="169"/>
      <c r="NDV67" s="169"/>
      <c r="NDW67" s="169"/>
      <c r="NDX67" s="169"/>
      <c r="NDY67" s="169"/>
      <c r="NDZ67" s="169"/>
      <c r="NEA67" s="169"/>
      <c r="NEB67" s="169"/>
      <c r="NEC67" s="169"/>
      <c r="NED67" s="169"/>
      <c r="NEE67" s="169"/>
      <c r="NEF67" s="169"/>
      <c r="NEG67" s="169"/>
      <c r="NEH67" s="169"/>
      <c r="NEI67" s="169"/>
      <c r="NEJ67" s="169"/>
      <c r="NEK67" s="169"/>
      <c r="NEL67" s="169"/>
      <c r="NEM67" s="169"/>
      <c r="NEN67" s="169"/>
      <c r="NEO67" s="169"/>
      <c r="NEP67" s="169"/>
      <c r="NEQ67" s="169"/>
      <c r="NER67" s="169"/>
      <c r="NES67" s="169"/>
      <c r="NET67" s="169"/>
      <c r="NEU67" s="169"/>
      <c r="NEV67" s="169"/>
      <c r="NEW67" s="169"/>
      <c r="NEX67" s="169"/>
      <c r="NEY67" s="169"/>
      <c r="NEZ67" s="169"/>
      <c r="NFA67" s="169"/>
      <c r="NFB67" s="169"/>
      <c r="NFC67" s="169"/>
      <c r="NFD67" s="169"/>
      <c r="NFE67" s="169"/>
      <c r="NFF67" s="169"/>
      <c r="NFG67" s="169"/>
      <c r="NFH67" s="169"/>
      <c r="NFI67" s="169"/>
      <c r="NFJ67" s="169"/>
      <c r="NFK67" s="169"/>
      <c r="NFL67" s="169"/>
      <c r="NFM67" s="169"/>
      <c r="NFN67" s="169"/>
      <c r="NFO67" s="169"/>
      <c r="NFP67" s="169"/>
      <c r="NFQ67" s="169"/>
      <c r="NFR67" s="169"/>
      <c r="NFS67" s="169"/>
      <c r="NFT67" s="169"/>
      <c r="NFU67" s="169"/>
      <c r="NFV67" s="169"/>
      <c r="NFW67" s="169"/>
      <c r="NFX67" s="169"/>
      <c r="NFY67" s="169"/>
      <c r="NFZ67" s="169"/>
      <c r="NGA67" s="169"/>
      <c r="NGB67" s="169"/>
      <c r="NGC67" s="169"/>
      <c r="NGD67" s="169"/>
      <c r="NGE67" s="169"/>
      <c r="NGF67" s="169"/>
      <c r="NGG67" s="169"/>
      <c r="NGH67" s="169"/>
      <c r="NGI67" s="169"/>
      <c r="NGJ67" s="169"/>
      <c r="NGK67" s="169"/>
      <c r="NGL67" s="169"/>
      <c r="NGM67" s="169"/>
      <c r="NGN67" s="169"/>
      <c r="NGO67" s="169"/>
      <c r="NGP67" s="169"/>
      <c r="NGQ67" s="169"/>
      <c r="NGR67" s="169"/>
      <c r="NGS67" s="169"/>
      <c r="NGT67" s="169"/>
      <c r="NGU67" s="169"/>
      <c r="NGV67" s="169"/>
      <c r="NGW67" s="169"/>
      <c r="NGX67" s="169"/>
      <c r="NGY67" s="169"/>
      <c r="NGZ67" s="169"/>
      <c r="NHA67" s="169"/>
      <c r="NHB67" s="169"/>
      <c r="NHC67" s="169"/>
      <c r="NHD67" s="169"/>
      <c r="NHE67" s="169"/>
      <c r="NHF67" s="169"/>
      <c r="NHG67" s="169"/>
      <c r="NHH67" s="169"/>
      <c r="NHI67" s="169"/>
      <c r="NHJ67" s="169"/>
      <c r="NHK67" s="169"/>
      <c r="NHL67" s="169"/>
      <c r="NHM67" s="169"/>
      <c r="NHN67" s="169"/>
      <c r="NHO67" s="169"/>
      <c r="NHP67" s="169"/>
      <c r="NHQ67" s="169"/>
      <c r="NHR67" s="169"/>
      <c r="NHS67" s="169"/>
      <c r="NHT67" s="169"/>
      <c r="NHU67" s="169"/>
      <c r="NHV67" s="169"/>
      <c r="NHW67" s="169"/>
      <c r="NHX67" s="169"/>
      <c r="NHY67" s="169"/>
      <c r="NHZ67" s="169"/>
      <c r="NIA67" s="169"/>
      <c r="NIB67" s="169"/>
      <c r="NIC67" s="169"/>
      <c r="NID67" s="169"/>
      <c r="NIE67" s="169"/>
      <c r="NIF67" s="169"/>
      <c r="NIG67" s="169"/>
      <c r="NIH67" s="169"/>
      <c r="NII67" s="169"/>
      <c r="NIJ67" s="169"/>
      <c r="NIK67" s="169"/>
      <c r="NIL67" s="169"/>
      <c r="NIM67" s="169"/>
      <c r="NIN67" s="169"/>
      <c r="NIO67" s="169"/>
      <c r="NIP67" s="169"/>
      <c r="NIQ67" s="169"/>
      <c r="NIR67" s="169"/>
      <c r="NIS67" s="169"/>
      <c r="NIT67" s="169"/>
      <c r="NIU67" s="169"/>
      <c r="NIV67" s="169"/>
      <c r="NIW67" s="169"/>
      <c r="NIX67" s="169"/>
      <c r="NIY67" s="169"/>
      <c r="NIZ67" s="169"/>
      <c r="NJA67" s="169"/>
      <c r="NJB67" s="169"/>
      <c r="NJC67" s="169"/>
      <c r="NJD67" s="169"/>
      <c r="NJE67" s="169"/>
      <c r="NJF67" s="169"/>
      <c r="NJG67" s="169"/>
      <c r="NJH67" s="169"/>
      <c r="NJI67" s="169"/>
      <c r="NJJ67" s="169"/>
      <c r="NJK67" s="169"/>
      <c r="NJL67" s="169"/>
      <c r="NJM67" s="169"/>
      <c r="NJN67" s="169"/>
      <c r="NJO67" s="169"/>
      <c r="NJP67" s="169"/>
      <c r="NJQ67" s="169"/>
      <c r="NJR67" s="169"/>
      <c r="NJS67" s="169"/>
      <c r="NJT67" s="169"/>
      <c r="NJU67" s="169"/>
      <c r="NJV67" s="169"/>
      <c r="NJW67" s="169"/>
      <c r="NJX67" s="169"/>
      <c r="NJY67" s="169"/>
      <c r="NJZ67" s="169"/>
      <c r="NKA67" s="169"/>
      <c r="NKB67" s="169"/>
      <c r="NKC67" s="169"/>
      <c r="NKD67" s="169"/>
      <c r="NKE67" s="169"/>
      <c r="NKF67" s="169"/>
      <c r="NKG67" s="169"/>
      <c r="NKH67" s="169"/>
      <c r="NKI67" s="169"/>
      <c r="NKJ67" s="169"/>
      <c r="NKK67" s="169"/>
      <c r="NKL67" s="169"/>
      <c r="NKM67" s="169"/>
      <c r="NKN67" s="169"/>
      <c r="NKO67" s="169"/>
      <c r="NKP67" s="169"/>
      <c r="NKQ67" s="169"/>
      <c r="NKR67" s="169"/>
      <c r="NKS67" s="169"/>
      <c r="NKT67" s="169"/>
      <c r="NKU67" s="169"/>
      <c r="NKV67" s="169"/>
      <c r="NKW67" s="169"/>
      <c r="NKX67" s="169"/>
      <c r="NKY67" s="169"/>
      <c r="NKZ67" s="169"/>
      <c r="NLA67" s="169"/>
      <c r="NLB67" s="169"/>
      <c r="NLC67" s="169"/>
      <c r="NLD67" s="169"/>
      <c r="NLE67" s="169"/>
      <c r="NLF67" s="169"/>
      <c r="NLG67" s="169"/>
      <c r="NLH67" s="169"/>
      <c r="NLI67" s="169"/>
      <c r="NLJ67" s="169"/>
      <c r="NLK67" s="169"/>
      <c r="NLL67" s="169"/>
      <c r="NLM67" s="169"/>
      <c r="NLN67" s="169"/>
      <c r="NLO67" s="169"/>
      <c r="NLP67" s="169"/>
      <c r="NLQ67" s="169"/>
      <c r="NLR67" s="169"/>
      <c r="NLS67" s="169"/>
      <c r="NLT67" s="169"/>
      <c r="NLU67" s="169"/>
      <c r="NLV67" s="169"/>
      <c r="NLW67" s="169"/>
      <c r="NLX67" s="169"/>
      <c r="NLY67" s="169"/>
      <c r="NLZ67" s="169"/>
      <c r="NMA67" s="169"/>
      <c r="NMB67" s="169"/>
      <c r="NMC67" s="169"/>
      <c r="NMD67" s="169"/>
      <c r="NME67" s="169"/>
      <c r="NMF67" s="169"/>
      <c r="NMG67" s="169"/>
      <c r="NMH67" s="169"/>
      <c r="NMI67" s="169"/>
      <c r="NMJ67" s="169"/>
      <c r="NMK67" s="169"/>
      <c r="NML67" s="169"/>
      <c r="NMM67" s="169"/>
      <c r="NMN67" s="169"/>
      <c r="NMO67" s="169"/>
      <c r="NMP67" s="169"/>
      <c r="NMQ67" s="169"/>
      <c r="NMR67" s="169"/>
      <c r="NMS67" s="169"/>
      <c r="NMT67" s="169"/>
      <c r="NMU67" s="169"/>
      <c r="NMV67" s="169"/>
      <c r="NMW67" s="169"/>
      <c r="NMX67" s="169"/>
      <c r="NMY67" s="169"/>
      <c r="NMZ67" s="169"/>
      <c r="NNA67" s="169"/>
      <c r="NNB67" s="169"/>
      <c r="NNC67" s="169"/>
      <c r="NND67" s="169"/>
      <c r="NNE67" s="169"/>
      <c r="NNF67" s="169"/>
      <c r="NNG67" s="169"/>
      <c r="NNH67" s="169"/>
      <c r="NNI67" s="169"/>
      <c r="NNJ67" s="169"/>
      <c r="NNK67" s="169"/>
      <c r="NNL67" s="169"/>
      <c r="NNM67" s="169"/>
      <c r="NNN67" s="169"/>
      <c r="NNO67" s="169"/>
      <c r="NNP67" s="169"/>
      <c r="NNQ67" s="169"/>
      <c r="NNR67" s="169"/>
      <c r="NNS67" s="169"/>
      <c r="NNT67" s="169"/>
      <c r="NNU67" s="169"/>
      <c r="NNV67" s="169"/>
      <c r="NNW67" s="169"/>
      <c r="NNX67" s="169"/>
      <c r="NNY67" s="169"/>
      <c r="NNZ67" s="169"/>
      <c r="NOA67" s="169"/>
      <c r="NOB67" s="169"/>
      <c r="NOC67" s="169"/>
      <c r="NOD67" s="169"/>
      <c r="NOE67" s="169"/>
      <c r="NOF67" s="169"/>
      <c r="NOG67" s="169"/>
      <c r="NOH67" s="169"/>
      <c r="NOI67" s="169"/>
      <c r="NOJ67" s="169"/>
      <c r="NOK67" s="169"/>
      <c r="NOL67" s="169"/>
      <c r="NOM67" s="169"/>
      <c r="NON67" s="169"/>
      <c r="NOO67" s="169"/>
      <c r="NOP67" s="169"/>
      <c r="NOQ67" s="169"/>
      <c r="NOR67" s="169"/>
      <c r="NOS67" s="169"/>
      <c r="NOT67" s="169"/>
      <c r="NOU67" s="169"/>
      <c r="NOV67" s="169"/>
      <c r="NOW67" s="169"/>
      <c r="NOX67" s="169"/>
      <c r="NOY67" s="169"/>
      <c r="NOZ67" s="169"/>
      <c r="NPA67" s="169"/>
      <c r="NPB67" s="169"/>
      <c r="NPC67" s="169"/>
      <c r="NPD67" s="169"/>
      <c r="NPE67" s="169"/>
      <c r="NPF67" s="169"/>
      <c r="NPG67" s="169"/>
      <c r="NPH67" s="169"/>
      <c r="NPI67" s="169"/>
      <c r="NPJ67" s="169"/>
      <c r="NPK67" s="169"/>
      <c r="NPL67" s="169"/>
      <c r="NPM67" s="169"/>
      <c r="NPN67" s="169"/>
      <c r="NPO67" s="169"/>
      <c r="NPP67" s="169"/>
      <c r="NPQ67" s="169"/>
      <c r="NPR67" s="169"/>
      <c r="NPS67" s="169"/>
      <c r="NPT67" s="169"/>
      <c r="NPU67" s="169"/>
      <c r="NPV67" s="169"/>
      <c r="NPW67" s="169"/>
      <c r="NPX67" s="169"/>
      <c r="NPY67" s="169"/>
      <c r="NPZ67" s="169"/>
      <c r="NQA67" s="169"/>
      <c r="NQB67" s="169"/>
      <c r="NQC67" s="169"/>
      <c r="NQD67" s="169"/>
      <c r="NQE67" s="169"/>
      <c r="NQF67" s="169"/>
      <c r="NQG67" s="169"/>
      <c r="NQH67" s="169"/>
      <c r="NQI67" s="169"/>
      <c r="NQJ67" s="169"/>
      <c r="NQK67" s="169"/>
      <c r="NQL67" s="169"/>
      <c r="NQM67" s="169"/>
      <c r="NQN67" s="169"/>
      <c r="NQO67" s="169"/>
      <c r="NQP67" s="169"/>
      <c r="NQQ67" s="169"/>
      <c r="NQR67" s="169"/>
      <c r="NQS67" s="169"/>
      <c r="NQT67" s="169"/>
      <c r="NQU67" s="169"/>
      <c r="NQV67" s="169"/>
      <c r="NQW67" s="169"/>
      <c r="NQX67" s="169"/>
      <c r="NQY67" s="169"/>
      <c r="NQZ67" s="169"/>
      <c r="NRA67" s="169"/>
      <c r="NRB67" s="169"/>
      <c r="NRC67" s="169"/>
      <c r="NRD67" s="169"/>
      <c r="NRE67" s="169"/>
      <c r="NRF67" s="169"/>
      <c r="NRG67" s="169"/>
      <c r="NRH67" s="169"/>
      <c r="NRI67" s="169"/>
      <c r="NRJ67" s="169"/>
      <c r="NRK67" s="169"/>
      <c r="NRL67" s="169"/>
      <c r="NRM67" s="169"/>
      <c r="NRN67" s="169"/>
      <c r="NRO67" s="169"/>
      <c r="NRP67" s="169"/>
      <c r="NRQ67" s="169"/>
      <c r="NRR67" s="169"/>
      <c r="NRS67" s="169"/>
      <c r="NRT67" s="169"/>
      <c r="NRU67" s="169"/>
      <c r="NRV67" s="169"/>
      <c r="NRW67" s="169"/>
      <c r="NRX67" s="169"/>
      <c r="NRY67" s="169"/>
      <c r="NRZ67" s="169"/>
      <c r="NSA67" s="169"/>
      <c r="NSB67" s="169"/>
      <c r="NSC67" s="169"/>
      <c r="NSD67" s="169"/>
      <c r="NSE67" s="169"/>
      <c r="NSF67" s="169"/>
      <c r="NSG67" s="169"/>
      <c r="NSH67" s="169"/>
      <c r="NSI67" s="169"/>
      <c r="NSJ67" s="169"/>
      <c r="NSK67" s="169"/>
      <c r="NSL67" s="169"/>
      <c r="NSM67" s="169"/>
      <c r="NSN67" s="169"/>
      <c r="NSO67" s="169"/>
      <c r="NSP67" s="169"/>
      <c r="NSQ67" s="169"/>
      <c r="NSR67" s="169"/>
      <c r="NSS67" s="169"/>
      <c r="NST67" s="169"/>
      <c r="NSU67" s="169"/>
      <c r="NSV67" s="169"/>
      <c r="NSW67" s="169"/>
      <c r="NSX67" s="169"/>
      <c r="NSY67" s="169"/>
      <c r="NSZ67" s="169"/>
      <c r="NTA67" s="169"/>
      <c r="NTB67" s="169"/>
      <c r="NTC67" s="169"/>
      <c r="NTD67" s="169"/>
      <c r="NTE67" s="169"/>
      <c r="NTF67" s="169"/>
      <c r="NTG67" s="169"/>
      <c r="NTH67" s="169"/>
      <c r="NTI67" s="169"/>
      <c r="NTJ67" s="169"/>
      <c r="NTK67" s="169"/>
      <c r="NTL67" s="169"/>
      <c r="NTM67" s="169"/>
      <c r="NTN67" s="169"/>
      <c r="NTO67" s="169"/>
      <c r="NTP67" s="169"/>
      <c r="NTQ67" s="169"/>
      <c r="NTR67" s="169"/>
      <c r="NTS67" s="169"/>
      <c r="NTT67" s="169"/>
      <c r="NTU67" s="169"/>
      <c r="NTV67" s="169"/>
      <c r="NTW67" s="169"/>
      <c r="NTX67" s="169"/>
      <c r="NTY67" s="169"/>
      <c r="NTZ67" s="169"/>
      <c r="NUA67" s="169"/>
      <c r="NUB67" s="169"/>
      <c r="NUC67" s="169"/>
      <c r="NUD67" s="169"/>
      <c r="NUE67" s="169"/>
      <c r="NUF67" s="169"/>
      <c r="NUG67" s="169"/>
      <c r="NUH67" s="169"/>
      <c r="NUI67" s="169"/>
      <c r="NUJ67" s="169"/>
      <c r="NUK67" s="169"/>
      <c r="NUL67" s="169"/>
      <c r="NUM67" s="169"/>
      <c r="NUN67" s="169"/>
      <c r="NUO67" s="169"/>
      <c r="NUP67" s="169"/>
      <c r="NUQ67" s="169"/>
      <c r="NUR67" s="169"/>
      <c r="NUS67" s="169"/>
      <c r="NUT67" s="169"/>
      <c r="NUU67" s="169"/>
      <c r="NUV67" s="169"/>
      <c r="NUW67" s="169"/>
      <c r="NUX67" s="169"/>
      <c r="NUY67" s="169"/>
      <c r="NUZ67" s="169"/>
      <c r="NVA67" s="169"/>
      <c r="NVB67" s="169"/>
      <c r="NVC67" s="169"/>
      <c r="NVD67" s="169"/>
      <c r="NVE67" s="169"/>
      <c r="NVF67" s="169"/>
      <c r="NVG67" s="169"/>
      <c r="NVH67" s="169"/>
      <c r="NVI67" s="169"/>
      <c r="NVJ67" s="169"/>
      <c r="NVK67" s="169"/>
      <c r="NVL67" s="169"/>
      <c r="NVM67" s="169"/>
      <c r="NVN67" s="169"/>
      <c r="NVO67" s="169"/>
      <c r="NVP67" s="169"/>
      <c r="NVQ67" s="169"/>
      <c r="NVR67" s="169"/>
      <c r="NVS67" s="169"/>
      <c r="NVT67" s="169"/>
      <c r="NVU67" s="169"/>
      <c r="NVV67" s="169"/>
      <c r="NVW67" s="169"/>
      <c r="NVX67" s="169"/>
      <c r="NVY67" s="169"/>
      <c r="NVZ67" s="169"/>
      <c r="NWA67" s="169"/>
      <c r="NWB67" s="169"/>
      <c r="NWC67" s="169"/>
      <c r="NWD67" s="169"/>
      <c r="NWE67" s="169"/>
      <c r="NWF67" s="169"/>
      <c r="NWG67" s="169"/>
      <c r="NWH67" s="169"/>
      <c r="NWI67" s="169"/>
      <c r="NWJ67" s="169"/>
      <c r="NWK67" s="169"/>
      <c r="NWL67" s="169"/>
      <c r="NWM67" s="169"/>
      <c r="NWN67" s="169"/>
      <c r="NWO67" s="169"/>
      <c r="NWP67" s="169"/>
      <c r="NWQ67" s="169"/>
      <c r="NWR67" s="169"/>
      <c r="NWS67" s="169"/>
      <c r="NWT67" s="169"/>
      <c r="NWU67" s="169"/>
      <c r="NWV67" s="169"/>
      <c r="NWW67" s="169"/>
      <c r="NWX67" s="169"/>
      <c r="NWY67" s="169"/>
      <c r="NWZ67" s="169"/>
      <c r="NXA67" s="169"/>
      <c r="NXB67" s="169"/>
      <c r="NXC67" s="169"/>
      <c r="NXD67" s="169"/>
      <c r="NXE67" s="169"/>
      <c r="NXF67" s="169"/>
      <c r="NXG67" s="169"/>
      <c r="NXH67" s="169"/>
      <c r="NXI67" s="169"/>
      <c r="NXJ67" s="169"/>
      <c r="NXK67" s="169"/>
      <c r="NXL67" s="169"/>
      <c r="NXM67" s="169"/>
      <c r="NXN67" s="169"/>
      <c r="NXO67" s="169"/>
      <c r="NXP67" s="169"/>
      <c r="NXQ67" s="169"/>
      <c r="NXR67" s="169"/>
      <c r="NXS67" s="169"/>
      <c r="NXT67" s="169"/>
      <c r="NXU67" s="169"/>
      <c r="NXV67" s="169"/>
      <c r="NXW67" s="169"/>
      <c r="NXX67" s="169"/>
      <c r="NXY67" s="169"/>
      <c r="NXZ67" s="169"/>
      <c r="NYA67" s="169"/>
      <c r="NYB67" s="169"/>
      <c r="NYC67" s="169"/>
      <c r="NYD67" s="169"/>
      <c r="NYE67" s="169"/>
      <c r="NYF67" s="169"/>
      <c r="NYG67" s="169"/>
      <c r="NYH67" s="169"/>
      <c r="NYI67" s="169"/>
      <c r="NYJ67" s="169"/>
      <c r="NYK67" s="169"/>
      <c r="NYL67" s="169"/>
      <c r="NYM67" s="169"/>
      <c r="NYN67" s="169"/>
      <c r="NYO67" s="169"/>
      <c r="NYP67" s="169"/>
      <c r="NYQ67" s="169"/>
      <c r="NYR67" s="169"/>
      <c r="NYS67" s="169"/>
      <c r="NYT67" s="169"/>
      <c r="NYU67" s="169"/>
      <c r="NYV67" s="169"/>
      <c r="NYW67" s="169"/>
      <c r="NYX67" s="169"/>
      <c r="NYY67" s="169"/>
      <c r="NYZ67" s="169"/>
      <c r="NZA67" s="169"/>
      <c r="NZB67" s="169"/>
      <c r="NZC67" s="169"/>
      <c r="NZD67" s="169"/>
      <c r="NZE67" s="169"/>
      <c r="NZF67" s="169"/>
      <c r="NZG67" s="169"/>
      <c r="NZH67" s="169"/>
      <c r="NZI67" s="169"/>
      <c r="NZJ67" s="169"/>
      <c r="NZK67" s="169"/>
      <c r="NZL67" s="169"/>
      <c r="NZM67" s="169"/>
      <c r="NZN67" s="169"/>
      <c r="NZO67" s="169"/>
      <c r="NZP67" s="169"/>
      <c r="NZQ67" s="169"/>
      <c r="NZR67" s="169"/>
      <c r="NZS67" s="169"/>
      <c r="NZT67" s="169"/>
      <c r="NZU67" s="169"/>
      <c r="NZV67" s="169"/>
      <c r="NZW67" s="169"/>
      <c r="NZX67" s="169"/>
      <c r="NZY67" s="169"/>
      <c r="NZZ67" s="169"/>
      <c r="OAA67" s="169"/>
      <c r="OAB67" s="169"/>
      <c r="OAC67" s="169"/>
      <c r="OAD67" s="169"/>
      <c r="OAE67" s="169"/>
      <c r="OAF67" s="169"/>
      <c r="OAG67" s="169"/>
      <c r="OAH67" s="169"/>
      <c r="OAI67" s="169"/>
      <c r="OAJ67" s="169"/>
      <c r="OAK67" s="169"/>
      <c r="OAL67" s="169"/>
      <c r="OAM67" s="169"/>
      <c r="OAN67" s="169"/>
      <c r="OAO67" s="169"/>
      <c r="OAP67" s="169"/>
      <c r="OAQ67" s="169"/>
      <c r="OAR67" s="169"/>
      <c r="OAS67" s="169"/>
      <c r="OAT67" s="169"/>
      <c r="OAU67" s="169"/>
      <c r="OAV67" s="169"/>
      <c r="OAW67" s="169"/>
      <c r="OAX67" s="169"/>
      <c r="OAY67" s="169"/>
      <c r="OAZ67" s="169"/>
      <c r="OBA67" s="169"/>
      <c r="OBB67" s="169"/>
      <c r="OBC67" s="169"/>
      <c r="OBD67" s="169"/>
      <c r="OBE67" s="169"/>
      <c r="OBF67" s="169"/>
      <c r="OBG67" s="169"/>
      <c r="OBH67" s="169"/>
      <c r="OBI67" s="169"/>
      <c r="OBJ67" s="169"/>
      <c r="OBK67" s="169"/>
      <c r="OBL67" s="169"/>
      <c r="OBM67" s="169"/>
      <c r="OBN67" s="169"/>
      <c r="OBO67" s="169"/>
      <c r="OBP67" s="169"/>
      <c r="OBQ67" s="169"/>
      <c r="OBR67" s="169"/>
      <c r="OBS67" s="169"/>
      <c r="OBT67" s="169"/>
      <c r="OBU67" s="169"/>
      <c r="OBV67" s="169"/>
      <c r="OBW67" s="169"/>
      <c r="OBX67" s="169"/>
      <c r="OBY67" s="169"/>
      <c r="OBZ67" s="169"/>
      <c r="OCA67" s="169"/>
      <c r="OCB67" s="169"/>
      <c r="OCC67" s="169"/>
      <c r="OCD67" s="169"/>
      <c r="OCE67" s="169"/>
      <c r="OCF67" s="169"/>
      <c r="OCG67" s="169"/>
      <c r="OCH67" s="169"/>
      <c r="OCI67" s="169"/>
      <c r="OCJ67" s="169"/>
      <c r="OCK67" s="169"/>
      <c r="OCL67" s="169"/>
      <c r="OCM67" s="169"/>
      <c r="OCN67" s="169"/>
      <c r="OCO67" s="169"/>
      <c r="OCP67" s="169"/>
      <c r="OCQ67" s="169"/>
      <c r="OCR67" s="169"/>
      <c r="OCS67" s="169"/>
      <c r="OCT67" s="169"/>
      <c r="OCU67" s="169"/>
      <c r="OCV67" s="169"/>
      <c r="OCW67" s="169"/>
      <c r="OCX67" s="169"/>
      <c r="OCY67" s="169"/>
      <c r="OCZ67" s="169"/>
      <c r="ODA67" s="169"/>
      <c r="ODB67" s="169"/>
      <c r="ODC67" s="169"/>
      <c r="ODD67" s="169"/>
      <c r="ODE67" s="169"/>
      <c r="ODF67" s="169"/>
      <c r="ODG67" s="169"/>
      <c r="ODH67" s="169"/>
      <c r="ODI67" s="169"/>
      <c r="ODJ67" s="169"/>
      <c r="ODK67" s="169"/>
      <c r="ODL67" s="169"/>
      <c r="ODM67" s="169"/>
      <c r="ODN67" s="169"/>
      <c r="ODO67" s="169"/>
      <c r="ODP67" s="169"/>
      <c r="ODQ67" s="169"/>
      <c r="ODR67" s="169"/>
      <c r="ODS67" s="169"/>
      <c r="ODT67" s="169"/>
      <c r="ODU67" s="169"/>
      <c r="ODV67" s="169"/>
      <c r="ODW67" s="169"/>
      <c r="ODX67" s="169"/>
      <c r="ODY67" s="169"/>
      <c r="ODZ67" s="169"/>
      <c r="OEA67" s="169"/>
      <c r="OEB67" s="169"/>
      <c r="OEC67" s="169"/>
      <c r="OED67" s="169"/>
      <c r="OEE67" s="169"/>
      <c r="OEF67" s="169"/>
      <c r="OEG67" s="169"/>
      <c r="OEH67" s="169"/>
      <c r="OEI67" s="169"/>
      <c r="OEJ67" s="169"/>
      <c r="OEK67" s="169"/>
      <c r="OEL67" s="169"/>
      <c r="OEM67" s="169"/>
      <c r="OEN67" s="169"/>
      <c r="OEO67" s="169"/>
      <c r="OEP67" s="169"/>
      <c r="OEQ67" s="169"/>
      <c r="OER67" s="169"/>
      <c r="OES67" s="169"/>
      <c r="OET67" s="169"/>
      <c r="OEU67" s="169"/>
      <c r="OEV67" s="169"/>
      <c r="OEW67" s="169"/>
      <c r="OEX67" s="169"/>
      <c r="OEY67" s="169"/>
      <c r="OEZ67" s="169"/>
      <c r="OFA67" s="169"/>
      <c r="OFB67" s="169"/>
      <c r="OFC67" s="169"/>
      <c r="OFD67" s="169"/>
      <c r="OFE67" s="169"/>
      <c r="OFF67" s="169"/>
      <c r="OFG67" s="169"/>
      <c r="OFH67" s="169"/>
      <c r="OFI67" s="169"/>
      <c r="OFJ67" s="169"/>
      <c r="OFK67" s="169"/>
      <c r="OFL67" s="169"/>
      <c r="OFM67" s="169"/>
      <c r="OFN67" s="169"/>
      <c r="OFO67" s="169"/>
      <c r="OFP67" s="169"/>
      <c r="OFQ67" s="169"/>
      <c r="OFR67" s="169"/>
      <c r="OFS67" s="169"/>
      <c r="OFT67" s="169"/>
      <c r="OFU67" s="169"/>
      <c r="OFV67" s="169"/>
      <c r="OFW67" s="169"/>
      <c r="OFX67" s="169"/>
      <c r="OFY67" s="169"/>
      <c r="OFZ67" s="169"/>
      <c r="OGA67" s="169"/>
      <c r="OGB67" s="169"/>
      <c r="OGC67" s="169"/>
      <c r="OGD67" s="169"/>
      <c r="OGE67" s="169"/>
      <c r="OGF67" s="169"/>
      <c r="OGG67" s="169"/>
      <c r="OGH67" s="169"/>
      <c r="OGI67" s="169"/>
      <c r="OGJ67" s="169"/>
      <c r="OGK67" s="169"/>
      <c r="OGL67" s="169"/>
      <c r="OGM67" s="169"/>
      <c r="OGN67" s="169"/>
      <c r="OGO67" s="169"/>
      <c r="OGP67" s="169"/>
      <c r="OGQ67" s="169"/>
      <c r="OGR67" s="169"/>
      <c r="OGS67" s="169"/>
      <c r="OGT67" s="169"/>
      <c r="OGU67" s="169"/>
      <c r="OGV67" s="169"/>
      <c r="OGW67" s="169"/>
      <c r="OGX67" s="169"/>
      <c r="OGY67" s="169"/>
      <c r="OGZ67" s="169"/>
      <c r="OHA67" s="169"/>
      <c r="OHB67" s="169"/>
      <c r="OHC67" s="169"/>
      <c r="OHD67" s="169"/>
      <c r="OHE67" s="169"/>
      <c r="OHF67" s="169"/>
      <c r="OHG67" s="169"/>
      <c r="OHH67" s="169"/>
      <c r="OHI67" s="169"/>
      <c r="OHJ67" s="169"/>
      <c r="OHK67" s="169"/>
      <c r="OHL67" s="169"/>
      <c r="OHM67" s="169"/>
      <c r="OHN67" s="169"/>
      <c r="OHO67" s="169"/>
      <c r="OHP67" s="169"/>
      <c r="OHQ67" s="169"/>
      <c r="OHR67" s="169"/>
      <c r="OHS67" s="169"/>
      <c r="OHT67" s="169"/>
      <c r="OHU67" s="169"/>
      <c r="OHV67" s="169"/>
      <c r="OHW67" s="169"/>
      <c r="OHX67" s="169"/>
      <c r="OHY67" s="169"/>
      <c r="OHZ67" s="169"/>
      <c r="OIA67" s="169"/>
      <c r="OIB67" s="169"/>
      <c r="OIC67" s="169"/>
      <c r="OID67" s="169"/>
      <c r="OIE67" s="169"/>
      <c r="OIF67" s="169"/>
      <c r="OIG67" s="169"/>
      <c r="OIH67" s="169"/>
      <c r="OII67" s="169"/>
      <c r="OIJ67" s="169"/>
      <c r="OIK67" s="169"/>
      <c r="OIL67" s="169"/>
      <c r="OIM67" s="169"/>
      <c r="OIN67" s="169"/>
      <c r="OIO67" s="169"/>
      <c r="OIP67" s="169"/>
      <c r="OIQ67" s="169"/>
      <c r="OIR67" s="169"/>
      <c r="OIS67" s="169"/>
      <c r="OIT67" s="169"/>
      <c r="OIU67" s="169"/>
      <c r="OIV67" s="169"/>
      <c r="OIW67" s="169"/>
      <c r="OIX67" s="169"/>
      <c r="OIY67" s="169"/>
      <c r="OIZ67" s="169"/>
      <c r="OJA67" s="169"/>
      <c r="OJB67" s="169"/>
      <c r="OJC67" s="169"/>
      <c r="OJD67" s="169"/>
      <c r="OJE67" s="169"/>
      <c r="OJF67" s="169"/>
      <c r="OJG67" s="169"/>
      <c r="OJH67" s="169"/>
      <c r="OJI67" s="169"/>
      <c r="OJJ67" s="169"/>
      <c r="OJK67" s="169"/>
      <c r="OJL67" s="169"/>
      <c r="OJM67" s="169"/>
      <c r="OJN67" s="169"/>
      <c r="OJO67" s="169"/>
      <c r="OJP67" s="169"/>
      <c r="OJQ67" s="169"/>
      <c r="OJR67" s="169"/>
      <c r="OJS67" s="169"/>
      <c r="OJT67" s="169"/>
      <c r="OJU67" s="169"/>
      <c r="OJV67" s="169"/>
      <c r="OJW67" s="169"/>
      <c r="OJX67" s="169"/>
      <c r="OJY67" s="169"/>
      <c r="OJZ67" s="169"/>
      <c r="OKA67" s="169"/>
      <c r="OKB67" s="169"/>
      <c r="OKC67" s="169"/>
      <c r="OKD67" s="169"/>
      <c r="OKE67" s="169"/>
      <c r="OKF67" s="169"/>
      <c r="OKG67" s="169"/>
      <c r="OKH67" s="169"/>
      <c r="OKI67" s="169"/>
      <c r="OKJ67" s="169"/>
      <c r="OKK67" s="169"/>
      <c r="OKL67" s="169"/>
      <c r="OKM67" s="169"/>
      <c r="OKN67" s="169"/>
      <c r="OKO67" s="169"/>
      <c r="OKP67" s="169"/>
      <c r="OKQ67" s="169"/>
      <c r="OKR67" s="169"/>
      <c r="OKS67" s="169"/>
      <c r="OKT67" s="169"/>
      <c r="OKU67" s="169"/>
      <c r="OKV67" s="169"/>
      <c r="OKW67" s="169"/>
      <c r="OKX67" s="169"/>
      <c r="OKY67" s="169"/>
      <c r="OKZ67" s="169"/>
      <c r="OLA67" s="169"/>
      <c r="OLB67" s="169"/>
      <c r="OLC67" s="169"/>
      <c r="OLD67" s="169"/>
      <c r="OLE67" s="169"/>
      <c r="OLF67" s="169"/>
      <c r="OLG67" s="169"/>
      <c r="OLH67" s="169"/>
      <c r="OLI67" s="169"/>
      <c r="OLJ67" s="169"/>
      <c r="OLK67" s="169"/>
      <c r="OLL67" s="169"/>
      <c r="OLM67" s="169"/>
      <c r="OLN67" s="169"/>
      <c r="OLO67" s="169"/>
      <c r="OLP67" s="169"/>
      <c r="OLQ67" s="169"/>
      <c r="OLR67" s="169"/>
      <c r="OLS67" s="169"/>
      <c r="OLT67" s="169"/>
      <c r="OLU67" s="169"/>
      <c r="OLV67" s="169"/>
      <c r="OLW67" s="169"/>
      <c r="OLX67" s="169"/>
      <c r="OLY67" s="169"/>
      <c r="OLZ67" s="169"/>
      <c r="OMA67" s="169"/>
      <c r="OMB67" s="169"/>
      <c r="OMC67" s="169"/>
      <c r="OMD67" s="169"/>
      <c r="OME67" s="169"/>
      <c r="OMF67" s="169"/>
      <c r="OMG67" s="169"/>
      <c r="OMH67" s="169"/>
      <c r="OMI67" s="169"/>
      <c r="OMJ67" s="169"/>
      <c r="OMK67" s="169"/>
      <c r="OML67" s="169"/>
      <c r="OMM67" s="169"/>
      <c r="OMN67" s="169"/>
      <c r="OMO67" s="169"/>
      <c r="OMP67" s="169"/>
      <c r="OMQ67" s="169"/>
      <c r="OMR67" s="169"/>
      <c r="OMS67" s="169"/>
      <c r="OMT67" s="169"/>
      <c r="OMU67" s="169"/>
      <c r="OMV67" s="169"/>
      <c r="OMW67" s="169"/>
      <c r="OMX67" s="169"/>
      <c r="OMY67" s="169"/>
      <c r="OMZ67" s="169"/>
      <c r="ONA67" s="169"/>
      <c r="ONB67" s="169"/>
      <c r="ONC67" s="169"/>
      <c r="OND67" s="169"/>
      <c r="ONE67" s="169"/>
      <c r="ONF67" s="169"/>
      <c r="ONG67" s="169"/>
      <c r="ONH67" s="169"/>
      <c r="ONI67" s="169"/>
      <c r="ONJ67" s="169"/>
      <c r="ONK67" s="169"/>
      <c r="ONL67" s="169"/>
      <c r="ONM67" s="169"/>
      <c r="ONN67" s="169"/>
      <c r="ONO67" s="169"/>
      <c r="ONP67" s="169"/>
      <c r="ONQ67" s="169"/>
      <c r="ONR67" s="169"/>
      <c r="ONS67" s="169"/>
      <c r="ONT67" s="169"/>
      <c r="ONU67" s="169"/>
      <c r="ONV67" s="169"/>
      <c r="ONW67" s="169"/>
      <c r="ONX67" s="169"/>
      <c r="ONY67" s="169"/>
      <c r="ONZ67" s="169"/>
      <c r="OOA67" s="169"/>
      <c r="OOB67" s="169"/>
      <c r="OOC67" s="169"/>
      <c r="OOD67" s="169"/>
      <c r="OOE67" s="169"/>
      <c r="OOF67" s="169"/>
      <c r="OOG67" s="169"/>
      <c r="OOH67" s="169"/>
      <c r="OOI67" s="169"/>
      <c r="OOJ67" s="169"/>
      <c r="OOK67" s="169"/>
      <c r="OOL67" s="169"/>
      <c r="OOM67" s="169"/>
      <c r="OON67" s="169"/>
      <c r="OOO67" s="169"/>
      <c r="OOP67" s="169"/>
      <c r="OOQ67" s="169"/>
      <c r="OOR67" s="169"/>
      <c r="OOS67" s="169"/>
      <c r="OOT67" s="169"/>
      <c r="OOU67" s="169"/>
      <c r="OOV67" s="169"/>
      <c r="OOW67" s="169"/>
      <c r="OOX67" s="169"/>
      <c r="OOY67" s="169"/>
      <c r="OOZ67" s="169"/>
      <c r="OPA67" s="169"/>
      <c r="OPB67" s="169"/>
      <c r="OPC67" s="169"/>
      <c r="OPD67" s="169"/>
      <c r="OPE67" s="169"/>
      <c r="OPF67" s="169"/>
      <c r="OPG67" s="169"/>
      <c r="OPH67" s="169"/>
      <c r="OPI67" s="169"/>
      <c r="OPJ67" s="169"/>
      <c r="OPK67" s="169"/>
      <c r="OPL67" s="169"/>
      <c r="OPM67" s="169"/>
      <c r="OPN67" s="169"/>
      <c r="OPO67" s="169"/>
      <c r="OPP67" s="169"/>
      <c r="OPQ67" s="169"/>
      <c r="OPR67" s="169"/>
      <c r="OPS67" s="169"/>
      <c r="OPT67" s="169"/>
      <c r="OPU67" s="169"/>
      <c r="OPV67" s="169"/>
      <c r="OPW67" s="169"/>
      <c r="OPX67" s="169"/>
      <c r="OPY67" s="169"/>
      <c r="OPZ67" s="169"/>
      <c r="OQA67" s="169"/>
      <c r="OQB67" s="169"/>
      <c r="OQC67" s="169"/>
      <c r="OQD67" s="169"/>
      <c r="OQE67" s="169"/>
      <c r="OQF67" s="169"/>
      <c r="OQG67" s="169"/>
      <c r="OQH67" s="169"/>
      <c r="OQI67" s="169"/>
      <c r="OQJ67" s="169"/>
      <c r="OQK67" s="169"/>
      <c r="OQL67" s="169"/>
      <c r="OQM67" s="169"/>
      <c r="OQN67" s="169"/>
      <c r="OQO67" s="169"/>
      <c r="OQP67" s="169"/>
      <c r="OQQ67" s="169"/>
      <c r="OQR67" s="169"/>
      <c r="OQS67" s="169"/>
      <c r="OQT67" s="169"/>
      <c r="OQU67" s="169"/>
      <c r="OQV67" s="169"/>
      <c r="OQW67" s="169"/>
      <c r="OQX67" s="169"/>
      <c r="OQY67" s="169"/>
      <c r="OQZ67" s="169"/>
      <c r="ORA67" s="169"/>
      <c r="ORB67" s="169"/>
      <c r="ORC67" s="169"/>
      <c r="ORD67" s="169"/>
      <c r="ORE67" s="169"/>
      <c r="ORF67" s="169"/>
      <c r="ORG67" s="169"/>
      <c r="ORH67" s="169"/>
      <c r="ORI67" s="169"/>
      <c r="ORJ67" s="169"/>
      <c r="ORK67" s="169"/>
      <c r="ORL67" s="169"/>
      <c r="ORM67" s="169"/>
      <c r="ORN67" s="169"/>
      <c r="ORO67" s="169"/>
      <c r="ORP67" s="169"/>
      <c r="ORQ67" s="169"/>
      <c r="ORR67" s="169"/>
      <c r="ORS67" s="169"/>
      <c r="ORT67" s="169"/>
      <c r="ORU67" s="169"/>
      <c r="ORV67" s="169"/>
      <c r="ORW67" s="169"/>
      <c r="ORX67" s="169"/>
      <c r="ORY67" s="169"/>
      <c r="ORZ67" s="169"/>
      <c r="OSA67" s="169"/>
      <c r="OSB67" s="169"/>
      <c r="OSC67" s="169"/>
      <c r="OSD67" s="169"/>
      <c r="OSE67" s="169"/>
      <c r="OSF67" s="169"/>
      <c r="OSG67" s="169"/>
      <c r="OSH67" s="169"/>
      <c r="OSI67" s="169"/>
      <c r="OSJ67" s="169"/>
      <c r="OSK67" s="169"/>
      <c r="OSL67" s="169"/>
      <c r="OSM67" s="169"/>
      <c r="OSN67" s="169"/>
      <c r="OSO67" s="169"/>
      <c r="OSP67" s="169"/>
      <c r="OSQ67" s="169"/>
      <c r="OSR67" s="169"/>
      <c r="OSS67" s="169"/>
      <c r="OST67" s="169"/>
      <c r="OSU67" s="169"/>
      <c r="OSV67" s="169"/>
      <c r="OSW67" s="169"/>
      <c r="OSX67" s="169"/>
      <c r="OSY67" s="169"/>
      <c r="OSZ67" s="169"/>
      <c r="OTA67" s="169"/>
      <c r="OTB67" s="169"/>
      <c r="OTC67" s="169"/>
      <c r="OTD67" s="169"/>
      <c r="OTE67" s="169"/>
      <c r="OTF67" s="169"/>
      <c r="OTG67" s="169"/>
      <c r="OTH67" s="169"/>
      <c r="OTI67" s="169"/>
      <c r="OTJ67" s="169"/>
      <c r="OTK67" s="169"/>
      <c r="OTL67" s="169"/>
      <c r="OTM67" s="169"/>
      <c r="OTN67" s="169"/>
      <c r="OTO67" s="169"/>
      <c r="OTP67" s="169"/>
      <c r="OTQ67" s="169"/>
      <c r="OTR67" s="169"/>
      <c r="OTS67" s="169"/>
      <c r="OTT67" s="169"/>
      <c r="OTU67" s="169"/>
      <c r="OTV67" s="169"/>
      <c r="OTW67" s="169"/>
      <c r="OTX67" s="169"/>
      <c r="OTY67" s="169"/>
      <c r="OTZ67" s="169"/>
      <c r="OUA67" s="169"/>
      <c r="OUB67" s="169"/>
      <c r="OUC67" s="169"/>
      <c r="OUD67" s="169"/>
      <c r="OUE67" s="169"/>
      <c r="OUF67" s="169"/>
      <c r="OUG67" s="169"/>
      <c r="OUH67" s="169"/>
      <c r="OUI67" s="169"/>
      <c r="OUJ67" s="169"/>
      <c r="OUK67" s="169"/>
      <c r="OUL67" s="169"/>
      <c r="OUM67" s="169"/>
      <c r="OUN67" s="169"/>
      <c r="OUO67" s="169"/>
      <c r="OUP67" s="169"/>
      <c r="OUQ67" s="169"/>
      <c r="OUR67" s="169"/>
      <c r="OUS67" s="169"/>
      <c r="OUT67" s="169"/>
      <c r="OUU67" s="169"/>
      <c r="OUV67" s="169"/>
      <c r="OUW67" s="169"/>
      <c r="OUX67" s="169"/>
      <c r="OUY67" s="169"/>
      <c r="OUZ67" s="169"/>
      <c r="OVA67" s="169"/>
      <c r="OVB67" s="169"/>
      <c r="OVC67" s="169"/>
      <c r="OVD67" s="169"/>
      <c r="OVE67" s="169"/>
      <c r="OVF67" s="169"/>
      <c r="OVG67" s="169"/>
      <c r="OVH67" s="169"/>
      <c r="OVI67" s="169"/>
      <c r="OVJ67" s="169"/>
      <c r="OVK67" s="169"/>
      <c r="OVL67" s="169"/>
      <c r="OVM67" s="169"/>
      <c r="OVN67" s="169"/>
      <c r="OVO67" s="169"/>
      <c r="OVP67" s="169"/>
      <c r="OVQ67" s="169"/>
      <c r="OVR67" s="169"/>
      <c r="OVS67" s="169"/>
      <c r="OVT67" s="169"/>
      <c r="OVU67" s="169"/>
      <c r="OVV67" s="169"/>
      <c r="OVW67" s="169"/>
      <c r="OVX67" s="169"/>
      <c r="OVY67" s="169"/>
      <c r="OVZ67" s="169"/>
      <c r="OWA67" s="169"/>
      <c r="OWB67" s="169"/>
      <c r="OWC67" s="169"/>
      <c r="OWD67" s="169"/>
      <c r="OWE67" s="169"/>
      <c r="OWF67" s="169"/>
      <c r="OWG67" s="169"/>
      <c r="OWH67" s="169"/>
      <c r="OWI67" s="169"/>
      <c r="OWJ67" s="169"/>
      <c r="OWK67" s="169"/>
      <c r="OWL67" s="169"/>
      <c r="OWM67" s="169"/>
      <c r="OWN67" s="169"/>
      <c r="OWO67" s="169"/>
      <c r="OWP67" s="169"/>
      <c r="OWQ67" s="169"/>
      <c r="OWR67" s="169"/>
      <c r="OWS67" s="169"/>
      <c r="OWT67" s="169"/>
      <c r="OWU67" s="169"/>
      <c r="OWV67" s="169"/>
      <c r="OWW67" s="169"/>
      <c r="OWX67" s="169"/>
      <c r="OWY67" s="169"/>
      <c r="OWZ67" s="169"/>
      <c r="OXA67" s="169"/>
      <c r="OXB67" s="169"/>
      <c r="OXC67" s="169"/>
      <c r="OXD67" s="169"/>
      <c r="OXE67" s="169"/>
      <c r="OXF67" s="169"/>
      <c r="OXG67" s="169"/>
      <c r="OXH67" s="169"/>
      <c r="OXI67" s="169"/>
      <c r="OXJ67" s="169"/>
      <c r="OXK67" s="169"/>
      <c r="OXL67" s="169"/>
      <c r="OXM67" s="169"/>
      <c r="OXN67" s="169"/>
      <c r="OXO67" s="169"/>
      <c r="OXP67" s="169"/>
      <c r="OXQ67" s="169"/>
      <c r="OXR67" s="169"/>
      <c r="OXS67" s="169"/>
      <c r="OXT67" s="169"/>
      <c r="OXU67" s="169"/>
      <c r="OXV67" s="169"/>
      <c r="OXW67" s="169"/>
      <c r="OXX67" s="169"/>
      <c r="OXY67" s="169"/>
      <c r="OXZ67" s="169"/>
      <c r="OYA67" s="169"/>
      <c r="OYB67" s="169"/>
      <c r="OYC67" s="169"/>
      <c r="OYD67" s="169"/>
      <c r="OYE67" s="169"/>
      <c r="OYF67" s="169"/>
      <c r="OYG67" s="169"/>
      <c r="OYH67" s="169"/>
      <c r="OYI67" s="169"/>
      <c r="OYJ67" s="169"/>
      <c r="OYK67" s="169"/>
      <c r="OYL67" s="169"/>
      <c r="OYM67" s="169"/>
      <c r="OYN67" s="169"/>
      <c r="OYO67" s="169"/>
      <c r="OYP67" s="169"/>
      <c r="OYQ67" s="169"/>
      <c r="OYR67" s="169"/>
      <c r="OYS67" s="169"/>
      <c r="OYT67" s="169"/>
      <c r="OYU67" s="169"/>
      <c r="OYV67" s="169"/>
      <c r="OYW67" s="169"/>
      <c r="OYX67" s="169"/>
      <c r="OYY67" s="169"/>
      <c r="OYZ67" s="169"/>
      <c r="OZA67" s="169"/>
      <c r="OZB67" s="169"/>
      <c r="OZC67" s="169"/>
      <c r="OZD67" s="169"/>
      <c r="OZE67" s="169"/>
      <c r="OZF67" s="169"/>
      <c r="OZG67" s="169"/>
      <c r="OZH67" s="169"/>
      <c r="OZI67" s="169"/>
      <c r="OZJ67" s="169"/>
      <c r="OZK67" s="169"/>
      <c r="OZL67" s="169"/>
      <c r="OZM67" s="169"/>
      <c r="OZN67" s="169"/>
      <c r="OZO67" s="169"/>
      <c r="OZP67" s="169"/>
      <c r="OZQ67" s="169"/>
      <c r="OZR67" s="169"/>
      <c r="OZS67" s="169"/>
      <c r="OZT67" s="169"/>
      <c r="OZU67" s="169"/>
      <c r="OZV67" s="169"/>
      <c r="OZW67" s="169"/>
      <c r="OZX67" s="169"/>
      <c r="OZY67" s="169"/>
      <c r="OZZ67" s="169"/>
      <c r="PAA67" s="169"/>
      <c r="PAB67" s="169"/>
      <c r="PAC67" s="169"/>
      <c r="PAD67" s="169"/>
      <c r="PAE67" s="169"/>
      <c r="PAF67" s="169"/>
      <c r="PAG67" s="169"/>
      <c r="PAH67" s="169"/>
      <c r="PAI67" s="169"/>
      <c r="PAJ67" s="169"/>
      <c r="PAK67" s="169"/>
      <c r="PAL67" s="169"/>
      <c r="PAM67" s="169"/>
      <c r="PAN67" s="169"/>
      <c r="PAO67" s="169"/>
      <c r="PAP67" s="169"/>
      <c r="PAQ67" s="169"/>
      <c r="PAR67" s="169"/>
      <c r="PAS67" s="169"/>
      <c r="PAT67" s="169"/>
      <c r="PAU67" s="169"/>
      <c r="PAV67" s="169"/>
      <c r="PAW67" s="169"/>
      <c r="PAX67" s="169"/>
      <c r="PAY67" s="169"/>
      <c r="PAZ67" s="169"/>
      <c r="PBA67" s="169"/>
      <c r="PBB67" s="169"/>
      <c r="PBC67" s="169"/>
      <c r="PBD67" s="169"/>
      <c r="PBE67" s="169"/>
      <c r="PBF67" s="169"/>
      <c r="PBG67" s="169"/>
      <c r="PBH67" s="169"/>
      <c r="PBI67" s="169"/>
      <c r="PBJ67" s="169"/>
      <c r="PBK67" s="169"/>
      <c r="PBL67" s="169"/>
      <c r="PBM67" s="169"/>
      <c r="PBN67" s="169"/>
      <c r="PBO67" s="169"/>
      <c r="PBP67" s="169"/>
      <c r="PBQ67" s="169"/>
      <c r="PBR67" s="169"/>
      <c r="PBS67" s="169"/>
      <c r="PBT67" s="169"/>
      <c r="PBU67" s="169"/>
      <c r="PBV67" s="169"/>
      <c r="PBW67" s="169"/>
      <c r="PBX67" s="169"/>
      <c r="PBY67" s="169"/>
      <c r="PBZ67" s="169"/>
      <c r="PCA67" s="169"/>
      <c r="PCB67" s="169"/>
      <c r="PCC67" s="169"/>
      <c r="PCD67" s="169"/>
      <c r="PCE67" s="169"/>
      <c r="PCF67" s="169"/>
      <c r="PCG67" s="169"/>
      <c r="PCH67" s="169"/>
      <c r="PCI67" s="169"/>
      <c r="PCJ67" s="169"/>
      <c r="PCK67" s="169"/>
      <c r="PCL67" s="169"/>
      <c r="PCM67" s="169"/>
      <c r="PCN67" s="169"/>
      <c r="PCO67" s="169"/>
      <c r="PCP67" s="169"/>
      <c r="PCQ67" s="169"/>
      <c r="PCR67" s="169"/>
      <c r="PCS67" s="169"/>
      <c r="PCT67" s="169"/>
      <c r="PCU67" s="169"/>
      <c r="PCV67" s="169"/>
      <c r="PCW67" s="169"/>
      <c r="PCX67" s="169"/>
      <c r="PCY67" s="169"/>
      <c r="PCZ67" s="169"/>
      <c r="PDA67" s="169"/>
      <c r="PDB67" s="169"/>
      <c r="PDC67" s="169"/>
      <c r="PDD67" s="169"/>
      <c r="PDE67" s="169"/>
      <c r="PDF67" s="169"/>
      <c r="PDG67" s="169"/>
      <c r="PDH67" s="169"/>
      <c r="PDI67" s="169"/>
      <c r="PDJ67" s="169"/>
      <c r="PDK67" s="169"/>
      <c r="PDL67" s="169"/>
      <c r="PDM67" s="169"/>
      <c r="PDN67" s="169"/>
      <c r="PDO67" s="169"/>
      <c r="PDP67" s="169"/>
      <c r="PDQ67" s="169"/>
      <c r="PDR67" s="169"/>
      <c r="PDS67" s="169"/>
      <c r="PDT67" s="169"/>
      <c r="PDU67" s="169"/>
      <c r="PDV67" s="169"/>
      <c r="PDW67" s="169"/>
      <c r="PDX67" s="169"/>
      <c r="PDY67" s="169"/>
      <c r="PDZ67" s="169"/>
      <c r="PEA67" s="169"/>
      <c r="PEB67" s="169"/>
      <c r="PEC67" s="169"/>
      <c r="PED67" s="169"/>
      <c r="PEE67" s="169"/>
      <c r="PEF67" s="169"/>
      <c r="PEG67" s="169"/>
      <c r="PEH67" s="169"/>
      <c r="PEI67" s="169"/>
      <c r="PEJ67" s="169"/>
      <c r="PEK67" s="169"/>
      <c r="PEL67" s="169"/>
      <c r="PEM67" s="169"/>
      <c r="PEN67" s="169"/>
      <c r="PEO67" s="169"/>
      <c r="PEP67" s="169"/>
      <c r="PEQ67" s="169"/>
      <c r="PER67" s="169"/>
      <c r="PES67" s="169"/>
      <c r="PET67" s="169"/>
      <c r="PEU67" s="169"/>
      <c r="PEV67" s="169"/>
      <c r="PEW67" s="169"/>
      <c r="PEX67" s="169"/>
      <c r="PEY67" s="169"/>
      <c r="PEZ67" s="169"/>
      <c r="PFA67" s="169"/>
      <c r="PFB67" s="169"/>
      <c r="PFC67" s="169"/>
      <c r="PFD67" s="169"/>
      <c r="PFE67" s="169"/>
      <c r="PFF67" s="169"/>
      <c r="PFG67" s="169"/>
      <c r="PFH67" s="169"/>
      <c r="PFI67" s="169"/>
      <c r="PFJ67" s="169"/>
      <c r="PFK67" s="169"/>
      <c r="PFL67" s="169"/>
      <c r="PFM67" s="169"/>
      <c r="PFN67" s="169"/>
      <c r="PFO67" s="169"/>
      <c r="PFP67" s="169"/>
      <c r="PFQ67" s="169"/>
      <c r="PFR67" s="169"/>
      <c r="PFS67" s="169"/>
      <c r="PFT67" s="169"/>
      <c r="PFU67" s="169"/>
      <c r="PFV67" s="169"/>
      <c r="PFW67" s="169"/>
      <c r="PFX67" s="169"/>
      <c r="PFY67" s="169"/>
      <c r="PFZ67" s="169"/>
      <c r="PGA67" s="169"/>
      <c r="PGB67" s="169"/>
      <c r="PGC67" s="169"/>
      <c r="PGD67" s="169"/>
      <c r="PGE67" s="169"/>
      <c r="PGF67" s="169"/>
      <c r="PGG67" s="169"/>
      <c r="PGH67" s="169"/>
      <c r="PGI67" s="169"/>
      <c r="PGJ67" s="169"/>
      <c r="PGK67" s="169"/>
      <c r="PGL67" s="169"/>
      <c r="PGM67" s="169"/>
      <c r="PGN67" s="169"/>
      <c r="PGO67" s="169"/>
      <c r="PGP67" s="169"/>
      <c r="PGQ67" s="169"/>
      <c r="PGR67" s="169"/>
      <c r="PGS67" s="169"/>
      <c r="PGT67" s="169"/>
      <c r="PGU67" s="169"/>
      <c r="PGV67" s="169"/>
      <c r="PGW67" s="169"/>
      <c r="PGX67" s="169"/>
      <c r="PGY67" s="169"/>
      <c r="PGZ67" s="169"/>
      <c r="PHA67" s="169"/>
      <c r="PHB67" s="169"/>
      <c r="PHC67" s="169"/>
      <c r="PHD67" s="169"/>
      <c r="PHE67" s="169"/>
      <c r="PHF67" s="169"/>
      <c r="PHG67" s="169"/>
      <c r="PHH67" s="169"/>
      <c r="PHI67" s="169"/>
      <c r="PHJ67" s="169"/>
      <c r="PHK67" s="169"/>
      <c r="PHL67" s="169"/>
      <c r="PHM67" s="169"/>
      <c r="PHN67" s="169"/>
      <c r="PHO67" s="169"/>
      <c r="PHP67" s="169"/>
      <c r="PHQ67" s="169"/>
      <c r="PHR67" s="169"/>
      <c r="PHS67" s="169"/>
      <c r="PHT67" s="169"/>
      <c r="PHU67" s="169"/>
      <c r="PHV67" s="169"/>
      <c r="PHW67" s="169"/>
      <c r="PHX67" s="169"/>
      <c r="PHY67" s="169"/>
      <c r="PHZ67" s="169"/>
      <c r="PIA67" s="169"/>
      <c r="PIB67" s="169"/>
      <c r="PIC67" s="169"/>
      <c r="PID67" s="169"/>
      <c r="PIE67" s="169"/>
      <c r="PIF67" s="169"/>
      <c r="PIG67" s="169"/>
      <c r="PIH67" s="169"/>
      <c r="PII67" s="169"/>
      <c r="PIJ67" s="169"/>
      <c r="PIK67" s="169"/>
      <c r="PIL67" s="169"/>
      <c r="PIM67" s="169"/>
      <c r="PIN67" s="169"/>
      <c r="PIO67" s="169"/>
      <c r="PIP67" s="169"/>
      <c r="PIQ67" s="169"/>
      <c r="PIR67" s="169"/>
      <c r="PIS67" s="169"/>
      <c r="PIT67" s="169"/>
      <c r="PIU67" s="169"/>
      <c r="PIV67" s="169"/>
      <c r="PIW67" s="169"/>
      <c r="PIX67" s="169"/>
      <c r="PIY67" s="169"/>
      <c r="PIZ67" s="169"/>
      <c r="PJA67" s="169"/>
      <c r="PJB67" s="169"/>
      <c r="PJC67" s="169"/>
      <c r="PJD67" s="169"/>
      <c r="PJE67" s="169"/>
      <c r="PJF67" s="169"/>
      <c r="PJG67" s="169"/>
      <c r="PJH67" s="169"/>
      <c r="PJI67" s="169"/>
      <c r="PJJ67" s="169"/>
      <c r="PJK67" s="169"/>
      <c r="PJL67" s="169"/>
      <c r="PJM67" s="169"/>
      <c r="PJN67" s="169"/>
      <c r="PJO67" s="169"/>
      <c r="PJP67" s="169"/>
      <c r="PJQ67" s="169"/>
      <c r="PJR67" s="169"/>
      <c r="PJS67" s="169"/>
      <c r="PJT67" s="169"/>
      <c r="PJU67" s="169"/>
      <c r="PJV67" s="169"/>
      <c r="PJW67" s="169"/>
      <c r="PJX67" s="169"/>
      <c r="PJY67" s="169"/>
      <c r="PJZ67" s="169"/>
      <c r="PKA67" s="169"/>
      <c r="PKB67" s="169"/>
      <c r="PKC67" s="169"/>
      <c r="PKD67" s="169"/>
      <c r="PKE67" s="169"/>
      <c r="PKF67" s="169"/>
      <c r="PKG67" s="169"/>
      <c r="PKH67" s="169"/>
      <c r="PKI67" s="169"/>
      <c r="PKJ67" s="169"/>
      <c r="PKK67" s="169"/>
      <c r="PKL67" s="169"/>
      <c r="PKM67" s="169"/>
      <c r="PKN67" s="169"/>
      <c r="PKO67" s="169"/>
      <c r="PKP67" s="169"/>
      <c r="PKQ67" s="169"/>
      <c r="PKR67" s="169"/>
      <c r="PKS67" s="169"/>
      <c r="PKT67" s="169"/>
      <c r="PKU67" s="169"/>
      <c r="PKV67" s="169"/>
      <c r="PKW67" s="169"/>
      <c r="PKX67" s="169"/>
      <c r="PKY67" s="169"/>
      <c r="PKZ67" s="169"/>
      <c r="PLA67" s="169"/>
      <c r="PLB67" s="169"/>
      <c r="PLC67" s="169"/>
      <c r="PLD67" s="169"/>
      <c r="PLE67" s="169"/>
      <c r="PLF67" s="169"/>
      <c r="PLG67" s="169"/>
      <c r="PLH67" s="169"/>
      <c r="PLI67" s="169"/>
      <c r="PLJ67" s="169"/>
      <c r="PLK67" s="169"/>
      <c r="PLL67" s="169"/>
      <c r="PLM67" s="169"/>
      <c r="PLN67" s="169"/>
      <c r="PLO67" s="169"/>
      <c r="PLP67" s="169"/>
      <c r="PLQ67" s="169"/>
      <c r="PLR67" s="169"/>
      <c r="PLS67" s="169"/>
      <c r="PLT67" s="169"/>
      <c r="PLU67" s="169"/>
      <c r="PLV67" s="169"/>
      <c r="PLW67" s="169"/>
      <c r="PLX67" s="169"/>
      <c r="PLY67" s="169"/>
      <c r="PLZ67" s="169"/>
      <c r="PMA67" s="169"/>
      <c r="PMB67" s="169"/>
      <c r="PMC67" s="169"/>
      <c r="PMD67" s="169"/>
      <c r="PME67" s="169"/>
      <c r="PMF67" s="169"/>
      <c r="PMG67" s="169"/>
      <c r="PMH67" s="169"/>
      <c r="PMI67" s="169"/>
      <c r="PMJ67" s="169"/>
      <c r="PMK67" s="169"/>
      <c r="PML67" s="169"/>
      <c r="PMM67" s="169"/>
      <c r="PMN67" s="169"/>
      <c r="PMO67" s="169"/>
      <c r="PMP67" s="169"/>
      <c r="PMQ67" s="169"/>
      <c r="PMR67" s="169"/>
      <c r="PMS67" s="169"/>
      <c r="PMT67" s="169"/>
      <c r="PMU67" s="169"/>
      <c r="PMV67" s="169"/>
      <c r="PMW67" s="169"/>
      <c r="PMX67" s="169"/>
      <c r="PMY67" s="169"/>
      <c r="PMZ67" s="169"/>
      <c r="PNA67" s="169"/>
      <c r="PNB67" s="169"/>
      <c r="PNC67" s="169"/>
      <c r="PND67" s="169"/>
      <c r="PNE67" s="169"/>
      <c r="PNF67" s="169"/>
      <c r="PNG67" s="169"/>
      <c r="PNH67" s="169"/>
      <c r="PNI67" s="169"/>
      <c r="PNJ67" s="169"/>
      <c r="PNK67" s="169"/>
      <c r="PNL67" s="169"/>
      <c r="PNM67" s="169"/>
      <c r="PNN67" s="169"/>
      <c r="PNO67" s="169"/>
      <c r="PNP67" s="169"/>
      <c r="PNQ67" s="169"/>
      <c r="PNR67" s="169"/>
      <c r="PNS67" s="169"/>
      <c r="PNT67" s="169"/>
      <c r="PNU67" s="169"/>
      <c r="PNV67" s="169"/>
      <c r="PNW67" s="169"/>
      <c r="PNX67" s="169"/>
      <c r="PNY67" s="169"/>
      <c r="PNZ67" s="169"/>
      <c r="POA67" s="169"/>
      <c r="POB67" s="169"/>
      <c r="POC67" s="169"/>
      <c r="POD67" s="169"/>
      <c r="POE67" s="169"/>
      <c r="POF67" s="169"/>
      <c r="POG67" s="169"/>
      <c r="POH67" s="169"/>
      <c r="POI67" s="169"/>
      <c r="POJ67" s="169"/>
      <c r="POK67" s="169"/>
      <c r="POL67" s="169"/>
      <c r="POM67" s="169"/>
      <c r="PON67" s="169"/>
      <c r="POO67" s="169"/>
      <c r="POP67" s="169"/>
      <c r="POQ67" s="169"/>
      <c r="POR67" s="169"/>
      <c r="POS67" s="169"/>
      <c r="POT67" s="169"/>
      <c r="POU67" s="169"/>
      <c r="POV67" s="169"/>
      <c r="POW67" s="169"/>
      <c r="POX67" s="169"/>
      <c r="POY67" s="169"/>
      <c r="POZ67" s="169"/>
      <c r="PPA67" s="169"/>
      <c r="PPB67" s="169"/>
      <c r="PPC67" s="169"/>
      <c r="PPD67" s="169"/>
      <c r="PPE67" s="169"/>
      <c r="PPF67" s="169"/>
      <c r="PPG67" s="169"/>
      <c r="PPH67" s="169"/>
      <c r="PPI67" s="169"/>
      <c r="PPJ67" s="169"/>
      <c r="PPK67" s="169"/>
      <c r="PPL67" s="169"/>
      <c r="PPM67" s="169"/>
      <c r="PPN67" s="169"/>
      <c r="PPO67" s="169"/>
      <c r="PPP67" s="169"/>
      <c r="PPQ67" s="169"/>
      <c r="PPR67" s="169"/>
      <c r="PPS67" s="169"/>
      <c r="PPT67" s="169"/>
      <c r="PPU67" s="169"/>
      <c r="PPV67" s="169"/>
      <c r="PPW67" s="169"/>
      <c r="PPX67" s="169"/>
      <c r="PPY67" s="169"/>
      <c r="PPZ67" s="169"/>
      <c r="PQA67" s="169"/>
      <c r="PQB67" s="169"/>
      <c r="PQC67" s="169"/>
      <c r="PQD67" s="169"/>
      <c r="PQE67" s="169"/>
      <c r="PQF67" s="169"/>
      <c r="PQG67" s="169"/>
      <c r="PQH67" s="169"/>
      <c r="PQI67" s="169"/>
      <c r="PQJ67" s="169"/>
      <c r="PQK67" s="169"/>
      <c r="PQL67" s="169"/>
      <c r="PQM67" s="169"/>
      <c r="PQN67" s="169"/>
      <c r="PQO67" s="169"/>
      <c r="PQP67" s="169"/>
      <c r="PQQ67" s="169"/>
      <c r="PQR67" s="169"/>
      <c r="PQS67" s="169"/>
      <c r="PQT67" s="169"/>
      <c r="PQU67" s="169"/>
      <c r="PQV67" s="169"/>
      <c r="PQW67" s="169"/>
      <c r="PQX67" s="169"/>
      <c r="PQY67" s="169"/>
      <c r="PQZ67" s="169"/>
      <c r="PRA67" s="169"/>
      <c r="PRB67" s="169"/>
      <c r="PRC67" s="169"/>
      <c r="PRD67" s="169"/>
      <c r="PRE67" s="169"/>
      <c r="PRF67" s="169"/>
      <c r="PRG67" s="169"/>
      <c r="PRH67" s="169"/>
      <c r="PRI67" s="169"/>
      <c r="PRJ67" s="169"/>
      <c r="PRK67" s="169"/>
      <c r="PRL67" s="169"/>
      <c r="PRM67" s="169"/>
      <c r="PRN67" s="169"/>
      <c r="PRO67" s="169"/>
      <c r="PRP67" s="169"/>
      <c r="PRQ67" s="169"/>
      <c r="PRR67" s="169"/>
      <c r="PRS67" s="169"/>
      <c r="PRT67" s="169"/>
      <c r="PRU67" s="169"/>
      <c r="PRV67" s="169"/>
      <c r="PRW67" s="169"/>
      <c r="PRX67" s="169"/>
      <c r="PRY67" s="169"/>
      <c r="PRZ67" s="169"/>
      <c r="PSA67" s="169"/>
      <c r="PSB67" s="169"/>
      <c r="PSC67" s="169"/>
      <c r="PSD67" s="169"/>
      <c r="PSE67" s="169"/>
      <c r="PSF67" s="169"/>
      <c r="PSG67" s="169"/>
      <c r="PSH67" s="169"/>
      <c r="PSI67" s="169"/>
      <c r="PSJ67" s="169"/>
      <c r="PSK67" s="169"/>
      <c r="PSL67" s="169"/>
      <c r="PSM67" s="169"/>
      <c r="PSN67" s="169"/>
      <c r="PSO67" s="169"/>
      <c r="PSP67" s="169"/>
      <c r="PSQ67" s="169"/>
      <c r="PSR67" s="169"/>
      <c r="PSS67" s="169"/>
      <c r="PST67" s="169"/>
      <c r="PSU67" s="169"/>
      <c r="PSV67" s="169"/>
      <c r="PSW67" s="169"/>
      <c r="PSX67" s="169"/>
      <c r="PSY67" s="169"/>
      <c r="PSZ67" s="169"/>
      <c r="PTA67" s="169"/>
      <c r="PTB67" s="169"/>
      <c r="PTC67" s="169"/>
      <c r="PTD67" s="169"/>
      <c r="PTE67" s="169"/>
      <c r="PTF67" s="169"/>
      <c r="PTG67" s="169"/>
      <c r="PTH67" s="169"/>
      <c r="PTI67" s="169"/>
      <c r="PTJ67" s="169"/>
      <c r="PTK67" s="169"/>
      <c r="PTL67" s="169"/>
      <c r="PTM67" s="169"/>
      <c r="PTN67" s="169"/>
      <c r="PTO67" s="169"/>
      <c r="PTP67" s="169"/>
      <c r="PTQ67" s="169"/>
      <c r="PTR67" s="169"/>
      <c r="PTS67" s="169"/>
      <c r="PTT67" s="169"/>
      <c r="PTU67" s="169"/>
      <c r="PTV67" s="169"/>
      <c r="PTW67" s="169"/>
      <c r="PTX67" s="169"/>
      <c r="PTY67" s="169"/>
      <c r="PTZ67" s="169"/>
      <c r="PUA67" s="169"/>
      <c r="PUB67" s="169"/>
      <c r="PUC67" s="169"/>
      <c r="PUD67" s="169"/>
      <c r="PUE67" s="169"/>
      <c r="PUF67" s="169"/>
      <c r="PUG67" s="169"/>
      <c r="PUH67" s="169"/>
      <c r="PUI67" s="169"/>
      <c r="PUJ67" s="169"/>
      <c r="PUK67" s="169"/>
      <c r="PUL67" s="169"/>
      <c r="PUM67" s="169"/>
      <c r="PUN67" s="169"/>
      <c r="PUO67" s="169"/>
      <c r="PUP67" s="169"/>
      <c r="PUQ67" s="169"/>
      <c r="PUR67" s="169"/>
      <c r="PUS67" s="169"/>
      <c r="PUT67" s="169"/>
      <c r="PUU67" s="169"/>
      <c r="PUV67" s="169"/>
      <c r="PUW67" s="169"/>
      <c r="PUX67" s="169"/>
      <c r="PUY67" s="169"/>
      <c r="PUZ67" s="169"/>
      <c r="PVA67" s="169"/>
      <c r="PVB67" s="169"/>
      <c r="PVC67" s="169"/>
      <c r="PVD67" s="169"/>
      <c r="PVE67" s="169"/>
      <c r="PVF67" s="169"/>
      <c r="PVG67" s="169"/>
      <c r="PVH67" s="169"/>
      <c r="PVI67" s="169"/>
      <c r="PVJ67" s="169"/>
      <c r="PVK67" s="169"/>
      <c r="PVL67" s="169"/>
      <c r="PVM67" s="169"/>
      <c r="PVN67" s="169"/>
      <c r="PVO67" s="169"/>
      <c r="PVP67" s="169"/>
      <c r="PVQ67" s="169"/>
      <c r="PVR67" s="169"/>
      <c r="PVS67" s="169"/>
      <c r="PVT67" s="169"/>
      <c r="PVU67" s="169"/>
      <c r="PVV67" s="169"/>
      <c r="PVW67" s="169"/>
      <c r="PVX67" s="169"/>
      <c r="PVY67" s="169"/>
      <c r="PVZ67" s="169"/>
      <c r="PWA67" s="169"/>
      <c r="PWB67" s="169"/>
      <c r="PWC67" s="169"/>
      <c r="PWD67" s="169"/>
      <c r="PWE67" s="169"/>
      <c r="PWF67" s="169"/>
      <c r="PWG67" s="169"/>
      <c r="PWH67" s="169"/>
      <c r="PWI67" s="169"/>
      <c r="PWJ67" s="169"/>
      <c r="PWK67" s="169"/>
      <c r="PWL67" s="169"/>
      <c r="PWM67" s="169"/>
      <c r="PWN67" s="169"/>
      <c r="PWO67" s="169"/>
      <c r="PWP67" s="169"/>
      <c r="PWQ67" s="169"/>
      <c r="PWR67" s="169"/>
      <c r="PWS67" s="169"/>
      <c r="PWT67" s="169"/>
      <c r="PWU67" s="169"/>
      <c r="PWV67" s="169"/>
      <c r="PWW67" s="169"/>
      <c r="PWX67" s="169"/>
      <c r="PWY67" s="169"/>
      <c r="PWZ67" s="169"/>
      <c r="PXA67" s="169"/>
      <c r="PXB67" s="169"/>
      <c r="PXC67" s="169"/>
      <c r="PXD67" s="169"/>
      <c r="PXE67" s="169"/>
      <c r="PXF67" s="169"/>
      <c r="PXG67" s="169"/>
      <c r="PXH67" s="169"/>
      <c r="PXI67" s="169"/>
      <c r="PXJ67" s="169"/>
      <c r="PXK67" s="169"/>
      <c r="PXL67" s="169"/>
      <c r="PXM67" s="169"/>
      <c r="PXN67" s="169"/>
      <c r="PXO67" s="169"/>
      <c r="PXP67" s="169"/>
      <c r="PXQ67" s="169"/>
      <c r="PXR67" s="169"/>
      <c r="PXS67" s="169"/>
      <c r="PXT67" s="169"/>
      <c r="PXU67" s="169"/>
      <c r="PXV67" s="169"/>
      <c r="PXW67" s="169"/>
      <c r="PXX67" s="169"/>
      <c r="PXY67" s="169"/>
      <c r="PXZ67" s="169"/>
      <c r="PYA67" s="169"/>
      <c r="PYB67" s="169"/>
      <c r="PYC67" s="169"/>
      <c r="PYD67" s="169"/>
      <c r="PYE67" s="169"/>
      <c r="PYF67" s="169"/>
      <c r="PYG67" s="169"/>
      <c r="PYH67" s="169"/>
      <c r="PYI67" s="169"/>
      <c r="PYJ67" s="169"/>
      <c r="PYK67" s="169"/>
      <c r="PYL67" s="169"/>
      <c r="PYM67" s="169"/>
      <c r="PYN67" s="169"/>
      <c r="PYO67" s="169"/>
      <c r="PYP67" s="169"/>
      <c r="PYQ67" s="169"/>
      <c r="PYR67" s="169"/>
      <c r="PYS67" s="169"/>
      <c r="PYT67" s="169"/>
      <c r="PYU67" s="169"/>
      <c r="PYV67" s="169"/>
      <c r="PYW67" s="169"/>
      <c r="PYX67" s="169"/>
      <c r="PYY67" s="169"/>
      <c r="PYZ67" s="169"/>
      <c r="PZA67" s="169"/>
      <c r="PZB67" s="169"/>
      <c r="PZC67" s="169"/>
      <c r="PZD67" s="169"/>
      <c r="PZE67" s="169"/>
      <c r="PZF67" s="169"/>
      <c r="PZG67" s="169"/>
      <c r="PZH67" s="169"/>
      <c r="PZI67" s="169"/>
      <c r="PZJ67" s="169"/>
      <c r="PZK67" s="169"/>
      <c r="PZL67" s="169"/>
      <c r="PZM67" s="169"/>
      <c r="PZN67" s="169"/>
      <c r="PZO67" s="169"/>
      <c r="PZP67" s="169"/>
      <c r="PZQ67" s="169"/>
      <c r="PZR67" s="169"/>
      <c r="PZS67" s="169"/>
      <c r="PZT67" s="169"/>
      <c r="PZU67" s="169"/>
      <c r="PZV67" s="169"/>
      <c r="PZW67" s="169"/>
      <c r="PZX67" s="169"/>
      <c r="PZY67" s="169"/>
      <c r="PZZ67" s="169"/>
      <c r="QAA67" s="169"/>
      <c r="QAB67" s="169"/>
      <c r="QAC67" s="169"/>
      <c r="QAD67" s="169"/>
      <c r="QAE67" s="169"/>
      <c r="QAF67" s="169"/>
      <c r="QAG67" s="169"/>
      <c r="QAH67" s="169"/>
      <c r="QAI67" s="169"/>
      <c r="QAJ67" s="169"/>
      <c r="QAK67" s="169"/>
      <c r="QAL67" s="169"/>
      <c r="QAM67" s="169"/>
      <c r="QAN67" s="169"/>
      <c r="QAO67" s="169"/>
      <c r="QAP67" s="169"/>
      <c r="QAQ67" s="169"/>
      <c r="QAR67" s="169"/>
      <c r="QAS67" s="169"/>
      <c r="QAT67" s="169"/>
      <c r="QAU67" s="169"/>
      <c r="QAV67" s="169"/>
      <c r="QAW67" s="169"/>
      <c r="QAX67" s="169"/>
      <c r="QAY67" s="169"/>
      <c r="QAZ67" s="169"/>
      <c r="QBA67" s="169"/>
      <c r="QBB67" s="169"/>
      <c r="QBC67" s="169"/>
      <c r="QBD67" s="169"/>
      <c r="QBE67" s="169"/>
      <c r="QBF67" s="169"/>
      <c r="QBG67" s="169"/>
      <c r="QBH67" s="169"/>
      <c r="QBI67" s="169"/>
      <c r="QBJ67" s="169"/>
      <c r="QBK67" s="169"/>
      <c r="QBL67" s="169"/>
      <c r="QBM67" s="169"/>
      <c r="QBN67" s="169"/>
      <c r="QBO67" s="169"/>
      <c r="QBP67" s="169"/>
      <c r="QBQ67" s="169"/>
      <c r="QBR67" s="169"/>
      <c r="QBS67" s="169"/>
      <c r="QBT67" s="169"/>
      <c r="QBU67" s="169"/>
      <c r="QBV67" s="169"/>
      <c r="QBW67" s="169"/>
      <c r="QBX67" s="169"/>
      <c r="QBY67" s="169"/>
      <c r="QBZ67" s="169"/>
      <c r="QCA67" s="169"/>
      <c r="QCB67" s="169"/>
      <c r="QCC67" s="169"/>
      <c r="QCD67" s="169"/>
      <c r="QCE67" s="169"/>
      <c r="QCF67" s="169"/>
      <c r="QCG67" s="169"/>
      <c r="QCH67" s="169"/>
      <c r="QCI67" s="169"/>
      <c r="QCJ67" s="169"/>
      <c r="QCK67" s="169"/>
      <c r="QCL67" s="169"/>
      <c r="QCM67" s="169"/>
      <c r="QCN67" s="169"/>
      <c r="QCO67" s="169"/>
      <c r="QCP67" s="169"/>
      <c r="QCQ67" s="169"/>
      <c r="QCR67" s="169"/>
      <c r="QCS67" s="169"/>
      <c r="QCT67" s="169"/>
      <c r="QCU67" s="169"/>
      <c r="QCV67" s="169"/>
      <c r="QCW67" s="169"/>
      <c r="QCX67" s="169"/>
      <c r="QCY67" s="169"/>
      <c r="QCZ67" s="169"/>
      <c r="QDA67" s="169"/>
      <c r="QDB67" s="169"/>
      <c r="QDC67" s="169"/>
      <c r="QDD67" s="169"/>
      <c r="QDE67" s="169"/>
      <c r="QDF67" s="169"/>
      <c r="QDG67" s="169"/>
      <c r="QDH67" s="169"/>
      <c r="QDI67" s="169"/>
      <c r="QDJ67" s="169"/>
      <c r="QDK67" s="169"/>
      <c r="QDL67" s="169"/>
      <c r="QDM67" s="169"/>
      <c r="QDN67" s="169"/>
      <c r="QDO67" s="169"/>
      <c r="QDP67" s="169"/>
      <c r="QDQ67" s="169"/>
      <c r="QDR67" s="169"/>
      <c r="QDS67" s="169"/>
      <c r="QDT67" s="169"/>
      <c r="QDU67" s="169"/>
      <c r="QDV67" s="169"/>
      <c r="QDW67" s="169"/>
      <c r="QDX67" s="169"/>
      <c r="QDY67" s="169"/>
      <c r="QDZ67" s="169"/>
      <c r="QEA67" s="169"/>
      <c r="QEB67" s="169"/>
      <c r="QEC67" s="169"/>
      <c r="QED67" s="169"/>
      <c r="QEE67" s="169"/>
      <c r="QEF67" s="169"/>
      <c r="QEG67" s="169"/>
      <c r="QEH67" s="169"/>
      <c r="QEI67" s="169"/>
      <c r="QEJ67" s="169"/>
      <c r="QEK67" s="169"/>
      <c r="QEL67" s="169"/>
      <c r="QEM67" s="169"/>
      <c r="QEN67" s="169"/>
      <c r="QEO67" s="169"/>
      <c r="QEP67" s="169"/>
      <c r="QEQ67" s="169"/>
      <c r="QER67" s="169"/>
      <c r="QES67" s="169"/>
      <c r="QET67" s="169"/>
      <c r="QEU67" s="169"/>
      <c r="QEV67" s="169"/>
      <c r="QEW67" s="169"/>
      <c r="QEX67" s="169"/>
      <c r="QEY67" s="169"/>
      <c r="QEZ67" s="169"/>
      <c r="QFA67" s="169"/>
      <c r="QFB67" s="169"/>
      <c r="QFC67" s="169"/>
      <c r="QFD67" s="169"/>
      <c r="QFE67" s="169"/>
      <c r="QFF67" s="169"/>
      <c r="QFG67" s="169"/>
      <c r="QFH67" s="169"/>
      <c r="QFI67" s="169"/>
      <c r="QFJ67" s="169"/>
      <c r="QFK67" s="169"/>
      <c r="QFL67" s="169"/>
      <c r="QFM67" s="169"/>
      <c r="QFN67" s="169"/>
      <c r="QFO67" s="169"/>
      <c r="QFP67" s="169"/>
      <c r="QFQ67" s="169"/>
      <c r="QFR67" s="169"/>
      <c r="QFS67" s="169"/>
      <c r="QFT67" s="169"/>
      <c r="QFU67" s="169"/>
      <c r="QFV67" s="169"/>
      <c r="QFW67" s="169"/>
      <c r="QFX67" s="169"/>
      <c r="QFY67" s="169"/>
      <c r="QFZ67" s="169"/>
      <c r="QGA67" s="169"/>
      <c r="QGB67" s="169"/>
      <c r="QGC67" s="169"/>
      <c r="QGD67" s="169"/>
      <c r="QGE67" s="169"/>
      <c r="QGF67" s="169"/>
      <c r="QGG67" s="169"/>
      <c r="QGH67" s="169"/>
      <c r="QGI67" s="169"/>
      <c r="QGJ67" s="169"/>
      <c r="QGK67" s="169"/>
      <c r="QGL67" s="169"/>
      <c r="QGM67" s="169"/>
      <c r="QGN67" s="169"/>
      <c r="QGO67" s="169"/>
      <c r="QGP67" s="169"/>
      <c r="QGQ67" s="169"/>
      <c r="QGR67" s="169"/>
      <c r="QGS67" s="169"/>
      <c r="QGT67" s="169"/>
      <c r="QGU67" s="169"/>
      <c r="QGV67" s="169"/>
      <c r="QGW67" s="169"/>
      <c r="QGX67" s="169"/>
      <c r="QGY67" s="169"/>
      <c r="QGZ67" s="169"/>
      <c r="QHA67" s="169"/>
      <c r="QHB67" s="169"/>
      <c r="QHC67" s="169"/>
      <c r="QHD67" s="169"/>
      <c r="QHE67" s="169"/>
      <c r="QHF67" s="169"/>
      <c r="QHG67" s="169"/>
      <c r="QHH67" s="169"/>
      <c r="QHI67" s="169"/>
      <c r="QHJ67" s="169"/>
      <c r="QHK67" s="169"/>
      <c r="QHL67" s="169"/>
      <c r="QHM67" s="169"/>
      <c r="QHN67" s="169"/>
      <c r="QHO67" s="169"/>
      <c r="QHP67" s="169"/>
      <c r="QHQ67" s="169"/>
      <c r="QHR67" s="169"/>
      <c r="QHS67" s="169"/>
      <c r="QHT67" s="169"/>
      <c r="QHU67" s="169"/>
      <c r="QHV67" s="169"/>
      <c r="QHW67" s="169"/>
      <c r="QHX67" s="169"/>
      <c r="QHY67" s="169"/>
      <c r="QHZ67" s="169"/>
      <c r="QIA67" s="169"/>
      <c r="QIB67" s="169"/>
      <c r="QIC67" s="169"/>
      <c r="QID67" s="169"/>
      <c r="QIE67" s="169"/>
      <c r="QIF67" s="169"/>
      <c r="QIG67" s="169"/>
      <c r="QIH67" s="169"/>
      <c r="QII67" s="169"/>
      <c r="QIJ67" s="169"/>
      <c r="QIK67" s="169"/>
      <c r="QIL67" s="169"/>
      <c r="QIM67" s="169"/>
      <c r="QIN67" s="169"/>
      <c r="QIO67" s="169"/>
      <c r="QIP67" s="169"/>
      <c r="QIQ67" s="169"/>
      <c r="QIR67" s="169"/>
      <c r="QIS67" s="169"/>
      <c r="QIT67" s="169"/>
      <c r="QIU67" s="169"/>
      <c r="QIV67" s="169"/>
      <c r="QIW67" s="169"/>
      <c r="QIX67" s="169"/>
      <c r="QIY67" s="169"/>
      <c r="QIZ67" s="169"/>
      <c r="QJA67" s="169"/>
      <c r="QJB67" s="169"/>
      <c r="QJC67" s="169"/>
      <c r="QJD67" s="169"/>
      <c r="QJE67" s="169"/>
      <c r="QJF67" s="169"/>
      <c r="QJG67" s="169"/>
      <c r="QJH67" s="169"/>
      <c r="QJI67" s="169"/>
      <c r="QJJ67" s="169"/>
      <c r="QJK67" s="169"/>
      <c r="QJL67" s="169"/>
      <c r="QJM67" s="169"/>
      <c r="QJN67" s="169"/>
      <c r="QJO67" s="169"/>
      <c r="QJP67" s="169"/>
      <c r="QJQ67" s="169"/>
      <c r="QJR67" s="169"/>
      <c r="QJS67" s="169"/>
      <c r="QJT67" s="169"/>
      <c r="QJU67" s="169"/>
      <c r="QJV67" s="169"/>
      <c r="QJW67" s="169"/>
      <c r="QJX67" s="169"/>
      <c r="QJY67" s="169"/>
      <c r="QJZ67" s="169"/>
      <c r="QKA67" s="169"/>
      <c r="QKB67" s="169"/>
      <c r="QKC67" s="169"/>
      <c r="QKD67" s="169"/>
      <c r="QKE67" s="169"/>
      <c r="QKF67" s="169"/>
      <c r="QKG67" s="169"/>
      <c r="QKH67" s="169"/>
      <c r="QKI67" s="169"/>
      <c r="QKJ67" s="169"/>
      <c r="QKK67" s="169"/>
      <c r="QKL67" s="169"/>
      <c r="QKM67" s="169"/>
      <c r="QKN67" s="169"/>
      <c r="QKO67" s="169"/>
      <c r="QKP67" s="169"/>
      <c r="QKQ67" s="169"/>
      <c r="QKR67" s="169"/>
      <c r="QKS67" s="169"/>
      <c r="QKT67" s="169"/>
      <c r="QKU67" s="169"/>
      <c r="QKV67" s="169"/>
      <c r="QKW67" s="169"/>
      <c r="QKX67" s="169"/>
      <c r="QKY67" s="169"/>
      <c r="QKZ67" s="169"/>
      <c r="QLA67" s="169"/>
      <c r="QLB67" s="169"/>
      <c r="QLC67" s="169"/>
      <c r="QLD67" s="169"/>
      <c r="QLE67" s="169"/>
      <c r="QLF67" s="169"/>
      <c r="QLG67" s="169"/>
      <c r="QLH67" s="169"/>
      <c r="QLI67" s="169"/>
      <c r="QLJ67" s="169"/>
      <c r="QLK67" s="169"/>
      <c r="QLL67" s="169"/>
      <c r="QLM67" s="169"/>
      <c r="QLN67" s="169"/>
      <c r="QLO67" s="169"/>
      <c r="QLP67" s="169"/>
      <c r="QLQ67" s="169"/>
      <c r="QLR67" s="169"/>
      <c r="QLS67" s="169"/>
      <c r="QLT67" s="169"/>
      <c r="QLU67" s="169"/>
      <c r="QLV67" s="169"/>
      <c r="QLW67" s="169"/>
      <c r="QLX67" s="169"/>
      <c r="QLY67" s="169"/>
      <c r="QLZ67" s="169"/>
      <c r="QMA67" s="169"/>
      <c r="QMB67" s="169"/>
      <c r="QMC67" s="169"/>
      <c r="QMD67" s="169"/>
      <c r="QME67" s="169"/>
      <c r="QMF67" s="169"/>
      <c r="QMG67" s="169"/>
      <c r="QMH67" s="169"/>
      <c r="QMI67" s="169"/>
      <c r="QMJ67" s="169"/>
      <c r="QMK67" s="169"/>
      <c r="QML67" s="169"/>
      <c r="QMM67" s="169"/>
      <c r="QMN67" s="169"/>
      <c r="QMO67" s="169"/>
      <c r="QMP67" s="169"/>
      <c r="QMQ67" s="169"/>
      <c r="QMR67" s="169"/>
      <c r="QMS67" s="169"/>
      <c r="QMT67" s="169"/>
      <c r="QMU67" s="169"/>
      <c r="QMV67" s="169"/>
      <c r="QMW67" s="169"/>
      <c r="QMX67" s="169"/>
      <c r="QMY67" s="169"/>
      <c r="QMZ67" s="169"/>
      <c r="QNA67" s="169"/>
      <c r="QNB67" s="169"/>
      <c r="QNC67" s="169"/>
      <c r="QND67" s="169"/>
      <c r="QNE67" s="169"/>
      <c r="QNF67" s="169"/>
      <c r="QNG67" s="169"/>
      <c r="QNH67" s="169"/>
      <c r="QNI67" s="169"/>
      <c r="QNJ67" s="169"/>
      <c r="QNK67" s="169"/>
      <c r="QNL67" s="169"/>
      <c r="QNM67" s="169"/>
      <c r="QNN67" s="169"/>
      <c r="QNO67" s="169"/>
      <c r="QNP67" s="169"/>
      <c r="QNQ67" s="169"/>
      <c r="QNR67" s="169"/>
      <c r="QNS67" s="169"/>
      <c r="QNT67" s="169"/>
      <c r="QNU67" s="169"/>
      <c r="QNV67" s="169"/>
      <c r="QNW67" s="169"/>
      <c r="QNX67" s="169"/>
      <c r="QNY67" s="169"/>
      <c r="QNZ67" s="169"/>
      <c r="QOA67" s="169"/>
      <c r="QOB67" s="169"/>
      <c r="QOC67" s="169"/>
      <c r="QOD67" s="169"/>
      <c r="QOE67" s="169"/>
      <c r="QOF67" s="169"/>
      <c r="QOG67" s="169"/>
      <c r="QOH67" s="169"/>
      <c r="QOI67" s="169"/>
      <c r="QOJ67" s="169"/>
      <c r="QOK67" s="169"/>
      <c r="QOL67" s="169"/>
      <c r="QOM67" s="169"/>
      <c r="QON67" s="169"/>
      <c r="QOO67" s="169"/>
      <c r="QOP67" s="169"/>
      <c r="QOQ67" s="169"/>
      <c r="QOR67" s="169"/>
      <c r="QOS67" s="169"/>
      <c r="QOT67" s="169"/>
      <c r="QOU67" s="169"/>
      <c r="QOV67" s="169"/>
      <c r="QOW67" s="169"/>
      <c r="QOX67" s="169"/>
      <c r="QOY67" s="169"/>
      <c r="QOZ67" s="169"/>
      <c r="QPA67" s="169"/>
      <c r="QPB67" s="169"/>
      <c r="QPC67" s="169"/>
      <c r="QPD67" s="169"/>
      <c r="QPE67" s="169"/>
      <c r="QPF67" s="169"/>
      <c r="QPG67" s="169"/>
      <c r="QPH67" s="169"/>
      <c r="QPI67" s="169"/>
      <c r="QPJ67" s="169"/>
      <c r="QPK67" s="169"/>
      <c r="QPL67" s="169"/>
      <c r="QPM67" s="169"/>
      <c r="QPN67" s="169"/>
      <c r="QPO67" s="169"/>
      <c r="QPP67" s="169"/>
      <c r="QPQ67" s="169"/>
      <c r="QPR67" s="169"/>
      <c r="QPS67" s="169"/>
      <c r="QPT67" s="169"/>
      <c r="QPU67" s="169"/>
      <c r="QPV67" s="169"/>
      <c r="QPW67" s="169"/>
      <c r="QPX67" s="169"/>
      <c r="QPY67" s="169"/>
      <c r="QPZ67" s="169"/>
      <c r="QQA67" s="169"/>
      <c r="QQB67" s="169"/>
      <c r="QQC67" s="169"/>
      <c r="QQD67" s="169"/>
      <c r="QQE67" s="169"/>
      <c r="QQF67" s="169"/>
      <c r="QQG67" s="169"/>
      <c r="QQH67" s="169"/>
      <c r="QQI67" s="169"/>
      <c r="QQJ67" s="169"/>
      <c r="QQK67" s="169"/>
      <c r="QQL67" s="169"/>
      <c r="QQM67" s="169"/>
      <c r="QQN67" s="169"/>
      <c r="QQO67" s="169"/>
      <c r="QQP67" s="169"/>
      <c r="QQQ67" s="169"/>
      <c r="QQR67" s="169"/>
      <c r="QQS67" s="169"/>
      <c r="QQT67" s="169"/>
      <c r="QQU67" s="169"/>
      <c r="QQV67" s="169"/>
      <c r="QQW67" s="169"/>
      <c r="QQX67" s="169"/>
      <c r="QQY67" s="169"/>
      <c r="QQZ67" s="169"/>
      <c r="QRA67" s="169"/>
      <c r="QRB67" s="169"/>
      <c r="QRC67" s="169"/>
      <c r="QRD67" s="169"/>
      <c r="QRE67" s="169"/>
      <c r="QRF67" s="169"/>
      <c r="QRG67" s="169"/>
      <c r="QRH67" s="169"/>
      <c r="QRI67" s="169"/>
      <c r="QRJ67" s="169"/>
      <c r="QRK67" s="169"/>
      <c r="QRL67" s="169"/>
      <c r="QRM67" s="169"/>
      <c r="QRN67" s="169"/>
      <c r="QRO67" s="169"/>
      <c r="QRP67" s="169"/>
      <c r="QRQ67" s="169"/>
      <c r="QRR67" s="169"/>
      <c r="QRS67" s="169"/>
      <c r="QRT67" s="169"/>
      <c r="QRU67" s="169"/>
      <c r="QRV67" s="169"/>
      <c r="QRW67" s="169"/>
      <c r="QRX67" s="169"/>
      <c r="QRY67" s="169"/>
      <c r="QRZ67" s="169"/>
      <c r="QSA67" s="169"/>
      <c r="QSB67" s="169"/>
      <c r="QSC67" s="169"/>
      <c r="QSD67" s="169"/>
      <c r="QSE67" s="169"/>
      <c r="QSF67" s="169"/>
      <c r="QSG67" s="169"/>
      <c r="QSH67" s="169"/>
      <c r="QSI67" s="169"/>
      <c r="QSJ67" s="169"/>
      <c r="QSK67" s="169"/>
      <c r="QSL67" s="169"/>
      <c r="QSM67" s="169"/>
      <c r="QSN67" s="169"/>
      <c r="QSO67" s="169"/>
      <c r="QSP67" s="169"/>
      <c r="QSQ67" s="169"/>
      <c r="QSR67" s="169"/>
      <c r="QSS67" s="169"/>
      <c r="QST67" s="169"/>
      <c r="QSU67" s="169"/>
      <c r="QSV67" s="169"/>
      <c r="QSW67" s="169"/>
      <c r="QSX67" s="169"/>
      <c r="QSY67" s="169"/>
      <c r="QSZ67" s="169"/>
      <c r="QTA67" s="169"/>
      <c r="QTB67" s="169"/>
      <c r="QTC67" s="169"/>
      <c r="QTD67" s="169"/>
      <c r="QTE67" s="169"/>
      <c r="QTF67" s="169"/>
      <c r="QTG67" s="169"/>
      <c r="QTH67" s="169"/>
      <c r="QTI67" s="169"/>
      <c r="QTJ67" s="169"/>
      <c r="QTK67" s="169"/>
      <c r="QTL67" s="169"/>
      <c r="QTM67" s="169"/>
      <c r="QTN67" s="169"/>
      <c r="QTO67" s="169"/>
      <c r="QTP67" s="169"/>
      <c r="QTQ67" s="169"/>
      <c r="QTR67" s="169"/>
      <c r="QTS67" s="169"/>
      <c r="QTT67" s="169"/>
      <c r="QTU67" s="169"/>
      <c r="QTV67" s="169"/>
      <c r="QTW67" s="169"/>
      <c r="QTX67" s="169"/>
      <c r="QTY67" s="169"/>
      <c r="QTZ67" s="169"/>
      <c r="QUA67" s="169"/>
      <c r="QUB67" s="169"/>
      <c r="QUC67" s="169"/>
      <c r="QUD67" s="169"/>
      <c r="QUE67" s="169"/>
      <c r="QUF67" s="169"/>
      <c r="QUG67" s="169"/>
      <c r="QUH67" s="169"/>
      <c r="QUI67" s="169"/>
      <c r="QUJ67" s="169"/>
      <c r="QUK67" s="169"/>
      <c r="QUL67" s="169"/>
      <c r="QUM67" s="169"/>
      <c r="QUN67" s="169"/>
      <c r="QUO67" s="169"/>
      <c r="QUP67" s="169"/>
      <c r="QUQ67" s="169"/>
      <c r="QUR67" s="169"/>
      <c r="QUS67" s="169"/>
      <c r="QUT67" s="169"/>
      <c r="QUU67" s="169"/>
      <c r="QUV67" s="169"/>
      <c r="QUW67" s="169"/>
      <c r="QUX67" s="169"/>
      <c r="QUY67" s="169"/>
      <c r="QUZ67" s="169"/>
      <c r="QVA67" s="169"/>
      <c r="QVB67" s="169"/>
      <c r="QVC67" s="169"/>
      <c r="QVD67" s="169"/>
      <c r="QVE67" s="169"/>
      <c r="QVF67" s="169"/>
      <c r="QVG67" s="169"/>
      <c r="QVH67" s="169"/>
      <c r="QVI67" s="169"/>
      <c r="QVJ67" s="169"/>
      <c r="QVK67" s="169"/>
      <c r="QVL67" s="169"/>
      <c r="QVM67" s="169"/>
      <c r="QVN67" s="169"/>
      <c r="QVO67" s="169"/>
      <c r="QVP67" s="169"/>
      <c r="QVQ67" s="169"/>
      <c r="QVR67" s="169"/>
      <c r="QVS67" s="169"/>
      <c r="QVT67" s="169"/>
      <c r="QVU67" s="169"/>
      <c r="QVV67" s="169"/>
      <c r="QVW67" s="169"/>
      <c r="QVX67" s="169"/>
      <c r="QVY67" s="169"/>
      <c r="QVZ67" s="169"/>
      <c r="QWA67" s="169"/>
      <c r="QWB67" s="169"/>
      <c r="QWC67" s="169"/>
      <c r="QWD67" s="169"/>
      <c r="QWE67" s="169"/>
      <c r="QWF67" s="169"/>
      <c r="QWG67" s="169"/>
      <c r="QWH67" s="169"/>
      <c r="QWI67" s="169"/>
      <c r="QWJ67" s="169"/>
      <c r="QWK67" s="169"/>
      <c r="QWL67" s="169"/>
      <c r="QWM67" s="169"/>
      <c r="QWN67" s="169"/>
      <c r="QWO67" s="169"/>
      <c r="QWP67" s="169"/>
      <c r="QWQ67" s="169"/>
      <c r="QWR67" s="169"/>
      <c r="QWS67" s="169"/>
      <c r="QWT67" s="169"/>
      <c r="QWU67" s="169"/>
      <c r="QWV67" s="169"/>
      <c r="QWW67" s="169"/>
      <c r="QWX67" s="169"/>
      <c r="QWY67" s="169"/>
      <c r="QWZ67" s="169"/>
      <c r="QXA67" s="169"/>
      <c r="QXB67" s="169"/>
      <c r="QXC67" s="169"/>
      <c r="QXD67" s="169"/>
      <c r="QXE67" s="169"/>
      <c r="QXF67" s="169"/>
      <c r="QXG67" s="169"/>
      <c r="QXH67" s="169"/>
      <c r="QXI67" s="169"/>
      <c r="QXJ67" s="169"/>
      <c r="QXK67" s="169"/>
      <c r="QXL67" s="169"/>
      <c r="QXM67" s="169"/>
      <c r="QXN67" s="169"/>
      <c r="QXO67" s="169"/>
      <c r="QXP67" s="169"/>
      <c r="QXQ67" s="169"/>
      <c r="QXR67" s="169"/>
      <c r="QXS67" s="169"/>
      <c r="QXT67" s="169"/>
      <c r="QXU67" s="169"/>
      <c r="QXV67" s="169"/>
      <c r="QXW67" s="169"/>
      <c r="QXX67" s="169"/>
      <c r="QXY67" s="169"/>
      <c r="QXZ67" s="169"/>
      <c r="QYA67" s="169"/>
      <c r="QYB67" s="169"/>
      <c r="QYC67" s="169"/>
      <c r="QYD67" s="169"/>
      <c r="QYE67" s="169"/>
      <c r="QYF67" s="169"/>
      <c r="QYG67" s="169"/>
      <c r="QYH67" s="169"/>
      <c r="QYI67" s="169"/>
      <c r="QYJ67" s="169"/>
      <c r="QYK67" s="169"/>
      <c r="QYL67" s="169"/>
      <c r="QYM67" s="169"/>
      <c r="QYN67" s="169"/>
      <c r="QYO67" s="169"/>
      <c r="QYP67" s="169"/>
      <c r="QYQ67" s="169"/>
      <c r="QYR67" s="169"/>
      <c r="QYS67" s="169"/>
      <c r="QYT67" s="169"/>
      <c r="QYU67" s="169"/>
      <c r="QYV67" s="169"/>
      <c r="QYW67" s="169"/>
      <c r="QYX67" s="169"/>
      <c r="QYY67" s="169"/>
      <c r="QYZ67" s="169"/>
      <c r="QZA67" s="169"/>
      <c r="QZB67" s="169"/>
      <c r="QZC67" s="169"/>
      <c r="QZD67" s="169"/>
      <c r="QZE67" s="169"/>
      <c r="QZF67" s="169"/>
      <c r="QZG67" s="169"/>
      <c r="QZH67" s="169"/>
      <c r="QZI67" s="169"/>
      <c r="QZJ67" s="169"/>
      <c r="QZK67" s="169"/>
      <c r="QZL67" s="169"/>
      <c r="QZM67" s="169"/>
      <c r="QZN67" s="169"/>
      <c r="QZO67" s="169"/>
      <c r="QZP67" s="169"/>
      <c r="QZQ67" s="169"/>
      <c r="QZR67" s="169"/>
      <c r="QZS67" s="169"/>
      <c r="QZT67" s="169"/>
      <c r="QZU67" s="169"/>
      <c r="QZV67" s="169"/>
      <c r="QZW67" s="169"/>
      <c r="QZX67" s="169"/>
      <c r="QZY67" s="169"/>
      <c r="QZZ67" s="169"/>
      <c r="RAA67" s="169"/>
      <c r="RAB67" s="169"/>
      <c r="RAC67" s="169"/>
      <c r="RAD67" s="169"/>
      <c r="RAE67" s="169"/>
      <c r="RAF67" s="169"/>
      <c r="RAG67" s="169"/>
      <c r="RAH67" s="169"/>
      <c r="RAI67" s="169"/>
      <c r="RAJ67" s="169"/>
      <c r="RAK67" s="169"/>
      <c r="RAL67" s="169"/>
      <c r="RAM67" s="169"/>
      <c r="RAN67" s="169"/>
      <c r="RAO67" s="169"/>
      <c r="RAP67" s="169"/>
      <c r="RAQ67" s="169"/>
      <c r="RAR67" s="169"/>
      <c r="RAS67" s="169"/>
      <c r="RAT67" s="169"/>
      <c r="RAU67" s="169"/>
      <c r="RAV67" s="169"/>
      <c r="RAW67" s="169"/>
      <c r="RAX67" s="169"/>
      <c r="RAY67" s="169"/>
      <c r="RAZ67" s="169"/>
      <c r="RBA67" s="169"/>
      <c r="RBB67" s="169"/>
      <c r="RBC67" s="169"/>
      <c r="RBD67" s="169"/>
      <c r="RBE67" s="169"/>
      <c r="RBF67" s="169"/>
      <c r="RBG67" s="169"/>
      <c r="RBH67" s="169"/>
      <c r="RBI67" s="169"/>
      <c r="RBJ67" s="169"/>
      <c r="RBK67" s="169"/>
      <c r="RBL67" s="169"/>
      <c r="RBM67" s="169"/>
      <c r="RBN67" s="169"/>
      <c r="RBO67" s="169"/>
      <c r="RBP67" s="169"/>
      <c r="RBQ67" s="169"/>
      <c r="RBR67" s="169"/>
      <c r="RBS67" s="169"/>
      <c r="RBT67" s="169"/>
      <c r="RBU67" s="169"/>
      <c r="RBV67" s="169"/>
      <c r="RBW67" s="169"/>
      <c r="RBX67" s="169"/>
      <c r="RBY67" s="169"/>
      <c r="RBZ67" s="169"/>
      <c r="RCA67" s="169"/>
      <c r="RCB67" s="169"/>
      <c r="RCC67" s="169"/>
      <c r="RCD67" s="169"/>
      <c r="RCE67" s="169"/>
      <c r="RCF67" s="169"/>
      <c r="RCG67" s="169"/>
      <c r="RCH67" s="169"/>
      <c r="RCI67" s="169"/>
      <c r="RCJ67" s="169"/>
      <c r="RCK67" s="169"/>
      <c r="RCL67" s="169"/>
      <c r="RCM67" s="169"/>
      <c r="RCN67" s="169"/>
      <c r="RCO67" s="169"/>
      <c r="RCP67" s="169"/>
      <c r="RCQ67" s="169"/>
      <c r="RCR67" s="169"/>
      <c r="RCS67" s="169"/>
      <c r="RCT67" s="169"/>
      <c r="RCU67" s="169"/>
      <c r="RCV67" s="169"/>
      <c r="RCW67" s="169"/>
      <c r="RCX67" s="169"/>
      <c r="RCY67" s="169"/>
      <c r="RCZ67" s="169"/>
      <c r="RDA67" s="169"/>
      <c r="RDB67" s="169"/>
      <c r="RDC67" s="169"/>
      <c r="RDD67" s="169"/>
      <c r="RDE67" s="169"/>
      <c r="RDF67" s="169"/>
      <c r="RDG67" s="169"/>
      <c r="RDH67" s="169"/>
      <c r="RDI67" s="169"/>
      <c r="RDJ67" s="169"/>
      <c r="RDK67" s="169"/>
      <c r="RDL67" s="169"/>
      <c r="RDM67" s="169"/>
      <c r="RDN67" s="169"/>
      <c r="RDO67" s="169"/>
      <c r="RDP67" s="169"/>
      <c r="RDQ67" s="169"/>
      <c r="RDR67" s="169"/>
      <c r="RDS67" s="169"/>
      <c r="RDT67" s="169"/>
      <c r="RDU67" s="169"/>
      <c r="RDV67" s="169"/>
      <c r="RDW67" s="169"/>
      <c r="RDX67" s="169"/>
      <c r="RDY67" s="169"/>
      <c r="RDZ67" s="169"/>
      <c r="REA67" s="169"/>
      <c r="REB67" s="169"/>
      <c r="REC67" s="169"/>
      <c r="RED67" s="169"/>
      <c r="REE67" s="169"/>
      <c r="REF67" s="169"/>
      <c r="REG67" s="169"/>
      <c r="REH67" s="169"/>
      <c r="REI67" s="169"/>
      <c r="REJ67" s="169"/>
      <c r="REK67" s="169"/>
      <c r="REL67" s="169"/>
      <c r="REM67" s="169"/>
      <c r="REN67" s="169"/>
      <c r="REO67" s="169"/>
      <c r="REP67" s="169"/>
      <c r="REQ67" s="169"/>
      <c r="RER67" s="169"/>
      <c r="RES67" s="169"/>
      <c r="RET67" s="169"/>
      <c r="REU67" s="169"/>
      <c r="REV67" s="169"/>
      <c r="REW67" s="169"/>
      <c r="REX67" s="169"/>
      <c r="REY67" s="169"/>
      <c r="REZ67" s="169"/>
      <c r="RFA67" s="169"/>
      <c r="RFB67" s="169"/>
      <c r="RFC67" s="169"/>
      <c r="RFD67" s="169"/>
      <c r="RFE67" s="169"/>
      <c r="RFF67" s="169"/>
      <c r="RFG67" s="169"/>
      <c r="RFH67" s="169"/>
      <c r="RFI67" s="169"/>
      <c r="RFJ67" s="169"/>
      <c r="RFK67" s="169"/>
      <c r="RFL67" s="169"/>
      <c r="RFM67" s="169"/>
      <c r="RFN67" s="169"/>
      <c r="RFO67" s="169"/>
      <c r="RFP67" s="169"/>
      <c r="RFQ67" s="169"/>
      <c r="RFR67" s="169"/>
      <c r="RFS67" s="169"/>
      <c r="RFT67" s="169"/>
      <c r="RFU67" s="169"/>
      <c r="RFV67" s="169"/>
      <c r="RFW67" s="169"/>
      <c r="RFX67" s="169"/>
      <c r="RFY67" s="169"/>
      <c r="RFZ67" s="169"/>
      <c r="RGA67" s="169"/>
      <c r="RGB67" s="169"/>
      <c r="RGC67" s="169"/>
      <c r="RGD67" s="169"/>
      <c r="RGE67" s="169"/>
      <c r="RGF67" s="169"/>
      <c r="RGG67" s="169"/>
      <c r="RGH67" s="169"/>
      <c r="RGI67" s="169"/>
      <c r="RGJ67" s="169"/>
      <c r="RGK67" s="169"/>
      <c r="RGL67" s="169"/>
      <c r="RGM67" s="169"/>
      <c r="RGN67" s="169"/>
      <c r="RGO67" s="169"/>
      <c r="RGP67" s="169"/>
      <c r="RGQ67" s="169"/>
      <c r="RGR67" s="169"/>
      <c r="RGS67" s="169"/>
      <c r="RGT67" s="169"/>
      <c r="RGU67" s="169"/>
      <c r="RGV67" s="169"/>
      <c r="RGW67" s="169"/>
      <c r="RGX67" s="169"/>
      <c r="RGY67" s="169"/>
      <c r="RGZ67" s="169"/>
      <c r="RHA67" s="169"/>
      <c r="RHB67" s="169"/>
      <c r="RHC67" s="169"/>
      <c r="RHD67" s="169"/>
      <c r="RHE67" s="169"/>
      <c r="RHF67" s="169"/>
      <c r="RHG67" s="169"/>
      <c r="RHH67" s="169"/>
      <c r="RHI67" s="169"/>
      <c r="RHJ67" s="169"/>
      <c r="RHK67" s="169"/>
      <c r="RHL67" s="169"/>
      <c r="RHM67" s="169"/>
      <c r="RHN67" s="169"/>
      <c r="RHO67" s="169"/>
      <c r="RHP67" s="169"/>
      <c r="RHQ67" s="169"/>
      <c r="RHR67" s="169"/>
      <c r="RHS67" s="169"/>
      <c r="RHT67" s="169"/>
      <c r="RHU67" s="169"/>
      <c r="RHV67" s="169"/>
      <c r="RHW67" s="169"/>
      <c r="RHX67" s="169"/>
      <c r="RHY67" s="169"/>
      <c r="RHZ67" s="169"/>
      <c r="RIA67" s="169"/>
      <c r="RIB67" s="169"/>
      <c r="RIC67" s="169"/>
      <c r="RID67" s="169"/>
      <c r="RIE67" s="169"/>
      <c r="RIF67" s="169"/>
      <c r="RIG67" s="169"/>
      <c r="RIH67" s="169"/>
      <c r="RII67" s="169"/>
      <c r="RIJ67" s="169"/>
      <c r="RIK67" s="169"/>
      <c r="RIL67" s="169"/>
      <c r="RIM67" s="169"/>
      <c r="RIN67" s="169"/>
      <c r="RIO67" s="169"/>
      <c r="RIP67" s="169"/>
      <c r="RIQ67" s="169"/>
      <c r="RIR67" s="169"/>
      <c r="RIS67" s="169"/>
      <c r="RIT67" s="169"/>
      <c r="RIU67" s="169"/>
      <c r="RIV67" s="169"/>
      <c r="RIW67" s="169"/>
      <c r="RIX67" s="169"/>
      <c r="RIY67" s="169"/>
      <c r="RIZ67" s="169"/>
      <c r="RJA67" s="169"/>
      <c r="RJB67" s="169"/>
      <c r="RJC67" s="169"/>
      <c r="RJD67" s="169"/>
      <c r="RJE67" s="169"/>
      <c r="RJF67" s="169"/>
      <c r="RJG67" s="169"/>
      <c r="RJH67" s="169"/>
      <c r="RJI67" s="169"/>
      <c r="RJJ67" s="169"/>
      <c r="RJK67" s="169"/>
      <c r="RJL67" s="169"/>
      <c r="RJM67" s="169"/>
      <c r="RJN67" s="169"/>
      <c r="RJO67" s="169"/>
      <c r="RJP67" s="169"/>
      <c r="RJQ67" s="169"/>
      <c r="RJR67" s="169"/>
      <c r="RJS67" s="169"/>
      <c r="RJT67" s="169"/>
      <c r="RJU67" s="169"/>
      <c r="RJV67" s="169"/>
      <c r="RJW67" s="169"/>
      <c r="RJX67" s="169"/>
      <c r="RJY67" s="169"/>
      <c r="RJZ67" s="169"/>
      <c r="RKA67" s="169"/>
      <c r="RKB67" s="169"/>
      <c r="RKC67" s="169"/>
      <c r="RKD67" s="169"/>
      <c r="RKE67" s="169"/>
      <c r="RKF67" s="169"/>
      <c r="RKG67" s="169"/>
      <c r="RKH67" s="169"/>
      <c r="RKI67" s="169"/>
      <c r="RKJ67" s="169"/>
      <c r="RKK67" s="169"/>
      <c r="RKL67" s="169"/>
      <c r="RKM67" s="169"/>
      <c r="RKN67" s="169"/>
      <c r="RKO67" s="169"/>
      <c r="RKP67" s="169"/>
      <c r="RKQ67" s="169"/>
      <c r="RKR67" s="169"/>
      <c r="RKS67" s="169"/>
      <c r="RKT67" s="169"/>
      <c r="RKU67" s="169"/>
      <c r="RKV67" s="169"/>
      <c r="RKW67" s="169"/>
      <c r="RKX67" s="169"/>
      <c r="RKY67" s="169"/>
      <c r="RKZ67" s="169"/>
      <c r="RLA67" s="169"/>
      <c r="RLB67" s="169"/>
      <c r="RLC67" s="169"/>
      <c r="RLD67" s="169"/>
      <c r="RLE67" s="169"/>
      <c r="RLF67" s="169"/>
      <c r="RLG67" s="169"/>
      <c r="RLH67" s="169"/>
      <c r="RLI67" s="169"/>
      <c r="RLJ67" s="169"/>
      <c r="RLK67" s="169"/>
      <c r="RLL67" s="169"/>
      <c r="RLM67" s="169"/>
      <c r="RLN67" s="169"/>
      <c r="RLO67" s="169"/>
      <c r="RLP67" s="169"/>
      <c r="RLQ67" s="169"/>
      <c r="RLR67" s="169"/>
      <c r="RLS67" s="169"/>
      <c r="RLT67" s="169"/>
      <c r="RLU67" s="169"/>
      <c r="RLV67" s="169"/>
      <c r="RLW67" s="169"/>
      <c r="RLX67" s="169"/>
      <c r="RLY67" s="169"/>
      <c r="RLZ67" s="169"/>
      <c r="RMA67" s="169"/>
      <c r="RMB67" s="169"/>
      <c r="RMC67" s="169"/>
      <c r="RMD67" s="169"/>
      <c r="RME67" s="169"/>
      <c r="RMF67" s="169"/>
      <c r="RMG67" s="169"/>
      <c r="RMH67" s="169"/>
      <c r="RMI67" s="169"/>
      <c r="RMJ67" s="169"/>
      <c r="RMK67" s="169"/>
      <c r="RML67" s="169"/>
      <c r="RMM67" s="169"/>
      <c r="RMN67" s="169"/>
      <c r="RMO67" s="169"/>
      <c r="RMP67" s="169"/>
      <c r="RMQ67" s="169"/>
      <c r="RMR67" s="169"/>
      <c r="RMS67" s="169"/>
      <c r="RMT67" s="169"/>
      <c r="RMU67" s="169"/>
      <c r="RMV67" s="169"/>
      <c r="RMW67" s="169"/>
      <c r="RMX67" s="169"/>
      <c r="RMY67" s="169"/>
      <c r="RMZ67" s="169"/>
      <c r="RNA67" s="169"/>
      <c r="RNB67" s="169"/>
      <c r="RNC67" s="169"/>
      <c r="RND67" s="169"/>
      <c r="RNE67" s="169"/>
      <c r="RNF67" s="169"/>
      <c r="RNG67" s="169"/>
      <c r="RNH67" s="169"/>
      <c r="RNI67" s="169"/>
      <c r="RNJ67" s="169"/>
      <c r="RNK67" s="169"/>
      <c r="RNL67" s="169"/>
      <c r="RNM67" s="169"/>
      <c r="RNN67" s="169"/>
      <c r="RNO67" s="169"/>
      <c r="RNP67" s="169"/>
      <c r="RNQ67" s="169"/>
      <c r="RNR67" s="169"/>
      <c r="RNS67" s="169"/>
      <c r="RNT67" s="169"/>
      <c r="RNU67" s="169"/>
      <c r="RNV67" s="169"/>
      <c r="RNW67" s="169"/>
      <c r="RNX67" s="169"/>
      <c r="RNY67" s="169"/>
      <c r="RNZ67" s="169"/>
      <c r="ROA67" s="169"/>
      <c r="ROB67" s="169"/>
      <c r="ROC67" s="169"/>
      <c r="ROD67" s="169"/>
      <c r="ROE67" s="169"/>
      <c r="ROF67" s="169"/>
      <c r="ROG67" s="169"/>
      <c r="ROH67" s="169"/>
      <c r="ROI67" s="169"/>
      <c r="ROJ67" s="169"/>
      <c r="ROK67" s="169"/>
      <c r="ROL67" s="169"/>
      <c r="ROM67" s="169"/>
      <c r="RON67" s="169"/>
      <c r="ROO67" s="169"/>
      <c r="ROP67" s="169"/>
      <c r="ROQ67" s="169"/>
      <c r="ROR67" s="169"/>
      <c r="ROS67" s="169"/>
      <c r="ROT67" s="169"/>
      <c r="ROU67" s="169"/>
      <c r="ROV67" s="169"/>
      <c r="ROW67" s="169"/>
      <c r="ROX67" s="169"/>
      <c r="ROY67" s="169"/>
      <c r="ROZ67" s="169"/>
      <c r="RPA67" s="169"/>
      <c r="RPB67" s="169"/>
      <c r="RPC67" s="169"/>
      <c r="RPD67" s="169"/>
      <c r="RPE67" s="169"/>
      <c r="RPF67" s="169"/>
      <c r="RPG67" s="169"/>
      <c r="RPH67" s="169"/>
      <c r="RPI67" s="169"/>
      <c r="RPJ67" s="169"/>
      <c r="RPK67" s="169"/>
      <c r="RPL67" s="169"/>
      <c r="RPM67" s="169"/>
      <c r="RPN67" s="169"/>
      <c r="RPO67" s="169"/>
      <c r="RPP67" s="169"/>
      <c r="RPQ67" s="169"/>
      <c r="RPR67" s="169"/>
      <c r="RPS67" s="169"/>
      <c r="RPT67" s="169"/>
      <c r="RPU67" s="169"/>
      <c r="RPV67" s="169"/>
      <c r="RPW67" s="169"/>
      <c r="RPX67" s="169"/>
      <c r="RPY67" s="169"/>
      <c r="RPZ67" s="169"/>
      <c r="RQA67" s="169"/>
      <c r="RQB67" s="169"/>
      <c r="RQC67" s="169"/>
      <c r="RQD67" s="169"/>
      <c r="RQE67" s="169"/>
      <c r="RQF67" s="169"/>
      <c r="RQG67" s="169"/>
      <c r="RQH67" s="169"/>
      <c r="RQI67" s="169"/>
      <c r="RQJ67" s="169"/>
      <c r="RQK67" s="169"/>
      <c r="RQL67" s="169"/>
      <c r="RQM67" s="169"/>
      <c r="RQN67" s="169"/>
      <c r="RQO67" s="169"/>
      <c r="RQP67" s="169"/>
      <c r="RQQ67" s="169"/>
      <c r="RQR67" s="169"/>
      <c r="RQS67" s="169"/>
      <c r="RQT67" s="169"/>
      <c r="RQU67" s="169"/>
      <c r="RQV67" s="169"/>
      <c r="RQW67" s="169"/>
      <c r="RQX67" s="169"/>
      <c r="RQY67" s="169"/>
      <c r="RQZ67" s="169"/>
      <c r="RRA67" s="169"/>
      <c r="RRB67" s="169"/>
      <c r="RRC67" s="169"/>
      <c r="RRD67" s="169"/>
      <c r="RRE67" s="169"/>
      <c r="RRF67" s="169"/>
      <c r="RRG67" s="169"/>
      <c r="RRH67" s="169"/>
      <c r="RRI67" s="169"/>
      <c r="RRJ67" s="169"/>
      <c r="RRK67" s="169"/>
      <c r="RRL67" s="169"/>
      <c r="RRM67" s="169"/>
      <c r="RRN67" s="169"/>
      <c r="RRO67" s="169"/>
      <c r="RRP67" s="169"/>
      <c r="RRQ67" s="169"/>
      <c r="RRR67" s="169"/>
      <c r="RRS67" s="169"/>
      <c r="RRT67" s="169"/>
      <c r="RRU67" s="169"/>
      <c r="RRV67" s="169"/>
      <c r="RRW67" s="169"/>
      <c r="RRX67" s="169"/>
      <c r="RRY67" s="169"/>
      <c r="RRZ67" s="169"/>
      <c r="RSA67" s="169"/>
      <c r="RSB67" s="169"/>
      <c r="RSC67" s="169"/>
      <c r="RSD67" s="169"/>
      <c r="RSE67" s="169"/>
      <c r="RSF67" s="169"/>
      <c r="RSG67" s="169"/>
      <c r="RSH67" s="169"/>
      <c r="RSI67" s="169"/>
      <c r="RSJ67" s="169"/>
      <c r="RSK67" s="169"/>
      <c r="RSL67" s="169"/>
      <c r="RSM67" s="169"/>
      <c r="RSN67" s="169"/>
      <c r="RSO67" s="169"/>
      <c r="RSP67" s="169"/>
      <c r="RSQ67" s="169"/>
      <c r="RSR67" s="169"/>
      <c r="RSS67" s="169"/>
      <c r="RST67" s="169"/>
      <c r="RSU67" s="169"/>
      <c r="RSV67" s="169"/>
      <c r="RSW67" s="169"/>
      <c r="RSX67" s="169"/>
      <c r="RSY67" s="169"/>
      <c r="RSZ67" s="169"/>
      <c r="RTA67" s="169"/>
      <c r="RTB67" s="169"/>
      <c r="RTC67" s="169"/>
      <c r="RTD67" s="169"/>
      <c r="RTE67" s="169"/>
      <c r="RTF67" s="169"/>
      <c r="RTG67" s="169"/>
      <c r="RTH67" s="169"/>
      <c r="RTI67" s="169"/>
      <c r="RTJ67" s="169"/>
      <c r="RTK67" s="169"/>
      <c r="RTL67" s="169"/>
      <c r="RTM67" s="169"/>
      <c r="RTN67" s="169"/>
      <c r="RTO67" s="169"/>
      <c r="RTP67" s="169"/>
      <c r="RTQ67" s="169"/>
      <c r="RTR67" s="169"/>
      <c r="RTS67" s="169"/>
      <c r="RTT67" s="169"/>
      <c r="RTU67" s="169"/>
      <c r="RTV67" s="169"/>
      <c r="RTW67" s="169"/>
      <c r="RTX67" s="169"/>
      <c r="RTY67" s="169"/>
      <c r="RTZ67" s="169"/>
      <c r="RUA67" s="169"/>
      <c r="RUB67" s="169"/>
      <c r="RUC67" s="169"/>
      <c r="RUD67" s="169"/>
      <c r="RUE67" s="169"/>
      <c r="RUF67" s="169"/>
      <c r="RUG67" s="169"/>
      <c r="RUH67" s="169"/>
      <c r="RUI67" s="169"/>
      <c r="RUJ67" s="169"/>
      <c r="RUK67" s="169"/>
      <c r="RUL67" s="169"/>
      <c r="RUM67" s="169"/>
      <c r="RUN67" s="169"/>
      <c r="RUO67" s="169"/>
      <c r="RUP67" s="169"/>
      <c r="RUQ67" s="169"/>
      <c r="RUR67" s="169"/>
      <c r="RUS67" s="169"/>
      <c r="RUT67" s="169"/>
      <c r="RUU67" s="169"/>
      <c r="RUV67" s="169"/>
      <c r="RUW67" s="169"/>
      <c r="RUX67" s="169"/>
      <c r="RUY67" s="169"/>
      <c r="RUZ67" s="169"/>
      <c r="RVA67" s="169"/>
      <c r="RVB67" s="169"/>
      <c r="RVC67" s="169"/>
      <c r="RVD67" s="169"/>
      <c r="RVE67" s="169"/>
      <c r="RVF67" s="169"/>
      <c r="RVG67" s="169"/>
      <c r="RVH67" s="169"/>
      <c r="RVI67" s="169"/>
      <c r="RVJ67" s="169"/>
      <c r="RVK67" s="169"/>
      <c r="RVL67" s="169"/>
      <c r="RVM67" s="169"/>
      <c r="RVN67" s="169"/>
      <c r="RVO67" s="169"/>
      <c r="RVP67" s="169"/>
      <c r="RVQ67" s="169"/>
      <c r="RVR67" s="169"/>
      <c r="RVS67" s="169"/>
      <c r="RVT67" s="169"/>
      <c r="RVU67" s="169"/>
      <c r="RVV67" s="169"/>
      <c r="RVW67" s="169"/>
      <c r="RVX67" s="169"/>
      <c r="RVY67" s="169"/>
      <c r="RVZ67" s="169"/>
      <c r="RWA67" s="169"/>
      <c r="RWB67" s="169"/>
      <c r="RWC67" s="169"/>
      <c r="RWD67" s="169"/>
      <c r="RWE67" s="169"/>
      <c r="RWF67" s="169"/>
      <c r="RWG67" s="169"/>
      <c r="RWH67" s="169"/>
      <c r="RWI67" s="169"/>
      <c r="RWJ67" s="169"/>
      <c r="RWK67" s="169"/>
      <c r="RWL67" s="169"/>
      <c r="RWM67" s="169"/>
      <c r="RWN67" s="169"/>
      <c r="RWO67" s="169"/>
      <c r="RWP67" s="169"/>
      <c r="RWQ67" s="169"/>
      <c r="RWR67" s="169"/>
      <c r="RWS67" s="169"/>
      <c r="RWT67" s="169"/>
      <c r="RWU67" s="169"/>
      <c r="RWV67" s="169"/>
      <c r="RWW67" s="169"/>
      <c r="RWX67" s="169"/>
      <c r="RWY67" s="169"/>
      <c r="RWZ67" s="169"/>
      <c r="RXA67" s="169"/>
      <c r="RXB67" s="169"/>
      <c r="RXC67" s="169"/>
      <c r="RXD67" s="169"/>
      <c r="RXE67" s="169"/>
      <c r="RXF67" s="169"/>
      <c r="RXG67" s="169"/>
      <c r="RXH67" s="169"/>
      <c r="RXI67" s="169"/>
      <c r="RXJ67" s="169"/>
      <c r="RXK67" s="169"/>
      <c r="RXL67" s="169"/>
      <c r="RXM67" s="169"/>
      <c r="RXN67" s="169"/>
      <c r="RXO67" s="169"/>
      <c r="RXP67" s="169"/>
      <c r="RXQ67" s="169"/>
      <c r="RXR67" s="169"/>
      <c r="RXS67" s="169"/>
      <c r="RXT67" s="169"/>
      <c r="RXU67" s="169"/>
      <c r="RXV67" s="169"/>
      <c r="RXW67" s="169"/>
      <c r="RXX67" s="169"/>
      <c r="RXY67" s="169"/>
      <c r="RXZ67" s="169"/>
      <c r="RYA67" s="169"/>
      <c r="RYB67" s="169"/>
      <c r="RYC67" s="169"/>
      <c r="RYD67" s="169"/>
      <c r="RYE67" s="169"/>
      <c r="RYF67" s="169"/>
      <c r="RYG67" s="169"/>
      <c r="RYH67" s="169"/>
      <c r="RYI67" s="169"/>
      <c r="RYJ67" s="169"/>
      <c r="RYK67" s="169"/>
      <c r="RYL67" s="169"/>
      <c r="RYM67" s="169"/>
      <c r="RYN67" s="169"/>
      <c r="RYO67" s="169"/>
      <c r="RYP67" s="169"/>
      <c r="RYQ67" s="169"/>
      <c r="RYR67" s="169"/>
      <c r="RYS67" s="169"/>
      <c r="RYT67" s="169"/>
      <c r="RYU67" s="169"/>
      <c r="RYV67" s="169"/>
      <c r="RYW67" s="169"/>
      <c r="RYX67" s="169"/>
      <c r="RYY67" s="169"/>
      <c r="RYZ67" s="169"/>
      <c r="RZA67" s="169"/>
      <c r="RZB67" s="169"/>
      <c r="RZC67" s="169"/>
      <c r="RZD67" s="169"/>
      <c r="RZE67" s="169"/>
      <c r="RZF67" s="169"/>
      <c r="RZG67" s="169"/>
      <c r="RZH67" s="169"/>
      <c r="RZI67" s="169"/>
      <c r="RZJ67" s="169"/>
      <c r="RZK67" s="169"/>
      <c r="RZL67" s="169"/>
      <c r="RZM67" s="169"/>
      <c r="RZN67" s="169"/>
      <c r="RZO67" s="169"/>
      <c r="RZP67" s="169"/>
      <c r="RZQ67" s="169"/>
      <c r="RZR67" s="169"/>
      <c r="RZS67" s="169"/>
      <c r="RZT67" s="169"/>
      <c r="RZU67" s="169"/>
      <c r="RZV67" s="169"/>
      <c r="RZW67" s="169"/>
      <c r="RZX67" s="169"/>
      <c r="RZY67" s="169"/>
      <c r="RZZ67" s="169"/>
      <c r="SAA67" s="169"/>
      <c r="SAB67" s="169"/>
      <c r="SAC67" s="169"/>
      <c r="SAD67" s="169"/>
      <c r="SAE67" s="169"/>
      <c r="SAF67" s="169"/>
      <c r="SAG67" s="169"/>
      <c r="SAH67" s="169"/>
      <c r="SAI67" s="169"/>
      <c r="SAJ67" s="169"/>
      <c r="SAK67" s="169"/>
      <c r="SAL67" s="169"/>
      <c r="SAM67" s="169"/>
      <c r="SAN67" s="169"/>
      <c r="SAO67" s="169"/>
      <c r="SAP67" s="169"/>
      <c r="SAQ67" s="169"/>
      <c r="SAR67" s="169"/>
      <c r="SAS67" s="169"/>
      <c r="SAT67" s="169"/>
      <c r="SAU67" s="169"/>
      <c r="SAV67" s="169"/>
      <c r="SAW67" s="169"/>
      <c r="SAX67" s="169"/>
      <c r="SAY67" s="169"/>
      <c r="SAZ67" s="169"/>
      <c r="SBA67" s="169"/>
      <c r="SBB67" s="169"/>
      <c r="SBC67" s="169"/>
      <c r="SBD67" s="169"/>
      <c r="SBE67" s="169"/>
      <c r="SBF67" s="169"/>
      <c r="SBG67" s="169"/>
      <c r="SBH67" s="169"/>
      <c r="SBI67" s="169"/>
      <c r="SBJ67" s="169"/>
      <c r="SBK67" s="169"/>
      <c r="SBL67" s="169"/>
      <c r="SBM67" s="169"/>
      <c r="SBN67" s="169"/>
      <c r="SBO67" s="169"/>
      <c r="SBP67" s="169"/>
      <c r="SBQ67" s="169"/>
      <c r="SBR67" s="169"/>
      <c r="SBS67" s="169"/>
      <c r="SBT67" s="169"/>
      <c r="SBU67" s="169"/>
      <c r="SBV67" s="169"/>
      <c r="SBW67" s="169"/>
      <c r="SBX67" s="169"/>
      <c r="SBY67" s="169"/>
      <c r="SBZ67" s="169"/>
      <c r="SCA67" s="169"/>
      <c r="SCB67" s="169"/>
      <c r="SCC67" s="169"/>
      <c r="SCD67" s="169"/>
      <c r="SCE67" s="169"/>
      <c r="SCF67" s="169"/>
      <c r="SCG67" s="169"/>
      <c r="SCH67" s="169"/>
      <c r="SCI67" s="169"/>
      <c r="SCJ67" s="169"/>
      <c r="SCK67" s="169"/>
      <c r="SCL67" s="169"/>
      <c r="SCM67" s="169"/>
      <c r="SCN67" s="169"/>
      <c r="SCO67" s="169"/>
      <c r="SCP67" s="169"/>
      <c r="SCQ67" s="169"/>
      <c r="SCR67" s="169"/>
      <c r="SCS67" s="169"/>
      <c r="SCT67" s="169"/>
      <c r="SCU67" s="169"/>
      <c r="SCV67" s="169"/>
      <c r="SCW67" s="169"/>
      <c r="SCX67" s="169"/>
      <c r="SCY67" s="169"/>
      <c r="SCZ67" s="169"/>
      <c r="SDA67" s="169"/>
      <c r="SDB67" s="169"/>
      <c r="SDC67" s="169"/>
      <c r="SDD67" s="169"/>
      <c r="SDE67" s="169"/>
      <c r="SDF67" s="169"/>
      <c r="SDG67" s="169"/>
      <c r="SDH67" s="169"/>
      <c r="SDI67" s="169"/>
      <c r="SDJ67" s="169"/>
      <c r="SDK67" s="169"/>
      <c r="SDL67" s="169"/>
      <c r="SDM67" s="169"/>
      <c r="SDN67" s="169"/>
      <c r="SDO67" s="169"/>
      <c r="SDP67" s="169"/>
      <c r="SDQ67" s="169"/>
      <c r="SDR67" s="169"/>
      <c r="SDS67" s="169"/>
      <c r="SDT67" s="169"/>
      <c r="SDU67" s="169"/>
      <c r="SDV67" s="169"/>
      <c r="SDW67" s="169"/>
      <c r="SDX67" s="169"/>
      <c r="SDY67" s="169"/>
      <c r="SDZ67" s="169"/>
      <c r="SEA67" s="169"/>
      <c r="SEB67" s="169"/>
      <c r="SEC67" s="169"/>
      <c r="SED67" s="169"/>
      <c r="SEE67" s="169"/>
      <c r="SEF67" s="169"/>
      <c r="SEG67" s="169"/>
      <c r="SEH67" s="169"/>
      <c r="SEI67" s="169"/>
      <c r="SEJ67" s="169"/>
      <c r="SEK67" s="169"/>
      <c r="SEL67" s="169"/>
      <c r="SEM67" s="169"/>
      <c r="SEN67" s="169"/>
      <c r="SEO67" s="169"/>
      <c r="SEP67" s="169"/>
      <c r="SEQ67" s="169"/>
      <c r="SER67" s="169"/>
      <c r="SES67" s="169"/>
      <c r="SET67" s="169"/>
      <c r="SEU67" s="169"/>
      <c r="SEV67" s="169"/>
      <c r="SEW67" s="169"/>
      <c r="SEX67" s="169"/>
      <c r="SEY67" s="169"/>
      <c r="SEZ67" s="169"/>
      <c r="SFA67" s="169"/>
      <c r="SFB67" s="169"/>
      <c r="SFC67" s="169"/>
      <c r="SFD67" s="169"/>
      <c r="SFE67" s="169"/>
      <c r="SFF67" s="169"/>
      <c r="SFG67" s="169"/>
      <c r="SFH67" s="169"/>
      <c r="SFI67" s="169"/>
      <c r="SFJ67" s="169"/>
      <c r="SFK67" s="169"/>
      <c r="SFL67" s="169"/>
      <c r="SFM67" s="169"/>
      <c r="SFN67" s="169"/>
      <c r="SFO67" s="169"/>
      <c r="SFP67" s="169"/>
      <c r="SFQ67" s="169"/>
      <c r="SFR67" s="169"/>
      <c r="SFS67" s="169"/>
      <c r="SFT67" s="169"/>
      <c r="SFU67" s="169"/>
      <c r="SFV67" s="169"/>
      <c r="SFW67" s="169"/>
      <c r="SFX67" s="169"/>
      <c r="SFY67" s="169"/>
      <c r="SFZ67" s="169"/>
      <c r="SGA67" s="169"/>
      <c r="SGB67" s="169"/>
      <c r="SGC67" s="169"/>
      <c r="SGD67" s="169"/>
      <c r="SGE67" s="169"/>
      <c r="SGF67" s="169"/>
      <c r="SGG67" s="169"/>
      <c r="SGH67" s="169"/>
      <c r="SGI67" s="169"/>
      <c r="SGJ67" s="169"/>
      <c r="SGK67" s="169"/>
      <c r="SGL67" s="169"/>
      <c r="SGM67" s="169"/>
      <c r="SGN67" s="169"/>
      <c r="SGO67" s="169"/>
      <c r="SGP67" s="169"/>
      <c r="SGQ67" s="169"/>
      <c r="SGR67" s="169"/>
      <c r="SGS67" s="169"/>
      <c r="SGT67" s="169"/>
      <c r="SGU67" s="169"/>
      <c r="SGV67" s="169"/>
      <c r="SGW67" s="169"/>
      <c r="SGX67" s="169"/>
      <c r="SGY67" s="169"/>
      <c r="SGZ67" s="169"/>
      <c r="SHA67" s="169"/>
      <c r="SHB67" s="169"/>
      <c r="SHC67" s="169"/>
      <c r="SHD67" s="169"/>
      <c r="SHE67" s="169"/>
      <c r="SHF67" s="169"/>
      <c r="SHG67" s="169"/>
      <c r="SHH67" s="169"/>
      <c r="SHI67" s="169"/>
      <c r="SHJ67" s="169"/>
      <c r="SHK67" s="169"/>
      <c r="SHL67" s="169"/>
      <c r="SHM67" s="169"/>
      <c r="SHN67" s="169"/>
      <c r="SHO67" s="169"/>
      <c r="SHP67" s="169"/>
      <c r="SHQ67" s="169"/>
      <c r="SHR67" s="169"/>
      <c r="SHS67" s="169"/>
      <c r="SHT67" s="169"/>
      <c r="SHU67" s="169"/>
      <c r="SHV67" s="169"/>
      <c r="SHW67" s="169"/>
      <c r="SHX67" s="169"/>
      <c r="SHY67" s="169"/>
      <c r="SHZ67" s="169"/>
      <c r="SIA67" s="169"/>
      <c r="SIB67" s="169"/>
      <c r="SIC67" s="169"/>
      <c r="SID67" s="169"/>
      <c r="SIE67" s="169"/>
      <c r="SIF67" s="169"/>
      <c r="SIG67" s="169"/>
      <c r="SIH67" s="169"/>
      <c r="SII67" s="169"/>
      <c r="SIJ67" s="169"/>
      <c r="SIK67" s="169"/>
      <c r="SIL67" s="169"/>
      <c r="SIM67" s="169"/>
      <c r="SIN67" s="169"/>
      <c r="SIO67" s="169"/>
      <c r="SIP67" s="169"/>
      <c r="SIQ67" s="169"/>
      <c r="SIR67" s="169"/>
      <c r="SIS67" s="169"/>
      <c r="SIT67" s="169"/>
      <c r="SIU67" s="169"/>
      <c r="SIV67" s="169"/>
      <c r="SIW67" s="169"/>
      <c r="SIX67" s="169"/>
      <c r="SIY67" s="169"/>
      <c r="SIZ67" s="169"/>
      <c r="SJA67" s="169"/>
      <c r="SJB67" s="169"/>
      <c r="SJC67" s="169"/>
      <c r="SJD67" s="169"/>
      <c r="SJE67" s="169"/>
      <c r="SJF67" s="169"/>
      <c r="SJG67" s="169"/>
      <c r="SJH67" s="169"/>
      <c r="SJI67" s="169"/>
      <c r="SJJ67" s="169"/>
      <c r="SJK67" s="169"/>
      <c r="SJL67" s="169"/>
      <c r="SJM67" s="169"/>
      <c r="SJN67" s="169"/>
      <c r="SJO67" s="169"/>
      <c r="SJP67" s="169"/>
      <c r="SJQ67" s="169"/>
      <c r="SJR67" s="169"/>
      <c r="SJS67" s="169"/>
      <c r="SJT67" s="169"/>
      <c r="SJU67" s="169"/>
      <c r="SJV67" s="169"/>
      <c r="SJW67" s="169"/>
      <c r="SJX67" s="169"/>
      <c r="SJY67" s="169"/>
      <c r="SJZ67" s="169"/>
      <c r="SKA67" s="169"/>
      <c r="SKB67" s="169"/>
      <c r="SKC67" s="169"/>
      <c r="SKD67" s="169"/>
      <c r="SKE67" s="169"/>
      <c r="SKF67" s="169"/>
      <c r="SKG67" s="169"/>
      <c r="SKH67" s="169"/>
      <c r="SKI67" s="169"/>
      <c r="SKJ67" s="169"/>
      <c r="SKK67" s="169"/>
      <c r="SKL67" s="169"/>
      <c r="SKM67" s="169"/>
      <c r="SKN67" s="169"/>
      <c r="SKO67" s="169"/>
      <c r="SKP67" s="169"/>
      <c r="SKQ67" s="169"/>
      <c r="SKR67" s="169"/>
      <c r="SKS67" s="169"/>
      <c r="SKT67" s="169"/>
      <c r="SKU67" s="169"/>
      <c r="SKV67" s="169"/>
      <c r="SKW67" s="169"/>
      <c r="SKX67" s="169"/>
      <c r="SKY67" s="169"/>
      <c r="SKZ67" s="169"/>
      <c r="SLA67" s="169"/>
      <c r="SLB67" s="169"/>
      <c r="SLC67" s="169"/>
      <c r="SLD67" s="169"/>
      <c r="SLE67" s="169"/>
      <c r="SLF67" s="169"/>
      <c r="SLG67" s="169"/>
      <c r="SLH67" s="169"/>
      <c r="SLI67" s="169"/>
      <c r="SLJ67" s="169"/>
      <c r="SLK67" s="169"/>
      <c r="SLL67" s="169"/>
      <c r="SLM67" s="169"/>
      <c r="SLN67" s="169"/>
      <c r="SLO67" s="169"/>
      <c r="SLP67" s="169"/>
      <c r="SLQ67" s="169"/>
      <c r="SLR67" s="169"/>
      <c r="SLS67" s="169"/>
      <c r="SLT67" s="169"/>
      <c r="SLU67" s="169"/>
      <c r="SLV67" s="169"/>
      <c r="SLW67" s="169"/>
      <c r="SLX67" s="169"/>
      <c r="SLY67" s="169"/>
      <c r="SLZ67" s="169"/>
      <c r="SMA67" s="169"/>
      <c r="SMB67" s="169"/>
      <c r="SMC67" s="169"/>
      <c r="SMD67" s="169"/>
      <c r="SME67" s="169"/>
      <c r="SMF67" s="169"/>
      <c r="SMG67" s="169"/>
      <c r="SMH67" s="169"/>
      <c r="SMI67" s="169"/>
      <c r="SMJ67" s="169"/>
      <c r="SMK67" s="169"/>
      <c r="SML67" s="169"/>
      <c r="SMM67" s="169"/>
      <c r="SMN67" s="169"/>
      <c r="SMO67" s="169"/>
      <c r="SMP67" s="169"/>
      <c r="SMQ67" s="169"/>
      <c r="SMR67" s="169"/>
      <c r="SMS67" s="169"/>
      <c r="SMT67" s="169"/>
      <c r="SMU67" s="169"/>
      <c r="SMV67" s="169"/>
      <c r="SMW67" s="169"/>
      <c r="SMX67" s="169"/>
      <c r="SMY67" s="169"/>
      <c r="SMZ67" s="169"/>
      <c r="SNA67" s="169"/>
      <c r="SNB67" s="169"/>
      <c r="SNC67" s="169"/>
      <c r="SND67" s="169"/>
      <c r="SNE67" s="169"/>
      <c r="SNF67" s="169"/>
      <c r="SNG67" s="169"/>
      <c r="SNH67" s="169"/>
      <c r="SNI67" s="169"/>
      <c r="SNJ67" s="169"/>
      <c r="SNK67" s="169"/>
      <c r="SNL67" s="169"/>
      <c r="SNM67" s="169"/>
      <c r="SNN67" s="169"/>
      <c r="SNO67" s="169"/>
      <c r="SNP67" s="169"/>
      <c r="SNQ67" s="169"/>
      <c r="SNR67" s="169"/>
      <c r="SNS67" s="169"/>
      <c r="SNT67" s="169"/>
      <c r="SNU67" s="169"/>
      <c r="SNV67" s="169"/>
      <c r="SNW67" s="169"/>
      <c r="SNX67" s="169"/>
      <c r="SNY67" s="169"/>
      <c r="SNZ67" s="169"/>
      <c r="SOA67" s="169"/>
      <c r="SOB67" s="169"/>
      <c r="SOC67" s="169"/>
      <c r="SOD67" s="169"/>
      <c r="SOE67" s="169"/>
      <c r="SOF67" s="169"/>
      <c r="SOG67" s="169"/>
      <c r="SOH67" s="169"/>
      <c r="SOI67" s="169"/>
      <c r="SOJ67" s="169"/>
      <c r="SOK67" s="169"/>
      <c r="SOL67" s="169"/>
      <c r="SOM67" s="169"/>
      <c r="SON67" s="169"/>
      <c r="SOO67" s="169"/>
      <c r="SOP67" s="169"/>
      <c r="SOQ67" s="169"/>
      <c r="SOR67" s="169"/>
      <c r="SOS67" s="169"/>
      <c r="SOT67" s="169"/>
      <c r="SOU67" s="169"/>
      <c r="SOV67" s="169"/>
      <c r="SOW67" s="169"/>
      <c r="SOX67" s="169"/>
      <c r="SOY67" s="169"/>
      <c r="SOZ67" s="169"/>
      <c r="SPA67" s="169"/>
      <c r="SPB67" s="169"/>
      <c r="SPC67" s="169"/>
      <c r="SPD67" s="169"/>
      <c r="SPE67" s="169"/>
      <c r="SPF67" s="169"/>
      <c r="SPG67" s="169"/>
      <c r="SPH67" s="169"/>
      <c r="SPI67" s="169"/>
      <c r="SPJ67" s="169"/>
      <c r="SPK67" s="169"/>
      <c r="SPL67" s="169"/>
      <c r="SPM67" s="169"/>
      <c r="SPN67" s="169"/>
      <c r="SPO67" s="169"/>
      <c r="SPP67" s="169"/>
      <c r="SPQ67" s="169"/>
      <c r="SPR67" s="169"/>
      <c r="SPS67" s="169"/>
      <c r="SPT67" s="169"/>
      <c r="SPU67" s="169"/>
      <c r="SPV67" s="169"/>
      <c r="SPW67" s="169"/>
      <c r="SPX67" s="169"/>
      <c r="SPY67" s="169"/>
      <c r="SPZ67" s="169"/>
      <c r="SQA67" s="169"/>
      <c r="SQB67" s="169"/>
      <c r="SQC67" s="169"/>
      <c r="SQD67" s="169"/>
      <c r="SQE67" s="169"/>
      <c r="SQF67" s="169"/>
      <c r="SQG67" s="169"/>
      <c r="SQH67" s="169"/>
      <c r="SQI67" s="169"/>
      <c r="SQJ67" s="169"/>
      <c r="SQK67" s="169"/>
      <c r="SQL67" s="169"/>
      <c r="SQM67" s="169"/>
      <c r="SQN67" s="169"/>
      <c r="SQO67" s="169"/>
      <c r="SQP67" s="169"/>
      <c r="SQQ67" s="169"/>
      <c r="SQR67" s="169"/>
      <c r="SQS67" s="169"/>
      <c r="SQT67" s="169"/>
      <c r="SQU67" s="169"/>
      <c r="SQV67" s="169"/>
      <c r="SQW67" s="169"/>
      <c r="SQX67" s="169"/>
      <c r="SQY67" s="169"/>
      <c r="SQZ67" s="169"/>
      <c r="SRA67" s="169"/>
      <c r="SRB67" s="169"/>
      <c r="SRC67" s="169"/>
      <c r="SRD67" s="169"/>
      <c r="SRE67" s="169"/>
      <c r="SRF67" s="169"/>
      <c r="SRG67" s="169"/>
      <c r="SRH67" s="169"/>
      <c r="SRI67" s="169"/>
      <c r="SRJ67" s="169"/>
      <c r="SRK67" s="169"/>
      <c r="SRL67" s="169"/>
      <c r="SRM67" s="169"/>
      <c r="SRN67" s="169"/>
      <c r="SRO67" s="169"/>
      <c r="SRP67" s="169"/>
      <c r="SRQ67" s="169"/>
      <c r="SRR67" s="169"/>
      <c r="SRS67" s="169"/>
      <c r="SRT67" s="169"/>
      <c r="SRU67" s="169"/>
      <c r="SRV67" s="169"/>
      <c r="SRW67" s="169"/>
      <c r="SRX67" s="169"/>
      <c r="SRY67" s="169"/>
      <c r="SRZ67" s="169"/>
      <c r="SSA67" s="169"/>
      <c r="SSB67" s="169"/>
      <c r="SSC67" s="169"/>
      <c r="SSD67" s="169"/>
      <c r="SSE67" s="169"/>
      <c r="SSF67" s="169"/>
      <c r="SSG67" s="169"/>
      <c r="SSH67" s="169"/>
      <c r="SSI67" s="169"/>
      <c r="SSJ67" s="169"/>
      <c r="SSK67" s="169"/>
      <c r="SSL67" s="169"/>
      <c r="SSM67" s="169"/>
      <c r="SSN67" s="169"/>
      <c r="SSO67" s="169"/>
      <c r="SSP67" s="169"/>
      <c r="SSQ67" s="169"/>
      <c r="SSR67" s="169"/>
      <c r="SSS67" s="169"/>
      <c r="SST67" s="169"/>
      <c r="SSU67" s="169"/>
      <c r="SSV67" s="169"/>
      <c r="SSW67" s="169"/>
      <c r="SSX67" s="169"/>
      <c r="SSY67" s="169"/>
      <c r="SSZ67" s="169"/>
      <c r="STA67" s="169"/>
      <c r="STB67" s="169"/>
      <c r="STC67" s="169"/>
      <c r="STD67" s="169"/>
      <c r="STE67" s="169"/>
      <c r="STF67" s="169"/>
      <c r="STG67" s="169"/>
      <c r="STH67" s="169"/>
      <c r="STI67" s="169"/>
      <c r="STJ67" s="169"/>
      <c r="STK67" s="169"/>
      <c r="STL67" s="169"/>
      <c r="STM67" s="169"/>
      <c r="STN67" s="169"/>
      <c r="STO67" s="169"/>
      <c r="STP67" s="169"/>
      <c r="STQ67" s="169"/>
      <c r="STR67" s="169"/>
      <c r="STS67" s="169"/>
      <c r="STT67" s="169"/>
      <c r="STU67" s="169"/>
      <c r="STV67" s="169"/>
      <c r="STW67" s="169"/>
      <c r="STX67" s="169"/>
      <c r="STY67" s="169"/>
      <c r="STZ67" s="169"/>
      <c r="SUA67" s="169"/>
      <c r="SUB67" s="169"/>
      <c r="SUC67" s="169"/>
      <c r="SUD67" s="169"/>
      <c r="SUE67" s="169"/>
      <c r="SUF67" s="169"/>
      <c r="SUG67" s="169"/>
      <c r="SUH67" s="169"/>
      <c r="SUI67" s="169"/>
      <c r="SUJ67" s="169"/>
      <c r="SUK67" s="169"/>
      <c r="SUL67" s="169"/>
      <c r="SUM67" s="169"/>
      <c r="SUN67" s="169"/>
      <c r="SUO67" s="169"/>
      <c r="SUP67" s="169"/>
      <c r="SUQ67" s="169"/>
      <c r="SUR67" s="169"/>
      <c r="SUS67" s="169"/>
      <c r="SUT67" s="169"/>
      <c r="SUU67" s="169"/>
      <c r="SUV67" s="169"/>
      <c r="SUW67" s="169"/>
      <c r="SUX67" s="169"/>
      <c r="SUY67" s="169"/>
      <c r="SUZ67" s="169"/>
      <c r="SVA67" s="169"/>
      <c r="SVB67" s="169"/>
      <c r="SVC67" s="169"/>
      <c r="SVD67" s="169"/>
      <c r="SVE67" s="169"/>
      <c r="SVF67" s="169"/>
      <c r="SVG67" s="169"/>
      <c r="SVH67" s="169"/>
      <c r="SVI67" s="169"/>
      <c r="SVJ67" s="169"/>
      <c r="SVK67" s="169"/>
      <c r="SVL67" s="169"/>
      <c r="SVM67" s="169"/>
      <c r="SVN67" s="169"/>
      <c r="SVO67" s="169"/>
      <c r="SVP67" s="169"/>
      <c r="SVQ67" s="169"/>
      <c r="SVR67" s="169"/>
      <c r="SVS67" s="169"/>
      <c r="SVT67" s="169"/>
      <c r="SVU67" s="169"/>
      <c r="SVV67" s="169"/>
      <c r="SVW67" s="169"/>
      <c r="SVX67" s="169"/>
      <c r="SVY67" s="169"/>
      <c r="SVZ67" s="169"/>
      <c r="SWA67" s="169"/>
      <c r="SWB67" s="169"/>
      <c r="SWC67" s="169"/>
      <c r="SWD67" s="169"/>
      <c r="SWE67" s="169"/>
      <c r="SWF67" s="169"/>
      <c r="SWG67" s="169"/>
      <c r="SWH67" s="169"/>
      <c r="SWI67" s="169"/>
      <c r="SWJ67" s="169"/>
      <c r="SWK67" s="169"/>
      <c r="SWL67" s="169"/>
      <c r="SWM67" s="169"/>
      <c r="SWN67" s="169"/>
      <c r="SWO67" s="169"/>
      <c r="SWP67" s="169"/>
      <c r="SWQ67" s="169"/>
      <c r="SWR67" s="169"/>
      <c r="SWS67" s="169"/>
      <c r="SWT67" s="169"/>
      <c r="SWU67" s="169"/>
      <c r="SWV67" s="169"/>
      <c r="SWW67" s="169"/>
      <c r="SWX67" s="169"/>
      <c r="SWY67" s="169"/>
      <c r="SWZ67" s="169"/>
      <c r="SXA67" s="169"/>
      <c r="SXB67" s="169"/>
      <c r="SXC67" s="169"/>
      <c r="SXD67" s="169"/>
      <c r="SXE67" s="169"/>
      <c r="SXF67" s="169"/>
      <c r="SXG67" s="169"/>
      <c r="SXH67" s="169"/>
      <c r="SXI67" s="169"/>
      <c r="SXJ67" s="169"/>
      <c r="SXK67" s="169"/>
      <c r="SXL67" s="169"/>
      <c r="SXM67" s="169"/>
      <c r="SXN67" s="169"/>
      <c r="SXO67" s="169"/>
      <c r="SXP67" s="169"/>
      <c r="SXQ67" s="169"/>
      <c r="SXR67" s="169"/>
      <c r="SXS67" s="169"/>
      <c r="SXT67" s="169"/>
      <c r="SXU67" s="169"/>
      <c r="SXV67" s="169"/>
      <c r="SXW67" s="169"/>
      <c r="SXX67" s="169"/>
      <c r="SXY67" s="169"/>
      <c r="SXZ67" s="169"/>
      <c r="SYA67" s="169"/>
      <c r="SYB67" s="169"/>
      <c r="SYC67" s="169"/>
      <c r="SYD67" s="169"/>
      <c r="SYE67" s="169"/>
      <c r="SYF67" s="169"/>
      <c r="SYG67" s="169"/>
      <c r="SYH67" s="169"/>
      <c r="SYI67" s="169"/>
      <c r="SYJ67" s="169"/>
      <c r="SYK67" s="169"/>
      <c r="SYL67" s="169"/>
      <c r="SYM67" s="169"/>
      <c r="SYN67" s="169"/>
      <c r="SYO67" s="169"/>
      <c r="SYP67" s="169"/>
      <c r="SYQ67" s="169"/>
      <c r="SYR67" s="169"/>
      <c r="SYS67" s="169"/>
      <c r="SYT67" s="169"/>
      <c r="SYU67" s="169"/>
      <c r="SYV67" s="169"/>
      <c r="SYW67" s="169"/>
      <c r="SYX67" s="169"/>
      <c r="SYY67" s="169"/>
      <c r="SYZ67" s="169"/>
      <c r="SZA67" s="169"/>
      <c r="SZB67" s="169"/>
      <c r="SZC67" s="169"/>
      <c r="SZD67" s="169"/>
      <c r="SZE67" s="169"/>
      <c r="SZF67" s="169"/>
      <c r="SZG67" s="169"/>
      <c r="SZH67" s="169"/>
      <c r="SZI67" s="169"/>
      <c r="SZJ67" s="169"/>
      <c r="SZK67" s="169"/>
      <c r="SZL67" s="169"/>
      <c r="SZM67" s="169"/>
      <c r="SZN67" s="169"/>
      <c r="SZO67" s="169"/>
      <c r="SZP67" s="169"/>
      <c r="SZQ67" s="169"/>
      <c r="SZR67" s="169"/>
      <c r="SZS67" s="169"/>
      <c r="SZT67" s="169"/>
      <c r="SZU67" s="169"/>
      <c r="SZV67" s="169"/>
      <c r="SZW67" s="169"/>
      <c r="SZX67" s="169"/>
      <c r="SZY67" s="169"/>
      <c r="SZZ67" s="169"/>
      <c r="TAA67" s="169"/>
      <c r="TAB67" s="169"/>
      <c r="TAC67" s="169"/>
      <c r="TAD67" s="169"/>
      <c r="TAE67" s="169"/>
      <c r="TAF67" s="169"/>
      <c r="TAG67" s="169"/>
      <c r="TAH67" s="169"/>
      <c r="TAI67" s="169"/>
      <c r="TAJ67" s="169"/>
      <c r="TAK67" s="169"/>
      <c r="TAL67" s="169"/>
      <c r="TAM67" s="169"/>
      <c r="TAN67" s="169"/>
      <c r="TAO67" s="169"/>
      <c r="TAP67" s="169"/>
      <c r="TAQ67" s="169"/>
      <c r="TAR67" s="169"/>
      <c r="TAS67" s="169"/>
      <c r="TAT67" s="169"/>
      <c r="TAU67" s="169"/>
      <c r="TAV67" s="169"/>
      <c r="TAW67" s="169"/>
      <c r="TAX67" s="169"/>
      <c r="TAY67" s="169"/>
      <c r="TAZ67" s="169"/>
      <c r="TBA67" s="169"/>
      <c r="TBB67" s="169"/>
      <c r="TBC67" s="169"/>
      <c r="TBD67" s="169"/>
      <c r="TBE67" s="169"/>
      <c r="TBF67" s="169"/>
      <c r="TBG67" s="169"/>
      <c r="TBH67" s="169"/>
      <c r="TBI67" s="169"/>
      <c r="TBJ67" s="169"/>
      <c r="TBK67" s="169"/>
      <c r="TBL67" s="169"/>
      <c r="TBM67" s="169"/>
      <c r="TBN67" s="169"/>
      <c r="TBO67" s="169"/>
      <c r="TBP67" s="169"/>
      <c r="TBQ67" s="169"/>
      <c r="TBR67" s="169"/>
      <c r="TBS67" s="169"/>
      <c r="TBT67" s="169"/>
      <c r="TBU67" s="169"/>
      <c r="TBV67" s="169"/>
      <c r="TBW67" s="169"/>
      <c r="TBX67" s="169"/>
      <c r="TBY67" s="169"/>
      <c r="TBZ67" s="169"/>
      <c r="TCA67" s="169"/>
      <c r="TCB67" s="169"/>
      <c r="TCC67" s="169"/>
      <c r="TCD67" s="169"/>
      <c r="TCE67" s="169"/>
      <c r="TCF67" s="169"/>
      <c r="TCG67" s="169"/>
      <c r="TCH67" s="169"/>
      <c r="TCI67" s="169"/>
      <c r="TCJ67" s="169"/>
      <c r="TCK67" s="169"/>
      <c r="TCL67" s="169"/>
      <c r="TCM67" s="169"/>
      <c r="TCN67" s="169"/>
      <c r="TCO67" s="169"/>
      <c r="TCP67" s="169"/>
      <c r="TCQ67" s="169"/>
      <c r="TCR67" s="169"/>
      <c r="TCS67" s="169"/>
      <c r="TCT67" s="169"/>
      <c r="TCU67" s="169"/>
      <c r="TCV67" s="169"/>
      <c r="TCW67" s="169"/>
      <c r="TCX67" s="169"/>
      <c r="TCY67" s="169"/>
      <c r="TCZ67" s="169"/>
      <c r="TDA67" s="169"/>
      <c r="TDB67" s="169"/>
      <c r="TDC67" s="169"/>
      <c r="TDD67" s="169"/>
      <c r="TDE67" s="169"/>
      <c r="TDF67" s="169"/>
      <c r="TDG67" s="169"/>
      <c r="TDH67" s="169"/>
      <c r="TDI67" s="169"/>
      <c r="TDJ67" s="169"/>
      <c r="TDK67" s="169"/>
      <c r="TDL67" s="169"/>
      <c r="TDM67" s="169"/>
      <c r="TDN67" s="169"/>
      <c r="TDO67" s="169"/>
      <c r="TDP67" s="169"/>
      <c r="TDQ67" s="169"/>
      <c r="TDR67" s="169"/>
      <c r="TDS67" s="169"/>
      <c r="TDT67" s="169"/>
      <c r="TDU67" s="169"/>
      <c r="TDV67" s="169"/>
      <c r="TDW67" s="169"/>
      <c r="TDX67" s="169"/>
      <c r="TDY67" s="169"/>
      <c r="TDZ67" s="169"/>
      <c r="TEA67" s="169"/>
      <c r="TEB67" s="169"/>
      <c r="TEC67" s="169"/>
      <c r="TED67" s="169"/>
      <c r="TEE67" s="169"/>
      <c r="TEF67" s="169"/>
      <c r="TEG67" s="169"/>
      <c r="TEH67" s="169"/>
      <c r="TEI67" s="169"/>
      <c r="TEJ67" s="169"/>
      <c r="TEK67" s="169"/>
      <c r="TEL67" s="169"/>
      <c r="TEM67" s="169"/>
      <c r="TEN67" s="169"/>
      <c r="TEO67" s="169"/>
      <c r="TEP67" s="169"/>
      <c r="TEQ67" s="169"/>
      <c r="TER67" s="169"/>
      <c r="TES67" s="169"/>
      <c r="TET67" s="169"/>
      <c r="TEU67" s="169"/>
      <c r="TEV67" s="169"/>
      <c r="TEW67" s="169"/>
      <c r="TEX67" s="169"/>
      <c r="TEY67" s="169"/>
      <c r="TEZ67" s="169"/>
      <c r="TFA67" s="169"/>
      <c r="TFB67" s="169"/>
      <c r="TFC67" s="169"/>
      <c r="TFD67" s="169"/>
      <c r="TFE67" s="169"/>
      <c r="TFF67" s="169"/>
      <c r="TFG67" s="169"/>
      <c r="TFH67" s="169"/>
      <c r="TFI67" s="169"/>
      <c r="TFJ67" s="169"/>
      <c r="TFK67" s="169"/>
      <c r="TFL67" s="169"/>
      <c r="TFM67" s="169"/>
      <c r="TFN67" s="169"/>
      <c r="TFO67" s="169"/>
      <c r="TFP67" s="169"/>
      <c r="TFQ67" s="169"/>
      <c r="TFR67" s="169"/>
      <c r="TFS67" s="169"/>
      <c r="TFT67" s="169"/>
      <c r="TFU67" s="169"/>
      <c r="TFV67" s="169"/>
      <c r="TFW67" s="169"/>
      <c r="TFX67" s="169"/>
      <c r="TFY67" s="169"/>
      <c r="TFZ67" s="169"/>
      <c r="TGA67" s="169"/>
      <c r="TGB67" s="169"/>
      <c r="TGC67" s="169"/>
      <c r="TGD67" s="169"/>
      <c r="TGE67" s="169"/>
      <c r="TGF67" s="169"/>
      <c r="TGG67" s="169"/>
      <c r="TGH67" s="169"/>
      <c r="TGI67" s="169"/>
      <c r="TGJ67" s="169"/>
      <c r="TGK67" s="169"/>
      <c r="TGL67" s="169"/>
      <c r="TGM67" s="169"/>
      <c r="TGN67" s="169"/>
      <c r="TGO67" s="169"/>
      <c r="TGP67" s="169"/>
      <c r="TGQ67" s="169"/>
      <c r="TGR67" s="169"/>
      <c r="TGS67" s="169"/>
      <c r="TGT67" s="169"/>
      <c r="TGU67" s="169"/>
      <c r="TGV67" s="169"/>
      <c r="TGW67" s="169"/>
      <c r="TGX67" s="169"/>
      <c r="TGY67" s="169"/>
      <c r="TGZ67" s="169"/>
      <c r="THA67" s="169"/>
      <c r="THB67" s="169"/>
      <c r="THC67" s="169"/>
      <c r="THD67" s="169"/>
      <c r="THE67" s="169"/>
      <c r="THF67" s="169"/>
      <c r="THG67" s="169"/>
      <c r="THH67" s="169"/>
      <c r="THI67" s="169"/>
      <c r="THJ67" s="169"/>
      <c r="THK67" s="169"/>
      <c r="THL67" s="169"/>
      <c r="THM67" s="169"/>
      <c r="THN67" s="169"/>
      <c r="THO67" s="169"/>
      <c r="THP67" s="169"/>
      <c r="THQ67" s="169"/>
      <c r="THR67" s="169"/>
      <c r="THS67" s="169"/>
      <c r="THT67" s="169"/>
      <c r="THU67" s="169"/>
      <c r="THV67" s="169"/>
      <c r="THW67" s="169"/>
      <c r="THX67" s="169"/>
      <c r="THY67" s="169"/>
      <c r="THZ67" s="169"/>
      <c r="TIA67" s="169"/>
      <c r="TIB67" s="169"/>
      <c r="TIC67" s="169"/>
      <c r="TID67" s="169"/>
      <c r="TIE67" s="169"/>
      <c r="TIF67" s="169"/>
      <c r="TIG67" s="169"/>
      <c r="TIH67" s="169"/>
      <c r="TII67" s="169"/>
      <c r="TIJ67" s="169"/>
      <c r="TIK67" s="169"/>
      <c r="TIL67" s="169"/>
      <c r="TIM67" s="169"/>
      <c r="TIN67" s="169"/>
      <c r="TIO67" s="169"/>
      <c r="TIP67" s="169"/>
      <c r="TIQ67" s="169"/>
      <c r="TIR67" s="169"/>
      <c r="TIS67" s="169"/>
      <c r="TIT67" s="169"/>
      <c r="TIU67" s="169"/>
      <c r="TIV67" s="169"/>
      <c r="TIW67" s="169"/>
      <c r="TIX67" s="169"/>
      <c r="TIY67" s="169"/>
      <c r="TIZ67" s="169"/>
      <c r="TJA67" s="169"/>
      <c r="TJB67" s="169"/>
      <c r="TJC67" s="169"/>
      <c r="TJD67" s="169"/>
      <c r="TJE67" s="169"/>
      <c r="TJF67" s="169"/>
      <c r="TJG67" s="169"/>
      <c r="TJH67" s="169"/>
      <c r="TJI67" s="169"/>
      <c r="TJJ67" s="169"/>
      <c r="TJK67" s="169"/>
      <c r="TJL67" s="169"/>
      <c r="TJM67" s="169"/>
      <c r="TJN67" s="169"/>
      <c r="TJO67" s="169"/>
      <c r="TJP67" s="169"/>
      <c r="TJQ67" s="169"/>
      <c r="TJR67" s="169"/>
      <c r="TJS67" s="169"/>
      <c r="TJT67" s="169"/>
      <c r="TJU67" s="169"/>
      <c r="TJV67" s="169"/>
      <c r="TJW67" s="169"/>
      <c r="TJX67" s="169"/>
      <c r="TJY67" s="169"/>
      <c r="TJZ67" s="169"/>
      <c r="TKA67" s="169"/>
      <c r="TKB67" s="169"/>
      <c r="TKC67" s="169"/>
      <c r="TKD67" s="169"/>
      <c r="TKE67" s="169"/>
      <c r="TKF67" s="169"/>
      <c r="TKG67" s="169"/>
      <c r="TKH67" s="169"/>
      <c r="TKI67" s="169"/>
      <c r="TKJ67" s="169"/>
      <c r="TKK67" s="169"/>
      <c r="TKL67" s="169"/>
      <c r="TKM67" s="169"/>
      <c r="TKN67" s="169"/>
      <c r="TKO67" s="169"/>
      <c r="TKP67" s="169"/>
      <c r="TKQ67" s="169"/>
      <c r="TKR67" s="169"/>
      <c r="TKS67" s="169"/>
      <c r="TKT67" s="169"/>
      <c r="TKU67" s="169"/>
      <c r="TKV67" s="169"/>
      <c r="TKW67" s="169"/>
      <c r="TKX67" s="169"/>
      <c r="TKY67" s="169"/>
      <c r="TKZ67" s="169"/>
      <c r="TLA67" s="169"/>
      <c r="TLB67" s="169"/>
      <c r="TLC67" s="169"/>
      <c r="TLD67" s="169"/>
      <c r="TLE67" s="169"/>
      <c r="TLF67" s="169"/>
      <c r="TLG67" s="169"/>
      <c r="TLH67" s="169"/>
      <c r="TLI67" s="169"/>
      <c r="TLJ67" s="169"/>
      <c r="TLK67" s="169"/>
      <c r="TLL67" s="169"/>
      <c r="TLM67" s="169"/>
      <c r="TLN67" s="169"/>
      <c r="TLO67" s="169"/>
      <c r="TLP67" s="169"/>
      <c r="TLQ67" s="169"/>
      <c r="TLR67" s="169"/>
      <c r="TLS67" s="169"/>
      <c r="TLT67" s="169"/>
      <c r="TLU67" s="169"/>
      <c r="TLV67" s="169"/>
      <c r="TLW67" s="169"/>
      <c r="TLX67" s="169"/>
      <c r="TLY67" s="169"/>
      <c r="TLZ67" s="169"/>
      <c r="TMA67" s="169"/>
      <c r="TMB67" s="169"/>
      <c r="TMC67" s="169"/>
      <c r="TMD67" s="169"/>
      <c r="TME67" s="169"/>
      <c r="TMF67" s="169"/>
      <c r="TMG67" s="169"/>
      <c r="TMH67" s="169"/>
      <c r="TMI67" s="169"/>
      <c r="TMJ67" s="169"/>
      <c r="TMK67" s="169"/>
      <c r="TML67" s="169"/>
      <c r="TMM67" s="169"/>
      <c r="TMN67" s="169"/>
      <c r="TMO67" s="169"/>
      <c r="TMP67" s="169"/>
      <c r="TMQ67" s="169"/>
      <c r="TMR67" s="169"/>
      <c r="TMS67" s="169"/>
      <c r="TMT67" s="169"/>
      <c r="TMU67" s="169"/>
      <c r="TMV67" s="169"/>
      <c r="TMW67" s="169"/>
      <c r="TMX67" s="169"/>
      <c r="TMY67" s="169"/>
      <c r="TMZ67" s="169"/>
      <c r="TNA67" s="169"/>
      <c r="TNB67" s="169"/>
      <c r="TNC67" s="169"/>
      <c r="TND67" s="169"/>
      <c r="TNE67" s="169"/>
      <c r="TNF67" s="169"/>
      <c r="TNG67" s="169"/>
      <c r="TNH67" s="169"/>
      <c r="TNI67" s="169"/>
      <c r="TNJ67" s="169"/>
      <c r="TNK67" s="169"/>
      <c r="TNL67" s="169"/>
      <c r="TNM67" s="169"/>
      <c r="TNN67" s="169"/>
      <c r="TNO67" s="169"/>
      <c r="TNP67" s="169"/>
      <c r="TNQ67" s="169"/>
      <c r="TNR67" s="169"/>
      <c r="TNS67" s="169"/>
      <c r="TNT67" s="169"/>
      <c r="TNU67" s="169"/>
      <c r="TNV67" s="169"/>
      <c r="TNW67" s="169"/>
      <c r="TNX67" s="169"/>
      <c r="TNY67" s="169"/>
      <c r="TNZ67" s="169"/>
      <c r="TOA67" s="169"/>
      <c r="TOB67" s="169"/>
      <c r="TOC67" s="169"/>
      <c r="TOD67" s="169"/>
      <c r="TOE67" s="169"/>
      <c r="TOF67" s="169"/>
      <c r="TOG67" s="169"/>
      <c r="TOH67" s="169"/>
      <c r="TOI67" s="169"/>
      <c r="TOJ67" s="169"/>
      <c r="TOK67" s="169"/>
      <c r="TOL67" s="169"/>
      <c r="TOM67" s="169"/>
      <c r="TON67" s="169"/>
      <c r="TOO67" s="169"/>
      <c r="TOP67" s="169"/>
      <c r="TOQ67" s="169"/>
      <c r="TOR67" s="169"/>
      <c r="TOS67" s="169"/>
      <c r="TOT67" s="169"/>
      <c r="TOU67" s="169"/>
      <c r="TOV67" s="169"/>
      <c r="TOW67" s="169"/>
      <c r="TOX67" s="169"/>
      <c r="TOY67" s="169"/>
      <c r="TOZ67" s="169"/>
      <c r="TPA67" s="169"/>
      <c r="TPB67" s="169"/>
      <c r="TPC67" s="169"/>
      <c r="TPD67" s="169"/>
      <c r="TPE67" s="169"/>
      <c r="TPF67" s="169"/>
      <c r="TPG67" s="169"/>
      <c r="TPH67" s="169"/>
      <c r="TPI67" s="169"/>
      <c r="TPJ67" s="169"/>
      <c r="TPK67" s="169"/>
      <c r="TPL67" s="169"/>
      <c r="TPM67" s="169"/>
      <c r="TPN67" s="169"/>
      <c r="TPO67" s="169"/>
      <c r="TPP67" s="169"/>
      <c r="TPQ67" s="169"/>
      <c r="TPR67" s="169"/>
      <c r="TPS67" s="169"/>
      <c r="TPT67" s="169"/>
      <c r="TPU67" s="169"/>
      <c r="TPV67" s="169"/>
      <c r="TPW67" s="169"/>
      <c r="TPX67" s="169"/>
      <c r="TPY67" s="169"/>
      <c r="TPZ67" s="169"/>
      <c r="TQA67" s="169"/>
      <c r="TQB67" s="169"/>
      <c r="TQC67" s="169"/>
      <c r="TQD67" s="169"/>
      <c r="TQE67" s="169"/>
      <c r="TQF67" s="169"/>
      <c r="TQG67" s="169"/>
      <c r="TQH67" s="169"/>
      <c r="TQI67" s="169"/>
      <c r="TQJ67" s="169"/>
      <c r="TQK67" s="169"/>
      <c r="TQL67" s="169"/>
      <c r="TQM67" s="169"/>
      <c r="TQN67" s="169"/>
      <c r="TQO67" s="169"/>
      <c r="TQP67" s="169"/>
      <c r="TQQ67" s="169"/>
      <c r="TQR67" s="169"/>
      <c r="TQS67" s="169"/>
      <c r="TQT67" s="169"/>
      <c r="TQU67" s="169"/>
      <c r="TQV67" s="169"/>
      <c r="TQW67" s="169"/>
      <c r="TQX67" s="169"/>
      <c r="TQY67" s="169"/>
      <c r="TQZ67" s="169"/>
      <c r="TRA67" s="169"/>
      <c r="TRB67" s="169"/>
      <c r="TRC67" s="169"/>
      <c r="TRD67" s="169"/>
      <c r="TRE67" s="169"/>
      <c r="TRF67" s="169"/>
      <c r="TRG67" s="169"/>
      <c r="TRH67" s="169"/>
      <c r="TRI67" s="169"/>
      <c r="TRJ67" s="169"/>
      <c r="TRK67" s="169"/>
      <c r="TRL67" s="169"/>
      <c r="TRM67" s="169"/>
      <c r="TRN67" s="169"/>
      <c r="TRO67" s="169"/>
      <c r="TRP67" s="169"/>
      <c r="TRQ67" s="169"/>
      <c r="TRR67" s="169"/>
      <c r="TRS67" s="169"/>
      <c r="TRT67" s="169"/>
      <c r="TRU67" s="169"/>
      <c r="TRV67" s="169"/>
      <c r="TRW67" s="169"/>
      <c r="TRX67" s="169"/>
      <c r="TRY67" s="169"/>
      <c r="TRZ67" s="169"/>
      <c r="TSA67" s="169"/>
      <c r="TSB67" s="169"/>
      <c r="TSC67" s="169"/>
      <c r="TSD67" s="169"/>
      <c r="TSE67" s="169"/>
      <c r="TSF67" s="169"/>
      <c r="TSG67" s="169"/>
      <c r="TSH67" s="169"/>
      <c r="TSI67" s="169"/>
      <c r="TSJ67" s="169"/>
      <c r="TSK67" s="169"/>
      <c r="TSL67" s="169"/>
      <c r="TSM67" s="169"/>
      <c r="TSN67" s="169"/>
      <c r="TSO67" s="169"/>
      <c r="TSP67" s="169"/>
      <c r="TSQ67" s="169"/>
      <c r="TSR67" s="169"/>
      <c r="TSS67" s="169"/>
      <c r="TST67" s="169"/>
      <c r="TSU67" s="169"/>
      <c r="TSV67" s="169"/>
      <c r="TSW67" s="169"/>
      <c r="TSX67" s="169"/>
      <c r="TSY67" s="169"/>
      <c r="TSZ67" s="169"/>
      <c r="TTA67" s="169"/>
      <c r="TTB67" s="169"/>
      <c r="TTC67" s="169"/>
      <c r="TTD67" s="169"/>
      <c r="TTE67" s="169"/>
      <c r="TTF67" s="169"/>
      <c r="TTG67" s="169"/>
      <c r="TTH67" s="169"/>
      <c r="TTI67" s="169"/>
      <c r="TTJ67" s="169"/>
      <c r="TTK67" s="169"/>
      <c r="TTL67" s="169"/>
      <c r="TTM67" s="169"/>
      <c r="TTN67" s="169"/>
      <c r="TTO67" s="169"/>
      <c r="TTP67" s="169"/>
      <c r="TTQ67" s="169"/>
      <c r="TTR67" s="169"/>
      <c r="TTS67" s="169"/>
      <c r="TTT67" s="169"/>
      <c r="TTU67" s="169"/>
      <c r="TTV67" s="169"/>
      <c r="TTW67" s="169"/>
      <c r="TTX67" s="169"/>
      <c r="TTY67" s="169"/>
      <c r="TTZ67" s="169"/>
      <c r="TUA67" s="169"/>
      <c r="TUB67" s="169"/>
      <c r="TUC67" s="169"/>
      <c r="TUD67" s="169"/>
      <c r="TUE67" s="169"/>
      <c r="TUF67" s="169"/>
      <c r="TUG67" s="169"/>
      <c r="TUH67" s="169"/>
      <c r="TUI67" s="169"/>
      <c r="TUJ67" s="169"/>
      <c r="TUK67" s="169"/>
      <c r="TUL67" s="169"/>
      <c r="TUM67" s="169"/>
      <c r="TUN67" s="169"/>
      <c r="TUO67" s="169"/>
      <c r="TUP67" s="169"/>
      <c r="TUQ67" s="169"/>
      <c r="TUR67" s="169"/>
      <c r="TUS67" s="169"/>
      <c r="TUT67" s="169"/>
      <c r="TUU67" s="169"/>
      <c r="TUV67" s="169"/>
      <c r="TUW67" s="169"/>
      <c r="TUX67" s="169"/>
      <c r="TUY67" s="169"/>
      <c r="TUZ67" s="169"/>
      <c r="TVA67" s="169"/>
      <c r="TVB67" s="169"/>
      <c r="TVC67" s="169"/>
      <c r="TVD67" s="169"/>
      <c r="TVE67" s="169"/>
      <c r="TVF67" s="169"/>
      <c r="TVG67" s="169"/>
      <c r="TVH67" s="169"/>
      <c r="TVI67" s="169"/>
      <c r="TVJ67" s="169"/>
      <c r="TVK67" s="169"/>
      <c r="TVL67" s="169"/>
      <c r="TVM67" s="169"/>
      <c r="TVN67" s="169"/>
      <c r="TVO67" s="169"/>
      <c r="TVP67" s="169"/>
      <c r="TVQ67" s="169"/>
      <c r="TVR67" s="169"/>
      <c r="TVS67" s="169"/>
      <c r="TVT67" s="169"/>
      <c r="TVU67" s="169"/>
      <c r="TVV67" s="169"/>
      <c r="TVW67" s="169"/>
      <c r="TVX67" s="169"/>
      <c r="TVY67" s="169"/>
      <c r="TVZ67" s="169"/>
      <c r="TWA67" s="169"/>
      <c r="TWB67" s="169"/>
      <c r="TWC67" s="169"/>
      <c r="TWD67" s="169"/>
      <c r="TWE67" s="169"/>
      <c r="TWF67" s="169"/>
      <c r="TWG67" s="169"/>
      <c r="TWH67" s="169"/>
      <c r="TWI67" s="169"/>
      <c r="TWJ67" s="169"/>
      <c r="TWK67" s="169"/>
      <c r="TWL67" s="169"/>
      <c r="TWM67" s="169"/>
      <c r="TWN67" s="169"/>
      <c r="TWO67" s="169"/>
      <c r="TWP67" s="169"/>
      <c r="TWQ67" s="169"/>
      <c r="TWR67" s="169"/>
      <c r="TWS67" s="169"/>
      <c r="TWT67" s="169"/>
      <c r="TWU67" s="169"/>
      <c r="TWV67" s="169"/>
      <c r="TWW67" s="169"/>
      <c r="TWX67" s="169"/>
      <c r="TWY67" s="169"/>
      <c r="TWZ67" s="169"/>
      <c r="TXA67" s="169"/>
      <c r="TXB67" s="169"/>
      <c r="TXC67" s="169"/>
      <c r="TXD67" s="169"/>
      <c r="TXE67" s="169"/>
      <c r="TXF67" s="169"/>
      <c r="TXG67" s="169"/>
      <c r="TXH67" s="169"/>
      <c r="TXI67" s="169"/>
      <c r="TXJ67" s="169"/>
      <c r="TXK67" s="169"/>
      <c r="TXL67" s="169"/>
      <c r="TXM67" s="169"/>
      <c r="TXN67" s="169"/>
      <c r="TXO67" s="169"/>
      <c r="TXP67" s="169"/>
      <c r="TXQ67" s="169"/>
      <c r="TXR67" s="169"/>
      <c r="TXS67" s="169"/>
      <c r="TXT67" s="169"/>
      <c r="TXU67" s="169"/>
      <c r="TXV67" s="169"/>
      <c r="TXW67" s="169"/>
      <c r="TXX67" s="169"/>
      <c r="TXY67" s="169"/>
      <c r="TXZ67" s="169"/>
      <c r="TYA67" s="169"/>
      <c r="TYB67" s="169"/>
      <c r="TYC67" s="169"/>
      <c r="TYD67" s="169"/>
      <c r="TYE67" s="169"/>
      <c r="TYF67" s="169"/>
      <c r="TYG67" s="169"/>
      <c r="TYH67" s="169"/>
      <c r="TYI67" s="169"/>
      <c r="TYJ67" s="169"/>
      <c r="TYK67" s="169"/>
      <c r="TYL67" s="169"/>
      <c r="TYM67" s="169"/>
      <c r="TYN67" s="169"/>
      <c r="TYO67" s="169"/>
      <c r="TYP67" s="169"/>
      <c r="TYQ67" s="169"/>
      <c r="TYR67" s="169"/>
      <c r="TYS67" s="169"/>
      <c r="TYT67" s="169"/>
      <c r="TYU67" s="169"/>
      <c r="TYV67" s="169"/>
      <c r="TYW67" s="169"/>
      <c r="TYX67" s="169"/>
      <c r="TYY67" s="169"/>
      <c r="TYZ67" s="169"/>
      <c r="TZA67" s="169"/>
      <c r="TZB67" s="169"/>
      <c r="TZC67" s="169"/>
      <c r="TZD67" s="169"/>
      <c r="TZE67" s="169"/>
      <c r="TZF67" s="169"/>
      <c r="TZG67" s="169"/>
      <c r="TZH67" s="169"/>
      <c r="TZI67" s="169"/>
      <c r="TZJ67" s="169"/>
      <c r="TZK67" s="169"/>
      <c r="TZL67" s="169"/>
      <c r="TZM67" s="169"/>
      <c r="TZN67" s="169"/>
      <c r="TZO67" s="169"/>
      <c r="TZP67" s="169"/>
      <c r="TZQ67" s="169"/>
      <c r="TZR67" s="169"/>
      <c r="TZS67" s="169"/>
      <c r="TZT67" s="169"/>
      <c r="TZU67" s="169"/>
      <c r="TZV67" s="169"/>
      <c r="TZW67" s="169"/>
      <c r="TZX67" s="169"/>
      <c r="TZY67" s="169"/>
      <c r="TZZ67" s="169"/>
      <c r="UAA67" s="169"/>
      <c r="UAB67" s="169"/>
      <c r="UAC67" s="169"/>
      <c r="UAD67" s="169"/>
      <c r="UAE67" s="169"/>
      <c r="UAF67" s="169"/>
      <c r="UAG67" s="169"/>
      <c r="UAH67" s="169"/>
      <c r="UAI67" s="169"/>
      <c r="UAJ67" s="169"/>
      <c r="UAK67" s="169"/>
      <c r="UAL67" s="169"/>
      <c r="UAM67" s="169"/>
      <c r="UAN67" s="169"/>
      <c r="UAO67" s="169"/>
      <c r="UAP67" s="169"/>
      <c r="UAQ67" s="169"/>
      <c r="UAR67" s="169"/>
      <c r="UAS67" s="169"/>
      <c r="UAT67" s="169"/>
      <c r="UAU67" s="169"/>
      <c r="UAV67" s="169"/>
      <c r="UAW67" s="169"/>
      <c r="UAX67" s="169"/>
      <c r="UAY67" s="169"/>
      <c r="UAZ67" s="169"/>
      <c r="UBA67" s="169"/>
      <c r="UBB67" s="169"/>
      <c r="UBC67" s="169"/>
      <c r="UBD67" s="169"/>
      <c r="UBE67" s="169"/>
      <c r="UBF67" s="169"/>
      <c r="UBG67" s="169"/>
      <c r="UBH67" s="169"/>
      <c r="UBI67" s="169"/>
      <c r="UBJ67" s="169"/>
      <c r="UBK67" s="169"/>
      <c r="UBL67" s="169"/>
      <c r="UBM67" s="169"/>
      <c r="UBN67" s="169"/>
      <c r="UBO67" s="169"/>
      <c r="UBP67" s="169"/>
      <c r="UBQ67" s="169"/>
      <c r="UBR67" s="169"/>
      <c r="UBS67" s="169"/>
      <c r="UBT67" s="169"/>
      <c r="UBU67" s="169"/>
      <c r="UBV67" s="169"/>
      <c r="UBW67" s="169"/>
      <c r="UBX67" s="169"/>
      <c r="UBY67" s="169"/>
      <c r="UBZ67" s="169"/>
      <c r="UCA67" s="169"/>
      <c r="UCB67" s="169"/>
      <c r="UCC67" s="169"/>
      <c r="UCD67" s="169"/>
      <c r="UCE67" s="169"/>
      <c r="UCF67" s="169"/>
      <c r="UCG67" s="169"/>
      <c r="UCH67" s="169"/>
      <c r="UCI67" s="169"/>
      <c r="UCJ67" s="169"/>
      <c r="UCK67" s="169"/>
      <c r="UCL67" s="169"/>
      <c r="UCM67" s="169"/>
      <c r="UCN67" s="169"/>
      <c r="UCO67" s="169"/>
      <c r="UCP67" s="169"/>
      <c r="UCQ67" s="169"/>
      <c r="UCR67" s="169"/>
      <c r="UCS67" s="169"/>
      <c r="UCT67" s="169"/>
      <c r="UCU67" s="169"/>
      <c r="UCV67" s="169"/>
      <c r="UCW67" s="169"/>
      <c r="UCX67" s="169"/>
      <c r="UCY67" s="169"/>
      <c r="UCZ67" s="169"/>
      <c r="UDA67" s="169"/>
      <c r="UDB67" s="169"/>
      <c r="UDC67" s="169"/>
      <c r="UDD67" s="169"/>
      <c r="UDE67" s="169"/>
      <c r="UDF67" s="169"/>
      <c r="UDG67" s="169"/>
      <c r="UDH67" s="169"/>
      <c r="UDI67" s="169"/>
      <c r="UDJ67" s="169"/>
      <c r="UDK67" s="169"/>
      <c r="UDL67" s="169"/>
      <c r="UDM67" s="169"/>
      <c r="UDN67" s="169"/>
      <c r="UDO67" s="169"/>
      <c r="UDP67" s="169"/>
      <c r="UDQ67" s="169"/>
      <c r="UDR67" s="169"/>
      <c r="UDS67" s="169"/>
      <c r="UDT67" s="169"/>
      <c r="UDU67" s="169"/>
      <c r="UDV67" s="169"/>
      <c r="UDW67" s="169"/>
      <c r="UDX67" s="169"/>
      <c r="UDY67" s="169"/>
      <c r="UDZ67" s="169"/>
      <c r="UEA67" s="169"/>
      <c r="UEB67" s="169"/>
      <c r="UEC67" s="169"/>
      <c r="UED67" s="169"/>
      <c r="UEE67" s="169"/>
      <c r="UEF67" s="169"/>
      <c r="UEG67" s="169"/>
      <c r="UEH67" s="169"/>
      <c r="UEI67" s="169"/>
      <c r="UEJ67" s="169"/>
      <c r="UEK67" s="169"/>
      <c r="UEL67" s="169"/>
      <c r="UEM67" s="169"/>
      <c r="UEN67" s="169"/>
      <c r="UEO67" s="169"/>
      <c r="UEP67" s="169"/>
      <c r="UEQ67" s="169"/>
      <c r="UER67" s="169"/>
      <c r="UES67" s="169"/>
      <c r="UET67" s="169"/>
      <c r="UEU67" s="169"/>
      <c r="UEV67" s="169"/>
      <c r="UEW67" s="169"/>
      <c r="UEX67" s="169"/>
      <c r="UEY67" s="169"/>
      <c r="UEZ67" s="169"/>
      <c r="UFA67" s="169"/>
      <c r="UFB67" s="169"/>
      <c r="UFC67" s="169"/>
      <c r="UFD67" s="169"/>
      <c r="UFE67" s="169"/>
      <c r="UFF67" s="169"/>
      <c r="UFG67" s="169"/>
      <c r="UFH67" s="169"/>
      <c r="UFI67" s="169"/>
      <c r="UFJ67" s="169"/>
      <c r="UFK67" s="169"/>
      <c r="UFL67" s="169"/>
      <c r="UFM67" s="169"/>
      <c r="UFN67" s="169"/>
      <c r="UFO67" s="169"/>
      <c r="UFP67" s="169"/>
      <c r="UFQ67" s="169"/>
      <c r="UFR67" s="169"/>
      <c r="UFS67" s="169"/>
      <c r="UFT67" s="169"/>
      <c r="UFU67" s="169"/>
      <c r="UFV67" s="169"/>
      <c r="UFW67" s="169"/>
      <c r="UFX67" s="169"/>
      <c r="UFY67" s="169"/>
      <c r="UFZ67" s="169"/>
      <c r="UGA67" s="169"/>
      <c r="UGB67" s="169"/>
      <c r="UGC67" s="169"/>
      <c r="UGD67" s="169"/>
      <c r="UGE67" s="169"/>
      <c r="UGF67" s="169"/>
      <c r="UGG67" s="169"/>
      <c r="UGH67" s="169"/>
      <c r="UGI67" s="169"/>
      <c r="UGJ67" s="169"/>
      <c r="UGK67" s="169"/>
      <c r="UGL67" s="169"/>
      <c r="UGM67" s="169"/>
      <c r="UGN67" s="169"/>
      <c r="UGO67" s="169"/>
      <c r="UGP67" s="169"/>
      <c r="UGQ67" s="169"/>
      <c r="UGR67" s="169"/>
      <c r="UGS67" s="169"/>
      <c r="UGT67" s="169"/>
      <c r="UGU67" s="169"/>
      <c r="UGV67" s="169"/>
      <c r="UGW67" s="169"/>
      <c r="UGX67" s="169"/>
      <c r="UGY67" s="169"/>
      <c r="UGZ67" s="169"/>
      <c r="UHA67" s="169"/>
      <c r="UHB67" s="169"/>
      <c r="UHC67" s="169"/>
      <c r="UHD67" s="169"/>
      <c r="UHE67" s="169"/>
      <c r="UHF67" s="169"/>
      <c r="UHG67" s="169"/>
      <c r="UHH67" s="169"/>
      <c r="UHI67" s="169"/>
      <c r="UHJ67" s="169"/>
      <c r="UHK67" s="169"/>
      <c r="UHL67" s="169"/>
      <c r="UHM67" s="169"/>
      <c r="UHN67" s="169"/>
      <c r="UHO67" s="169"/>
      <c r="UHP67" s="169"/>
      <c r="UHQ67" s="169"/>
      <c r="UHR67" s="169"/>
      <c r="UHS67" s="169"/>
      <c r="UHT67" s="169"/>
      <c r="UHU67" s="169"/>
      <c r="UHV67" s="169"/>
      <c r="UHW67" s="169"/>
      <c r="UHX67" s="169"/>
      <c r="UHY67" s="169"/>
      <c r="UHZ67" s="169"/>
      <c r="UIA67" s="169"/>
      <c r="UIB67" s="169"/>
      <c r="UIC67" s="169"/>
      <c r="UID67" s="169"/>
      <c r="UIE67" s="169"/>
      <c r="UIF67" s="169"/>
      <c r="UIG67" s="169"/>
      <c r="UIH67" s="169"/>
      <c r="UII67" s="169"/>
      <c r="UIJ67" s="169"/>
      <c r="UIK67" s="169"/>
      <c r="UIL67" s="169"/>
      <c r="UIM67" s="169"/>
      <c r="UIN67" s="169"/>
      <c r="UIO67" s="169"/>
      <c r="UIP67" s="169"/>
      <c r="UIQ67" s="169"/>
      <c r="UIR67" s="169"/>
      <c r="UIS67" s="169"/>
      <c r="UIT67" s="169"/>
      <c r="UIU67" s="169"/>
      <c r="UIV67" s="169"/>
      <c r="UIW67" s="169"/>
      <c r="UIX67" s="169"/>
      <c r="UIY67" s="169"/>
      <c r="UIZ67" s="169"/>
      <c r="UJA67" s="169"/>
      <c r="UJB67" s="169"/>
      <c r="UJC67" s="169"/>
      <c r="UJD67" s="169"/>
      <c r="UJE67" s="169"/>
      <c r="UJF67" s="169"/>
      <c r="UJG67" s="169"/>
      <c r="UJH67" s="169"/>
      <c r="UJI67" s="169"/>
      <c r="UJJ67" s="169"/>
      <c r="UJK67" s="169"/>
      <c r="UJL67" s="169"/>
      <c r="UJM67" s="169"/>
      <c r="UJN67" s="169"/>
      <c r="UJO67" s="169"/>
      <c r="UJP67" s="169"/>
      <c r="UJQ67" s="169"/>
      <c r="UJR67" s="169"/>
      <c r="UJS67" s="169"/>
      <c r="UJT67" s="169"/>
      <c r="UJU67" s="169"/>
      <c r="UJV67" s="169"/>
      <c r="UJW67" s="169"/>
      <c r="UJX67" s="169"/>
      <c r="UJY67" s="169"/>
      <c r="UJZ67" s="169"/>
      <c r="UKA67" s="169"/>
      <c r="UKB67" s="169"/>
      <c r="UKC67" s="169"/>
      <c r="UKD67" s="169"/>
      <c r="UKE67" s="169"/>
      <c r="UKF67" s="169"/>
      <c r="UKG67" s="169"/>
      <c r="UKH67" s="169"/>
      <c r="UKI67" s="169"/>
      <c r="UKJ67" s="169"/>
      <c r="UKK67" s="169"/>
      <c r="UKL67" s="169"/>
      <c r="UKM67" s="169"/>
      <c r="UKN67" s="169"/>
      <c r="UKO67" s="169"/>
      <c r="UKP67" s="169"/>
      <c r="UKQ67" s="169"/>
      <c r="UKR67" s="169"/>
      <c r="UKS67" s="169"/>
      <c r="UKT67" s="169"/>
      <c r="UKU67" s="169"/>
      <c r="UKV67" s="169"/>
      <c r="UKW67" s="169"/>
      <c r="UKX67" s="169"/>
      <c r="UKY67" s="169"/>
      <c r="UKZ67" s="169"/>
      <c r="ULA67" s="169"/>
      <c r="ULB67" s="169"/>
      <c r="ULC67" s="169"/>
      <c r="ULD67" s="169"/>
      <c r="ULE67" s="169"/>
      <c r="ULF67" s="169"/>
      <c r="ULG67" s="169"/>
      <c r="ULH67" s="169"/>
      <c r="ULI67" s="169"/>
      <c r="ULJ67" s="169"/>
      <c r="ULK67" s="169"/>
      <c r="ULL67" s="169"/>
      <c r="ULM67" s="169"/>
      <c r="ULN67" s="169"/>
      <c r="ULO67" s="169"/>
      <c r="ULP67" s="169"/>
      <c r="ULQ67" s="169"/>
      <c r="ULR67" s="169"/>
      <c r="ULS67" s="169"/>
      <c r="ULT67" s="169"/>
      <c r="ULU67" s="169"/>
      <c r="ULV67" s="169"/>
      <c r="ULW67" s="169"/>
      <c r="ULX67" s="169"/>
      <c r="ULY67" s="169"/>
      <c r="ULZ67" s="169"/>
      <c r="UMA67" s="169"/>
      <c r="UMB67" s="169"/>
      <c r="UMC67" s="169"/>
      <c r="UMD67" s="169"/>
      <c r="UME67" s="169"/>
      <c r="UMF67" s="169"/>
      <c r="UMG67" s="169"/>
      <c r="UMH67" s="169"/>
      <c r="UMI67" s="169"/>
      <c r="UMJ67" s="169"/>
      <c r="UMK67" s="169"/>
      <c r="UML67" s="169"/>
      <c r="UMM67" s="169"/>
      <c r="UMN67" s="169"/>
      <c r="UMO67" s="169"/>
      <c r="UMP67" s="169"/>
      <c r="UMQ67" s="169"/>
      <c r="UMR67" s="169"/>
      <c r="UMS67" s="169"/>
      <c r="UMT67" s="169"/>
      <c r="UMU67" s="169"/>
      <c r="UMV67" s="169"/>
      <c r="UMW67" s="169"/>
      <c r="UMX67" s="169"/>
      <c r="UMY67" s="169"/>
      <c r="UMZ67" s="169"/>
      <c r="UNA67" s="169"/>
      <c r="UNB67" s="169"/>
      <c r="UNC67" s="169"/>
      <c r="UND67" s="169"/>
      <c r="UNE67" s="169"/>
      <c r="UNF67" s="169"/>
      <c r="UNG67" s="169"/>
      <c r="UNH67" s="169"/>
      <c r="UNI67" s="169"/>
      <c r="UNJ67" s="169"/>
      <c r="UNK67" s="169"/>
      <c r="UNL67" s="169"/>
      <c r="UNM67" s="169"/>
      <c r="UNN67" s="169"/>
      <c r="UNO67" s="169"/>
      <c r="UNP67" s="169"/>
      <c r="UNQ67" s="169"/>
      <c r="UNR67" s="169"/>
      <c r="UNS67" s="169"/>
      <c r="UNT67" s="169"/>
      <c r="UNU67" s="169"/>
      <c r="UNV67" s="169"/>
      <c r="UNW67" s="169"/>
      <c r="UNX67" s="169"/>
      <c r="UNY67" s="169"/>
      <c r="UNZ67" s="169"/>
      <c r="UOA67" s="169"/>
      <c r="UOB67" s="169"/>
      <c r="UOC67" s="169"/>
      <c r="UOD67" s="169"/>
      <c r="UOE67" s="169"/>
      <c r="UOF67" s="169"/>
      <c r="UOG67" s="169"/>
      <c r="UOH67" s="169"/>
      <c r="UOI67" s="169"/>
      <c r="UOJ67" s="169"/>
      <c r="UOK67" s="169"/>
      <c r="UOL67" s="169"/>
      <c r="UOM67" s="169"/>
      <c r="UON67" s="169"/>
      <c r="UOO67" s="169"/>
      <c r="UOP67" s="169"/>
      <c r="UOQ67" s="169"/>
      <c r="UOR67" s="169"/>
      <c r="UOS67" s="169"/>
      <c r="UOT67" s="169"/>
      <c r="UOU67" s="169"/>
      <c r="UOV67" s="169"/>
      <c r="UOW67" s="169"/>
      <c r="UOX67" s="169"/>
      <c r="UOY67" s="169"/>
      <c r="UOZ67" s="169"/>
      <c r="UPA67" s="169"/>
      <c r="UPB67" s="169"/>
      <c r="UPC67" s="169"/>
      <c r="UPD67" s="169"/>
      <c r="UPE67" s="169"/>
      <c r="UPF67" s="169"/>
      <c r="UPG67" s="169"/>
      <c r="UPH67" s="169"/>
      <c r="UPI67" s="169"/>
      <c r="UPJ67" s="169"/>
      <c r="UPK67" s="169"/>
      <c r="UPL67" s="169"/>
      <c r="UPM67" s="169"/>
      <c r="UPN67" s="169"/>
      <c r="UPO67" s="169"/>
      <c r="UPP67" s="169"/>
      <c r="UPQ67" s="169"/>
      <c r="UPR67" s="169"/>
      <c r="UPS67" s="169"/>
      <c r="UPT67" s="169"/>
      <c r="UPU67" s="169"/>
      <c r="UPV67" s="169"/>
      <c r="UPW67" s="169"/>
      <c r="UPX67" s="169"/>
      <c r="UPY67" s="169"/>
      <c r="UPZ67" s="169"/>
      <c r="UQA67" s="169"/>
      <c r="UQB67" s="169"/>
      <c r="UQC67" s="169"/>
      <c r="UQD67" s="169"/>
      <c r="UQE67" s="169"/>
      <c r="UQF67" s="169"/>
      <c r="UQG67" s="169"/>
      <c r="UQH67" s="169"/>
      <c r="UQI67" s="169"/>
      <c r="UQJ67" s="169"/>
      <c r="UQK67" s="169"/>
      <c r="UQL67" s="169"/>
      <c r="UQM67" s="169"/>
      <c r="UQN67" s="169"/>
      <c r="UQO67" s="169"/>
      <c r="UQP67" s="169"/>
      <c r="UQQ67" s="169"/>
      <c r="UQR67" s="169"/>
      <c r="UQS67" s="169"/>
      <c r="UQT67" s="169"/>
      <c r="UQU67" s="169"/>
      <c r="UQV67" s="169"/>
      <c r="UQW67" s="169"/>
      <c r="UQX67" s="169"/>
      <c r="UQY67" s="169"/>
      <c r="UQZ67" s="169"/>
      <c r="URA67" s="169"/>
      <c r="URB67" s="169"/>
      <c r="URC67" s="169"/>
      <c r="URD67" s="169"/>
      <c r="URE67" s="169"/>
      <c r="URF67" s="169"/>
      <c r="URG67" s="169"/>
      <c r="URH67" s="169"/>
      <c r="URI67" s="169"/>
      <c r="URJ67" s="169"/>
      <c r="URK67" s="169"/>
      <c r="URL67" s="169"/>
      <c r="URM67" s="169"/>
      <c r="URN67" s="169"/>
      <c r="URO67" s="169"/>
      <c r="URP67" s="169"/>
      <c r="URQ67" s="169"/>
      <c r="URR67" s="169"/>
      <c r="URS67" s="169"/>
      <c r="URT67" s="169"/>
      <c r="URU67" s="169"/>
      <c r="URV67" s="169"/>
      <c r="URW67" s="169"/>
      <c r="URX67" s="169"/>
      <c r="URY67" s="169"/>
      <c r="URZ67" s="169"/>
      <c r="USA67" s="169"/>
      <c r="USB67" s="169"/>
      <c r="USC67" s="169"/>
      <c r="USD67" s="169"/>
      <c r="USE67" s="169"/>
      <c r="USF67" s="169"/>
      <c r="USG67" s="169"/>
      <c r="USH67" s="169"/>
      <c r="USI67" s="169"/>
      <c r="USJ67" s="169"/>
      <c r="USK67" s="169"/>
      <c r="USL67" s="169"/>
      <c r="USM67" s="169"/>
      <c r="USN67" s="169"/>
      <c r="USO67" s="169"/>
      <c r="USP67" s="169"/>
      <c r="USQ67" s="169"/>
      <c r="USR67" s="169"/>
      <c r="USS67" s="169"/>
      <c r="UST67" s="169"/>
      <c r="USU67" s="169"/>
      <c r="USV67" s="169"/>
      <c r="USW67" s="169"/>
      <c r="USX67" s="169"/>
      <c r="USY67" s="169"/>
      <c r="USZ67" s="169"/>
      <c r="UTA67" s="169"/>
      <c r="UTB67" s="169"/>
      <c r="UTC67" s="169"/>
      <c r="UTD67" s="169"/>
      <c r="UTE67" s="169"/>
      <c r="UTF67" s="169"/>
      <c r="UTG67" s="169"/>
      <c r="UTH67" s="169"/>
      <c r="UTI67" s="169"/>
      <c r="UTJ67" s="169"/>
      <c r="UTK67" s="169"/>
      <c r="UTL67" s="169"/>
      <c r="UTM67" s="169"/>
      <c r="UTN67" s="169"/>
      <c r="UTO67" s="169"/>
      <c r="UTP67" s="169"/>
      <c r="UTQ67" s="169"/>
      <c r="UTR67" s="169"/>
      <c r="UTS67" s="169"/>
      <c r="UTT67" s="169"/>
      <c r="UTU67" s="169"/>
      <c r="UTV67" s="169"/>
      <c r="UTW67" s="169"/>
      <c r="UTX67" s="169"/>
      <c r="UTY67" s="169"/>
      <c r="UTZ67" s="169"/>
      <c r="UUA67" s="169"/>
      <c r="UUB67" s="169"/>
      <c r="UUC67" s="169"/>
      <c r="UUD67" s="169"/>
      <c r="UUE67" s="169"/>
      <c r="UUF67" s="169"/>
      <c r="UUG67" s="169"/>
      <c r="UUH67" s="169"/>
      <c r="UUI67" s="169"/>
      <c r="UUJ67" s="169"/>
      <c r="UUK67" s="169"/>
      <c r="UUL67" s="169"/>
      <c r="UUM67" s="169"/>
      <c r="UUN67" s="169"/>
      <c r="UUO67" s="169"/>
      <c r="UUP67" s="169"/>
      <c r="UUQ67" s="169"/>
      <c r="UUR67" s="169"/>
      <c r="UUS67" s="169"/>
      <c r="UUT67" s="169"/>
      <c r="UUU67" s="169"/>
      <c r="UUV67" s="169"/>
      <c r="UUW67" s="169"/>
      <c r="UUX67" s="169"/>
      <c r="UUY67" s="169"/>
      <c r="UUZ67" s="169"/>
      <c r="UVA67" s="169"/>
      <c r="UVB67" s="169"/>
      <c r="UVC67" s="169"/>
      <c r="UVD67" s="169"/>
      <c r="UVE67" s="169"/>
      <c r="UVF67" s="169"/>
      <c r="UVG67" s="169"/>
      <c r="UVH67" s="169"/>
      <c r="UVI67" s="169"/>
      <c r="UVJ67" s="169"/>
      <c r="UVK67" s="169"/>
      <c r="UVL67" s="169"/>
      <c r="UVM67" s="169"/>
      <c r="UVN67" s="169"/>
      <c r="UVO67" s="169"/>
      <c r="UVP67" s="169"/>
      <c r="UVQ67" s="169"/>
      <c r="UVR67" s="169"/>
      <c r="UVS67" s="169"/>
      <c r="UVT67" s="169"/>
      <c r="UVU67" s="169"/>
      <c r="UVV67" s="169"/>
      <c r="UVW67" s="169"/>
      <c r="UVX67" s="169"/>
      <c r="UVY67" s="169"/>
      <c r="UVZ67" s="169"/>
      <c r="UWA67" s="169"/>
      <c r="UWB67" s="169"/>
      <c r="UWC67" s="169"/>
      <c r="UWD67" s="169"/>
      <c r="UWE67" s="169"/>
      <c r="UWF67" s="169"/>
      <c r="UWG67" s="169"/>
      <c r="UWH67" s="169"/>
      <c r="UWI67" s="169"/>
      <c r="UWJ67" s="169"/>
      <c r="UWK67" s="169"/>
      <c r="UWL67" s="169"/>
      <c r="UWM67" s="169"/>
      <c r="UWN67" s="169"/>
      <c r="UWO67" s="169"/>
      <c r="UWP67" s="169"/>
      <c r="UWQ67" s="169"/>
      <c r="UWR67" s="169"/>
      <c r="UWS67" s="169"/>
      <c r="UWT67" s="169"/>
      <c r="UWU67" s="169"/>
      <c r="UWV67" s="169"/>
      <c r="UWW67" s="169"/>
      <c r="UWX67" s="169"/>
      <c r="UWY67" s="169"/>
      <c r="UWZ67" s="169"/>
      <c r="UXA67" s="169"/>
      <c r="UXB67" s="169"/>
      <c r="UXC67" s="169"/>
      <c r="UXD67" s="169"/>
      <c r="UXE67" s="169"/>
      <c r="UXF67" s="169"/>
      <c r="UXG67" s="169"/>
      <c r="UXH67" s="169"/>
      <c r="UXI67" s="169"/>
      <c r="UXJ67" s="169"/>
      <c r="UXK67" s="169"/>
      <c r="UXL67" s="169"/>
      <c r="UXM67" s="169"/>
      <c r="UXN67" s="169"/>
      <c r="UXO67" s="169"/>
      <c r="UXP67" s="169"/>
      <c r="UXQ67" s="169"/>
      <c r="UXR67" s="169"/>
      <c r="UXS67" s="169"/>
      <c r="UXT67" s="169"/>
      <c r="UXU67" s="169"/>
      <c r="UXV67" s="169"/>
      <c r="UXW67" s="169"/>
      <c r="UXX67" s="169"/>
      <c r="UXY67" s="169"/>
      <c r="UXZ67" s="169"/>
      <c r="UYA67" s="169"/>
      <c r="UYB67" s="169"/>
      <c r="UYC67" s="169"/>
      <c r="UYD67" s="169"/>
      <c r="UYE67" s="169"/>
      <c r="UYF67" s="169"/>
      <c r="UYG67" s="169"/>
      <c r="UYH67" s="169"/>
      <c r="UYI67" s="169"/>
      <c r="UYJ67" s="169"/>
      <c r="UYK67" s="169"/>
      <c r="UYL67" s="169"/>
      <c r="UYM67" s="169"/>
      <c r="UYN67" s="169"/>
      <c r="UYO67" s="169"/>
      <c r="UYP67" s="169"/>
      <c r="UYQ67" s="169"/>
      <c r="UYR67" s="169"/>
      <c r="UYS67" s="169"/>
      <c r="UYT67" s="169"/>
      <c r="UYU67" s="169"/>
      <c r="UYV67" s="169"/>
      <c r="UYW67" s="169"/>
      <c r="UYX67" s="169"/>
      <c r="UYY67" s="169"/>
      <c r="UYZ67" s="169"/>
      <c r="UZA67" s="169"/>
      <c r="UZB67" s="169"/>
      <c r="UZC67" s="169"/>
      <c r="UZD67" s="169"/>
      <c r="UZE67" s="169"/>
      <c r="UZF67" s="169"/>
      <c r="UZG67" s="169"/>
      <c r="UZH67" s="169"/>
      <c r="UZI67" s="169"/>
      <c r="UZJ67" s="169"/>
      <c r="UZK67" s="169"/>
      <c r="UZL67" s="169"/>
      <c r="UZM67" s="169"/>
      <c r="UZN67" s="169"/>
      <c r="UZO67" s="169"/>
      <c r="UZP67" s="169"/>
      <c r="UZQ67" s="169"/>
      <c r="UZR67" s="169"/>
      <c r="UZS67" s="169"/>
      <c r="UZT67" s="169"/>
      <c r="UZU67" s="169"/>
      <c r="UZV67" s="169"/>
      <c r="UZW67" s="169"/>
      <c r="UZX67" s="169"/>
      <c r="UZY67" s="169"/>
      <c r="UZZ67" s="169"/>
      <c r="VAA67" s="169"/>
      <c r="VAB67" s="169"/>
      <c r="VAC67" s="169"/>
      <c r="VAD67" s="169"/>
      <c r="VAE67" s="169"/>
      <c r="VAF67" s="169"/>
      <c r="VAG67" s="169"/>
      <c r="VAH67" s="169"/>
      <c r="VAI67" s="169"/>
      <c r="VAJ67" s="169"/>
      <c r="VAK67" s="169"/>
      <c r="VAL67" s="169"/>
      <c r="VAM67" s="169"/>
      <c r="VAN67" s="169"/>
      <c r="VAO67" s="169"/>
      <c r="VAP67" s="169"/>
      <c r="VAQ67" s="169"/>
      <c r="VAR67" s="169"/>
      <c r="VAS67" s="169"/>
      <c r="VAT67" s="169"/>
      <c r="VAU67" s="169"/>
      <c r="VAV67" s="169"/>
      <c r="VAW67" s="169"/>
      <c r="VAX67" s="169"/>
      <c r="VAY67" s="169"/>
      <c r="VAZ67" s="169"/>
      <c r="VBA67" s="169"/>
      <c r="VBB67" s="169"/>
      <c r="VBC67" s="169"/>
      <c r="VBD67" s="169"/>
      <c r="VBE67" s="169"/>
      <c r="VBF67" s="169"/>
      <c r="VBG67" s="169"/>
      <c r="VBH67" s="169"/>
      <c r="VBI67" s="169"/>
      <c r="VBJ67" s="169"/>
      <c r="VBK67" s="169"/>
      <c r="VBL67" s="169"/>
      <c r="VBM67" s="169"/>
      <c r="VBN67" s="169"/>
      <c r="VBO67" s="169"/>
      <c r="VBP67" s="169"/>
      <c r="VBQ67" s="169"/>
      <c r="VBR67" s="169"/>
      <c r="VBS67" s="169"/>
      <c r="VBT67" s="169"/>
      <c r="VBU67" s="169"/>
      <c r="VBV67" s="169"/>
      <c r="VBW67" s="169"/>
      <c r="VBX67" s="169"/>
      <c r="VBY67" s="169"/>
      <c r="VBZ67" s="169"/>
      <c r="VCA67" s="169"/>
      <c r="VCB67" s="169"/>
      <c r="VCC67" s="169"/>
      <c r="VCD67" s="169"/>
      <c r="VCE67" s="169"/>
      <c r="VCF67" s="169"/>
      <c r="VCG67" s="169"/>
      <c r="VCH67" s="169"/>
      <c r="VCI67" s="169"/>
      <c r="VCJ67" s="169"/>
      <c r="VCK67" s="169"/>
      <c r="VCL67" s="169"/>
      <c r="VCM67" s="169"/>
      <c r="VCN67" s="169"/>
      <c r="VCO67" s="169"/>
      <c r="VCP67" s="169"/>
      <c r="VCQ67" s="169"/>
      <c r="VCR67" s="169"/>
      <c r="VCS67" s="169"/>
      <c r="VCT67" s="169"/>
      <c r="VCU67" s="169"/>
      <c r="VCV67" s="169"/>
      <c r="VCW67" s="169"/>
      <c r="VCX67" s="169"/>
      <c r="VCY67" s="169"/>
      <c r="VCZ67" s="169"/>
      <c r="VDA67" s="169"/>
      <c r="VDB67" s="169"/>
      <c r="VDC67" s="169"/>
      <c r="VDD67" s="169"/>
      <c r="VDE67" s="169"/>
      <c r="VDF67" s="169"/>
      <c r="VDG67" s="169"/>
      <c r="VDH67" s="169"/>
      <c r="VDI67" s="169"/>
      <c r="VDJ67" s="169"/>
      <c r="VDK67" s="169"/>
      <c r="VDL67" s="169"/>
      <c r="VDM67" s="169"/>
      <c r="VDN67" s="169"/>
      <c r="VDO67" s="169"/>
      <c r="VDP67" s="169"/>
      <c r="VDQ67" s="169"/>
      <c r="VDR67" s="169"/>
      <c r="VDS67" s="169"/>
      <c r="VDT67" s="169"/>
      <c r="VDU67" s="169"/>
      <c r="VDV67" s="169"/>
      <c r="VDW67" s="169"/>
      <c r="VDX67" s="169"/>
      <c r="VDY67" s="169"/>
      <c r="VDZ67" s="169"/>
      <c r="VEA67" s="169"/>
      <c r="VEB67" s="169"/>
      <c r="VEC67" s="169"/>
      <c r="VED67" s="169"/>
      <c r="VEE67" s="169"/>
      <c r="VEF67" s="169"/>
      <c r="VEG67" s="169"/>
      <c r="VEH67" s="169"/>
      <c r="VEI67" s="169"/>
      <c r="VEJ67" s="169"/>
      <c r="VEK67" s="169"/>
      <c r="VEL67" s="169"/>
      <c r="VEM67" s="169"/>
      <c r="VEN67" s="169"/>
      <c r="VEO67" s="169"/>
      <c r="VEP67" s="169"/>
      <c r="VEQ67" s="169"/>
      <c r="VER67" s="169"/>
      <c r="VES67" s="169"/>
      <c r="VET67" s="169"/>
      <c r="VEU67" s="169"/>
      <c r="VEV67" s="169"/>
      <c r="VEW67" s="169"/>
      <c r="VEX67" s="169"/>
      <c r="VEY67" s="169"/>
      <c r="VEZ67" s="169"/>
      <c r="VFA67" s="169"/>
      <c r="VFB67" s="169"/>
      <c r="VFC67" s="169"/>
      <c r="VFD67" s="169"/>
      <c r="VFE67" s="169"/>
      <c r="VFF67" s="169"/>
      <c r="VFG67" s="169"/>
      <c r="VFH67" s="169"/>
      <c r="VFI67" s="169"/>
      <c r="VFJ67" s="169"/>
      <c r="VFK67" s="169"/>
      <c r="VFL67" s="169"/>
      <c r="VFM67" s="169"/>
      <c r="VFN67" s="169"/>
      <c r="VFO67" s="169"/>
      <c r="VFP67" s="169"/>
      <c r="VFQ67" s="169"/>
      <c r="VFR67" s="169"/>
      <c r="VFS67" s="169"/>
      <c r="VFT67" s="169"/>
      <c r="VFU67" s="169"/>
      <c r="VFV67" s="169"/>
      <c r="VFW67" s="169"/>
      <c r="VFX67" s="169"/>
      <c r="VFY67" s="169"/>
      <c r="VFZ67" s="169"/>
      <c r="VGA67" s="169"/>
      <c r="VGB67" s="169"/>
      <c r="VGC67" s="169"/>
      <c r="VGD67" s="169"/>
      <c r="VGE67" s="169"/>
      <c r="VGF67" s="169"/>
      <c r="VGG67" s="169"/>
      <c r="VGH67" s="169"/>
      <c r="VGI67" s="169"/>
      <c r="VGJ67" s="169"/>
      <c r="VGK67" s="169"/>
      <c r="VGL67" s="169"/>
      <c r="VGM67" s="169"/>
      <c r="VGN67" s="169"/>
      <c r="VGO67" s="169"/>
      <c r="VGP67" s="169"/>
      <c r="VGQ67" s="169"/>
      <c r="VGR67" s="169"/>
      <c r="VGS67" s="169"/>
      <c r="VGT67" s="169"/>
      <c r="VGU67" s="169"/>
      <c r="VGV67" s="169"/>
      <c r="VGW67" s="169"/>
      <c r="VGX67" s="169"/>
      <c r="VGY67" s="169"/>
      <c r="VGZ67" s="169"/>
      <c r="VHA67" s="169"/>
      <c r="VHB67" s="169"/>
      <c r="VHC67" s="169"/>
      <c r="VHD67" s="169"/>
      <c r="VHE67" s="169"/>
      <c r="VHF67" s="169"/>
      <c r="VHG67" s="169"/>
      <c r="VHH67" s="169"/>
      <c r="VHI67" s="169"/>
      <c r="VHJ67" s="169"/>
      <c r="VHK67" s="169"/>
      <c r="VHL67" s="169"/>
      <c r="VHM67" s="169"/>
      <c r="VHN67" s="169"/>
      <c r="VHO67" s="169"/>
      <c r="VHP67" s="169"/>
      <c r="VHQ67" s="169"/>
      <c r="VHR67" s="169"/>
      <c r="VHS67" s="169"/>
      <c r="VHT67" s="169"/>
      <c r="VHU67" s="169"/>
      <c r="VHV67" s="169"/>
      <c r="VHW67" s="169"/>
      <c r="VHX67" s="169"/>
      <c r="VHY67" s="169"/>
      <c r="VHZ67" s="169"/>
      <c r="VIA67" s="169"/>
      <c r="VIB67" s="169"/>
      <c r="VIC67" s="169"/>
      <c r="VID67" s="169"/>
      <c r="VIE67" s="169"/>
      <c r="VIF67" s="169"/>
      <c r="VIG67" s="169"/>
      <c r="VIH67" s="169"/>
      <c r="VII67" s="169"/>
      <c r="VIJ67" s="169"/>
      <c r="VIK67" s="169"/>
      <c r="VIL67" s="169"/>
      <c r="VIM67" s="169"/>
      <c r="VIN67" s="169"/>
      <c r="VIO67" s="169"/>
      <c r="VIP67" s="169"/>
      <c r="VIQ67" s="169"/>
      <c r="VIR67" s="169"/>
      <c r="VIS67" s="169"/>
      <c r="VIT67" s="169"/>
      <c r="VIU67" s="169"/>
      <c r="VIV67" s="169"/>
      <c r="VIW67" s="169"/>
      <c r="VIX67" s="169"/>
      <c r="VIY67" s="169"/>
      <c r="VIZ67" s="169"/>
      <c r="VJA67" s="169"/>
      <c r="VJB67" s="169"/>
      <c r="VJC67" s="169"/>
      <c r="VJD67" s="169"/>
      <c r="VJE67" s="169"/>
      <c r="VJF67" s="169"/>
      <c r="VJG67" s="169"/>
      <c r="VJH67" s="169"/>
      <c r="VJI67" s="169"/>
      <c r="VJJ67" s="169"/>
      <c r="VJK67" s="169"/>
      <c r="VJL67" s="169"/>
      <c r="VJM67" s="169"/>
      <c r="VJN67" s="169"/>
      <c r="VJO67" s="169"/>
      <c r="VJP67" s="169"/>
      <c r="VJQ67" s="169"/>
      <c r="VJR67" s="169"/>
      <c r="VJS67" s="169"/>
      <c r="VJT67" s="169"/>
      <c r="VJU67" s="169"/>
      <c r="VJV67" s="169"/>
      <c r="VJW67" s="169"/>
      <c r="VJX67" s="169"/>
      <c r="VJY67" s="169"/>
      <c r="VJZ67" s="169"/>
      <c r="VKA67" s="169"/>
      <c r="VKB67" s="169"/>
      <c r="VKC67" s="169"/>
      <c r="VKD67" s="169"/>
      <c r="VKE67" s="169"/>
      <c r="VKF67" s="169"/>
      <c r="VKG67" s="169"/>
      <c r="VKH67" s="169"/>
      <c r="VKI67" s="169"/>
      <c r="VKJ67" s="169"/>
      <c r="VKK67" s="169"/>
      <c r="VKL67" s="169"/>
      <c r="VKM67" s="169"/>
      <c r="VKN67" s="169"/>
      <c r="VKO67" s="169"/>
      <c r="VKP67" s="169"/>
      <c r="VKQ67" s="169"/>
      <c r="VKR67" s="169"/>
      <c r="VKS67" s="169"/>
      <c r="VKT67" s="169"/>
      <c r="VKU67" s="169"/>
      <c r="VKV67" s="169"/>
      <c r="VKW67" s="169"/>
      <c r="VKX67" s="169"/>
      <c r="VKY67" s="169"/>
      <c r="VKZ67" s="169"/>
      <c r="VLA67" s="169"/>
      <c r="VLB67" s="169"/>
      <c r="VLC67" s="169"/>
      <c r="VLD67" s="169"/>
      <c r="VLE67" s="169"/>
      <c r="VLF67" s="169"/>
      <c r="VLG67" s="169"/>
      <c r="VLH67" s="169"/>
      <c r="VLI67" s="169"/>
      <c r="VLJ67" s="169"/>
      <c r="VLK67" s="169"/>
      <c r="VLL67" s="169"/>
      <c r="VLM67" s="169"/>
      <c r="VLN67" s="169"/>
      <c r="VLO67" s="169"/>
      <c r="VLP67" s="169"/>
      <c r="VLQ67" s="169"/>
      <c r="VLR67" s="169"/>
      <c r="VLS67" s="169"/>
      <c r="VLT67" s="169"/>
      <c r="VLU67" s="169"/>
      <c r="VLV67" s="169"/>
      <c r="VLW67" s="169"/>
      <c r="VLX67" s="169"/>
      <c r="VLY67" s="169"/>
      <c r="VLZ67" s="169"/>
      <c r="VMA67" s="169"/>
      <c r="VMB67" s="169"/>
      <c r="VMC67" s="169"/>
      <c r="VMD67" s="169"/>
      <c r="VME67" s="169"/>
      <c r="VMF67" s="169"/>
      <c r="VMG67" s="169"/>
      <c r="VMH67" s="169"/>
      <c r="VMI67" s="169"/>
      <c r="VMJ67" s="169"/>
      <c r="VMK67" s="169"/>
      <c r="VML67" s="169"/>
      <c r="VMM67" s="169"/>
      <c r="VMN67" s="169"/>
      <c r="VMO67" s="169"/>
      <c r="VMP67" s="169"/>
      <c r="VMQ67" s="169"/>
      <c r="VMR67" s="169"/>
      <c r="VMS67" s="169"/>
      <c r="VMT67" s="169"/>
      <c r="VMU67" s="169"/>
      <c r="VMV67" s="169"/>
      <c r="VMW67" s="169"/>
      <c r="VMX67" s="169"/>
      <c r="VMY67" s="169"/>
      <c r="VMZ67" s="169"/>
      <c r="VNA67" s="169"/>
      <c r="VNB67" s="169"/>
      <c r="VNC67" s="169"/>
      <c r="VND67" s="169"/>
      <c r="VNE67" s="169"/>
      <c r="VNF67" s="169"/>
      <c r="VNG67" s="169"/>
      <c r="VNH67" s="169"/>
      <c r="VNI67" s="169"/>
      <c r="VNJ67" s="169"/>
      <c r="VNK67" s="169"/>
      <c r="VNL67" s="169"/>
      <c r="VNM67" s="169"/>
      <c r="VNN67" s="169"/>
      <c r="VNO67" s="169"/>
      <c r="VNP67" s="169"/>
      <c r="VNQ67" s="169"/>
      <c r="VNR67" s="169"/>
      <c r="VNS67" s="169"/>
      <c r="VNT67" s="169"/>
      <c r="VNU67" s="169"/>
      <c r="VNV67" s="169"/>
      <c r="VNW67" s="169"/>
      <c r="VNX67" s="169"/>
      <c r="VNY67" s="169"/>
      <c r="VNZ67" s="169"/>
      <c r="VOA67" s="169"/>
      <c r="VOB67" s="169"/>
      <c r="VOC67" s="169"/>
      <c r="VOD67" s="169"/>
      <c r="VOE67" s="169"/>
      <c r="VOF67" s="169"/>
      <c r="VOG67" s="169"/>
      <c r="VOH67" s="169"/>
      <c r="VOI67" s="169"/>
      <c r="VOJ67" s="169"/>
      <c r="VOK67" s="169"/>
      <c r="VOL67" s="169"/>
      <c r="VOM67" s="169"/>
      <c r="VON67" s="169"/>
      <c r="VOO67" s="169"/>
      <c r="VOP67" s="169"/>
      <c r="VOQ67" s="169"/>
      <c r="VOR67" s="169"/>
      <c r="VOS67" s="169"/>
      <c r="VOT67" s="169"/>
      <c r="VOU67" s="169"/>
      <c r="VOV67" s="169"/>
      <c r="VOW67" s="169"/>
      <c r="VOX67" s="169"/>
      <c r="VOY67" s="169"/>
      <c r="VOZ67" s="169"/>
      <c r="VPA67" s="169"/>
      <c r="VPB67" s="169"/>
      <c r="VPC67" s="169"/>
      <c r="VPD67" s="169"/>
      <c r="VPE67" s="169"/>
      <c r="VPF67" s="169"/>
      <c r="VPG67" s="169"/>
      <c r="VPH67" s="169"/>
      <c r="VPI67" s="169"/>
      <c r="VPJ67" s="169"/>
      <c r="VPK67" s="169"/>
      <c r="VPL67" s="169"/>
      <c r="VPM67" s="169"/>
      <c r="VPN67" s="169"/>
      <c r="VPO67" s="169"/>
      <c r="VPP67" s="169"/>
      <c r="VPQ67" s="169"/>
      <c r="VPR67" s="169"/>
      <c r="VPS67" s="169"/>
      <c r="VPT67" s="169"/>
      <c r="VPU67" s="169"/>
      <c r="VPV67" s="169"/>
      <c r="VPW67" s="169"/>
      <c r="VPX67" s="169"/>
      <c r="VPY67" s="169"/>
      <c r="VPZ67" s="169"/>
      <c r="VQA67" s="169"/>
      <c r="VQB67" s="169"/>
      <c r="VQC67" s="169"/>
      <c r="VQD67" s="169"/>
      <c r="VQE67" s="169"/>
      <c r="VQF67" s="169"/>
      <c r="VQG67" s="169"/>
      <c r="VQH67" s="169"/>
      <c r="VQI67" s="169"/>
      <c r="VQJ67" s="169"/>
      <c r="VQK67" s="169"/>
      <c r="VQL67" s="169"/>
      <c r="VQM67" s="169"/>
      <c r="VQN67" s="169"/>
      <c r="VQO67" s="169"/>
      <c r="VQP67" s="169"/>
      <c r="VQQ67" s="169"/>
      <c r="VQR67" s="169"/>
      <c r="VQS67" s="169"/>
      <c r="VQT67" s="169"/>
      <c r="VQU67" s="169"/>
      <c r="VQV67" s="169"/>
      <c r="VQW67" s="169"/>
      <c r="VQX67" s="169"/>
      <c r="VQY67" s="169"/>
      <c r="VQZ67" s="169"/>
      <c r="VRA67" s="169"/>
      <c r="VRB67" s="169"/>
      <c r="VRC67" s="169"/>
      <c r="VRD67" s="169"/>
      <c r="VRE67" s="169"/>
      <c r="VRF67" s="169"/>
      <c r="VRG67" s="169"/>
      <c r="VRH67" s="169"/>
      <c r="VRI67" s="169"/>
      <c r="VRJ67" s="169"/>
      <c r="VRK67" s="169"/>
      <c r="VRL67" s="169"/>
      <c r="VRM67" s="169"/>
      <c r="VRN67" s="169"/>
      <c r="VRO67" s="169"/>
      <c r="VRP67" s="169"/>
      <c r="VRQ67" s="169"/>
      <c r="VRR67" s="169"/>
      <c r="VRS67" s="169"/>
      <c r="VRT67" s="169"/>
      <c r="VRU67" s="169"/>
      <c r="VRV67" s="169"/>
      <c r="VRW67" s="169"/>
      <c r="VRX67" s="169"/>
      <c r="VRY67" s="169"/>
      <c r="VRZ67" s="169"/>
      <c r="VSA67" s="169"/>
      <c r="VSB67" s="169"/>
      <c r="VSC67" s="169"/>
      <c r="VSD67" s="169"/>
      <c r="VSE67" s="169"/>
      <c r="VSF67" s="169"/>
      <c r="VSG67" s="169"/>
      <c r="VSH67" s="169"/>
      <c r="VSI67" s="169"/>
      <c r="VSJ67" s="169"/>
      <c r="VSK67" s="169"/>
      <c r="VSL67" s="169"/>
      <c r="VSM67" s="169"/>
      <c r="VSN67" s="169"/>
      <c r="VSO67" s="169"/>
      <c r="VSP67" s="169"/>
      <c r="VSQ67" s="169"/>
      <c r="VSR67" s="169"/>
      <c r="VSS67" s="169"/>
      <c r="VST67" s="169"/>
      <c r="VSU67" s="169"/>
      <c r="VSV67" s="169"/>
      <c r="VSW67" s="169"/>
      <c r="VSX67" s="169"/>
      <c r="VSY67" s="169"/>
      <c r="VSZ67" s="169"/>
      <c r="VTA67" s="169"/>
      <c r="VTB67" s="169"/>
      <c r="VTC67" s="169"/>
      <c r="VTD67" s="169"/>
      <c r="VTE67" s="169"/>
      <c r="VTF67" s="169"/>
      <c r="VTG67" s="169"/>
      <c r="VTH67" s="169"/>
      <c r="VTI67" s="169"/>
      <c r="VTJ67" s="169"/>
      <c r="VTK67" s="169"/>
      <c r="VTL67" s="169"/>
      <c r="VTM67" s="169"/>
      <c r="VTN67" s="169"/>
      <c r="VTO67" s="169"/>
      <c r="VTP67" s="169"/>
      <c r="VTQ67" s="169"/>
      <c r="VTR67" s="169"/>
      <c r="VTS67" s="169"/>
      <c r="VTT67" s="169"/>
      <c r="VTU67" s="169"/>
      <c r="VTV67" s="169"/>
      <c r="VTW67" s="169"/>
      <c r="VTX67" s="169"/>
      <c r="VTY67" s="169"/>
      <c r="VTZ67" s="169"/>
      <c r="VUA67" s="169"/>
      <c r="VUB67" s="169"/>
      <c r="VUC67" s="169"/>
      <c r="VUD67" s="169"/>
      <c r="VUE67" s="169"/>
      <c r="VUF67" s="169"/>
      <c r="VUG67" s="169"/>
      <c r="VUH67" s="169"/>
      <c r="VUI67" s="169"/>
      <c r="VUJ67" s="169"/>
      <c r="VUK67" s="169"/>
      <c r="VUL67" s="169"/>
      <c r="VUM67" s="169"/>
      <c r="VUN67" s="169"/>
      <c r="VUO67" s="169"/>
      <c r="VUP67" s="169"/>
      <c r="VUQ67" s="169"/>
      <c r="VUR67" s="169"/>
      <c r="VUS67" s="169"/>
      <c r="VUT67" s="169"/>
      <c r="VUU67" s="169"/>
      <c r="VUV67" s="169"/>
      <c r="VUW67" s="169"/>
      <c r="VUX67" s="169"/>
      <c r="VUY67" s="169"/>
      <c r="VUZ67" s="169"/>
      <c r="VVA67" s="169"/>
      <c r="VVB67" s="169"/>
      <c r="VVC67" s="169"/>
      <c r="VVD67" s="169"/>
      <c r="VVE67" s="169"/>
      <c r="VVF67" s="169"/>
      <c r="VVG67" s="169"/>
      <c r="VVH67" s="169"/>
      <c r="VVI67" s="169"/>
      <c r="VVJ67" s="169"/>
      <c r="VVK67" s="169"/>
      <c r="VVL67" s="169"/>
      <c r="VVM67" s="169"/>
      <c r="VVN67" s="169"/>
      <c r="VVO67" s="169"/>
      <c r="VVP67" s="169"/>
      <c r="VVQ67" s="169"/>
      <c r="VVR67" s="169"/>
      <c r="VVS67" s="169"/>
      <c r="VVT67" s="169"/>
      <c r="VVU67" s="169"/>
      <c r="VVV67" s="169"/>
      <c r="VVW67" s="169"/>
      <c r="VVX67" s="169"/>
      <c r="VVY67" s="169"/>
      <c r="VVZ67" s="169"/>
      <c r="VWA67" s="169"/>
      <c r="VWB67" s="169"/>
      <c r="VWC67" s="169"/>
      <c r="VWD67" s="169"/>
      <c r="VWE67" s="169"/>
      <c r="VWF67" s="169"/>
      <c r="VWG67" s="169"/>
      <c r="VWH67" s="169"/>
      <c r="VWI67" s="169"/>
      <c r="VWJ67" s="169"/>
      <c r="VWK67" s="169"/>
      <c r="VWL67" s="169"/>
      <c r="VWM67" s="169"/>
      <c r="VWN67" s="169"/>
      <c r="VWO67" s="169"/>
      <c r="VWP67" s="169"/>
      <c r="VWQ67" s="169"/>
      <c r="VWR67" s="169"/>
      <c r="VWS67" s="169"/>
      <c r="VWT67" s="169"/>
      <c r="VWU67" s="169"/>
      <c r="VWV67" s="169"/>
      <c r="VWW67" s="169"/>
      <c r="VWX67" s="169"/>
      <c r="VWY67" s="169"/>
      <c r="VWZ67" s="169"/>
      <c r="VXA67" s="169"/>
      <c r="VXB67" s="169"/>
      <c r="VXC67" s="169"/>
      <c r="VXD67" s="169"/>
      <c r="VXE67" s="169"/>
      <c r="VXF67" s="169"/>
      <c r="VXG67" s="169"/>
      <c r="VXH67" s="169"/>
      <c r="VXI67" s="169"/>
      <c r="VXJ67" s="169"/>
      <c r="VXK67" s="169"/>
      <c r="VXL67" s="169"/>
      <c r="VXM67" s="169"/>
      <c r="VXN67" s="169"/>
      <c r="VXO67" s="169"/>
      <c r="VXP67" s="169"/>
      <c r="VXQ67" s="169"/>
      <c r="VXR67" s="169"/>
      <c r="VXS67" s="169"/>
      <c r="VXT67" s="169"/>
      <c r="VXU67" s="169"/>
      <c r="VXV67" s="169"/>
      <c r="VXW67" s="169"/>
      <c r="VXX67" s="169"/>
      <c r="VXY67" s="169"/>
      <c r="VXZ67" s="169"/>
      <c r="VYA67" s="169"/>
      <c r="VYB67" s="169"/>
      <c r="VYC67" s="169"/>
      <c r="VYD67" s="169"/>
      <c r="VYE67" s="169"/>
      <c r="VYF67" s="169"/>
      <c r="VYG67" s="169"/>
      <c r="VYH67" s="169"/>
      <c r="VYI67" s="169"/>
      <c r="VYJ67" s="169"/>
      <c r="VYK67" s="169"/>
      <c r="VYL67" s="169"/>
      <c r="VYM67" s="169"/>
      <c r="VYN67" s="169"/>
      <c r="VYO67" s="169"/>
      <c r="VYP67" s="169"/>
      <c r="VYQ67" s="169"/>
      <c r="VYR67" s="169"/>
      <c r="VYS67" s="169"/>
      <c r="VYT67" s="169"/>
      <c r="VYU67" s="169"/>
      <c r="VYV67" s="169"/>
      <c r="VYW67" s="169"/>
      <c r="VYX67" s="169"/>
      <c r="VYY67" s="169"/>
      <c r="VYZ67" s="169"/>
      <c r="VZA67" s="169"/>
      <c r="VZB67" s="169"/>
      <c r="VZC67" s="169"/>
      <c r="VZD67" s="169"/>
      <c r="VZE67" s="169"/>
      <c r="VZF67" s="169"/>
      <c r="VZG67" s="169"/>
      <c r="VZH67" s="169"/>
      <c r="VZI67" s="169"/>
      <c r="VZJ67" s="169"/>
      <c r="VZK67" s="169"/>
      <c r="VZL67" s="169"/>
      <c r="VZM67" s="169"/>
      <c r="VZN67" s="169"/>
      <c r="VZO67" s="169"/>
      <c r="VZP67" s="169"/>
      <c r="VZQ67" s="169"/>
      <c r="VZR67" s="169"/>
      <c r="VZS67" s="169"/>
      <c r="VZT67" s="169"/>
      <c r="VZU67" s="169"/>
      <c r="VZV67" s="169"/>
      <c r="VZW67" s="169"/>
      <c r="VZX67" s="169"/>
      <c r="VZY67" s="169"/>
      <c r="VZZ67" s="169"/>
      <c r="WAA67" s="169"/>
      <c r="WAB67" s="169"/>
      <c r="WAC67" s="169"/>
      <c r="WAD67" s="169"/>
      <c r="WAE67" s="169"/>
      <c r="WAF67" s="169"/>
      <c r="WAG67" s="169"/>
      <c r="WAH67" s="169"/>
      <c r="WAI67" s="169"/>
      <c r="WAJ67" s="169"/>
      <c r="WAK67" s="169"/>
      <c r="WAL67" s="169"/>
      <c r="WAM67" s="169"/>
      <c r="WAN67" s="169"/>
      <c r="WAO67" s="169"/>
      <c r="WAP67" s="169"/>
      <c r="WAQ67" s="169"/>
      <c r="WAR67" s="169"/>
      <c r="WAS67" s="169"/>
      <c r="WAT67" s="169"/>
      <c r="WAU67" s="169"/>
      <c r="WAV67" s="169"/>
      <c r="WAW67" s="169"/>
      <c r="WAX67" s="169"/>
      <c r="WAY67" s="169"/>
      <c r="WAZ67" s="169"/>
      <c r="WBA67" s="169"/>
      <c r="WBB67" s="169"/>
      <c r="WBC67" s="169"/>
      <c r="WBD67" s="169"/>
      <c r="WBE67" s="169"/>
      <c r="WBF67" s="169"/>
      <c r="WBG67" s="169"/>
      <c r="WBH67" s="169"/>
      <c r="WBI67" s="169"/>
      <c r="WBJ67" s="169"/>
      <c r="WBK67" s="169"/>
      <c r="WBL67" s="169"/>
      <c r="WBM67" s="169"/>
      <c r="WBN67" s="169"/>
      <c r="WBO67" s="169"/>
      <c r="WBP67" s="169"/>
      <c r="WBQ67" s="169"/>
      <c r="WBR67" s="169"/>
      <c r="WBS67" s="169"/>
      <c r="WBT67" s="169"/>
      <c r="WBU67" s="169"/>
      <c r="WBV67" s="169"/>
      <c r="WBW67" s="169"/>
      <c r="WBX67" s="169"/>
      <c r="WBY67" s="169"/>
      <c r="WBZ67" s="169"/>
      <c r="WCA67" s="169"/>
      <c r="WCB67" s="169"/>
      <c r="WCC67" s="169"/>
      <c r="WCD67" s="169"/>
      <c r="WCE67" s="169"/>
      <c r="WCF67" s="169"/>
      <c r="WCG67" s="169"/>
      <c r="WCH67" s="169"/>
      <c r="WCI67" s="169"/>
      <c r="WCJ67" s="169"/>
      <c r="WCK67" s="169"/>
      <c r="WCL67" s="169"/>
      <c r="WCM67" s="169"/>
      <c r="WCN67" s="169"/>
      <c r="WCO67" s="169"/>
      <c r="WCP67" s="169"/>
      <c r="WCQ67" s="169"/>
      <c r="WCR67" s="169"/>
      <c r="WCS67" s="169"/>
      <c r="WCT67" s="169"/>
      <c r="WCU67" s="169"/>
      <c r="WCV67" s="169"/>
      <c r="WCW67" s="169"/>
      <c r="WCX67" s="169"/>
      <c r="WCY67" s="169"/>
      <c r="WCZ67" s="169"/>
      <c r="WDA67" s="169"/>
      <c r="WDB67" s="169"/>
      <c r="WDC67" s="169"/>
      <c r="WDD67" s="169"/>
      <c r="WDE67" s="169"/>
      <c r="WDF67" s="169"/>
      <c r="WDG67" s="169"/>
      <c r="WDH67" s="169"/>
      <c r="WDI67" s="169"/>
      <c r="WDJ67" s="169"/>
      <c r="WDK67" s="169"/>
      <c r="WDL67" s="169"/>
      <c r="WDM67" s="169"/>
      <c r="WDN67" s="169"/>
      <c r="WDO67" s="169"/>
      <c r="WDP67" s="169"/>
      <c r="WDQ67" s="169"/>
      <c r="WDR67" s="169"/>
      <c r="WDS67" s="169"/>
      <c r="WDT67" s="169"/>
      <c r="WDU67" s="169"/>
      <c r="WDV67" s="169"/>
      <c r="WDW67" s="169"/>
      <c r="WDX67" s="169"/>
      <c r="WDY67" s="169"/>
      <c r="WDZ67" s="169"/>
      <c r="WEA67" s="169"/>
      <c r="WEB67" s="169"/>
      <c r="WEC67" s="169"/>
      <c r="WED67" s="169"/>
      <c r="WEE67" s="169"/>
      <c r="WEF67" s="169"/>
      <c r="WEG67" s="169"/>
      <c r="WEH67" s="169"/>
      <c r="WEI67" s="169"/>
      <c r="WEJ67" s="169"/>
      <c r="WEK67" s="169"/>
      <c r="WEL67" s="169"/>
      <c r="WEM67" s="169"/>
      <c r="WEN67" s="169"/>
      <c r="WEO67" s="169"/>
      <c r="WEP67" s="169"/>
      <c r="WEQ67" s="169"/>
      <c r="WER67" s="169"/>
      <c r="WES67" s="169"/>
      <c r="WET67" s="169"/>
      <c r="WEU67" s="169"/>
      <c r="WEV67" s="169"/>
      <c r="WEW67" s="169"/>
      <c r="WEX67" s="169"/>
      <c r="WEY67" s="169"/>
      <c r="WEZ67" s="169"/>
      <c r="WFA67" s="169"/>
      <c r="WFB67" s="169"/>
      <c r="WFC67" s="169"/>
      <c r="WFD67" s="169"/>
      <c r="WFE67" s="169"/>
      <c r="WFF67" s="169"/>
      <c r="WFG67" s="169"/>
      <c r="WFH67" s="169"/>
      <c r="WFI67" s="169"/>
      <c r="WFJ67" s="169"/>
      <c r="WFK67" s="169"/>
      <c r="WFL67" s="169"/>
      <c r="WFM67" s="169"/>
      <c r="WFN67" s="169"/>
      <c r="WFO67" s="169"/>
      <c r="WFP67" s="169"/>
      <c r="WFQ67" s="169"/>
      <c r="WFR67" s="169"/>
      <c r="WFS67" s="169"/>
      <c r="WFT67" s="169"/>
      <c r="WFU67" s="169"/>
      <c r="WFV67" s="169"/>
      <c r="WFW67" s="169"/>
      <c r="WFX67" s="169"/>
      <c r="WFY67" s="169"/>
      <c r="WFZ67" s="169"/>
      <c r="WGA67" s="169"/>
      <c r="WGB67" s="169"/>
      <c r="WGC67" s="169"/>
      <c r="WGD67" s="169"/>
      <c r="WGE67" s="169"/>
      <c r="WGF67" s="169"/>
      <c r="WGG67" s="169"/>
      <c r="WGH67" s="169"/>
      <c r="WGI67" s="169"/>
      <c r="WGJ67" s="169"/>
      <c r="WGK67" s="169"/>
      <c r="WGL67" s="169"/>
      <c r="WGM67" s="169"/>
      <c r="WGN67" s="169"/>
      <c r="WGO67" s="169"/>
      <c r="WGP67" s="169"/>
      <c r="WGQ67" s="169"/>
      <c r="WGR67" s="169"/>
      <c r="WGS67" s="169"/>
      <c r="WGT67" s="169"/>
      <c r="WGU67" s="169"/>
      <c r="WGV67" s="169"/>
      <c r="WGW67" s="169"/>
      <c r="WGX67" s="169"/>
      <c r="WGY67" s="169"/>
      <c r="WGZ67" s="169"/>
      <c r="WHA67" s="169"/>
      <c r="WHB67" s="169"/>
      <c r="WHC67" s="169"/>
      <c r="WHD67" s="169"/>
      <c r="WHE67" s="169"/>
      <c r="WHF67" s="169"/>
      <c r="WHG67" s="169"/>
      <c r="WHH67" s="169"/>
      <c r="WHI67" s="169"/>
      <c r="WHJ67" s="169"/>
      <c r="WHK67" s="169"/>
      <c r="WHL67" s="169"/>
      <c r="WHM67" s="169"/>
      <c r="WHN67" s="169"/>
      <c r="WHO67" s="169"/>
      <c r="WHP67" s="169"/>
      <c r="WHQ67" s="169"/>
      <c r="WHR67" s="169"/>
      <c r="WHS67" s="169"/>
      <c r="WHT67" s="169"/>
      <c r="WHU67" s="169"/>
      <c r="WHV67" s="169"/>
      <c r="WHW67" s="169"/>
      <c r="WHX67" s="169"/>
      <c r="WHY67" s="169"/>
      <c r="WHZ67" s="169"/>
      <c r="WIA67" s="169"/>
      <c r="WIB67" s="169"/>
      <c r="WIC67" s="169"/>
      <c r="WID67" s="169"/>
      <c r="WIE67" s="169"/>
      <c r="WIF67" s="169"/>
      <c r="WIG67" s="169"/>
      <c r="WIH67" s="169"/>
      <c r="WII67" s="169"/>
      <c r="WIJ67" s="169"/>
      <c r="WIK67" s="169"/>
      <c r="WIL67" s="169"/>
      <c r="WIM67" s="169"/>
      <c r="WIN67" s="169"/>
      <c r="WIO67" s="169"/>
      <c r="WIP67" s="169"/>
      <c r="WIQ67" s="169"/>
      <c r="WIR67" s="169"/>
      <c r="WIS67" s="169"/>
      <c r="WIT67" s="169"/>
      <c r="WIU67" s="169"/>
      <c r="WIV67" s="169"/>
      <c r="WIW67" s="169"/>
      <c r="WIX67" s="169"/>
      <c r="WIY67" s="169"/>
      <c r="WIZ67" s="169"/>
      <c r="WJA67" s="169"/>
      <c r="WJB67" s="169"/>
      <c r="WJC67" s="169"/>
      <c r="WJD67" s="169"/>
      <c r="WJE67" s="169"/>
      <c r="WJF67" s="169"/>
      <c r="WJG67" s="169"/>
      <c r="WJH67" s="169"/>
      <c r="WJI67" s="169"/>
      <c r="WJJ67" s="169"/>
      <c r="WJK67" s="169"/>
      <c r="WJL67" s="169"/>
      <c r="WJM67" s="169"/>
      <c r="WJN67" s="169"/>
      <c r="WJO67" s="169"/>
      <c r="WJP67" s="169"/>
      <c r="WJQ67" s="169"/>
      <c r="WJR67" s="169"/>
      <c r="WJS67" s="169"/>
      <c r="WJT67" s="169"/>
      <c r="WJU67" s="169"/>
      <c r="WJV67" s="169"/>
      <c r="WJW67" s="169"/>
      <c r="WJX67" s="169"/>
      <c r="WJY67" s="169"/>
      <c r="WJZ67" s="169"/>
      <c r="WKA67" s="169"/>
      <c r="WKB67" s="169"/>
      <c r="WKC67" s="169"/>
      <c r="WKD67" s="169"/>
      <c r="WKE67" s="169"/>
      <c r="WKF67" s="169"/>
      <c r="WKG67" s="169"/>
      <c r="WKH67" s="169"/>
      <c r="WKI67" s="169"/>
      <c r="WKJ67" s="169"/>
      <c r="WKK67" s="169"/>
      <c r="WKL67" s="169"/>
      <c r="WKM67" s="169"/>
      <c r="WKN67" s="169"/>
      <c r="WKO67" s="169"/>
      <c r="WKP67" s="169"/>
      <c r="WKQ67" s="169"/>
      <c r="WKR67" s="169"/>
      <c r="WKS67" s="169"/>
      <c r="WKT67" s="169"/>
      <c r="WKU67" s="169"/>
      <c r="WKV67" s="169"/>
      <c r="WKW67" s="169"/>
      <c r="WKX67" s="169"/>
      <c r="WKY67" s="169"/>
      <c r="WKZ67" s="169"/>
      <c r="WLA67" s="169"/>
      <c r="WLB67" s="169"/>
      <c r="WLC67" s="169"/>
      <c r="WLD67" s="169"/>
      <c r="WLE67" s="169"/>
      <c r="WLF67" s="169"/>
      <c r="WLG67" s="169"/>
      <c r="WLH67" s="169"/>
      <c r="WLI67" s="169"/>
      <c r="WLJ67" s="169"/>
      <c r="WLK67" s="169"/>
      <c r="WLL67" s="169"/>
      <c r="WLM67" s="169"/>
      <c r="WLN67" s="169"/>
      <c r="WLO67" s="169"/>
      <c r="WLP67" s="169"/>
      <c r="WLQ67" s="169"/>
      <c r="WLR67" s="169"/>
      <c r="WLS67" s="169"/>
      <c r="WLT67" s="169"/>
      <c r="WLU67" s="169"/>
      <c r="WLV67" s="169"/>
      <c r="WLW67" s="169"/>
      <c r="WLX67" s="169"/>
      <c r="WLY67" s="169"/>
      <c r="WLZ67" s="169"/>
      <c r="WMA67" s="169"/>
      <c r="WMB67" s="169"/>
      <c r="WMC67" s="169"/>
      <c r="WMD67" s="169"/>
      <c r="WME67" s="169"/>
      <c r="WMF67" s="169"/>
      <c r="WMG67" s="169"/>
      <c r="WMH67" s="169"/>
      <c r="WMI67" s="169"/>
      <c r="WMJ67" s="169"/>
      <c r="WMK67" s="169"/>
      <c r="WML67" s="169"/>
      <c r="WMM67" s="169"/>
      <c r="WMN67" s="169"/>
      <c r="WMO67" s="169"/>
      <c r="WMP67" s="169"/>
      <c r="WMQ67" s="169"/>
      <c r="WMR67" s="169"/>
      <c r="WMS67" s="169"/>
      <c r="WMT67" s="169"/>
      <c r="WMU67" s="169"/>
      <c r="WMV67" s="169"/>
      <c r="WMW67" s="169"/>
      <c r="WMX67" s="169"/>
      <c r="WMY67" s="169"/>
      <c r="WMZ67" s="169"/>
      <c r="WNA67" s="169"/>
      <c r="WNB67" s="169"/>
      <c r="WNC67" s="169"/>
      <c r="WND67" s="169"/>
      <c r="WNE67" s="169"/>
      <c r="WNF67" s="169"/>
      <c r="WNG67" s="169"/>
      <c r="WNH67" s="169"/>
      <c r="WNI67" s="169"/>
      <c r="WNJ67" s="169"/>
      <c r="WNK67" s="169"/>
      <c r="WNL67" s="169"/>
      <c r="WNM67" s="169"/>
      <c r="WNN67" s="169"/>
      <c r="WNO67" s="169"/>
      <c r="WNP67" s="169"/>
      <c r="WNQ67" s="169"/>
      <c r="WNR67" s="169"/>
      <c r="WNS67" s="169"/>
      <c r="WNT67" s="169"/>
      <c r="WNU67" s="169"/>
      <c r="WNV67" s="169"/>
      <c r="WNW67" s="169"/>
      <c r="WNX67" s="169"/>
      <c r="WNY67" s="169"/>
      <c r="WNZ67" s="169"/>
      <c r="WOA67" s="169"/>
      <c r="WOB67" s="169"/>
      <c r="WOC67" s="169"/>
      <c r="WOD67" s="169"/>
      <c r="WOE67" s="169"/>
      <c r="WOF67" s="169"/>
      <c r="WOG67" s="169"/>
      <c r="WOH67" s="169"/>
      <c r="WOI67" s="169"/>
      <c r="WOJ67" s="169"/>
      <c r="WOK67" s="169"/>
      <c r="WOL67" s="169"/>
      <c r="WOM67" s="169"/>
      <c r="WON67" s="169"/>
      <c r="WOO67" s="169"/>
      <c r="WOP67" s="169"/>
      <c r="WOQ67" s="169"/>
      <c r="WOR67" s="169"/>
      <c r="WOS67" s="169"/>
      <c r="WOT67" s="169"/>
      <c r="WOU67" s="169"/>
      <c r="WOV67" s="169"/>
      <c r="WOW67" s="169"/>
      <c r="WOX67" s="169"/>
      <c r="WOY67" s="169"/>
      <c r="WOZ67" s="169"/>
      <c r="WPA67" s="169"/>
      <c r="WPB67" s="169"/>
      <c r="WPC67" s="169"/>
      <c r="WPD67" s="169"/>
      <c r="WPE67" s="169"/>
      <c r="WPF67" s="169"/>
      <c r="WPG67" s="169"/>
      <c r="WPH67" s="169"/>
      <c r="WPI67" s="169"/>
      <c r="WPJ67" s="169"/>
      <c r="WPK67" s="169"/>
      <c r="WPL67" s="169"/>
      <c r="WPM67" s="169"/>
      <c r="WPN67" s="169"/>
      <c r="WPO67" s="169"/>
      <c r="WPP67" s="169"/>
      <c r="WPQ67" s="169"/>
      <c r="WPR67" s="169"/>
      <c r="WPS67" s="169"/>
      <c r="WPT67" s="169"/>
      <c r="WPU67" s="169"/>
      <c r="WPV67" s="169"/>
      <c r="WPW67" s="169"/>
      <c r="WPX67" s="169"/>
      <c r="WPY67" s="169"/>
      <c r="WPZ67" s="169"/>
      <c r="WQA67" s="169"/>
      <c r="WQB67" s="169"/>
      <c r="WQC67" s="169"/>
      <c r="WQD67" s="169"/>
      <c r="WQE67" s="169"/>
      <c r="WQF67" s="169"/>
      <c r="WQG67" s="169"/>
      <c r="WQH67" s="169"/>
      <c r="WQI67" s="169"/>
      <c r="WQJ67" s="169"/>
      <c r="WQK67" s="169"/>
      <c r="WQL67" s="169"/>
      <c r="WQM67" s="169"/>
      <c r="WQN67" s="169"/>
      <c r="WQO67" s="169"/>
      <c r="WQP67" s="169"/>
      <c r="WQQ67" s="169"/>
      <c r="WQR67" s="169"/>
      <c r="WQS67" s="169"/>
      <c r="WQT67" s="169"/>
      <c r="WQU67" s="169"/>
      <c r="WQV67" s="169"/>
      <c r="WQW67" s="169"/>
      <c r="WQX67" s="169"/>
      <c r="WQY67" s="169"/>
      <c r="WQZ67" s="169"/>
      <c r="WRA67" s="169"/>
      <c r="WRB67" s="169"/>
      <c r="WRC67" s="169"/>
      <c r="WRD67" s="169"/>
      <c r="WRE67" s="169"/>
      <c r="WRF67" s="169"/>
      <c r="WRG67" s="169"/>
      <c r="WRH67" s="169"/>
      <c r="WRI67" s="169"/>
      <c r="WRJ67" s="169"/>
      <c r="WRK67" s="169"/>
      <c r="WRL67" s="169"/>
      <c r="WRM67" s="169"/>
      <c r="WRN67" s="169"/>
      <c r="WRO67" s="169"/>
      <c r="WRP67" s="169"/>
      <c r="WRQ67" s="169"/>
      <c r="WRR67" s="169"/>
      <c r="WRS67" s="169"/>
      <c r="WRT67" s="169"/>
      <c r="WRU67" s="169"/>
      <c r="WRV67" s="169"/>
      <c r="WRW67" s="169"/>
      <c r="WRX67" s="169"/>
      <c r="WRY67" s="169"/>
      <c r="WRZ67" s="169"/>
      <c r="WSA67" s="169"/>
      <c r="WSB67" s="169"/>
      <c r="WSC67" s="169"/>
      <c r="WSD67" s="169"/>
      <c r="WSE67" s="169"/>
      <c r="WSF67" s="169"/>
      <c r="WSG67" s="169"/>
      <c r="WSH67" s="169"/>
      <c r="WSI67" s="169"/>
      <c r="WSJ67" s="169"/>
      <c r="WSK67" s="169"/>
      <c r="WSL67" s="169"/>
      <c r="WSM67" s="169"/>
      <c r="WSN67" s="169"/>
      <c r="WSO67" s="169"/>
      <c r="WSP67" s="169"/>
      <c r="WSQ67" s="169"/>
      <c r="WSR67" s="169"/>
      <c r="WSS67" s="169"/>
      <c r="WST67" s="169"/>
      <c r="WSU67" s="169"/>
      <c r="WSV67" s="169"/>
      <c r="WSW67" s="169"/>
      <c r="WSX67" s="169"/>
      <c r="WSY67" s="169"/>
      <c r="WSZ67" s="169"/>
      <c r="WTA67" s="169"/>
      <c r="WTB67" s="169"/>
      <c r="WTC67" s="169"/>
      <c r="WTD67" s="169"/>
      <c r="WTE67" s="169"/>
      <c r="WTF67" s="169"/>
      <c r="WTG67" s="169"/>
      <c r="WTH67" s="169"/>
      <c r="WTI67" s="169"/>
      <c r="WTJ67" s="169"/>
      <c r="WTK67" s="169"/>
      <c r="WTL67" s="169"/>
      <c r="WTM67" s="169"/>
      <c r="WTN67" s="169"/>
      <c r="WTO67" s="169"/>
      <c r="WTP67" s="169"/>
      <c r="WTQ67" s="169"/>
      <c r="WTR67" s="169"/>
      <c r="WTS67" s="169"/>
      <c r="WTT67" s="169"/>
      <c r="WTU67" s="169"/>
      <c r="WTV67" s="169"/>
      <c r="WTW67" s="169"/>
      <c r="WTX67" s="169"/>
      <c r="WTY67" s="169"/>
      <c r="WTZ67" s="169"/>
      <c r="WUA67" s="169"/>
      <c r="WUB67" s="169"/>
      <c r="WUC67" s="169"/>
      <c r="WUD67" s="169"/>
      <c r="WUE67" s="169"/>
      <c r="WUF67" s="169"/>
      <c r="WUG67" s="169"/>
      <c r="WUH67" s="169"/>
      <c r="WUI67" s="169"/>
      <c r="WUJ67" s="169"/>
      <c r="WUK67" s="169"/>
      <c r="WUL67" s="169"/>
      <c r="WUM67" s="169"/>
      <c r="WUN67" s="169"/>
      <c r="WUO67" s="169"/>
      <c r="WUP67" s="169"/>
      <c r="WUQ67" s="169"/>
      <c r="WUR67" s="169"/>
      <c r="WUS67" s="169"/>
      <c r="WUT67" s="169"/>
      <c r="WUU67" s="169"/>
      <c r="WUV67" s="169"/>
      <c r="WUW67" s="169"/>
      <c r="WUX67" s="169"/>
      <c r="WUY67" s="169"/>
      <c r="WUZ67" s="169"/>
      <c r="WVA67" s="169"/>
      <c r="WVB67" s="169"/>
      <c r="WVC67" s="169"/>
      <c r="WVD67" s="169"/>
      <c r="WVE67" s="169"/>
      <c r="WVF67" s="169"/>
      <c r="WVG67" s="169"/>
      <c r="WVH67" s="169"/>
      <c r="WVI67" s="169"/>
      <c r="WVJ67" s="169"/>
      <c r="WVK67" s="169"/>
      <c r="WVL67" s="169"/>
      <c r="WVM67" s="169"/>
      <c r="WVN67" s="169"/>
      <c r="WVO67" s="169"/>
      <c r="WVP67" s="169"/>
      <c r="WVQ67" s="169"/>
      <c r="WVR67" s="169"/>
      <c r="WVS67" s="169"/>
      <c r="WVT67" s="169"/>
      <c r="WVU67" s="169"/>
      <c r="WVV67" s="169"/>
      <c r="WVW67" s="169"/>
      <c r="WVX67" s="169"/>
      <c r="WVY67" s="169"/>
      <c r="WVZ67" s="169"/>
      <c r="WWA67" s="169"/>
      <c r="WWB67" s="169"/>
      <c r="WWC67" s="169"/>
      <c r="WWD67" s="169"/>
      <c r="WWE67" s="169"/>
      <c r="WWF67" s="169"/>
      <c r="WWG67" s="169"/>
      <c r="WWH67" s="169"/>
      <c r="WWI67" s="169"/>
      <c r="WWJ67" s="169"/>
      <c r="WWK67" s="169"/>
      <c r="WWL67" s="169"/>
      <c r="WWM67" s="169"/>
      <c r="WWN67" s="169"/>
      <c r="WWO67" s="169"/>
      <c r="WWP67" s="169"/>
      <c r="WWQ67" s="169"/>
      <c r="WWR67" s="169"/>
      <c r="WWS67" s="169"/>
      <c r="WWT67" s="169"/>
      <c r="WWU67" s="169"/>
      <c r="WWV67" s="169"/>
      <c r="WWW67" s="169"/>
      <c r="WWX67" s="169"/>
      <c r="WWY67" s="169"/>
      <c r="WWZ67" s="169"/>
      <c r="WXA67" s="169"/>
      <c r="WXB67" s="169"/>
      <c r="WXC67" s="169"/>
      <c r="WXD67" s="169"/>
      <c r="WXE67" s="169"/>
      <c r="WXF67" s="169"/>
      <c r="WXG67" s="169"/>
      <c r="WXH67" s="169"/>
      <c r="WXI67" s="169"/>
      <c r="WXJ67" s="169"/>
      <c r="WXK67" s="169"/>
      <c r="WXL67" s="169"/>
      <c r="WXM67" s="169"/>
      <c r="WXN67" s="169"/>
      <c r="WXO67" s="169"/>
      <c r="WXP67" s="169"/>
      <c r="WXQ67" s="169"/>
      <c r="WXR67" s="169"/>
      <c r="WXS67" s="169"/>
      <c r="WXT67" s="169"/>
      <c r="WXU67" s="169"/>
      <c r="WXV67" s="169"/>
      <c r="WXW67" s="169"/>
      <c r="WXX67" s="169"/>
      <c r="WXY67" s="169"/>
      <c r="WXZ67" s="169"/>
      <c r="WYA67" s="169"/>
      <c r="WYB67" s="169"/>
      <c r="WYC67" s="169"/>
      <c r="WYD67" s="169"/>
      <c r="WYE67" s="169"/>
      <c r="WYF67" s="169"/>
      <c r="WYG67" s="169"/>
      <c r="WYH67" s="169"/>
      <c r="WYI67" s="169"/>
      <c r="WYJ67" s="169"/>
      <c r="WYK67" s="169"/>
      <c r="WYL67" s="169"/>
      <c r="WYM67" s="169"/>
      <c r="WYN67" s="169"/>
      <c r="WYO67" s="169"/>
      <c r="WYP67" s="169"/>
      <c r="WYQ67" s="169"/>
      <c r="WYR67" s="169"/>
      <c r="WYS67" s="169"/>
      <c r="WYT67" s="169"/>
      <c r="WYU67" s="169"/>
      <c r="WYV67" s="169"/>
      <c r="WYW67" s="169"/>
      <c r="WYX67" s="169"/>
      <c r="WYY67" s="169"/>
      <c r="WYZ67" s="169"/>
      <c r="WZA67" s="169"/>
      <c r="WZB67" s="169"/>
      <c r="WZC67" s="169"/>
      <c r="WZD67" s="169"/>
      <c r="WZE67" s="169"/>
      <c r="WZF67" s="169"/>
      <c r="WZG67" s="169"/>
      <c r="WZH67" s="169"/>
      <c r="WZI67" s="169"/>
      <c r="WZJ67" s="169"/>
      <c r="WZK67" s="169"/>
      <c r="WZL67" s="169"/>
      <c r="WZM67" s="169"/>
      <c r="WZN67" s="169"/>
      <c r="WZO67" s="169"/>
      <c r="WZP67" s="169"/>
      <c r="WZQ67" s="169"/>
      <c r="WZR67" s="169"/>
      <c r="WZS67" s="169"/>
      <c r="WZT67" s="169"/>
      <c r="WZU67" s="169"/>
      <c r="WZV67" s="169"/>
      <c r="WZW67" s="169"/>
      <c r="WZX67" s="169"/>
      <c r="WZY67" s="169"/>
      <c r="WZZ67" s="169"/>
      <c r="XAA67" s="169"/>
      <c r="XAB67" s="169"/>
      <c r="XAC67" s="169"/>
      <c r="XAD67" s="169"/>
      <c r="XAE67" s="169"/>
      <c r="XAF67" s="169"/>
      <c r="XAG67" s="169"/>
      <c r="XAH67" s="169"/>
      <c r="XAI67" s="169"/>
      <c r="XAJ67" s="169"/>
      <c r="XAK67" s="169"/>
      <c r="XAL67" s="169"/>
      <c r="XAM67" s="169"/>
      <c r="XAN67" s="169"/>
      <c r="XAO67" s="169"/>
      <c r="XAP67" s="169"/>
      <c r="XAQ67" s="169"/>
      <c r="XAR67" s="169"/>
      <c r="XAS67" s="169"/>
      <c r="XAT67" s="169"/>
      <c r="XAU67" s="169"/>
      <c r="XAV67" s="169"/>
      <c r="XAW67" s="169"/>
      <c r="XAX67" s="169"/>
      <c r="XAY67" s="169"/>
      <c r="XAZ67" s="169"/>
      <c r="XBA67" s="169"/>
      <c r="XBB67" s="169"/>
      <c r="XBC67" s="169"/>
      <c r="XBD67" s="169"/>
      <c r="XBE67" s="169"/>
      <c r="XBF67" s="169"/>
      <c r="XBG67" s="169"/>
      <c r="XBH67" s="169"/>
      <c r="XBI67" s="169"/>
      <c r="XBJ67" s="169"/>
      <c r="XBK67" s="169"/>
      <c r="XBL67" s="169"/>
      <c r="XBM67" s="169"/>
      <c r="XBN67" s="169"/>
      <c r="XBO67" s="169"/>
      <c r="XBP67" s="169"/>
      <c r="XBQ67" s="169"/>
      <c r="XBR67" s="169"/>
      <c r="XBS67" s="169"/>
      <c r="XBT67" s="169"/>
      <c r="XBU67" s="169"/>
      <c r="XBV67" s="169"/>
      <c r="XBW67" s="169"/>
      <c r="XBX67" s="169"/>
      <c r="XBY67" s="169"/>
      <c r="XBZ67" s="169"/>
      <c r="XCA67" s="169"/>
      <c r="XCB67" s="169"/>
      <c r="XCC67" s="169"/>
      <c r="XCD67" s="169"/>
      <c r="XCE67" s="169"/>
      <c r="XCF67" s="169"/>
      <c r="XCG67" s="169"/>
      <c r="XCH67" s="169"/>
      <c r="XCI67" s="169"/>
      <c r="XCJ67" s="169"/>
      <c r="XCK67" s="169"/>
      <c r="XCL67" s="169"/>
      <c r="XCM67" s="169"/>
      <c r="XCN67" s="169"/>
      <c r="XCO67" s="169"/>
      <c r="XCP67" s="169"/>
      <c r="XCQ67" s="169"/>
      <c r="XCR67" s="169"/>
      <c r="XCS67" s="169"/>
      <c r="XCT67" s="169"/>
      <c r="XCU67" s="169"/>
      <c r="XCV67" s="169"/>
      <c r="XCW67" s="169"/>
      <c r="XCX67" s="169"/>
      <c r="XCY67" s="169"/>
      <c r="XCZ67" s="169"/>
      <c r="XDA67" s="169"/>
      <c r="XDB67" s="169"/>
      <c r="XDC67" s="169"/>
      <c r="XDD67" s="169"/>
      <c r="XDE67" s="169"/>
      <c r="XDF67" s="169"/>
      <c r="XDG67" s="169"/>
      <c r="XDH67" s="169"/>
      <c r="XDI67" s="169"/>
      <c r="XDJ67" s="169"/>
      <c r="XDK67" s="169"/>
      <c r="XDL67" s="169"/>
      <c r="XDM67" s="169"/>
      <c r="XDN67" s="169"/>
      <c r="XDO67" s="169"/>
      <c r="XDP67" s="169"/>
      <c r="XDQ67" s="169"/>
      <c r="XDR67" s="169"/>
      <c r="XDS67" s="169"/>
      <c r="XDT67" s="169"/>
      <c r="XDU67" s="169"/>
      <c r="XDV67" s="169"/>
      <c r="XDW67" s="169"/>
      <c r="XDX67" s="169"/>
      <c r="XDY67" s="169"/>
      <c r="XDZ67" s="169"/>
      <c r="XEA67" s="169"/>
      <c r="XEB67" s="169"/>
      <c r="XEC67" s="169"/>
      <c r="XED67" s="169"/>
      <c r="XEE67" s="169"/>
      <c r="XEF67" s="169"/>
      <c r="XEG67" s="169"/>
      <c r="XEH67" s="169"/>
      <c r="XEI67" s="169"/>
      <c r="XEJ67" s="169"/>
      <c r="XEK67" s="169"/>
      <c r="XEL67" s="169"/>
      <c r="XEM67" s="169"/>
      <c r="XEN67" s="169"/>
    </row>
    <row r="68" spans="1:16368" ht="16.5" x14ac:dyDescent="0.3">
      <c r="A68" s="171" t="s">
        <v>280</v>
      </c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>
        <v>1032089</v>
      </c>
      <c r="BA68" s="172">
        <v>4270332</v>
      </c>
      <c r="BB68" s="172">
        <v>7373440</v>
      </c>
      <c r="BC68" s="172">
        <v>8011874</v>
      </c>
      <c r="BD68" s="172">
        <v>5709187</v>
      </c>
      <c r="BE68" s="172">
        <v>5305360</v>
      </c>
      <c r="BF68" s="172">
        <v>4945084</v>
      </c>
      <c r="BG68" s="172">
        <v>4564329</v>
      </c>
      <c r="BH68" s="172">
        <v>4004542</v>
      </c>
      <c r="BI68" s="172">
        <v>3047143</v>
      </c>
      <c r="BJ68" s="172">
        <v>3122988</v>
      </c>
      <c r="BK68" s="172">
        <v>4625990</v>
      </c>
      <c r="BL68" s="172">
        <v>6198564</v>
      </c>
      <c r="BM68" s="172"/>
      <c r="BN68" s="173"/>
    </row>
    <row r="69" spans="1:16368" ht="16.5" x14ac:dyDescent="0.3">
      <c r="A69" s="171" t="s">
        <v>281</v>
      </c>
      <c r="B69" s="172"/>
      <c r="C69" s="172"/>
      <c r="D69" s="172"/>
      <c r="E69" s="172">
        <v>0</v>
      </c>
      <c r="F69" s="172">
        <v>5515</v>
      </c>
      <c r="G69" s="172">
        <v>189161</v>
      </c>
      <c r="H69" s="172">
        <v>409292</v>
      </c>
      <c r="I69" s="172">
        <v>519389</v>
      </c>
      <c r="J69" s="172">
        <v>461261</v>
      </c>
      <c r="K69" s="172">
        <v>501435</v>
      </c>
      <c r="L69" s="172">
        <v>682260</v>
      </c>
      <c r="M69" s="172">
        <v>688223</v>
      </c>
      <c r="N69" s="172">
        <v>606088</v>
      </c>
      <c r="O69" s="172">
        <v>703374</v>
      </c>
      <c r="P69" s="172">
        <v>854648</v>
      </c>
      <c r="Q69" s="172">
        <v>832128</v>
      </c>
      <c r="R69" s="172">
        <v>850835</v>
      </c>
      <c r="S69" s="172">
        <v>946639</v>
      </c>
      <c r="T69" s="172">
        <v>821316</v>
      </c>
      <c r="U69" s="172">
        <v>945217</v>
      </c>
      <c r="V69" s="172">
        <v>957371</v>
      </c>
      <c r="W69" s="172">
        <v>997831</v>
      </c>
      <c r="X69" s="172">
        <v>1010312</v>
      </c>
      <c r="Y69" s="172">
        <v>1053415</v>
      </c>
      <c r="Z69" s="172">
        <v>1201084</v>
      </c>
      <c r="AA69" s="172">
        <v>1205825</v>
      </c>
      <c r="AB69" s="172">
        <v>1243115</v>
      </c>
      <c r="AC69" s="172">
        <v>1145285</v>
      </c>
      <c r="AD69" s="172">
        <v>1359968</v>
      </c>
      <c r="AE69" s="172">
        <v>1598768</v>
      </c>
      <c r="AF69" s="172">
        <v>1172442</v>
      </c>
      <c r="AG69" s="172">
        <v>1452331</v>
      </c>
      <c r="AH69" s="172">
        <v>1388467</v>
      </c>
      <c r="AI69" s="172">
        <v>1549277</v>
      </c>
      <c r="AJ69" s="172">
        <v>1357846</v>
      </c>
      <c r="AK69" s="172">
        <v>1280005</v>
      </c>
      <c r="AL69" s="172">
        <v>1481532</v>
      </c>
      <c r="AM69" s="172">
        <v>1502383</v>
      </c>
      <c r="AN69" s="172">
        <v>1645015</v>
      </c>
      <c r="AO69" s="172">
        <v>1754084</v>
      </c>
      <c r="AP69" s="172">
        <v>1859743</v>
      </c>
      <c r="AQ69" s="172">
        <v>1969516</v>
      </c>
      <c r="AR69" s="172">
        <v>1475256</v>
      </c>
      <c r="AS69" s="172">
        <v>1776451</v>
      </c>
      <c r="AT69" s="172">
        <v>1806768</v>
      </c>
      <c r="AU69" s="172">
        <v>1785838</v>
      </c>
      <c r="AV69" s="172">
        <v>1755335</v>
      </c>
      <c r="AW69" s="172">
        <v>1665686</v>
      </c>
      <c r="AX69" s="172">
        <v>1809426</v>
      </c>
      <c r="AY69" s="172">
        <v>1837270</v>
      </c>
      <c r="AZ69" s="172">
        <v>2261682</v>
      </c>
      <c r="BA69" s="172">
        <v>2085398</v>
      </c>
      <c r="BB69" s="172">
        <v>2231845</v>
      </c>
      <c r="BC69" s="172">
        <v>2587877</v>
      </c>
      <c r="BD69" s="172">
        <v>2168337</v>
      </c>
      <c r="BE69" s="172">
        <v>2468880</v>
      </c>
      <c r="BF69" s="172">
        <v>2868545</v>
      </c>
      <c r="BG69" s="172">
        <v>2615103</v>
      </c>
      <c r="BH69" s="172">
        <v>2548105</v>
      </c>
      <c r="BI69" s="172">
        <v>2533173</v>
      </c>
      <c r="BJ69" s="172">
        <v>2679145</v>
      </c>
      <c r="BK69" s="172">
        <v>2671129</v>
      </c>
      <c r="BL69" s="172">
        <v>3143785</v>
      </c>
      <c r="BM69" s="172"/>
      <c r="BN69" s="174"/>
      <c r="BO69" s="50"/>
    </row>
    <row r="70" spans="1:16368" ht="16.5" x14ac:dyDescent="0.3">
      <c r="A70" s="171" t="s">
        <v>282</v>
      </c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>
        <v>362005</v>
      </c>
      <c r="BL70" s="172">
        <v>2298531</v>
      </c>
      <c r="BM70" s="172"/>
      <c r="BN70" s="174"/>
      <c r="BO70" s="50"/>
    </row>
    <row r="71" spans="1:16368" ht="16.5" x14ac:dyDescent="0.3">
      <c r="A71" s="171" t="s">
        <v>283</v>
      </c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>
        <v>323632</v>
      </c>
      <c r="BL71" s="172">
        <v>1945559</v>
      </c>
      <c r="BM71" s="172"/>
      <c r="BN71" s="174"/>
      <c r="BO71" s="50"/>
    </row>
    <row r="72" spans="1:16368" ht="16.5" x14ac:dyDescent="0.3">
      <c r="A72" s="171" t="s">
        <v>284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>
        <v>882943</v>
      </c>
      <c r="BA72" s="172">
        <v>3567055</v>
      </c>
      <c r="BB72" s="172">
        <v>5377410</v>
      </c>
      <c r="BC72" s="172">
        <v>4485893</v>
      </c>
      <c r="BD72" s="172">
        <v>899370</v>
      </c>
      <c r="BE72" s="172">
        <v>9946288</v>
      </c>
      <c r="BF72" s="172">
        <v>24408524</v>
      </c>
      <c r="BG72" s="172">
        <v>22836009</v>
      </c>
      <c r="BH72" s="172">
        <v>7585286</v>
      </c>
      <c r="BI72" s="172">
        <v>3007076</v>
      </c>
      <c r="BJ72" s="172">
        <v>5586176</v>
      </c>
      <c r="BK72" s="172">
        <v>4583558</v>
      </c>
      <c r="BL72" s="172">
        <v>1286822</v>
      </c>
      <c r="BM72" s="172"/>
      <c r="BN72" s="174"/>
      <c r="BO72" s="50"/>
    </row>
    <row r="73" spans="1:16368" ht="16.5" x14ac:dyDescent="0.3">
      <c r="A73" s="171" t="s">
        <v>285</v>
      </c>
      <c r="B73" s="172"/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>
        <v>946943</v>
      </c>
      <c r="BL73" s="172">
        <v>921734</v>
      </c>
      <c r="BM73" s="172"/>
      <c r="BN73" s="174"/>
      <c r="BO73" s="50"/>
    </row>
    <row r="74" spans="1:16368" ht="16.5" x14ac:dyDescent="0.3">
      <c r="A74" s="171" t="s">
        <v>286</v>
      </c>
      <c r="B74" s="172"/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>
        <v>136152</v>
      </c>
      <c r="BL74" s="172">
        <v>918266</v>
      </c>
      <c r="BM74" s="172"/>
      <c r="BN74" s="174"/>
      <c r="BO74" s="50"/>
    </row>
    <row r="75" spans="1:16368" ht="16.5" x14ac:dyDescent="0.3">
      <c r="A75" s="171" t="s">
        <v>287</v>
      </c>
      <c r="B75" s="172"/>
      <c r="C75" s="172"/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>
        <v>288322</v>
      </c>
      <c r="BL75" s="172">
        <v>743181</v>
      </c>
      <c r="BM75" s="172"/>
      <c r="BN75" s="174"/>
      <c r="BO75" s="50"/>
    </row>
    <row r="76" spans="1:16368" ht="16.5" x14ac:dyDescent="0.3">
      <c r="A76" s="171" t="s">
        <v>288</v>
      </c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>
        <v>191939</v>
      </c>
      <c r="BL76" s="172">
        <v>535904</v>
      </c>
      <c r="BM76" s="172"/>
      <c r="BN76" s="174"/>
      <c r="BO76" s="50"/>
    </row>
    <row r="77" spans="1:16368" ht="16.5" x14ac:dyDescent="0.3">
      <c r="A77" s="171" t="s">
        <v>289</v>
      </c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>
        <v>45895</v>
      </c>
      <c r="BL77" s="172">
        <v>514317</v>
      </c>
      <c r="BM77" s="172"/>
      <c r="BN77" s="174"/>
      <c r="BO77" s="50"/>
    </row>
    <row r="78" spans="1:16368" ht="16.5" x14ac:dyDescent="0.3">
      <c r="A78" s="171" t="s">
        <v>290</v>
      </c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>
        <v>430084</v>
      </c>
      <c r="BM78" s="172"/>
      <c r="BN78" s="174"/>
      <c r="BO78" s="50"/>
    </row>
    <row r="79" spans="1:16368" ht="16.5" x14ac:dyDescent="0.3">
      <c r="A79" s="171" t="s">
        <v>291</v>
      </c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>
        <v>427961</v>
      </c>
      <c r="BM79" s="172"/>
      <c r="BN79" s="174"/>
      <c r="BO79" s="50"/>
    </row>
    <row r="80" spans="1:16368" ht="16.5" x14ac:dyDescent="0.3">
      <c r="A80" s="171" t="s">
        <v>292</v>
      </c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>
        <v>396568</v>
      </c>
      <c r="BM80" s="172"/>
      <c r="BN80" s="174"/>
      <c r="BO80" s="50"/>
    </row>
    <row r="81" spans="1:67" ht="16.5" x14ac:dyDescent="0.3">
      <c r="A81" s="171" t="s">
        <v>293</v>
      </c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>
        <v>88387</v>
      </c>
      <c r="BK81" s="172">
        <v>456394</v>
      </c>
      <c r="BL81" s="172">
        <v>381863</v>
      </c>
      <c r="BM81" s="172"/>
      <c r="BN81" s="174"/>
      <c r="BO81" s="50"/>
    </row>
    <row r="82" spans="1:67" ht="16.5" x14ac:dyDescent="0.3">
      <c r="A82" s="171" t="s">
        <v>294</v>
      </c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>
        <v>49408</v>
      </c>
      <c r="BK82" s="172">
        <v>385396</v>
      </c>
      <c r="BL82" s="172">
        <v>350742</v>
      </c>
      <c r="BM82" s="172"/>
      <c r="BN82" s="174"/>
      <c r="BO82" s="50"/>
    </row>
    <row r="83" spans="1:67" ht="16.5" x14ac:dyDescent="0.3">
      <c r="A83" s="171" t="s">
        <v>295</v>
      </c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>
        <v>192359</v>
      </c>
      <c r="BL83" s="172">
        <v>335857</v>
      </c>
      <c r="BM83" s="172"/>
      <c r="BN83" s="174"/>
      <c r="BO83" s="50"/>
    </row>
    <row r="84" spans="1:67" ht="16.5" x14ac:dyDescent="0.3">
      <c r="A84" s="171" t="s">
        <v>296</v>
      </c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>
        <v>57921</v>
      </c>
      <c r="BK84" s="172">
        <v>358330</v>
      </c>
      <c r="BL84" s="172">
        <v>306698</v>
      </c>
      <c r="BM84" s="172"/>
      <c r="BN84" s="174"/>
      <c r="BO84" s="50"/>
    </row>
    <row r="85" spans="1:67" ht="16.5" x14ac:dyDescent="0.3">
      <c r="A85" s="171" t="s">
        <v>297</v>
      </c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>
        <v>272054</v>
      </c>
      <c r="BM85" s="172"/>
      <c r="BN85" s="174"/>
      <c r="BO85" s="50"/>
    </row>
    <row r="86" spans="1:67" ht="16.5" x14ac:dyDescent="0.3">
      <c r="A86" s="171" t="s">
        <v>298</v>
      </c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>
        <v>166703</v>
      </c>
      <c r="M86" s="172">
        <v>367694</v>
      </c>
      <c r="N86" s="172">
        <v>416908</v>
      </c>
      <c r="O86" s="172">
        <v>420408</v>
      </c>
      <c r="P86" s="172">
        <v>438646</v>
      </c>
      <c r="Q86" s="172">
        <v>375063</v>
      </c>
      <c r="R86" s="172">
        <v>365941</v>
      </c>
      <c r="S86" s="172">
        <v>278311</v>
      </c>
      <c r="T86" s="172">
        <v>321382</v>
      </c>
      <c r="U86" s="172">
        <v>327748</v>
      </c>
      <c r="V86" s="172">
        <v>357611</v>
      </c>
      <c r="W86" s="172">
        <v>323721</v>
      </c>
      <c r="X86" s="172">
        <v>269671</v>
      </c>
      <c r="Y86" s="172">
        <v>284044</v>
      </c>
      <c r="Z86" s="172">
        <v>266716</v>
      </c>
      <c r="AA86" s="172">
        <v>263836</v>
      </c>
      <c r="AB86" s="172">
        <v>296394</v>
      </c>
      <c r="AC86" s="172">
        <v>254005</v>
      </c>
      <c r="AD86" s="172">
        <v>287682</v>
      </c>
      <c r="AE86" s="172">
        <v>240378</v>
      </c>
      <c r="AF86" s="172">
        <v>221153</v>
      </c>
      <c r="AG86" s="172">
        <v>225676</v>
      </c>
      <c r="AH86" s="172">
        <v>226907</v>
      </c>
      <c r="AI86" s="172">
        <v>222166</v>
      </c>
      <c r="AJ86" s="172">
        <v>210623</v>
      </c>
      <c r="AK86" s="172">
        <v>250959</v>
      </c>
      <c r="AL86" s="172">
        <v>279390</v>
      </c>
      <c r="AM86" s="172">
        <v>299555</v>
      </c>
      <c r="AN86" s="172">
        <v>343480</v>
      </c>
      <c r="AO86" s="172">
        <v>336233</v>
      </c>
      <c r="AP86" s="172">
        <v>337862</v>
      </c>
      <c r="AQ86" s="172">
        <v>283542</v>
      </c>
      <c r="AR86" s="172">
        <v>263416</v>
      </c>
      <c r="AS86" s="172">
        <v>273354</v>
      </c>
      <c r="AT86" s="172">
        <v>258043</v>
      </c>
      <c r="AU86" s="172">
        <v>241345</v>
      </c>
      <c r="AV86" s="172">
        <v>242653</v>
      </c>
      <c r="AW86" s="172">
        <v>212402</v>
      </c>
      <c r="AX86" s="172">
        <v>232480</v>
      </c>
      <c r="AY86" s="172">
        <v>242638</v>
      </c>
      <c r="AZ86" s="172">
        <v>301086</v>
      </c>
      <c r="BA86" s="172">
        <v>291638</v>
      </c>
      <c r="BB86" s="172">
        <v>275677</v>
      </c>
      <c r="BC86" s="172">
        <v>317442</v>
      </c>
      <c r="BD86" s="172">
        <v>266066</v>
      </c>
      <c r="BE86" s="172">
        <v>302352</v>
      </c>
      <c r="BF86" s="172">
        <v>277522</v>
      </c>
      <c r="BG86" s="172">
        <v>242823</v>
      </c>
      <c r="BH86" s="172">
        <v>239103</v>
      </c>
      <c r="BI86" s="172">
        <v>238949</v>
      </c>
      <c r="BJ86" s="172">
        <v>222379</v>
      </c>
      <c r="BK86" s="172">
        <v>267265</v>
      </c>
      <c r="BL86" s="172">
        <v>262943</v>
      </c>
      <c r="BM86" s="172"/>
      <c r="BN86" s="174"/>
      <c r="BO86" s="50"/>
    </row>
    <row r="87" spans="1:67" ht="16.5" x14ac:dyDescent="0.3">
      <c r="A87" s="171" t="s">
        <v>299</v>
      </c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>
        <v>260517</v>
      </c>
      <c r="BM87" s="172"/>
      <c r="BN87" s="174"/>
      <c r="BO87" s="50"/>
    </row>
    <row r="88" spans="1:67" ht="16.5" x14ac:dyDescent="0.3">
      <c r="A88" s="171" t="s">
        <v>300</v>
      </c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>
        <v>170829</v>
      </c>
      <c r="BM88" s="172"/>
      <c r="BN88" s="174"/>
      <c r="BO88" s="50"/>
    </row>
    <row r="89" spans="1:67" ht="16.5" x14ac:dyDescent="0.3">
      <c r="A89" s="171" t="s">
        <v>301</v>
      </c>
      <c r="B89" s="172">
        <v>1469</v>
      </c>
      <c r="C89" s="172">
        <v>27477</v>
      </c>
      <c r="D89" s="172">
        <v>56323</v>
      </c>
      <c r="E89" s="172">
        <v>63528</v>
      </c>
      <c r="F89" s="172">
        <v>72466</v>
      </c>
      <c r="G89" s="172">
        <v>77669</v>
      </c>
      <c r="H89" s="172">
        <v>88594</v>
      </c>
      <c r="I89" s="172">
        <v>123110</v>
      </c>
      <c r="J89" s="172">
        <v>101764</v>
      </c>
      <c r="K89" s="172">
        <v>87075</v>
      </c>
      <c r="L89" s="172">
        <v>80700</v>
      </c>
      <c r="M89" s="172">
        <v>84485</v>
      </c>
      <c r="N89" s="172">
        <v>88724</v>
      </c>
      <c r="O89" s="172">
        <v>120847</v>
      </c>
      <c r="P89" s="172">
        <v>126611</v>
      </c>
      <c r="Q89" s="172">
        <v>111452</v>
      </c>
      <c r="R89" s="172">
        <v>215441</v>
      </c>
      <c r="S89" s="172">
        <v>123907</v>
      </c>
      <c r="T89" s="172">
        <v>73162</v>
      </c>
      <c r="U89" s="172">
        <v>91696</v>
      </c>
      <c r="V89" s="172">
        <v>86330</v>
      </c>
      <c r="W89" s="172">
        <v>76530</v>
      </c>
      <c r="X89" s="172">
        <v>82769</v>
      </c>
      <c r="Y89" s="172">
        <v>112148</v>
      </c>
      <c r="Z89" s="172">
        <v>141357</v>
      </c>
      <c r="AA89" s="172">
        <v>166905</v>
      </c>
      <c r="AB89" s="172">
        <v>188054</v>
      </c>
      <c r="AC89" s="172">
        <v>134852</v>
      </c>
      <c r="AD89" s="172">
        <v>170585</v>
      </c>
      <c r="AE89" s="172">
        <v>113541</v>
      </c>
      <c r="AF89" s="172">
        <v>88692</v>
      </c>
      <c r="AG89" s="172">
        <v>87469</v>
      </c>
      <c r="AH89" s="172">
        <v>92745</v>
      </c>
      <c r="AI89" s="172">
        <v>88143</v>
      </c>
      <c r="AJ89" s="172">
        <v>80877</v>
      </c>
      <c r="AK89" s="172">
        <v>170556</v>
      </c>
      <c r="AL89" s="172">
        <v>103128</v>
      </c>
      <c r="AM89" s="172">
        <v>74186</v>
      </c>
      <c r="AN89" s="172">
        <v>212700</v>
      </c>
      <c r="AO89" s="172">
        <v>118168</v>
      </c>
      <c r="AP89" s="172">
        <v>173688</v>
      </c>
      <c r="AQ89" s="172">
        <v>384139</v>
      </c>
      <c r="AR89" s="172">
        <v>114714</v>
      </c>
      <c r="AS89" s="172">
        <v>123709</v>
      </c>
      <c r="AT89" s="172">
        <v>145403</v>
      </c>
      <c r="AU89" s="172">
        <v>91563</v>
      </c>
      <c r="AV89" s="172">
        <v>209161</v>
      </c>
      <c r="AW89" s="172">
        <v>133926</v>
      </c>
      <c r="AX89" s="172">
        <v>152333</v>
      </c>
      <c r="AY89" s="172">
        <v>114111</v>
      </c>
      <c r="AZ89" s="172">
        <v>180730</v>
      </c>
      <c r="BA89" s="172">
        <v>278413</v>
      </c>
      <c r="BB89" s="172">
        <v>224344</v>
      </c>
      <c r="BC89" s="172">
        <v>256350</v>
      </c>
      <c r="BD89" s="172">
        <v>132628</v>
      </c>
      <c r="BE89" s="172">
        <v>454236</v>
      </c>
      <c r="BF89" s="172">
        <v>208782</v>
      </c>
      <c r="BG89" s="172">
        <v>128257</v>
      </c>
      <c r="BH89" s="172">
        <v>151343</v>
      </c>
      <c r="BI89" s="172">
        <v>222465</v>
      </c>
      <c r="BJ89" s="172">
        <v>159107</v>
      </c>
      <c r="BK89" s="172">
        <v>183176</v>
      </c>
      <c r="BL89" s="172">
        <v>151816</v>
      </c>
      <c r="BM89" s="172"/>
      <c r="BN89" s="174"/>
      <c r="BO89" s="50"/>
    </row>
    <row r="90" spans="1:67" ht="16.5" x14ac:dyDescent="0.3">
      <c r="A90" s="171" t="s">
        <v>302</v>
      </c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>
        <v>15153</v>
      </c>
      <c r="BK90" s="172">
        <v>76270</v>
      </c>
      <c r="BL90" s="172">
        <v>119856</v>
      </c>
      <c r="BM90" s="172"/>
      <c r="BN90" s="174"/>
      <c r="BO90" s="50"/>
    </row>
    <row r="91" spans="1:67" ht="16.5" x14ac:dyDescent="0.3">
      <c r="A91" s="171" t="s">
        <v>303</v>
      </c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>
        <v>73660</v>
      </c>
      <c r="BJ91" s="172">
        <v>879284</v>
      </c>
      <c r="BK91" s="172">
        <v>647458</v>
      </c>
      <c r="BL91" s="172">
        <v>112772</v>
      </c>
      <c r="BM91" s="172"/>
      <c r="BN91" s="174"/>
      <c r="BO91" s="50"/>
    </row>
    <row r="92" spans="1:67" ht="16.5" x14ac:dyDescent="0.3">
      <c r="A92" s="171" t="s">
        <v>304</v>
      </c>
      <c r="B92" s="172"/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>
        <v>22519</v>
      </c>
      <c r="BI92" s="172">
        <v>204376</v>
      </c>
      <c r="BJ92" s="172">
        <v>389133</v>
      </c>
      <c r="BK92" s="172">
        <v>294364</v>
      </c>
      <c r="BL92" s="172">
        <v>88765</v>
      </c>
      <c r="BM92" s="172"/>
      <c r="BN92" s="174"/>
      <c r="BO92" s="50"/>
    </row>
    <row r="93" spans="1:67" ht="16.5" x14ac:dyDescent="0.3">
      <c r="A93" s="171" t="s">
        <v>305</v>
      </c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>
        <v>63306</v>
      </c>
      <c r="BM93" s="172"/>
      <c r="BN93" s="174"/>
      <c r="BO93" s="50"/>
    </row>
    <row r="94" spans="1:67" ht="16.5" x14ac:dyDescent="0.3">
      <c r="A94" s="171" t="s">
        <v>306</v>
      </c>
      <c r="B94" s="172"/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>
        <v>62206</v>
      </c>
      <c r="BM94" s="172"/>
      <c r="BN94" s="174"/>
      <c r="BO94" s="50"/>
    </row>
    <row r="95" spans="1:67" ht="16.5" x14ac:dyDescent="0.3">
      <c r="A95" s="171" t="s">
        <v>307</v>
      </c>
      <c r="B95" s="172"/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>
        <v>178808</v>
      </c>
      <c r="AM95" s="172">
        <v>191571</v>
      </c>
      <c r="AN95" s="172">
        <v>117358</v>
      </c>
      <c r="AO95" s="172">
        <v>77810</v>
      </c>
      <c r="AP95" s="172">
        <v>51485</v>
      </c>
      <c r="AQ95" s="172">
        <v>82048</v>
      </c>
      <c r="AR95" s="172">
        <v>67458</v>
      </c>
      <c r="AS95" s="172">
        <v>76261</v>
      </c>
      <c r="AT95" s="172">
        <v>48973</v>
      </c>
      <c r="AU95" s="172">
        <v>50508</v>
      </c>
      <c r="AV95" s="172">
        <v>43472</v>
      </c>
      <c r="AW95" s="172">
        <v>38596</v>
      </c>
      <c r="AX95" s="172">
        <v>34207</v>
      </c>
      <c r="AY95" s="172">
        <v>46500</v>
      </c>
      <c r="AZ95" s="172">
        <v>47500</v>
      </c>
      <c r="BA95" s="172">
        <v>55000</v>
      </c>
      <c r="BB95" s="172">
        <v>54968</v>
      </c>
      <c r="BC95" s="172">
        <v>83877</v>
      </c>
      <c r="BD95" s="172">
        <v>89985</v>
      </c>
      <c r="BE95" s="172">
        <v>68467</v>
      </c>
      <c r="BF95" s="172">
        <v>93163</v>
      </c>
      <c r="BG95" s="172">
        <v>71737</v>
      </c>
      <c r="BH95" s="172">
        <v>63919</v>
      </c>
      <c r="BI95" s="172">
        <v>53335</v>
      </c>
      <c r="BJ95" s="172">
        <v>62144</v>
      </c>
      <c r="BK95" s="172">
        <v>42590</v>
      </c>
      <c r="BL95" s="172">
        <v>59911</v>
      </c>
      <c r="BM95" s="172"/>
      <c r="BN95" s="174"/>
      <c r="BO95" s="50"/>
    </row>
    <row r="96" spans="1:67" ht="16.5" x14ac:dyDescent="0.3">
      <c r="A96" s="171" t="s">
        <v>308</v>
      </c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>
        <v>31081</v>
      </c>
      <c r="BL96" s="172">
        <v>44304</v>
      </c>
      <c r="BM96" s="172"/>
      <c r="BN96" s="174"/>
      <c r="BO96" s="50"/>
    </row>
    <row r="97" spans="1:67" ht="16.5" x14ac:dyDescent="0.3">
      <c r="A97" s="171" t="s">
        <v>309</v>
      </c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>
        <v>1003765</v>
      </c>
      <c r="BK97" s="172">
        <v>1218948</v>
      </c>
      <c r="BL97" s="172">
        <v>39389</v>
      </c>
      <c r="BM97" s="172"/>
      <c r="BN97" s="174"/>
      <c r="BO97" s="50"/>
    </row>
    <row r="98" spans="1:67" ht="16.5" x14ac:dyDescent="0.3">
      <c r="A98" s="171" t="s">
        <v>310</v>
      </c>
      <c r="B98" s="172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>
        <v>21382</v>
      </c>
      <c r="BL98" s="172">
        <v>35618</v>
      </c>
      <c r="BM98" s="172"/>
      <c r="BN98" s="174"/>
      <c r="BO98" s="50"/>
    </row>
    <row r="99" spans="1:67" ht="16.5" x14ac:dyDescent="0.3">
      <c r="A99" s="171" t="s">
        <v>311</v>
      </c>
      <c r="B99" s="172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>
        <v>39300</v>
      </c>
      <c r="BL99" s="172">
        <v>29660</v>
      </c>
      <c r="BM99" s="172"/>
      <c r="BN99" s="174"/>
      <c r="BO99" s="50"/>
    </row>
    <row r="100" spans="1:67" ht="16.5" x14ac:dyDescent="0.3">
      <c r="A100" s="171" t="s">
        <v>312</v>
      </c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>
        <v>14573</v>
      </c>
      <c r="BM100" s="172"/>
      <c r="BN100" s="174"/>
      <c r="BO100" s="50"/>
    </row>
    <row r="101" spans="1:67" ht="16.5" x14ac:dyDescent="0.3">
      <c r="A101" s="171" t="s">
        <v>313</v>
      </c>
      <c r="B101" s="172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>
        <v>500</v>
      </c>
      <c r="AX101" s="172">
        <v>3500</v>
      </c>
      <c r="AY101" s="172">
        <v>8311</v>
      </c>
      <c r="AZ101" s="172">
        <v>9500</v>
      </c>
      <c r="BA101" s="172">
        <v>7500</v>
      </c>
      <c r="BB101" s="172">
        <v>3000</v>
      </c>
      <c r="BC101" s="172">
        <v>8616</v>
      </c>
      <c r="BD101" s="172">
        <v>11684</v>
      </c>
      <c r="BE101" s="172">
        <v>13500</v>
      </c>
      <c r="BF101" s="172">
        <v>18889</v>
      </c>
      <c r="BG101" s="172">
        <v>11914</v>
      </c>
      <c r="BH101" s="172">
        <v>7500</v>
      </c>
      <c r="BI101" s="172">
        <v>8000</v>
      </c>
      <c r="BJ101" s="172">
        <v>8478</v>
      </c>
      <c r="BK101" s="172">
        <v>12500</v>
      </c>
      <c r="BL101" s="172">
        <v>10000</v>
      </c>
      <c r="BM101" s="172"/>
      <c r="BN101" s="174"/>
      <c r="BO101" s="50"/>
    </row>
    <row r="102" spans="1:67" ht="16.5" x14ac:dyDescent="0.3">
      <c r="A102" s="171" t="s">
        <v>314</v>
      </c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>
        <v>500</v>
      </c>
      <c r="AW102" s="172">
        <v>2219</v>
      </c>
      <c r="AX102" s="172">
        <v>12796</v>
      </c>
      <c r="AY102" s="172">
        <v>9485</v>
      </c>
      <c r="AZ102" s="172">
        <v>12285</v>
      </c>
      <c r="BA102" s="172">
        <v>10000</v>
      </c>
      <c r="BB102" s="172">
        <v>14919</v>
      </c>
      <c r="BC102" s="172">
        <v>16796</v>
      </c>
      <c r="BD102" s="172">
        <v>18000</v>
      </c>
      <c r="BE102" s="172">
        <v>12500</v>
      </c>
      <c r="BF102" s="172">
        <v>13500</v>
      </c>
      <c r="BG102" s="172">
        <v>10500</v>
      </c>
      <c r="BH102" s="172">
        <v>6500</v>
      </c>
      <c r="BI102" s="172">
        <v>10500</v>
      </c>
      <c r="BJ102" s="172">
        <v>9000</v>
      </c>
      <c r="BK102" s="172">
        <v>9500</v>
      </c>
      <c r="BL102" s="172">
        <v>7618</v>
      </c>
      <c r="BM102" s="172"/>
      <c r="BN102" s="174"/>
      <c r="BO102" s="50"/>
    </row>
    <row r="103" spans="1:67" ht="16.5" x14ac:dyDescent="0.3">
      <c r="A103" s="171" t="s">
        <v>315</v>
      </c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>
        <v>500</v>
      </c>
      <c r="BE103" s="172">
        <v>3500</v>
      </c>
      <c r="BF103" s="172">
        <v>5500</v>
      </c>
      <c r="BG103" s="172">
        <v>5930</v>
      </c>
      <c r="BH103" s="172">
        <v>8977</v>
      </c>
      <c r="BI103" s="172">
        <v>2570</v>
      </c>
      <c r="BJ103" s="172">
        <v>4336</v>
      </c>
      <c r="BK103" s="172">
        <v>6500</v>
      </c>
      <c r="BL103" s="172">
        <v>6959</v>
      </c>
      <c r="BM103" s="172"/>
      <c r="BN103" s="174"/>
      <c r="BO103" s="50"/>
    </row>
    <row r="104" spans="1:67" ht="16.5" x14ac:dyDescent="0.3">
      <c r="A104" s="171" t="s">
        <v>316</v>
      </c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>
        <v>500</v>
      </c>
      <c r="BE104" s="172">
        <v>1500</v>
      </c>
      <c r="BF104" s="172">
        <v>4500</v>
      </c>
      <c r="BG104" s="172">
        <v>1990</v>
      </c>
      <c r="BH104" s="172">
        <v>510</v>
      </c>
      <c r="BI104" s="172">
        <v>2000</v>
      </c>
      <c r="BJ104" s="172">
        <v>2000</v>
      </c>
      <c r="BK104" s="172">
        <v>4500</v>
      </c>
      <c r="BL104" s="172">
        <v>6000</v>
      </c>
      <c r="BM104" s="172"/>
      <c r="BN104" s="174"/>
      <c r="BO104" s="50"/>
    </row>
    <row r="105" spans="1:67" ht="16.5" x14ac:dyDescent="0.3">
      <c r="A105" s="171" t="s">
        <v>317</v>
      </c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>
        <v>63284</v>
      </c>
      <c r="BJ105" s="172">
        <v>1125943</v>
      </c>
      <c r="BK105" s="172">
        <v>885721</v>
      </c>
      <c r="BL105" s="172">
        <v>4000</v>
      </c>
      <c r="BM105" s="172"/>
      <c r="BN105" s="174"/>
      <c r="BO105" s="50"/>
    </row>
    <row r="106" spans="1:67" ht="16.5" x14ac:dyDescent="0.3">
      <c r="A106" s="171" t="s">
        <v>318</v>
      </c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>
        <v>18170</v>
      </c>
      <c r="BI106" s="172">
        <v>184381</v>
      </c>
      <c r="BJ106" s="172">
        <v>306542</v>
      </c>
      <c r="BK106" s="172">
        <v>145164</v>
      </c>
      <c r="BL106" s="172">
        <v>34</v>
      </c>
      <c r="BM106" s="172"/>
      <c r="BN106" s="174"/>
      <c r="BO106" s="50"/>
    </row>
    <row r="107" spans="1:67" ht="16.5" x14ac:dyDescent="0.3">
      <c r="A107" s="171" t="s">
        <v>319</v>
      </c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>
        <v>19477</v>
      </c>
      <c r="BJ107" s="172">
        <v>25500</v>
      </c>
      <c r="BK107" s="172">
        <v>13000</v>
      </c>
      <c r="BL107" s="172">
        <v>0</v>
      </c>
      <c r="BM107" s="172"/>
      <c r="BN107" s="174"/>
      <c r="BO107" s="50"/>
    </row>
    <row r="108" spans="1:67" ht="16.5" x14ac:dyDescent="0.3">
      <c r="A108" s="171" t="s">
        <v>320</v>
      </c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>
        <v>59089</v>
      </c>
      <c r="T108" s="172">
        <v>95946</v>
      </c>
      <c r="U108" s="172">
        <v>71923</v>
      </c>
      <c r="V108" s="172">
        <v>45707</v>
      </c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4"/>
      <c r="BO108" s="50"/>
    </row>
    <row r="109" spans="1:67" ht="16.5" x14ac:dyDescent="0.3">
      <c r="A109" s="171" t="s">
        <v>321</v>
      </c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>
        <v>72062</v>
      </c>
      <c r="U109" s="172">
        <v>325208</v>
      </c>
      <c r="V109" s="172">
        <v>210772</v>
      </c>
      <c r="W109" s="172">
        <v>250328</v>
      </c>
      <c r="X109" s="172">
        <v>19768</v>
      </c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4"/>
      <c r="BO109" s="50"/>
    </row>
    <row r="110" spans="1:67" ht="16.5" x14ac:dyDescent="0.3">
      <c r="A110" s="171" t="s">
        <v>322</v>
      </c>
      <c r="B110" s="172"/>
      <c r="C110" s="172"/>
      <c r="D110" s="172"/>
      <c r="E110" s="172"/>
      <c r="F110" s="172"/>
      <c r="G110" s="172">
        <v>46655</v>
      </c>
      <c r="H110" s="172">
        <v>180950</v>
      </c>
      <c r="I110" s="172">
        <v>108411</v>
      </c>
      <c r="J110" s="172">
        <v>60543</v>
      </c>
      <c r="K110" s="172">
        <v>1800</v>
      </c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4"/>
      <c r="BO110" s="50"/>
    </row>
    <row r="111" spans="1:67" ht="16.5" x14ac:dyDescent="0.3">
      <c r="A111" s="171" t="s">
        <v>323</v>
      </c>
      <c r="B111" s="172"/>
      <c r="C111" s="172"/>
      <c r="D111" s="172"/>
      <c r="E111" s="172"/>
      <c r="F111" s="172"/>
      <c r="G111" s="172">
        <v>66382</v>
      </c>
      <c r="H111" s="172">
        <v>268195</v>
      </c>
      <c r="I111" s="172">
        <v>151353</v>
      </c>
      <c r="J111" s="172">
        <v>108615</v>
      </c>
      <c r="K111" s="172">
        <v>1600</v>
      </c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4"/>
      <c r="BO111" s="50"/>
    </row>
    <row r="112" spans="1:67" ht="16.5" x14ac:dyDescent="0.3">
      <c r="A112" s="171" t="s">
        <v>324</v>
      </c>
      <c r="B112" s="172"/>
      <c r="C112" s="172"/>
      <c r="D112" s="172"/>
      <c r="E112" s="172"/>
      <c r="F112" s="172"/>
      <c r="G112" s="172">
        <v>101196</v>
      </c>
      <c r="H112" s="172">
        <v>343521</v>
      </c>
      <c r="I112" s="172">
        <v>215792</v>
      </c>
      <c r="J112" s="172">
        <v>142370</v>
      </c>
      <c r="K112" s="172">
        <v>2500</v>
      </c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4"/>
      <c r="BO112" s="50"/>
    </row>
    <row r="113" spans="1:67" ht="16.5" x14ac:dyDescent="0.3">
      <c r="A113" s="171" t="s">
        <v>325</v>
      </c>
      <c r="B113" s="172"/>
      <c r="C113" s="172"/>
      <c r="D113" s="172"/>
      <c r="E113" s="172"/>
      <c r="F113" s="172"/>
      <c r="G113" s="172">
        <v>13078</v>
      </c>
      <c r="H113" s="172">
        <v>44415</v>
      </c>
      <c r="I113" s="172">
        <v>33696</v>
      </c>
      <c r="J113" s="172">
        <v>15804</v>
      </c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4"/>
      <c r="BO113" s="50"/>
    </row>
    <row r="114" spans="1:67" ht="16.5" x14ac:dyDescent="0.3">
      <c r="A114" s="171" t="s">
        <v>326</v>
      </c>
      <c r="B114" s="172"/>
      <c r="C114" s="172"/>
      <c r="D114" s="172"/>
      <c r="E114" s="172"/>
      <c r="F114" s="172"/>
      <c r="G114" s="172">
        <v>1540</v>
      </c>
      <c r="H114" s="172">
        <v>83400</v>
      </c>
      <c r="I114" s="172">
        <v>113074</v>
      </c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4"/>
      <c r="BO114" s="50"/>
    </row>
    <row r="115" spans="1:67" ht="16.5" x14ac:dyDescent="0.3">
      <c r="A115" s="171" t="s">
        <v>327</v>
      </c>
      <c r="B115" s="172"/>
      <c r="C115" s="172"/>
      <c r="D115" s="172"/>
      <c r="E115" s="172"/>
      <c r="F115" s="172"/>
      <c r="G115" s="172">
        <v>500</v>
      </c>
      <c r="H115" s="172">
        <v>69500</v>
      </c>
      <c r="I115" s="172">
        <v>68000</v>
      </c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4"/>
      <c r="BO115" s="50"/>
    </row>
    <row r="116" spans="1:67" ht="16.5" x14ac:dyDescent="0.3">
      <c r="A116" s="171" t="s">
        <v>328</v>
      </c>
      <c r="B116" s="172"/>
      <c r="C116" s="172"/>
      <c r="D116" s="172"/>
      <c r="E116" s="172"/>
      <c r="F116" s="172"/>
      <c r="G116" s="172">
        <v>0</v>
      </c>
      <c r="H116" s="172">
        <v>46500</v>
      </c>
      <c r="I116" s="172">
        <v>60500</v>
      </c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4"/>
      <c r="BO116" s="50"/>
    </row>
    <row r="117" spans="1:67" ht="16.5" x14ac:dyDescent="0.3">
      <c r="A117" s="171" t="s">
        <v>329</v>
      </c>
      <c r="B117" s="172"/>
      <c r="C117" s="172"/>
      <c r="D117" s="172"/>
      <c r="E117" s="172"/>
      <c r="F117" s="172"/>
      <c r="G117" s="172">
        <v>3704</v>
      </c>
      <c r="H117" s="172">
        <v>96312</v>
      </c>
      <c r="I117" s="172">
        <v>128933</v>
      </c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4"/>
      <c r="BO117" s="50"/>
    </row>
    <row r="118" spans="1:67" ht="16.5" x14ac:dyDescent="0.3">
      <c r="A118" s="171" t="s">
        <v>330</v>
      </c>
      <c r="B118" s="172"/>
      <c r="C118" s="172"/>
      <c r="D118" s="172"/>
      <c r="E118" s="172"/>
      <c r="F118" s="172"/>
      <c r="G118" s="172">
        <v>632</v>
      </c>
      <c r="H118" s="172">
        <v>64021</v>
      </c>
      <c r="I118" s="172">
        <v>101621</v>
      </c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4"/>
      <c r="BO118" s="50"/>
    </row>
    <row r="119" spans="1:67" ht="16.5" x14ac:dyDescent="0.3">
      <c r="A119" s="171" t="s">
        <v>331</v>
      </c>
      <c r="B119" s="172"/>
      <c r="C119" s="172"/>
      <c r="D119" s="172"/>
      <c r="E119" s="172"/>
      <c r="F119" s="172"/>
      <c r="G119" s="172">
        <v>0</v>
      </c>
      <c r="H119" s="172">
        <v>34000</v>
      </c>
      <c r="I119" s="172">
        <v>62500</v>
      </c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4"/>
      <c r="BO119" s="50"/>
    </row>
    <row r="120" spans="1:67" ht="16.5" x14ac:dyDescent="0.3">
      <c r="A120" s="171" t="s">
        <v>332</v>
      </c>
      <c r="B120" s="172"/>
      <c r="C120" s="172"/>
      <c r="D120" s="172"/>
      <c r="E120" s="172"/>
      <c r="F120" s="172"/>
      <c r="G120" s="172">
        <v>0</v>
      </c>
      <c r="H120" s="172">
        <v>76048</v>
      </c>
      <c r="I120" s="172">
        <v>141139</v>
      </c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4"/>
      <c r="BO120" s="50"/>
    </row>
    <row r="121" spans="1:67" ht="16.5" x14ac:dyDescent="0.3">
      <c r="A121" s="171" t="s">
        <v>333</v>
      </c>
      <c r="B121" s="172"/>
      <c r="C121" s="172"/>
      <c r="D121" s="172"/>
      <c r="E121" s="172"/>
      <c r="F121" s="172"/>
      <c r="G121" s="172">
        <v>664</v>
      </c>
      <c r="H121" s="172">
        <v>79777</v>
      </c>
      <c r="I121" s="172">
        <v>81992</v>
      </c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4"/>
      <c r="BO121" s="50"/>
    </row>
    <row r="122" spans="1:67" ht="16.5" x14ac:dyDescent="0.3">
      <c r="A122" s="171" t="s">
        <v>334</v>
      </c>
      <c r="B122" s="172"/>
      <c r="C122" s="172"/>
      <c r="D122" s="172"/>
      <c r="E122" s="172"/>
      <c r="F122" s="172"/>
      <c r="G122" s="172">
        <v>1791</v>
      </c>
      <c r="H122" s="172">
        <v>129282</v>
      </c>
      <c r="I122" s="172">
        <v>93586</v>
      </c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4"/>
      <c r="BO122" s="50"/>
    </row>
    <row r="123" spans="1:67" ht="16.5" x14ac:dyDescent="0.3">
      <c r="A123" s="171" t="s">
        <v>335</v>
      </c>
      <c r="B123" s="172"/>
      <c r="C123" s="172"/>
      <c r="D123" s="172"/>
      <c r="E123" s="172"/>
      <c r="F123" s="172"/>
      <c r="G123" s="172">
        <v>1536</v>
      </c>
      <c r="H123" s="172">
        <v>92953</v>
      </c>
      <c r="I123" s="172">
        <v>89004</v>
      </c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4"/>
      <c r="BO123" s="50"/>
    </row>
    <row r="124" spans="1:67" ht="16.5" x14ac:dyDescent="0.3">
      <c r="A124" s="171" t="s">
        <v>336</v>
      </c>
      <c r="B124" s="172"/>
      <c r="C124" s="172"/>
      <c r="D124" s="172"/>
      <c r="E124" s="172"/>
      <c r="F124" s="172"/>
      <c r="G124" s="172">
        <v>1500</v>
      </c>
      <c r="H124" s="172">
        <v>60360</v>
      </c>
      <c r="I124" s="172">
        <v>69423</v>
      </c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4"/>
      <c r="BO124" s="50"/>
    </row>
    <row r="125" spans="1:67" ht="16.5" x14ac:dyDescent="0.3">
      <c r="A125" s="171" t="s">
        <v>337</v>
      </c>
      <c r="B125" s="172"/>
      <c r="C125" s="172"/>
      <c r="D125" s="172"/>
      <c r="E125" s="172"/>
      <c r="F125" s="172"/>
      <c r="G125" s="172">
        <v>0</v>
      </c>
      <c r="H125" s="172">
        <v>87825</v>
      </c>
      <c r="I125" s="172">
        <v>82061</v>
      </c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4"/>
      <c r="BO125" s="50"/>
    </row>
    <row r="126" spans="1:67" ht="16.5" x14ac:dyDescent="0.3">
      <c r="A126" s="171" t="s">
        <v>338</v>
      </c>
      <c r="B126" s="172"/>
      <c r="C126" s="172"/>
      <c r="D126" s="172"/>
      <c r="E126" s="172"/>
      <c r="F126" s="172"/>
      <c r="G126" s="172"/>
      <c r="H126" s="172">
        <v>2981657</v>
      </c>
      <c r="I126" s="172">
        <v>121382</v>
      </c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4"/>
      <c r="BO126" s="50"/>
    </row>
    <row r="127" spans="1:67" ht="16.5" x14ac:dyDescent="0.3">
      <c r="A127" s="171" t="s">
        <v>339</v>
      </c>
      <c r="B127" s="172"/>
      <c r="C127" s="172"/>
      <c r="D127" s="172"/>
      <c r="E127" s="172"/>
      <c r="F127" s="172"/>
      <c r="G127" s="172"/>
      <c r="H127" s="172">
        <v>507514</v>
      </c>
      <c r="I127" s="172">
        <v>14000</v>
      </c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4"/>
      <c r="BO127" s="50"/>
    </row>
    <row r="128" spans="1:67" ht="16.5" x14ac:dyDescent="0.3">
      <c r="A128" s="171" t="s">
        <v>340</v>
      </c>
      <c r="B128" s="172"/>
      <c r="C128" s="172"/>
      <c r="D128" s="172"/>
      <c r="E128" s="172"/>
      <c r="F128" s="172"/>
      <c r="G128" s="172"/>
      <c r="H128" s="172">
        <v>786815</v>
      </c>
      <c r="I128" s="172">
        <v>32500</v>
      </c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4"/>
      <c r="BO128" s="50"/>
    </row>
    <row r="129" spans="1:67" ht="16.5" x14ac:dyDescent="0.3">
      <c r="A129" s="171" t="s">
        <v>341</v>
      </c>
      <c r="B129" s="172"/>
      <c r="C129" s="172"/>
      <c r="D129" s="172"/>
      <c r="E129" s="172"/>
      <c r="F129" s="172"/>
      <c r="G129" s="172"/>
      <c r="H129" s="172">
        <v>123000</v>
      </c>
      <c r="I129" s="172">
        <v>6000</v>
      </c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4"/>
      <c r="BO129" s="50"/>
    </row>
    <row r="130" spans="1:67" ht="16.5" x14ac:dyDescent="0.3">
      <c r="A130" s="171" t="s">
        <v>342</v>
      </c>
      <c r="B130" s="172"/>
      <c r="C130" s="172"/>
      <c r="D130" s="172"/>
      <c r="E130" s="172"/>
      <c r="F130" s="172"/>
      <c r="G130" s="172"/>
      <c r="H130" s="172">
        <v>191386</v>
      </c>
      <c r="I130" s="172">
        <v>263445</v>
      </c>
      <c r="J130" s="172">
        <v>167050</v>
      </c>
      <c r="K130" s="172">
        <v>122193</v>
      </c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4"/>
      <c r="BO130" s="50"/>
    </row>
    <row r="131" spans="1:67" ht="16.5" x14ac:dyDescent="0.3">
      <c r="A131" s="171" t="s">
        <v>343</v>
      </c>
      <c r="B131" s="172"/>
      <c r="C131" s="172"/>
      <c r="D131" s="172"/>
      <c r="E131" s="172"/>
      <c r="F131" s="172"/>
      <c r="G131" s="172"/>
      <c r="H131" s="172">
        <v>45494</v>
      </c>
      <c r="I131" s="172">
        <v>42261</v>
      </c>
      <c r="J131" s="172">
        <v>19965</v>
      </c>
      <c r="K131" s="172">
        <v>14739</v>
      </c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4"/>
      <c r="BO131" s="50"/>
    </row>
    <row r="132" spans="1:67" ht="16.5" x14ac:dyDescent="0.3">
      <c r="A132" s="171" t="s">
        <v>344</v>
      </c>
      <c r="B132" s="172"/>
      <c r="C132" s="172"/>
      <c r="D132" s="172"/>
      <c r="E132" s="172"/>
      <c r="F132" s="172"/>
      <c r="G132" s="172"/>
      <c r="H132" s="172">
        <v>0</v>
      </c>
      <c r="I132" s="172">
        <v>2000</v>
      </c>
      <c r="J132" s="172">
        <v>2000</v>
      </c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4"/>
      <c r="BO132" s="50"/>
    </row>
    <row r="133" spans="1:67" ht="16.5" x14ac:dyDescent="0.3">
      <c r="A133" s="171" t="s">
        <v>345</v>
      </c>
      <c r="B133" s="172"/>
      <c r="C133" s="172"/>
      <c r="D133" s="172"/>
      <c r="E133" s="172"/>
      <c r="F133" s="172"/>
      <c r="G133" s="172"/>
      <c r="H133" s="172"/>
      <c r="I133" s="172">
        <v>8632</v>
      </c>
      <c r="J133" s="172">
        <v>37554</v>
      </c>
      <c r="K133" s="172">
        <v>44596</v>
      </c>
      <c r="L133" s="172">
        <v>8911</v>
      </c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4"/>
      <c r="BO133" s="50"/>
    </row>
    <row r="134" spans="1:67" ht="16.5" x14ac:dyDescent="0.3">
      <c r="A134" s="171" t="s">
        <v>346</v>
      </c>
      <c r="B134" s="172"/>
      <c r="C134" s="172"/>
      <c r="D134" s="172"/>
      <c r="E134" s="172"/>
      <c r="F134" s="172"/>
      <c r="G134" s="172"/>
      <c r="H134" s="172"/>
      <c r="I134" s="172">
        <v>21974</v>
      </c>
      <c r="J134" s="172">
        <v>24125</v>
      </c>
      <c r="K134" s="172">
        <v>24804</v>
      </c>
      <c r="L134" s="172">
        <v>20338</v>
      </c>
      <c r="M134" s="172">
        <v>0</v>
      </c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4"/>
      <c r="BO134" s="50"/>
    </row>
    <row r="135" spans="1:67" ht="16.5" x14ac:dyDescent="0.3">
      <c r="A135" s="171" t="s">
        <v>347</v>
      </c>
      <c r="B135" s="172"/>
      <c r="C135" s="172"/>
      <c r="D135" s="172"/>
      <c r="E135" s="172"/>
      <c r="F135" s="172"/>
      <c r="G135" s="172"/>
      <c r="H135" s="172"/>
      <c r="I135" s="172">
        <v>659975</v>
      </c>
      <c r="J135" s="172">
        <v>654554</v>
      </c>
      <c r="K135" s="172">
        <v>525029</v>
      </c>
      <c r="L135" s="172">
        <v>523938</v>
      </c>
      <c r="M135" s="172">
        <v>5820</v>
      </c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4"/>
      <c r="BO135" s="50"/>
    </row>
    <row r="136" spans="1:67" ht="16.5" x14ac:dyDescent="0.3">
      <c r="A136" s="171" t="s">
        <v>348</v>
      </c>
      <c r="B136" s="172"/>
      <c r="C136" s="172"/>
      <c r="D136" s="172"/>
      <c r="E136" s="172"/>
      <c r="F136" s="172"/>
      <c r="G136" s="172"/>
      <c r="H136" s="172"/>
      <c r="I136" s="172">
        <v>642210</v>
      </c>
      <c r="J136" s="172">
        <v>655269</v>
      </c>
      <c r="K136" s="172">
        <v>506757</v>
      </c>
      <c r="L136" s="172">
        <v>566863</v>
      </c>
      <c r="M136" s="172">
        <v>4107</v>
      </c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4"/>
      <c r="BO136" s="50"/>
    </row>
    <row r="137" spans="1:67" ht="16.5" x14ac:dyDescent="0.3">
      <c r="A137" s="171" t="s">
        <v>349</v>
      </c>
      <c r="B137" s="172"/>
      <c r="C137" s="172"/>
      <c r="D137" s="172"/>
      <c r="E137" s="172"/>
      <c r="F137" s="172"/>
      <c r="G137" s="172"/>
      <c r="H137" s="172"/>
      <c r="I137" s="172">
        <v>322040</v>
      </c>
      <c r="J137" s="172">
        <v>371861</v>
      </c>
      <c r="K137" s="172">
        <v>284386</v>
      </c>
      <c r="L137" s="172">
        <v>266812</v>
      </c>
      <c r="M137" s="172">
        <v>3245</v>
      </c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4"/>
      <c r="BO137" s="50"/>
    </row>
    <row r="138" spans="1:67" ht="16.5" x14ac:dyDescent="0.3">
      <c r="A138" s="171" t="s">
        <v>350</v>
      </c>
      <c r="B138" s="172"/>
      <c r="C138" s="172"/>
      <c r="D138" s="172"/>
      <c r="E138" s="172"/>
      <c r="F138" s="172"/>
      <c r="G138" s="172"/>
      <c r="H138" s="172"/>
      <c r="I138" s="172">
        <v>0</v>
      </c>
      <c r="J138" s="172"/>
      <c r="K138" s="172">
        <v>300</v>
      </c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4"/>
      <c r="BO138" s="50"/>
    </row>
    <row r="139" spans="1:67" ht="16.5" x14ac:dyDescent="0.3">
      <c r="A139" s="171" t="s">
        <v>351</v>
      </c>
      <c r="B139" s="172"/>
      <c r="C139" s="172"/>
      <c r="D139" s="172"/>
      <c r="E139" s="172"/>
      <c r="F139" s="172"/>
      <c r="G139" s="172"/>
      <c r="H139" s="172"/>
      <c r="I139" s="172"/>
      <c r="J139" s="172">
        <v>108026</v>
      </c>
      <c r="K139" s="172">
        <v>310262</v>
      </c>
      <c r="L139" s="172">
        <v>241776</v>
      </c>
      <c r="M139" s="172">
        <v>250851</v>
      </c>
      <c r="N139" s="172">
        <v>701</v>
      </c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4"/>
      <c r="BO139" s="50"/>
    </row>
    <row r="140" spans="1:67" ht="16.5" x14ac:dyDescent="0.3">
      <c r="A140" s="171" t="s">
        <v>352</v>
      </c>
      <c r="B140" s="172"/>
      <c r="C140" s="172"/>
      <c r="D140" s="172"/>
      <c r="E140" s="172"/>
      <c r="F140" s="172"/>
      <c r="G140" s="172"/>
      <c r="H140" s="172"/>
      <c r="I140" s="172"/>
      <c r="J140" s="172">
        <v>321975</v>
      </c>
      <c r="K140" s="172">
        <v>2617091</v>
      </c>
      <c r="L140" s="172">
        <v>2142924</v>
      </c>
      <c r="M140" s="172">
        <v>2216717</v>
      </c>
      <c r="N140" s="172">
        <v>165138</v>
      </c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4"/>
      <c r="BO140" s="50"/>
    </row>
    <row r="141" spans="1:67" ht="16.5" x14ac:dyDescent="0.3">
      <c r="A141" s="171" t="s">
        <v>353</v>
      </c>
      <c r="B141" s="172"/>
      <c r="C141" s="172"/>
      <c r="D141" s="172"/>
      <c r="E141" s="172"/>
      <c r="F141" s="172"/>
      <c r="G141" s="172"/>
      <c r="H141" s="172"/>
      <c r="I141" s="172"/>
      <c r="J141" s="172">
        <v>15000</v>
      </c>
      <c r="K141" s="172">
        <v>145421</v>
      </c>
      <c r="L141" s="172">
        <v>119477</v>
      </c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4"/>
      <c r="BO141" s="50"/>
    </row>
    <row r="142" spans="1:67" ht="16.5" x14ac:dyDescent="0.3">
      <c r="A142" s="171" t="s">
        <v>354</v>
      </c>
      <c r="B142" s="172"/>
      <c r="C142" s="172"/>
      <c r="D142" s="172"/>
      <c r="E142" s="172"/>
      <c r="F142" s="172"/>
      <c r="G142" s="172"/>
      <c r="H142" s="172"/>
      <c r="I142" s="172"/>
      <c r="J142" s="172">
        <v>9549</v>
      </c>
      <c r="K142" s="172">
        <v>172303</v>
      </c>
      <c r="L142" s="172">
        <v>124981</v>
      </c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4"/>
      <c r="BO142" s="50"/>
    </row>
    <row r="143" spans="1:67" ht="16.5" x14ac:dyDescent="0.3">
      <c r="A143" s="171" t="s">
        <v>355</v>
      </c>
      <c r="B143" s="172"/>
      <c r="C143" s="172"/>
      <c r="D143" s="172"/>
      <c r="E143" s="172"/>
      <c r="F143" s="172"/>
      <c r="G143" s="172"/>
      <c r="H143" s="172"/>
      <c r="I143" s="172"/>
      <c r="J143" s="172">
        <v>12612</v>
      </c>
      <c r="K143" s="172">
        <v>155961</v>
      </c>
      <c r="L143" s="172">
        <v>37147</v>
      </c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4"/>
      <c r="BO143" s="50"/>
    </row>
    <row r="144" spans="1:67" ht="16.5" x14ac:dyDescent="0.3">
      <c r="A144" s="171" t="s">
        <v>356</v>
      </c>
      <c r="B144" s="172"/>
      <c r="C144" s="172"/>
      <c r="D144" s="172"/>
      <c r="E144" s="172"/>
      <c r="F144" s="172"/>
      <c r="G144" s="172"/>
      <c r="H144" s="172"/>
      <c r="I144" s="172"/>
      <c r="J144" s="172"/>
      <c r="K144" s="172">
        <v>69080</v>
      </c>
      <c r="L144" s="172">
        <v>263545</v>
      </c>
      <c r="M144" s="172">
        <v>207246</v>
      </c>
      <c r="N144" s="172">
        <v>129700</v>
      </c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4"/>
      <c r="BO144" s="50"/>
    </row>
    <row r="145" spans="1:67" ht="16.5" x14ac:dyDescent="0.3">
      <c r="A145" s="171" t="s">
        <v>357</v>
      </c>
      <c r="B145" s="172"/>
      <c r="C145" s="172"/>
      <c r="D145" s="172"/>
      <c r="E145" s="172"/>
      <c r="F145" s="172"/>
      <c r="G145" s="172"/>
      <c r="H145" s="172"/>
      <c r="I145" s="172"/>
      <c r="J145" s="172"/>
      <c r="K145" s="172">
        <v>110599</v>
      </c>
      <c r="L145" s="172">
        <v>394608</v>
      </c>
      <c r="M145" s="172">
        <v>327497</v>
      </c>
      <c r="N145" s="172">
        <v>239988</v>
      </c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4"/>
      <c r="BO145" s="50"/>
    </row>
    <row r="146" spans="1:67" ht="16.5" x14ac:dyDescent="0.3">
      <c r="A146" s="171" t="s">
        <v>358</v>
      </c>
      <c r="B146" s="172"/>
      <c r="C146" s="172"/>
      <c r="D146" s="172"/>
      <c r="E146" s="172"/>
      <c r="F146" s="172"/>
      <c r="G146" s="172"/>
      <c r="H146" s="172"/>
      <c r="I146" s="172"/>
      <c r="J146" s="172"/>
      <c r="K146" s="172">
        <v>9583</v>
      </c>
      <c r="L146" s="172">
        <v>18957</v>
      </c>
      <c r="M146" s="172">
        <v>17494</v>
      </c>
      <c r="N146" s="172">
        <v>12100</v>
      </c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4"/>
      <c r="BO146" s="50"/>
    </row>
    <row r="147" spans="1:67" ht="16.5" x14ac:dyDescent="0.3">
      <c r="A147" s="171" t="s">
        <v>359</v>
      </c>
      <c r="B147" s="172"/>
      <c r="C147" s="172"/>
      <c r="D147" s="172"/>
      <c r="E147" s="172"/>
      <c r="F147" s="172"/>
      <c r="G147" s="172"/>
      <c r="H147" s="172"/>
      <c r="I147" s="172"/>
      <c r="J147" s="172"/>
      <c r="K147" s="172">
        <v>38175</v>
      </c>
      <c r="L147" s="172">
        <v>97431</v>
      </c>
      <c r="M147" s="172">
        <v>64308</v>
      </c>
      <c r="N147" s="172">
        <v>53216</v>
      </c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4"/>
      <c r="BO147" s="50"/>
    </row>
    <row r="148" spans="1:67" ht="16.5" x14ac:dyDescent="0.3">
      <c r="A148" s="171" t="s">
        <v>360</v>
      </c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>
        <v>4770</v>
      </c>
      <c r="M148" s="172">
        <v>17230</v>
      </c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4"/>
      <c r="BO148" s="50"/>
    </row>
    <row r="149" spans="1:67" ht="16.5" x14ac:dyDescent="0.3">
      <c r="A149" s="171" t="s">
        <v>361</v>
      </c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>
        <v>0</v>
      </c>
      <c r="M149" s="172">
        <v>1053767</v>
      </c>
      <c r="N149" s="172">
        <v>0</v>
      </c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4"/>
      <c r="BO149" s="50"/>
    </row>
    <row r="150" spans="1:67" ht="16.5" x14ac:dyDescent="0.3">
      <c r="A150" s="171" t="s">
        <v>362</v>
      </c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>
        <v>0</v>
      </c>
      <c r="M150" s="172">
        <v>1345865</v>
      </c>
      <c r="N150" s="172">
        <v>0</v>
      </c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4"/>
      <c r="BO150" s="50"/>
    </row>
    <row r="151" spans="1:67" ht="16.5" x14ac:dyDescent="0.3">
      <c r="A151" s="171" t="s">
        <v>363</v>
      </c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>
        <v>157967</v>
      </c>
      <c r="M151" s="172">
        <v>0</v>
      </c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4"/>
      <c r="BO151" s="50"/>
    </row>
    <row r="152" spans="1:67" ht="16.5" x14ac:dyDescent="0.3">
      <c r="A152" s="171" t="s">
        <v>364</v>
      </c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>
        <v>838427</v>
      </c>
      <c r="M152" s="172">
        <v>0</v>
      </c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4"/>
      <c r="BO152" s="50"/>
    </row>
    <row r="153" spans="1:67" ht="16.5" x14ac:dyDescent="0.3">
      <c r="A153" s="171" t="s">
        <v>365</v>
      </c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>
        <v>106901</v>
      </c>
      <c r="M153" s="172">
        <v>0</v>
      </c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4"/>
      <c r="BO153" s="50"/>
    </row>
    <row r="154" spans="1:67" ht="16.5" x14ac:dyDescent="0.3">
      <c r="A154" s="171" t="s">
        <v>366</v>
      </c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>
        <v>583458</v>
      </c>
      <c r="M154" s="172">
        <v>0</v>
      </c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4"/>
      <c r="BO154" s="50"/>
    </row>
    <row r="155" spans="1:67" ht="16.5" x14ac:dyDescent="0.3">
      <c r="A155" s="171" t="s">
        <v>367</v>
      </c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>
        <v>49074</v>
      </c>
      <c r="M155" s="172">
        <v>104853</v>
      </c>
      <c r="N155" s="172">
        <v>70573</v>
      </c>
      <c r="O155" s="172">
        <v>43760</v>
      </c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4"/>
      <c r="BO155" s="50"/>
    </row>
    <row r="156" spans="1:67" ht="16.5" x14ac:dyDescent="0.3">
      <c r="A156" s="171" t="s">
        <v>368</v>
      </c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>
        <v>1212</v>
      </c>
      <c r="M156" s="172">
        <v>1581</v>
      </c>
      <c r="N156" s="172">
        <v>774</v>
      </c>
      <c r="O156" s="172">
        <v>1059</v>
      </c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4"/>
      <c r="BO156" s="50"/>
    </row>
    <row r="157" spans="1:67" ht="16.5" x14ac:dyDescent="0.3">
      <c r="A157" s="171" t="s">
        <v>369</v>
      </c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>
        <v>1284</v>
      </c>
      <c r="M157" s="172"/>
      <c r="N157" s="172">
        <v>272</v>
      </c>
      <c r="O157" s="172">
        <v>1048</v>
      </c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4"/>
      <c r="BO157" s="50"/>
    </row>
    <row r="158" spans="1:67" ht="16.5" x14ac:dyDescent="0.3">
      <c r="A158" s="171" t="s">
        <v>370</v>
      </c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>
        <v>728915</v>
      </c>
      <c r="M158" s="172">
        <v>2518420</v>
      </c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4"/>
      <c r="BO158" s="50"/>
    </row>
    <row r="159" spans="1:67" ht="16.5" x14ac:dyDescent="0.3">
      <c r="A159" s="171" t="s">
        <v>371</v>
      </c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>
        <v>92126</v>
      </c>
      <c r="M159" s="172">
        <v>391919</v>
      </c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4"/>
      <c r="BO159" s="50"/>
    </row>
    <row r="160" spans="1:67" ht="16.5" x14ac:dyDescent="0.3">
      <c r="A160" s="171" t="s">
        <v>372</v>
      </c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>
        <v>137982</v>
      </c>
      <c r="M160" s="172">
        <v>476369</v>
      </c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4"/>
      <c r="BO160" s="50"/>
    </row>
    <row r="161" spans="1:67" ht="16.5" x14ac:dyDescent="0.3">
      <c r="A161" s="171" t="s">
        <v>373</v>
      </c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>
        <v>25508</v>
      </c>
      <c r="M161" s="172">
        <v>80871</v>
      </c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4"/>
      <c r="BO161" s="50"/>
    </row>
    <row r="162" spans="1:67" ht="16.5" x14ac:dyDescent="0.3">
      <c r="A162" s="171" t="s">
        <v>374</v>
      </c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>
        <v>4500</v>
      </c>
      <c r="M162" s="172">
        <v>58450</v>
      </c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4"/>
      <c r="BO162" s="50"/>
    </row>
    <row r="163" spans="1:67" ht="16.5" x14ac:dyDescent="0.3">
      <c r="A163" s="171" t="s">
        <v>375</v>
      </c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>
        <v>27005</v>
      </c>
      <c r="M163" s="172">
        <v>218010</v>
      </c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4"/>
      <c r="BO163" s="50"/>
    </row>
    <row r="164" spans="1:67" ht="16.5" x14ac:dyDescent="0.3">
      <c r="A164" s="171" t="s">
        <v>376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>
        <v>348226</v>
      </c>
      <c r="N164" s="172">
        <v>1012154</v>
      </c>
      <c r="O164" s="172">
        <v>952031</v>
      </c>
      <c r="P164" s="172">
        <v>1044547</v>
      </c>
      <c r="Q164" s="172">
        <v>128811</v>
      </c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4"/>
      <c r="BO164" s="50"/>
    </row>
    <row r="165" spans="1:67" ht="16.5" x14ac:dyDescent="0.3">
      <c r="A165" s="171" t="s">
        <v>377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>
        <v>223001</v>
      </c>
      <c r="N165" s="172">
        <v>684074</v>
      </c>
      <c r="O165" s="172">
        <v>653571</v>
      </c>
      <c r="P165" s="172">
        <v>636734</v>
      </c>
      <c r="Q165" s="172">
        <v>63253</v>
      </c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4"/>
      <c r="BO165" s="50"/>
    </row>
    <row r="166" spans="1:67" ht="16.5" x14ac:dyDescent="0.3">
      <c r="A166" s="171" t="s">
        <v>378</v>
      </c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>
        <v>309838</v>
      </c>
      <c r="N166" s="172">
        <v>917206</v>
      </c>
      <c r="O166" s="172">
        <v>793180</v>
      </c>
      <c r="P166" s="172">
        <v>863036</v>
      </c>
      <c r="Q166" s="172">
        <v>100654</v>
      </c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4"/>
      <c r="BO166" s="50"/>
    </row>
    <row r="167" spans="1:67" ht="16.5" x14ac:dyDescent="0.3">
      <c r="A167" s="171" t="s">
        <v>379</v>
      </c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>
        <v>772</v>
      </c>
      <c r="N167" s="172">
        <v>64516</v>
      </c>
      <c r="O167" s="172">
        <v>111430</v>
      </c>
      <c r="P167" s="172">
        <v>55481</v>
      </c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4"/>
      <c r="BO167" s="50"/>
    </row>
    <row r="168" spans="1:67" ht="16.5" x14ac:dyDescent="0.3">
      <c r="A168" s="171" t="s">
        <v>380</v>
      </c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>
        <v>1588</v>
      </c>
      <c r="N168" s="172">
        <v>67019</v>
      </c>
      <c r="O168" s="172">
        <v>133467</v>
      </c>
      <c r="P168" s="172">
        <v>74014</v>
      </c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4"/>
      <c r="BO168" s="50"/>
    </row>
    <row r="169" spans="1:67" ht="16.5" x14ac:dyDescent="0.3">
      <c r="A169" s="171" t="s">
        <v>381</v>
      </c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>
        <v>84585</v>
      </c>
      <c r="O169" s="172">
        <v>644233</v>
      </c>
      <c r="P169" s="172">
        <v>690626</v>
      </c>
      <c r="Q169" s="172">
        <v>579370</v>
      </c>
      <c r="R169" s="172">
        <v>156828</v>
      </c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4"/>
      <c r="BO169" s="50"/>
    </row>
    <row r="170" spans="1:67" ht="16.5" x14ac:dyDescent="0.3">
      <c r="A170" s="171" t="s">
        <v>382</v>
      </c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>
        <v>23450</v>
      </c>
      <c r="O170" s="172">
        <v>59979</v>
      </c>
      <c r="P170" s="172">
        <v>4500</v>
      </c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4"/>
      <c r="BO170" s="50"/>
    </row>
    <row r="171" spans="1:67" ht="16.5" x14ac:dyDescent="0.3">
      <c r="A171" s="171" t="s">
        <v>383</v>
      </c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>
        <v>57728</v>
      </c>
      <c r="O171" s="172">
        <v>208056</v>
      </c>
      <c r="P171" s="172">
        <v>20930</v>
      </c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4"/>
      <c r="BO171" s="50"/>
    </row>
    <row r="172" spans="1:67" ht="16.5" x14ac:dyDescent="0.3">
      <c r="A172" s="171" t="s">
        <v>384</v>
      </c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>
        <v>4500</v>
      </c>
      <c r="O172" s="172">
        <v>15000</v>
      </c>
      <c r="P172" s="172">
        <v>2500</v>
      </c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4"/>
      <c r="BO172" s="50"/>
    </row>
    <row r="173" spans="1:67" ht="16.5" x14ac:dyDescent="0.3">
      <c r="A173" s="171" t="s">
        <v>385</v>
      </c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>
        <v>11000</v>
      </c>
      <c r="O173" s="172">
        <v>67981</v>
      </c>
      <c r="P173" s="172">
        <v>6500</v>
      </c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4"/>
      <c r="BO173" s="50"/>
    </row>
    <row r="174" spans="1:67" ht="16.5" x14ac:dyDescent="0.3">
      <c r="A174" s="171" t="s">
        <v>386</v>
      </c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>
        <v>24779</v>
      </c>
      <c r="O174" s="172">
        <v>92269</v>
      </c>
      <c r="P174" s="172">
        <v>4000</v>
      </c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4"/>
      <c r="BO174" s="50"/>
    </row>
    <row r="175" spans="1:67" ht="16.5" x14ac:dyDescent="0.3">
      <c r="A175" s="171" t="s">
        <v>387</v>
      </c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>
        <v>5000</v>
      </c>
      <c r="O175" s="172">
        <v>17500</v>
      </c>
      <c r="P175" s="172">
        <v>4000</v>
      </c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4"/>
      <c r="BO175" s="50"/>
    </row>
    <row r="176" spans="1:67" ht="16.5" x14ac:dyDescent="0.3">
      <c r="A176" s="171" t="s">
        <v>388</v>
      </c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>
        <v>7000</v>
      </c>
      <c r="O176" s="172">
        <v>27819</v>
      </c>
      <c r="P176" s="172">
        <v>2000</v>
      </c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4"/>
      <c r="BO176" s="50"/>
    </row>
    <row r="177" spans="1:67" ht="16.5" x14ac:dyDescent="0.3">
      <c r="A177" s="171" t="s">
        <v>389</v>
      </c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>
        <v>2500</v>
      </c>
      <c r="O177" s="172">
        <v>2500</v>
      </c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4"/>
      <c r="BO177" s="50"/>
    </row>
    <row r="178" spans="1:67" ht="16.5" x14ac:dyDescent="0.3">
      <c r="A178" s="171" t="s">
        <v>390</v>
      </c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>
        <v>253444</v>
      </c>
      <c r="O178" s="172">
        <v>253698</v>
      </c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4"/>
      <c r="BO178" s="50"/>
    </row>
    <row r="179" spans="1:67" ht="16.5" x14ac:dyDescent="0.3">
      <c r="A179" s="171" t="s">
        <v>391</v>
      </c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>
        <v>15452</v>
      </c>
      <c r="P179" s="172">
        <v>190732</v>
      </c>
      <c r="Q179" s="172">
        <v>234264</v>
      </c>
      <c r="R179" s="172">
        <v>6360</v>
      </c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4"/>
      <c r="BO179" s="50"/>
    </row>
    <row r="180" spans="1:67" ht="16.5" x14ac:dyDescent="0.3">
      <c r="A180" s="171" t="s">
        <v>392</v>
      </c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>
        <v>2000</v>
      </c>
      <c r="P180" s="172">
        <v>5000</v>
      </c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4"/>
      <c r="BO180" s="50"/>
    </row>
    <row r="181" spans="1:67" ht="16.5" x14ac:dyDescent="0.3">
      <c r="A181" s="171" t="s">
        <v>393</v>
      </c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>
        <v>50070</v>
      </c>
      <c r="P181" s="172">
        <v>711496</v>
      </c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4"/>
      <c r="BO181" s="50"/>
    </row>
    <row r="182" spans="1:67" ht="16.5" x14ac:dyDescent="0.3">
      <c r="A182" s="171" t="s">
        <v>394</v>
      </c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>
        <v>34299</v>
      </c>
      <c r="Q182" s="172">
        <v>236324</v>
      </c>
      <c r="R182" s="172">
        <v>142713</v>
      </c>
      <c r="S182" s="172">
        <v>148825</v>
      </c>
      <c r="T182" s="172">
        <v>7825</v>
      </c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4"/>
      <c r="BO182" s="50"/>
    </row>
    <row r="183" spans="1:67" ht="16.5" x14ac:dyDescent="0.3">
      <c r="A183" s="171" t="s">
        <v>395</v>
      </c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>
        <v>279662</v>
      </c>
      <c r="Q183" s="172">
        <v>876807</v>
      </c>
      <c r="R183" s="172">
        <v>511841</v>
      </c>
      <c r="S183" s="172">
        <v>389796</v>
      </c>
      <c r="T183" s="172">
        <v>18557</v>
      </c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4"/>
      <c r="BO183" s="50"/>
    </row>
    <row r="184" spans="1:67" ht="16.5" x14ac:dyDescent="0.3">
      <c r="A184" s="171" t="s">
        <v>396</v>
      </c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>
        <v>83433</v>
      </c>
      <c r="Q184" s="172">
        <v>350639</v>
      </c>
      <c r="R184" s="172">
        <v>183053</v>
      </c>
      <c r="S184" s="172">
        <v>195538</v>
      </c>
      <c r="T184" s="172">
        <v>15108</v>
      </c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4"/>
      <c r="BO184" s="50"/>
    </row>
    <row r="185" spans="1:67" ht="16.5" x14ac:dyDescent="0.3">
      <c r="A185" s="171" t="s">
        <v>397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>
        <v>357112</v>
      </c>
      <c r="Q185" s="172">
        <v>1211580</v>
      </c>
      <c r="R185" s="172">
        <v>920146</v>
      </c>
      <c r="S185" s="172">
        <v>925852</v>
      </c>
      <c r="T185" s="172">
        <v>46625</v>
      </c>
      <c r="U185" s="172"/>
      <c r="V185" s="172">
        <v>0</v>
      </c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4"/>
      <c r="BO185" s="50"/>
    </row>
    <row r="186" spans="1:67" ht="16.5" x14ac:dyDescent="0.3">
      <c r="A186" s="171" t="s">
        <v>398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>
        <v>66944</v>
      </c>
      <c r="Q186" s="172">
        <v>31988</v>
      </c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4"/>
      <c r="BO186" s="50"/>
    </row>
    <row r="187" spans="1:67" ht="16.5" x14ac:dyDescent="0.3">
      <c r="A187" s="171" t="s">
        <v>399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>
        <v>22500</v>
      </c>
      <c r="Q187" s="172">
        <v>54398</v>
      </c>
      <c r="R187" s="172">
        <v>2500</v>
      </c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>
        <v>0</v>
      </c>
      <c r="AD187" s="172">
        <v>500</v>
      </c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4"/>
      <c r="BO187" s="50"/>
    </row>
    <row r="188" spans="1:67" ht="16.5" x14ac:dyDescent="0.3">
      <c r="A188" s="171" t="s">
        <v>400</v>
      </c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>
        <v>479943</v>
      </c>
      <c r="Q188" s="172">
        <v>1799082</v>
      </c>
      <c r="R188" s="172">
        <v>269119</v>
      </c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4"/>
      <c r="BO188" s="50"/>
    </row>
    <row r="189" spans="1:67" ht="16.5" x14ac:dyDescent="0.3">
      <c r="A189" s="171" t="s">
        <v>401</v>
      </c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>
        <v>72585</v>
      </c>
      <c r="Q189" s="172">
        <v>241217</v>
      </c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4"/>
      <c r="BO189" s="50"/>
    </row>
    <row r="190" spans="1:67" ht="16.5" x14ac:dyDescent="0.3">
      <c r="A190" s="171" t="s">
        <v>402</v>
      </c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>
        <v>3090004</v>
      </c>
      <c r="Q190" s="172">
        <v>9398456</v>
      </c>
      <c r="R190" s="172">
        <v>188621</v>
      </c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4"/>
      <c r="BO190" s="50"/>
    </row>
    <row r="191" spans="1:67" ht="16.5" x14ac:dyDescent="0.3">
      <c r="A191" s="171" t="s">
        <v>403</v>
      </c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>
        <v>3500</v>
      </c>
      <c r="R191" s="172">
        <v>185300</v>
      </c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4"/>
      <c r="BO191" s="50"/>
    </row>
    <row r="192" spans="1:67" ht="16.5" x14ac:dyDescent="0.3">
      <c r="A192" s="171" t="s">
        <v>404</v>
      </c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>
        <v>47462</v>
      </c>
      <c r="R192" s="172">
        <v>104828</v>
      </c>
      <c r="S192" s="172">
        <v>81621</v>
      </c>
      <c r="T192" s="172">
        <v>46713</v>
      </c>
      <c r="U192" s="172">
        <v>226</v>
      </c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4"/>
      <c r="BO192" s="50"/>
    </row>
    <row r="193" spans="1:67" ht="16.5" x14ac:dyDescent="0.3">
      <c r="A193" s="171" t="s">
        <v>405</v>
      </c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>
        <v>34039</v>
      </c>
      <c r="R193" s="172">
        <v>64356</v>
      </c>
      <c r="S193" s="172">
        <v>59462</v>
      </c>
      <c r="T193" s="172">
        <v>45661</v>
      </c>
      <c r="U193" s="172">
        <v>276</v>
      </c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4"/>
      <c r="BO193" s="50"/>
    </row>
    <row r="194" spans="1:67" ht="16.5" x14ac:dyDescent="0.3">
      <c r="A194" s="171" t="s">
        <v>406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>
        <v>1000</v>
      </c>
      <c r="R194" s="172">
        <v>9500</v>
      </c>
      <c r="S194" s="172">
        <v>3238</v>
      </c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4"/>
      <c r="BO194" s="50"/>
    </row>
    <row r="195" spans="1:67" ht="16.5" x14ac:dyDescent="0.3">
      <c r="A195" s="171" t="s">
        <v>407</v>
      </c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>
        <v>21000</v>
      </c>
      <c r="R195" s="172">
        <v>90500</v>
      </c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4"/>
      <c r="BO195" s="50"/>
    </row>
    <row r="196" spans="1:67" ht="16.5" x14ac:dyDescent="0.3">
      <c r="A196" s="171" t="s">
        <v>408</v>
      </c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>
        <v>147161</v>
      </c>
      <c r="R196" s="172">
        <v>613449</v>
      </c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4"/>
      <c r="BO196" s="50"/>
    </row>
    <row r="197" spans="1:67" ht="16.5" x14ac:dyDescent="0.3">
      <c r="A197" s="171" t="s">
        <v>409</v>
      </c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>
        <v>45730</v>
      </c>
      <c r="R197" s="172">
        <v>200340</v>
      </c>
      <c r="S197" s="172">
        <v>39000</v>
      </c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4"/>
      <c r="BO197" s="50"/>
    </row>
    <row r="198" spans="1:67" ht="16.5" x14ac:dyDescent="0.3">
      <c r="A198" s="171" t="s">
        <v>410</v>
      </c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>
        <v>157664</v>
      </c>
      <c r="R198" s="172">
        <v>1041976</v>
      </c>
      <c r="S198" s="172">
        <v>218297</v>
      </c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4"/>
      <c r="BO198" s="50"/>
    </row>
    <row r="199" spans="1:67" ht="16.5" x14ac:dyDescent="0.3">
      <c r="A199" s="171" t="s">
        <v>411</v>
      </c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>
        <v>0</v>
      </c>
      <c r="S199" s="172">
        <v>4557116</v>
      </c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4"/>
      <c r="BO199" s="50"/>
    </row>
    <row r="200" spans="1:67" ht="16.5" x14ac:dyDescent="0.3">
      <c r="A200" s="171" t="s">
        <v>412</v>
      </c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>
        <v>0</v>
      </c>
      <c r="S200" s="172">
        <v>4982888</v>
      </c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4"/>
      <c r="BO200" s="50"/>
    </row>
    <row r="201" spans="1:67" ht="16.5" x14ac:dyDescent="0.3">
      <c r="A201" s="171" t="s">
        <v>413</v>
      </c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>
        <v>0</v>
      </c>
      <c r="S201" s="172">
        <v>924452</v>
      </c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4"/>
      <c r="BO201" s="50"/>
    </row>
    <row r="202" spans="1:67" ht="16.5" x14ac:dyDescent="0.3">
      <c r="A202" s="171" t="s">
        <v>414</v>
      </c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>
        <v>2202</v>
      </c>
      <c r="S202" s="172">
        <v>24384</v>
      </c>
      <c r="T202" s="172">
        <v>12407</v>
      </c>
      <c r="U202" s="172">
        <v>16958</v>
      </c>
      <c r="V202" s="172">
        <v>1402</v>
      </c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4"/>
      <c r="BO202" s="50"/>
    </row>
    <row r="203" spans="1:67" ht="16.5" x14ac:dyDescent="0.3">
      <c r="A203" s="171" t="s">
        <v>415</v>
      </c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>
        <v>0</v>
      </c>
      <c r="S203" s="172">
        <v>484</v>
      </c>
      <c r="T203" s="172">
        <v>56</v>
      </c>
      <c r="U203" s="172">
        <v>136</v>
      </c>
      <c r="V203" s="172">
        <v>140</v>
      </c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4"/>
      <c r="BO203" s="50"/>
    </row>
    <row r="204" spans="1:67" ht="16.5" x14ac:dyDescent="0.3">
      <c r="A204" s="171" t="s">
        <v>416</v>
      </c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>
        <v>268678</v>
      </c>
      <c r="S204" s="172">
        <v>249198</v>
      </c>
      <c r="T204" s="172">
        <v>181858</v>
      </c>
      <c r="U204" s="172">
        <v>102208</v>
      </c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4"/>
      <c r="BO204" s="50"/>
    </row>
    <row r="205" spans="1:67" ht="16.5" x14ac:dyDescent="0.3">
      <c r="A205" s="171" t="s">
        <v>417</v>
      </c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>
        <v>147103</v>
      </c>
      <c r="S205" s="172">
        <v>155753</v>
      </c>
      <c r="T205" s="172">
        <v>111423</v>
      </c>
      <c r="U205" s="172">
        <v>63557</v>
      </c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4"/>
      <c r="BO205" s="50"/>
    </row>
    <row r="206" spans="1:67" ht="16.5" x14ac:dyDescent="0.3">
      <c r="A206" s="171" t="s">
        <v>418</v>
      </c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>
        <v>155905</v>
      </c>
      <c r="S206" s="172">
        <v>128585</v>
      </c>
      <c r="T206" s="172">
        <v>84062</v>
      </c>
      <c r="U206" s="172">
        <v>79776</v>
      </c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4"/>
      <c r="BO206" s="50"/>
    </row>
    <row r="207" spans="1:67" ht="16.5" x14ac:dyDescent="0.3">
      <c r="A207" s="171" t="s">
        <v>419</v>
      </c>
      <c r="B207" s="172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>
        <v>135892</v>
      </c>
      <c r="T207" s="172">
        <v>196527</v>
      </c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4"/>
      <c r="BO207" s="50"/>
    </row>
    <row r="208" spans="1:67" ht="16.5" x14ac:dyDescent="0.3">
      <c r="A208" s="171" t="s">
        <v>420</v>
      </c>
      <c r="B208" s="172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>
        <v>24503</v>
      </c>
      <c r="T208" s="172">
        <v>118645</v>
      </c>
      <c r="U208" s="172">
        <v>88077</v>
      </c>
      <c r="V208" s="172">
        <v>83555</v>
      </c>
      <c r="W208" s="172">
        <v>6732</v>
      </c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4"/>
      <c r="BO208" s="50"/>
    </row>
    <row r="209" spans="1:67" ht="16.5" x14ac:dyDescent="0.3">
      <c r="A209" s="171" t="s">
        <v>421</v>
      </c>
      <c r="B209" s="172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>
        <v>24972</v>
      </c>
      <c r="T209" s="172">
        <v>113000</v>
      </c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4"/>
      <c r="BO209" s="50"/>
    </row>
    <row r="210" spans="1:67" ht="16.5" x14ac:dyDescent="0.3">
      <c r="A210" s="171" t="s">
        <v>422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>
        <v>151132</v>
      </c>
      <c r="T210" s="172">
        <v>700876</v>
      </c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4"/>
      <c r="BO210" s="50"/>
    </row>
    <row r="211" spans="1:67" ht="16.5" x14ac:dyDescent="0.3">
      <c r="A211" s="171" t="s">
        <v>423</v>
      </c>
      <c r="B211" s="172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>
        <v>11500</v>
      </c>
      <c r="U211" s="172">
        <v>247327</v>
      </c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4"/>
      <c r="BO211" s="50"/>
    </row>
    <row r="212" spans="1:67" ht="16.5" x14ac:dyDescent="0.3">
      <c r="A212" s="171" t="s">
        <v>424</v>
      </c>
      <c r="B212" s="172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>
        <v>18317</v>
      </c>
      <c r="U212" s="172">
        <v>100955</v>
      </c>
      <c r="V212" s="172">
        <v>73995</v>
      </c>
      <c r="W212" s="172">
        <v>58795</v>
      </c>
      <c r="X212" s="172">
        <v>6759</v>
      </c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4"/>
      <c r="BO212" s="50"/>
    </row>
    <row r="213" spans="1:67" ht="16.5" x14ac:dyDescent="0.3">
      <c r="A213" s="171" t="s">
        <v>425</v>
      </c>
      <c r="B213" s="172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>
        <v>57977</v>
      </c>
      <c r="U213" s="172">
        <v>271412</v>
      </c>
      <c r="V213" s="172">
        <v>150442</v>
      </c>
      <c r="W213" s="172">
        <v>151887</v>
      </c>
      <c r="X213" s="172">
        <v>13880</v>
      </c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4"/>
      <c r="BO213" s="50"/>
    </row>
    <row r="214" spans="1:67" ht="16.5" x14ac:dyDescent="0.3">
      <c r="A214" s="171" t="s">
        <v>426</v>
      </c>
      <c r="B214" s="172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>
        <v>51277</v>
      </c>
      <c r="U214" s="172">
        <v>217650</v>
      </c>
      <c r="V214" s="172">
        <v>122060</v>
      </c>
      <c r="W214" s="172">
        <v>136744</v>
      </c>
      <c r="X214" s="172">
        <v>9248</v>
      </c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4"/>
      <c r="BO214" s="50"/>
    </row>
    <row r="215" spans="1:67" ht="16.5" x14ac:dyDescent="0.3">
      <c r="A215" s="171" t="s">
        <v>427</v>
      </c>
      <c r="B215" s="172"/>
      <c r="C215" s="172"/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>
        <v>96689</v>
      </c>
      <c r="U215" s="172">
        <v>223089</v>
      </c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4"/>
      <c r="BO215" s="50"/>
    </row>
    <row r="216" spans="1:67" ht="16.5" x14ac:dyDescent="0.3">
      <c r="A216" s="171" t="s">
        <v>428</v>
      </c>
      <c r="B216" s="172"/>
      <c r="C216" s="172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>
        <v>22500</v>
      </c>
      <c r="U216" s="172">
        <v>50905</v>
      </c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4"/>
      <c r="BO216" s="50"/>
    </row>
    <row r="217" spans="1:67" ht="16.5" x14ac:dyDescent="0.3">
      <c r="A217" s="171" t="s">
        <v>429</v>
      </c>
      <c r="B217" s="172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>
        <v>47402</v>
      </c>
      <c r="V217" s="172">
        <v>287014</v>
      </c>
      <c r="W217" s="172">
        <v>46755</v>
      </c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4"/>
      <c r="BO217" s="50"/>
    </row>
    <row r="218" spans="1:67" ht="16.5" x14ac:dyDescent="0.3">
      <c r="A218" s="171" t="s">
        <v>430</v>
      </c>
      <c r="B218" s="172"/>
      <c r="C218" s="172"/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>
        <v>50144</v>
      </c>
      <c r="V218" s="172">
        <v>145686</v>
      </c>
      <c r="W218" s="172">
        <v>119124</v>
      </c>
      <c r="X218" s="172">
        <v>138514</v>
      </c>
      <c r="Y218" s="172">
        <v>0</v>
      </c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4"/>
      <c r="BO218" s="50"/>
    </row>
    <row r="219" spans="1:67" ht="16.5" x14ac:dyDescent="0.3">
      <c r="A219" s="171" t="s">
        <v>431</v>
      </c>
      <c r="B219" s="172"/>
      <c r="C219" s="172"/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>
        <v>45823</v>
      </c>
      <c r="V219" s="172">
        <v>118580</v>
      </c>
      <c r="W219" s="172">
        <v>102024</v>
      </c>
      <c r="X219" s="172">
        <v>87340</v>
      </c>
      <c r="Y219" s="172">
        <v>0</v>
      </c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4"/>
      <c r="BO219" s="50"/>
    </row>
    <row r="220" spans="1:67" ht="16.5" x14ac:dyDescent="0.3">
      <c r="A220" s="171" t="s">
        <v>432</v>
      </c>
      <c r="B220" s="172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>
        <v>28626</v>
      </c>
      <c r="V220" s="172">
        <v>90307</v>
      </c>
      <c r="W220" s="172">
        <v>77483</v>
      </c>
      <c r="X220" s="172">
        <v>83457</v>
      </c>
      <c r="Y220" s="172">
        <v>0</v>
      </c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4"/>
      <c r="BO220" s="50"/>
    </row>
    <row r="221" spans="1:67" ht="16.5" x14ac:dyDescent="0.3">
      <c r="A221" s="171" t="s">
        <v>433</v>
      </c>
      <c r="B221" s="172"/>
      <c r="C221" s="172"/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>
        <v>271290</v>
      </c>
      <c r="V221" s="172">
        <v>332561</v>
      </c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4"/>
      <c r="BO221" s="50"/>
    </row>
    <row r="222" spans="1:67" ht="16.5" x14ac:dyDescent="0.3">
      <c r="A222" s="171" t="s">
        <v>434</v>
      </c>
      <c r="B222" s="172"/>
      <c r="C222" s="172"/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>
        <v>31085</v>
      </c>
      <c r="V222" s="172">
        <v>36675</v>
      </c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4"/>
      <c r="BO222" s="50"/>
    </row>
    <row r="223" spans="1:67" ht="16.5" x14ac:dyDescent="0.3">
      <c r="A223" s="171" t="s">
        <v>435</v>
      </c>
      <c r="B223" s="172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>
        <v>111744</v>
      </c>
      <c r="W223" s="172">
        <v>110547</v>
      </c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4"/>
      <c r="BO223" s="50"/>
    </row>
    <row r="224" spans="1:67" ht="16.5" x14ac:dyDescent="0.3">
      <c r="A224" s="171" t="s">
        <v>436</v>
      </c>
      <c r="B224" s="172"/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>
        <v>287653</v>
      </c>
      <c r="W224" s="172">
        <v>341429</v>
      </c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4"/>
      <c r="BO224" s="50"/>
    </row>
    <row r="225" spans="1:67" ht="16.5" x14ac:dyDescent="0.3">
      <c r="A225" s="171" t="s">
        <v>437</v>
      </c>
      <c r="B225" s="172"/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>
        <v>44698</v>
      </c>
      <c r="W225" s="172">
        <v>46979</v>
      </c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4"/>
      <c r="BO225" s="50"/>
    </row>
    <row r="226" spans="1:67" ht="16.5" x14ac:dyDescent="0.3">
      <c r="A226" s="171" t="s">
        <v>438</v>
      </c>
      <c r="B226" s="172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>
        <v>26250</v>
      </c>
      <c r="W226" s="172">
        <v>129353</v>
      </c>
      <c r="X226" s="172">
        <v>18000</v>
      </c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4"/>
      <c r="BO226" s="50"/>
    </row>
    <row r="227" spans="1:67" ht="16.5" x14ac:dyDescent="0.3">
      <c r="A227" s="171" t="s">
        <v>439</v>
      </c>
      <c r="B227" s="172"/>
      <c r="C227" s="172"/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>
        <v>6122</v>
      </c>
      <c r="W227" s="172">
        <v>400540</v>
      </c>
      <c r="X227" s="172">
        <v>115445</v>
      </c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4"/>
      <c r="BO227" s="50"/>
    </row>
    <row r="228" spans="1:67" ht="16.5" x14ac:dyDescent="0.3">
      <c r="A228" s="171" t="s">
        <v>440</v>
      </c>
      <c r="B228" s="172"/>
      <c r="C228" s="172"/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>
        <v>0</v>
      </c>
      <c r="V228" s="172">
        <v>812722</v>
      </c>
      <c r="W228" s="172">
        <v>2254807</v>
      </c>
      <c r="X228" s="172">
        <v>1578011</v>
      </c>
      <c r="Y228" s="172">
        <v>518532</v>
      </c>
      <c r="Z228" s="172">
        <v>255310</v>
      </c>
      <c r="AA228" s="172">
        <v>136610</v>
      </c>
      <c r="AB228" s="172">
        <v>279773</v>
      </c>
      <c r="AC228" s="172">
        <v>26872</v>
      </c>
      <c r="AD228" s="172">
        <v>0</v>
      </c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4"/>
      <c r="BO228" s="50"/>
    </row>
    <row r="229" spans="1:67" ht="16.5" x14ac:dyDescent="0.3">
      <c r="A229" s="171" t="s">
        <v>441</v>
      </c>
      <c r="B229" s="172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>
        <v>12500</v>
      </c>
      <c r="X229" s="172">
        <v>232877</v>
      </c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4"/>
      <c r="BO229" s="50"/>
    </row>
    <row r="230" spans="1:67" ht="16.5" x14ac:dyDescent="0.3">
      <c r="A230" s="171" t="s">
        <v>442</v>
      </c>
      <c r="B230" s="172"/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>
        <v>54740</v>
      </c>
      <c r="X230" s="172">
        <v>108325</v>
      </c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4"/>
      <c r="BO230" s="50"/>
    </row>
    <row r="231" spans="1:67" ht="16.5" x14ac:dyDescent="0.3">
      <c r="A231" s="171" t="s">
        <v>443</v>
      </c>
      <c r="B231" s="172"/>
      <c r="C231" s="172"/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>
        <v>8500</v>
      </c>
      <c r="X231" s="172">
        <v>11500</v>
      </c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4"/>
      <c r="BO231" s="50"/>
    </row>
    <row r="232" spans="1:67" ht="16.5" x14ac:dyDescent="0.3">
      <c r="A232" s="171" t="s">
        <v>444</v>
      </c>
      <c r="B232" s="172"/>
      <c r="C232" s="172"/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>
        <v>25500</v>
      </c>
      <c r="X232" s="172">
        <v>102574</v>
      </c>
      <c r="Y232" s="172">
        <v>12000</v>
      </c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4"/>
      <c r="BO232" s="50"/>
    </row>
    <row r="233" spans="1:67" ht="16.5" x14ac:dyDescent="0.3">
      <c r="A233" s="171" t="s">
        <v>445</v>
      </c>
      <c r="B233" s="172"/>
      <c r="C233" s="172"/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>
        <v>0</v>
      </c>
      <c r="X233" s="172">
        <v>257269</v>
      </c>
      <c r="Y233" s="172">
        <v>162840</v>
      </c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4"/>
      <c r="BO233" s="50"/>
    </row>
    <row r="234" spans="1:67" ht="16.5" x14ac:dyDescent="0.3">
      <c r="A234" s="171" t="s">
        <v>446</v>
      </c>
      <c r="B234" s="172"/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>
        <v>20824</v>
      </c>
      <c r="Y234" s="172">
        <v>44587</v>
      </c>
      <c r="Z234" s="172">
        <v>30834</v>
      </c>
      <c r="AA234" s="172">
        <v>18881</v>
      </c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4"/>
      <c r="BO234" s="50"/>
    </row>
    <row r="235" spans="1:67" ht="16.5" x14ac:dyDescent="0.3">
      <c r="A235" s="171" t="s">
        <v>447</v>
      </c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>
        <v>206301</v>
      </c>
      <c r="Y235" s="172">
        <v>286028</v>
      </c>
      <c r="Z235" s="172">
        <v>291896</v>
      </c>
      <c r="AA235" s="172">
        <v>149179</v>
      </c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4"/>
      <c r="BO235" s="50"/>
    </row>
    <row r="236" spans="1:67" ht="16.5" x14ac:dyDescent="0.3">
      <c r="A236" s="171" t="s">
        <v>448</v>
      </c>
      <c r="B236" s="172"/>
      <c r="C236" s="172"/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>
        <v>41834</v>
      </c>
      <c r="Y236" s="172">
        <v>67374</v>
      </c>
      <c r="Z236" s="172">
        <v>55301</v>
      </c>
      <c r="AA236" s="172">
        <v>24688</v>
      </c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4"/>
      <c r="BO236" s="50"/>
    </row>
    <row r="237" spans="1:67" ht="16.5" x14ac:dyDescent="0.3">
      <c r="A237" s="171" t="s">
        <v>449</v>
      </c>
      <c r="B237" s="172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>
        <v>25770</v>
      </c>
      <c r="Y237" s="172">
        <v>33416</v>
      </c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4"/>
      <c r="BO237" s="50"/>
    </row>
    <row r="238" spans="1:67" ht="16.5" x14ac:dyDescent="0.3">
      <c r="A238" s="171" t="s">
        <v>450</v>
      </c>
      <c r="B238" s="172"/>
      <c r="C238" s="172"/>
      <c r="D238" s="172"/>
      <c r="E238" s="172"/>
      <c r="F238" s="172"/>
      <c r="G238" s="172"/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>
        <v>3932</v>
      </c>
      <c r="Y238" s="172">
        <v>6000</v>
      </c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4"/>
      <c r="BO238" s="50"/>
    </row>
    <row r="239" spans="1:67" ht="16.5" x14ac:dyDescent="0.3">
      <c r="A239" s="171" t="s">
        <v>451</v>
      </c>
      <c r="B239" s="172"/>
      <c r="C239" s="172"/>
      <c r="D239" s="172"/>
      <c r="E239" s="172"/>
      <c r="F239" s="172"/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>
        <v>33358</v>
      </c>
      <c r="Y239" s="172">
        <v>98480</v>
      </c>
      <c r="Z239" s="172">
        <v>10500</v>
      </c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4"/>
      <c r="BO239" s="50"/>
    </row>
    <row r="240" spans="1:67" ht="16.5" x14ac:dyDescent="0.3">
      <c r="A240" s="171" t="s">
        <v>452</v>
      </c>
      <c r="B240" s="172"/>
      <c r="C240" s="172"/>
      <c r="D240" s="172"/>
      <c r="E240" s="172"/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>
        <v>171993</v>
      </c>
      <c r="Y240" s="172">
        <v>284889</v>
      </c>
      <c r="Z240" s="172">
        <v>312971</v>
      </c>
      <c r="AA240" s="172">
        <v>170807</v>
      </c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4"/>
      <c r="BO240" s="50"/>
    </row>
    <row r="241" spans="1:67" ht="16.5" x14ac:dyDescent="0.3">
      <c r="A241" s="171" t="s">
        <v>453</v>
      </c>
      <c r="B241" s="172"/>
      <c r="C241" s="172"/>
      <c r="D241" s="172"/>
      <c r="E241" s="172"/>
      <c r="F241" s="172"/>
      <c r="G241" s="172"/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>
        <v>115021</v>
      </c>
      <c r="Z241" s="172">
        <v>182151</v>
      </c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4"/>
      <c r="BO241" s="50"/>
    </row>
    <row r="242" spans="1:67" ht="16.5" x14ac:dyDescent="0.3">
      <c r="A242" s="171" t="s">
        <v>454</v>
      </c>
      <c r="B242" s="172"/>
      <c r="C242" s="172"/>
      <c r="D242" s="172"/>
      <c r="E242" s="172"/>
      <c r="F242" s="172"/>
      <c r="G242" s="172"/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>
        <v>6796011</v>
      </c>
      <c r="Z242" s="172">
        <v>16405292</v>
      </c>
      <c r="AA242" s="172">
        <v>14672142</v>
      </c>
      <c r="AB242" s="172">
        <v>9541301</v>
      </c>
      <c r="AC242" s="172">
        <v>1165306</v>
      </c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4"/>
      <c r="BO242" s="50"/>
    </row>
    <row r="243" spans="1:67" ht="16.5" x14ac:dyDescent="0.3">
      <c r="A243" s="171" t="s">
        <v>455</v>
      </c>
      <c r="B243" s="172"/>
      <c r="C243" s="172"/>
      <c r="D243" s="172"/>
      <c r="E243" s="172"/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>
        <v>4000</v>
      </c>
      <c r="Z243" s="172">
        <v>13175</v>
      </c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4"/>
      <c r="BO243" s="50"/>
    </row>
    <row r="244" spans="1:67" ht="16.5" x14ac:dyDescent="0.3">
      <c r="A244" s="171" t="s">
        <v>456</v>
      </c>
      <c r="B244" s="172"/>
      <c r="C244" s="172"/>
      <c r="D244" s="172"/>
      <c r="E244" s="172"/>
      <c r="F244" s="172"/>
      <c r="G244" s="172"/>
      <c r="H244" s="172"/>
      <c r="I244" s="172"/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>
        <v>52500</v>
      </c>
      <c r="AA244" s="172">
        <v>167107</v>
      </c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4"/>
      <c r="BO244" s="50"/>
    </row>
    <row r="245" spans="1:67" ht="16.5" x14ac:dyDescent="0.3">
      <c r="A245" s="171" t="s">
        <v>457</v>
      </c>
      <c r="B245" s="172"/>
      <c r="C245" s="172"/>
      <c r="D245" s="172"/>
      <c r="E245" s="172"/>
      <c r="F245" s="172"/>
      <c r="G245" s="172"/>
      <c r="H245" s="172"/>
      <c r="I245" s="172"/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>
        <v>6768</v>
      </c>
      <c r="AA245" s="172">
        <v>41263</v>
      </c>
      <c r="AB245" s="172">
        <v>33457</v>
      </c>
      <c r="AC245" s="172">
        <v>25587</v>
      </c>
      <c r="AD245" s="172">
        <v>5508</v>
      </c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4"/>
      <c r="BO245" s="50"/>
    </row>
    <row r="246" spans="1:67" ht="16.5" x14ac:dyDescent="0.3">
      <c r="A246" s="171" t="s">
        <v>458</v>
      </c>
      <c r="B246" s="172"/>
      <c r="C246" s="172"/>
      <c r="D246" s="172"/>
      <c r="E246" s="172"/>
      <c r="F246" s="172"/>
      <c r="G246" s="172"/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>
        <v>4764</v>
      </c>
      <c r="AA246" s="172">
        <v>54974</v>
      </c>
      <c r="AB246" s="172">
        <v>41380</v>
      </c>
      <c r="AC246" s="172">
        <v>40027</v>
      </c>
      <c r="AD246" s="172">
        <v>8445</v>
      </c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4"/>
      <c r="BO246" s="50"/>
    </row>
    <row r="247" spans="1:67" ht="16.5" x14ac:dyDescent="0.3">
      <c r="A247" s="171" t="s">
        <v>459</v>
      </c>
      <c r="B247" s="172"/>
      <c r="C247" s="172"/>
      <c r="D247" s="172"/>
      <c r="E247" s="172"/>
      <c r="F247" s="172"/>
      <c r="G247" s="172"/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>
        <v>7708</v>
      </c>
      <c r="AA247" s="172">
        <v>67868</v>
      </c>
      <c r="AB247" s="172">
        <v>45961</v>
      </c>
      <c r="AC247" s="172">
        <v>36100</v>
      </c>
      <c r="AD247" s="172">
        <v>7805</v>
      </c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4"/>
      <c r="BO247" s="50"/>
    </row>
    <row r="248" spans="1:67" ht="16.5" x14ac:dyDescent="0.3">
      <c r="A248" s="171" t="s">
        <v>460</v>
      </c>
      <c r="B248" s="172"/>
      <c r="C248" s="172"/>
      <c r="D248" s="172"/>
      <c r="E248" s="172"/>
      <c r="F248" s="172"/>
      <c r="G248" s="172"/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>
        <v>12608</v>
      </c>
      <c r="AA248" s="172">
        <v>75995</v>
      </c>
      <c r="AB248" s="172">
        <v>62018</v>
      </c>
      <c r="AC248" s="172">
        <v>47055</v>
      </c>
      <c r="AD248" s="172">
        <v>7137</v>
      </c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4"/>
      <c r="BO248" s="50"/>
    </row>
    <row r="249" spans="1:67" ht="16.5" x14ac:dyDescent="0.3">
      <c r="A249" s="171" t="s">
        <v>461</v>
      </c>
      <c r="B249" s="172"/>
      <c r="C249" s="172"/>
      <c r="D249" s="172"/>
      <c r="E249" s="172"/>
      <c r="F249" s="172"/>
      <c r="G249" s="172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>
        <v>29995</v>
      </c>
      <c r="AA249" s="172">
        <v>521218</v>
      </c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4"/>
      <c r="BO249" s="50"/>
    </row>
    <row r="250" spans="1:67" ht="16.5" x14ac:dyDescent="0.3">
      <c r="A250" s="171" t="s">
        <v>462</v>
      </c>
      <c r="B250" s="172"/>
      <c r="C250" s="172"/>
      <c r="D250" s="172"/>
      <c r="E250" s="172"/>
      <c r="F250" s="172"/>
      <c r="G250" s="172"/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>
        <v>87540</v>
      </c>
      <c r="AA250" s="172">
        <v>264648</v>
      </c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4"/>
      <c r="BO250" s="50"/>
    </row>
    <row r="251" spans="1:67" ht="16.5" x14ac:dyDescent="0.3">
      <c r="A251" s="171" t="s">
        <v>463</v>
      </c>
      <c r="B251" s="172"/>
      <c r="C251" s="172"/>
      <c r="D251" s="172"/>
      <c r="E251" s="172"/>
      <c r="F251" s="172"/>
      <c r="G251" s="172"/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>
        <v>8428</v>
      </c>
      <c r="AB251" s="172">
        <v>46907</v>
      </c>
      <c r="AC251" s="172">
        <v>116988</v>
      </c>
      <c r="AD251" s="172">
        <v>62579</v>
      </c>
      <c r="AE251" s="172">
        <v>0</v>
      </c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4"/>
      <c r="BO251" s="50"/>
    </row>
    <row r="252" spans="1:67" ht="16.5" x14ac:dyDescent="0.3">
      <c r="A252" s="171" t="s">
        <v>464</v>
      </c>
      <c r="B252" s="172"/>
      <c r="C252" s="172"/>
      <c r="D252" s="172"/>
      <c r="E252" s="172"/>
      <c r="F252" s="172"/>
      <c r="G252" s="172"/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>
        <v>86734</v>
      </c>
      <c r="AB252" s="172">
        <v>126580</v>
      </c>
      <c r="AC252" s="172">
        <v>80771</v>
      </c>
      <c r="AD252" s="172">
        <v>0</v>
      </c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4"/>
      <c r="BO252" s="50"/>
    </row>
    <row r="253" spans="1:67" ht="16.5" x14ac:dyDescent="0.3">
      <c r="A253" s="171" t="s">
        <v>465</v>
      </c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>
        <v>57024</v>
      </c>
      <c r="AB253" s="172">
        <v>833921</v>
      </c>
      <c r="AC253" s="172">
        <v>610655</v>
      </c>
      <c r="AD253" s="172">
        <v>668638</v>
      </c>
      <c r="AE253" s="172">
        <v>157754</v>
      </c>
      <c r="AF253" s="172">
        <v>0</v>
      </c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4"/>
      <c r="BO253" s="50"/>
    </row>
    <row r="254" spans="1:67" ht="16.5" x14ac:dyDescent="0.3">
      <c r="A254" s="171" t="s">
        <v>466</v>
      </c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>
        <v>83845</v>
      </c>
      <c r="AB254" s="172">
        <v>519962</v>
      </c>
      <c r="AC254" s="172">
        <v>406010</v>
      </c>
      <c r="AD254" s="172">
        <v>401003</v>
      </c>
      <c r="AE254" s="172">
        <v>62868</v>
      </c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4"/>
      <c r="BO254" s="50"/>
    </row>
    <row r="255" spans="1:67" ht="16.5" x14ac:dyDescent="0.3">
      <c r="A255" s="171" t="s">
        <v>467</v>
      </c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>
        <v>111645</v>
      </c>
      <c r="AB255" s="172">
        <v>632076</v>
      </c>
      <c r="AC255" s="172">
        <v>483450</v>
      </c>
      <c r="AD255" s="172">
        <v>491534</v>
      </c>
      <c r="AE255" s="172">
        <v>88180</v>
      </c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4"/>
      <c r="BO255" s="50"/>
    </row>
    <row r="256" spans="1:67" ht="16.5" x14ac:dyDescent="0.3">
      <c r="A256" s="171" t="s">
        <v>468</v>
      </c>
      <c r="B256" s="172"/>
      <c r="C256" s="172"/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>
        <v>153869</v>
      </c>
      <c r="AC256" s="172">
        <v>192619</v>
      </c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4"/>
      <c r="BO256" s="50"/>
    </row>
    <row r="257" spans="1:67" ht="16.5" x14ac:dyDescent="0.3">
      <c r="A257" s="171" t="s">
        <v>469</v>
      </c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>
        <v>173418</v>
      </c>
      <c r="AC257" s="172">
        <v>371085</v>
      </c>
      <c r="AD257" s="172">
        <v>5000</v>
      </c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4"/>
      <c r="BO257" s="50"/>
    </row>
    <row r="258" spans="1:67" ht="16.5" x14ac:dyDescent="0.3">
      <c r="A258" s="171" t="s">
        <v>470</v>
      </c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>
        <v>296130</v>
      </c>
      <c r="AC258" s="172">
        <v>558403</v>
      </c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4"/>
      <c r="BO258" s="50"/>
    </row>
    <row r="259" spans="1:67" ht="16.5" x14ac:dyDescent="0.3">
      <c r="A259" s="171" t="s">
        <v>471</v>
      </c>
      <c r="B259" s="172"/>
      <c r="C259" s="172"/>
      <c r="D259" s="172"/>
      <c r="E259" s="172"/>
      <c r="F259" s="172"/>
      <c r="G259" s="172"/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>
        <v>70940</v>
      </c>
      <c r="AC259" s="172">
        <v>252051</v>
      </c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4"/>
      <c r="BO259" s="50"/>
    </row>
    <row r="260" spans="1:67" ht="16.5" x14ac:dyDescent="0.3">
      <c r="A260" s="171" t="s">
        <v>472</v>
      </c>
      <c r="B260" s="172"/>
      <c r="C260" s="172"/>
      <c r="D260" s="172"/>
      <c r="E260" s="172"/>
      <c r="F260" s="172"/>
      <c r="G260" s="172"/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>
        <v>935822</v>
      </c>
      <c r="AC260" s="172">
        <v>875089</v>
      </c>
      <c r="AD260" s="172">
        <v>420596</v>
      </c>
      <c r="AE260" s="172">
        <v>195413</v>
      </c>
      <c r="AF260" s="172">
        <v>75406</v>
      </c>
      <c r="AG260" s="172">
        <v>82514</v>
      </c>
      <c r="AH260" s="172">
        <v>56941</v>
      </c>
      <c r="AI260" s="172">
        <v>525</v>
      </c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4"/>
      <c r="BO260" s="50"/>
    </row>
    <row r="261" spans="1:67" ht="16.5" x14ac:dyDescent="0.3">
      <c r="A261" s="171" t="s">
        <v>473</v>
      </c>
      <c r="B261" s="172"/>
      <c r="C261" s="172"/>
      <c r="D261" s="172"/>
      <c r="E261" s="172"/>
      <c r="F261" s="172"/>
      <c r="G261" s="172"/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>
        <v>20963</v>
      </c>
      <c r="AD261" s="172">
        <v>132720</v>
      </c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4"/>
      <c r="BO261" s="50"/>
    </row>
    <row r="262" spans="1:67" ht="16.5" x14ac:dyDescent="0.3">
      <c r="A262" s="171" t="s">
        <v>474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>
        <v>99673</v>
      </c>
      <c r="AD262" s="172">
        <v>224763</v>
      </c>
      <c r="AE262" s="172">
        <v>191156</v>
      </c>
      <c r="AF262" s="172">
        <v>75580</v>
      </c>
      <c r="AG262" s="172">
        <v>198</v>
      </c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4"/>
      <c r="BO262" s="50"/>
    </row>
    <row r="263" spans="1:67" ht="16.5" x14ac:dyDescent="0.3">
      <c r="A263" s="171" t="s">
        <v>475</v>
      </c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>
        <v>102435</v>
      </c>
      <c r="AD263" s="172">
        <v>166827</v>
      </c>
      <c r="AE263" s="172">
        <v>143545</v>
      </c>
      <c r="AF263" s="172">
        <v>53277</v>
      </c>
      <c r="AG263" s="172">
        <v>0</v>
      </c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4"/>
      <c r="BO263" s="50"/>
    </row>
    <row r="264" spans="1:67" ht="16.5" x14ac:dyDescent="0.3">
      <c r="A264" s="171" t="s">
        <v>476</v>
      </c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>
        <v>183806</v>
      </c>
      <c r="AD264" s="172">
        <v>351178</v>
      </c>
      <c r="AE264" s="172">
        <v>317354</v>
      </c>
      <c r="AF264" s="172">
        <v>128766</v>
      </c>
      <c r="AG264" s="172">
        <v>488</v>
      </c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4"/>
      <c r="BO264" s="50"/>
    </row>
    <row r="265" spans="1:67" ht="16.5" x14ac:dyDescent="0.3">
      <c r="A265" s="171" t="s">
        <v>477</v>
      </c>
      <c r="B265" s="172"/>
      <c r="C265" s="172"/>
      <c r="D265" s="172"/>
      <c r="E265" s="172"/>
      <c r="F265" s="172"/>
      <c r="G265" s="172"/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>
        <v>116188</v>
      </c>
      <c r="AD265" s="172">
        <v>682490</v>
      </c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4"/>
      <c r="BO265" s="50"/>
    </row>
    <row r="266" spans="1:67" ht="16.5" x14ac:dyDescent="0.3">
      <c r="A266" s="171" t="s">
        <v>478</v>
      </c>
      <c r="B266" s="172"/>
      <c r="C266" s="172"/>
      <c r="D266" s="172"/>
      <c r="E266" s="172"/>
      <c r="F266" s="172"/>
      <c r="G266" s="172"/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>
        <v>280787</v>
      </c>
      <c r="AD266" s="172">
        <v>1273856</v>
      </c>
      <c r="AE266" s="172">
        <v>407725</v>
      </c>
      <c r="AF266" s="172">
        <v>239213</v>
      </c>
      <c r="AG266" s="172">
        <v>0</v>
      </c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4"/>
      <c r="BO266" s="50"/>
    </row>
    <row r="267" spans="1:67" ht="16.5" x14ac:dyDescent="0.3">
      <c r="A267" s="171" t="s">
        <v>479</v>
      </c>
      <c r="B267" s="172"/>
      <c r="C267" s="172"/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>
        <v>14755</v>
      </c>
      <c r="AE267" s="172">
        <v>189859</v>
      </c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4"/>
      <c r="BO267" s="50"/>
    </row>
    <row r="268" spans="1:67" ht="16.5" x14ac:dyDescent="0.3">
      <c r="A268" s="171" t="s">
        <v>480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>
        <v>0</v>
      </c>
      <c r="AE268" s="172">
        <v>421786</v>
      </c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4"/>
      <c r="BO268" s="50"/>
    </row>
    <row r="269" spans="1:67" ht="16.5" x14ac:dyDescent="0.3">
      <c r="A269" s="171" t="s">
        <v>481</v>
      </c>
      <c r="B269" s="172"/>
      <c r="C269" s="172"/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>
        <v>0</v>
      </c>
      <c r="AE269" s="172">
        <v>1169732</v>
      </c>
      <c r="AF269" s="172">
        <v>0</v>
      </c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4"/>
      <c r="BO269" s="50"/>
    </row>
    <row r="270" spans="1:67" ht="16.5" x14ac:dyDescent="0.3">
      <c r="A270" s="171" t="s">
        <v>482</v>
      </c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>
        <v>0</v>
      </c>
      <c r="AE270" s="172">
        <v>8404413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4"/>
      <c r="BO270" s="50"/>
    </row>
    <row r="271" spans="1:67" ht="16.5" x14ac:dyDescent="0.3">
      <c r="A271" s="171" t="s">
        <v>483</v>
      </c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>
        <v>0</v>
      </c>
      <c r="AE271" s="172">
        <v>9409913</v>
      </c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4"/>
      <c r="BO271" s="50"/>
    </row>
    <row r="272" spans="1:67" ht="16.5" x14ac:dyDescent="0.3">
      <c r="A272" s="171" t="s">
        <v>484</v>
      </c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>
        <v>425951</v>
      </c>
      <c r="AE272" s="172">
        <v>562835</v>
      </c>
      <c r="AF272" s="172">
        <v>306095</v>
      </c>
      <c r="AG272" s="172">
        <v>192441</v>
      </c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4"/>
      <c r="BO272" s="50"/>
    </row>
    <row r="273" spans="1:67" ht="16.5" x14ac:dyDescent="0.3">
      <c r="A273" s="171" t="s">
        <v>485</v>
      </c>
      <c r="B273" s="172"/>
      <c r="C273" s="172"/>
      <c r="D273" s="172"/>
      <c r="E273" s="172"/>
      <c r="F273" s="172"/>
      <c r="G273" s="172"/>
      <c r="H273" s="172"/>
      <c r="I273" s="172"/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>
        <v>156200</v>
      </c>
      <c r="AE273" s="172">
        <v>188270</v>
      </c>
      <c r="AF273" s="172">
        <v>114220</v>
      </c>
      <c r="AG273" s="172">
        <v>51245</v>
      </c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4"/>
      <c r="BO273" s="50"/>
    </row>
    <row r="274" spans="1:67" ht="16.5" x14ac:dyDescent="0.3">
      <c r="A274" s="171" t="s">
        <v>486</v>
      </c>
      <c r="B274" s="172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>
        <v>94702</v>
      </c>
      <c r="AE274" s="172">
        <v>125814</v>
      </c>
      <c r="AF274" s="172">
        <v>78198</v>
      </c>
      <c r="AG274" s="172">
        <v>34537</v>
      </c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4"/>
      <c r="BO274" s="50"/>
    </row>
    <row r="275" spans="1:67" ht="16.5" x14ac:dyDescent="0.3">
      <c r="A275" s="171" t="s">
        <v>487</v>
      </c>
      <c r="B275" s="172"/>
      <c r="C275" s="172"/>
      <c r="D275" s="172"/>
      <c r="E275" s="172"/>
      <c r="F275" s="172"/>
      <c r="G275" s="172"/>
      <c r="H275" s="172"/>
      <c r="I275" s="172"/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>
        <v>198524</v>
      </c>
      <c r="AE275" s="172">
        <v>625575</v>
      </c>
      <c r="AF275" s="172">
        <v>17140</v>
      </c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4"/>
      <c r="BO275" s="50"/>
    </row>
    <row r="276" spans="1:67" ht="16.5" x14ac:dyDescent="0.3">
      <c r="A276" s="171" t="s">
        <v>488</v>
      </c>
      <c r="B276" s="172"/>
      <c r="C276" s="172"/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>
        <v>52440</v>
      </c>
      <c r="AE276" s="172">
        <v>683804</v>
      </c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C276" s="172"/>
      <c r="BD276" s="172"/>
      <c r="BE276" s="172"/>
      <c r="BF276" s="172"/>
      <c r="BG276" s="172"/>
      <c r="BH276" s="172"/>
      <c r="BI276" s="172"/>
      <c r="BJ276" s="172"/>
      <c r="BK276" s="172"/>
      <c r="BL276" s="172"/>
      <c r="BM276" s="172"/>
      <c r="BN276" s="174"/>
      <c r="BO276" s="50"/>
    </row>
    <row r="277" spans="1:67" ht="16.5" x14ac:dyDescent="0.3">
      <c r="A277" s="171" t="s">
        <v>489</v>
      </c>
      <c r="B277" s="172"/>
      <c r="C277" s="172"/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>
        <v>177980</v>
      </c>
      <c r="AE277" s="172">
        <v>416557</v>
      </c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172"/>
      <c r="BN277" s="174"/>
      <c r="BO277" s="50"/>
    </row>
    <row r="278" spans="1:67" ht="16.5" x14ac:dyDescent="0.3">
      <c r="A278" s="171" t="s">
        <v>490</v>
      </c>
      <c r="B278" s="172"/>
      <c r="C278" s="172"/>
      <c r="D278" s="172"/>
      <c r="E278" s="172"/>
      <c r="F278" s="172"/>
      <c r="G278" s="172"/>
      <c r="H278" s="172"/>
      <c r="I278" s="172"/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>
        <v>297539</v>
      </c>
      <c r="AE278" s="172">
        <v>912497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4"/>
      <c r="BO278" s="50"/>
    </row>
    <row r="279" spans="1:67" ht="16.5" x14ac:dyDescent="0.3">
      <c r="A279" s="171" t="s">
        <v>491</v>
      </c>
      <c r="B279" s="172"/>
      <c r="C279" s="172"/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>
        <v>11000</v>
      </c>
      <c r="AF279" s="172">
        <v>331316</v>
      </c>
      <c r="AG279" s="172">
        <v>65211</v>
      </c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172"/>
      <c r="BN279" s="174"/>
      <c r="BO279" s="50"/>
    </row>
    <row r="280" spans="1:67" ht="16.5" x14ac:dyDescent="0.3">
      <c r="A280" s="171" t="s">
        <v>492</v>
      </c>
      <c r="B280" s="172"/>
      <c r="C280" s="172"/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>
        <v>115905</v>
      </c>
      <c r="AF280" s="172">
        <v>612858</v>
      </c>
      <c r="AG280" s="172">
        <v>471065</v>
      </c>
      <c r="AH280" s="172">
        <v>428102</v>
      </c>
      <c r="AI280" s="172">
        <v>85825</v>
      </c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4"/>
      <c r="BO280" s="50"/>
    </row>
    <row r="281" spans="1:67" ht="16.5" x14ac:dyDescent="0.3">
      <c r="A281" s="171" t="s">
        <v>493</v>
      </c>
      <c r="B281" s="172"/>
      <c r="C281" s="172"/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>
        <v>68370</v>
      </c>
      <c r="AF281" s="172">
        <v>393495</v>
      </c>
      <c r="AG281" s="172">
        <v>325824</v>
      </c>
      <c r="AH281" s="172">
        <v>268095</v>
      </c>
      <c r="AI281" s="172">
        <v>44556</v>
      </c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172"/>
      <c r="BN281" s="174"/>
      <c r="BO281" s="50"/>
    </row>
    <row r="282" spans="1:67" ht="16.5" x14ac:dyDescent="0.3">
      <c r="A282" s="171" t="s">
        <v>494</v>
      </c>
      <c r="B282" s="172"/>
      <c r="C282" s="172"/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>
        <v>30789</v>
      </c>
      <c r="AF282" s="172">
        <v>159641</v>
      </c>
      <c r="AG282" s="172">
        <v>138495</v>
      </c>
      <c r="AH282" s="172">
        <v>125394</v>
      </c>
      <c r="AI282" s="172">
        <v>20409</v>
      </c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4"/>
      <c r="BO282" s="50"/>
    </row>
    <row r="283" spans="1:67" ht="16.5" x14ac:dyDescent="0.3">
      <c r="A283" s="171" t="s">
        <v>495</v>
      </c>
      <c r="B283" s="172"/>
      <c r="C283" s="172"/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>
        <v>209216</v>
      </c>
      <c r="AF283" s="172">
        <v>647396</v>
      </c>
      <c r="AG283" s="172">
        <v>47410</v>
      </c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172"/>
      <c r="BN283" s="174"/>
      <c r="BO283" s="50"/>
    </row>
    <row r="284" spans="1:67" ht="16.5" x14ac:dyDescent="0.3">
      <c r="A284" s="171" t="s">
        <v>496</v>
      </c>
      <c r="B284" s="172"/>
      <c r="C284" s="172"/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>
        <v>7500</v>
      </c>
      <c r="AF284" s="172">
        <v>519110</v>
      </c>
      <c r="AG284" s="172">
        <v>112413</v>
      </c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4"/>
      <c r="BO284" s="50"/>
    </row>
    <row r="285" spans="1:67" ht="16.5" x14ac:dyDescent="0.3">
      <c r="A285" s="171" t="s">
        <v>497</v>
      </c>
      <c r="B285" s="172"/>
      <c r="C285" s="172"/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N285" s="172"/>
      <c r="O285" s="172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>
        <v>37565</v>
      </c>
      <c r="AF285" s="172">
        <v>83646</v>
      </c>
      <c r="AG285" s="172">
        <v>0</v>
      </c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4"/>
      <c r="BO285" s="50"/>
    </row>
    <row r="286" spans="1:67" ht="16.5" x14ac:dyDescent="0.3">
      <c r="A286" s="171" t="s">
        <v>498</v>
      </c>
      <c r="B286" s="172"/>
      <c r="C286" s="172"/>
      <c r="D286" s="172"/>
      <c r="E286" s="172"/>
      <c r="F286" s="172"/>
      <c r="G286" s="172"/>
      <c r="H286" s="172"/>
      <c r="I286" s="172"/>
      <c r="J286" s="172"/>
      <c r="K286" s="17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>
        <v>269304</v>
      </c>
      <c r="AF286" s="172">
        <v>1096518</v>
      </c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4"/>
      <c r="BO286" s="50"/>
    </row>
    <row r="287" spans="1:67" ht="16.5" x14ac:dyDescent="0.3">
      <c r="A287" s="171" t="s">
        <v>499</v>
      </c>
      <c r="B287" s="172"/>
      <c r="C287" s="172"/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>
        <v>152045</v>
      </c>
      <c r="AG287" s="172">
        <v>536729</v>
      </c>
      <c r="AH287" s="172">
        <v>24591</v>
      </c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  <c r="AW287" s="172"/>
      <c r="AX287" s="172"/>
      <c r="AY287" s="172"/>
      <c r="AZ287" s="172"/>
      <c r="BA287" s="172"/>
      <c r="BB287" s="172"/>
      <c r="BC287" s="172"/>
      <c r="BD287" s="172"/>
      <c r="BE287" s="172"/>
      <c r="BF287" s="172"/>
      <c r="BG287" s="172"/>
      <c r="BH287" s="172"/>
      <c r="BI287" s="172"/>
      <c r="BJ287" s="172"/>
      <c r="BK287" s="172"/>
      <c r="BL287" s="172"/>
      <c r="BM287" s="172"/>
      <c r="BN287" s="174"/>
      <c r="BO287" s="50"/>
    </row>
    <row r="288" spans="1:67" ht="16.5" x14ac:dyDescent="0.3">
      <c r="A288" s="171" t="s">
        <v>500</v>
      </c>
      <c r="B288" s="172"/>
      <c r="C288" s="172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>
        <v>9000</v>
      </c>
      <c r="AG288" s="172">
        <v>66000</v>
      </c>
      <c r="AH288" s="172">
        <v>3000</v>
      </c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C288" s="172"/>
      <c r="BD288" s="172"/>
      <c r="BE288" s="172"/>
      <c r="BF288" s="172"/>
      <c r="BG288" s="172"/>
      <c r="BH288" s="172"/>
      <c r="BI288" s="172"/>
      <c r="BJ288" s="172"/>
      <c r="BK288" s="172"/>
      <c r="BL288" s="172"/>
      <c r="BM288" s="172"/>
      <c r="BN288" s="174"/>
      <c r="BO288" s="50"/>
    </row>
    <row r="289" spans="1:67" ht="16.5" x14ac:dyDescent="0.3">
      <c r="A289" s="171" t="s">
        <v>501</v>
      </c>
      <c r="B289" s="172"/>
      <c r="C289" s="172"/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>
        <v>500</v>
      </c>
      <c r="AG289" s="172">
        <v>4000</v>
      </c>
      <c r="AH289" s="172">
        <v>500</v>
      </c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  <c r="BB289" s="172"/>
      <c r="BC289" s="172"/>
      <c r="BD289" s="172"/>
      <c r="BE289" s="172"/>
      <c r="BF289" s="172"/>
      <c r="BG289" s="172"/>
      <c r="BH289" s="172"/>
      <c r="BI289" s="172"/>
      <c r="BJ289" s="172"/>
      <c r="BK289" s="172"/>
      <c r="BL289" s="172"/>
      <c r="BM289" s="172"/>
      <c r="BN289" s="174"/>
      <c r="BO289" s="50"/>
    </row>
    <row r="290" spans="1:67" ht="16.5" x14ac:dyDescent="0.3">
      <c r="A290" s="171" t="s">
        <v>502</v>
      </c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>
        <v>44600</v>
      </c>
      <c r="AG290" s="172">
        <v>619331</v>
      </c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  <c r="BB290" s="172"/>
      <c r="BC290" s="172"/>
      <c r="BD290" s="172"/>
      <c r="BE290" s="172"/>
      <c r="BF290" s="172"/>
      <c r="BG290" s="172"/>
      <c r="BH290" s="172"/>
      <c r="BI290" s="172"/>
      <c r="BJ290" s="172"/>
      <c r="BK290" s="172"/>
      <c r="BL290" s="172"/>
      <c r="BM290" s="172"/>
      <c r="BN290" s="174"/>
      <c r="BO290" s="50"/>
    </row>
    <row r="291" spans="1:67" ht="16.5" x14ac:dyDescent="0.3">
      <c r="A291" s="171" t="s">
        <v>503</v>
      </c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>
        <v>125935</v>
      </c>
      <c r="AG291" s="172">
        <v>782346</v>
      </c>
      <c r="AH291" s="172">
        <v>498724</v>
      </c>
      <c r="AI291" s="172">
        <v>582220</v>
      </c>
      <c r="AJ291" s="172">
        <v>66668</v>
      </c>
      <c r="AK291" s="172"/>
      <c r="AL291" s="172"/>
      <c r="AM291" s="172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4"/>
      <c r="BO291" s="50"/>
    </row>
    <row r="292" spans="1:67" ht="16.5" x14ac:dyDescent="0.3">
      <c r="A292" s="171" t="s">
        <v>504</v>
      </c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>
        <v>73794</v>
      </c>
      <c r="AG292" s="172">
        <v>491252</v>
      </c>
      <c r="AH292" s="172">
        <v>287657</v>
      </c>
      <c r="AI292" s="172">
        <v>301665</v>
      </c>
      <c r="AJ292" s="172">
        <v>39199</v>
      </c>
      <c r="AK292" s="172"/>
      <c r="AL292" s="172"/>
      <c r="AM292" s="172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4"/>
      <c r="BO292" s="50"/>
    </row>
    <row r="293" spans="1:67" ht="16.5" x14ac:dyDescent="0.3">
      <c r="A293" s="171" t="s">
        <v>505</v>
      </c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>
        <v>183079</v>
      </c>
      <c r="AG293" s="172">
        <v>1096562</v>
      </c>
      <c r="AH293" s="172">
        <v>642384</v>
      </c>
      <c r="AI293" s="172">
        <v>654592</v>
      </c>
      <c r="AJ293" s="172">
        <v>74653</v>
      </c>
      <c r="AK293" s="172"/>
      <c r="AL293" s="172"/>
      <c r="AM293" s="172"/>
      <c r="AN293" s="172"/>
      <c r="AO293" s="172"/>
      <c r="AP293" s="172"/>
      <c r="AQ293" s="172"/>
      <c r="AR293" s="172"/>
      <c r="AS293" s="172"/>
      <c r="AT293" s="172"/>
      <c r="AU293" s="172"/>
      <c r="AV293" s="172"/>
      <c r="AW293" s="172"/>
      <c r="AX293" s="172"/>
      <c r="AY293" s="172"/>
      <c r="AZ293" s="172"/>
      <c r="BA293" s="172"/>
      <c r="BB293" s="172"/>
      <c r="BC293" s="172"/>
      <c r="BD293" s="172"/>
      <c r="BE293" s="172"/>
      <c r="BF293" s="172"/>
      <c r="BG293" s="172"/>
      <c r="BH293" s="172"/>
      <c r="BI293" s="172"/>
      <c r="BJ293" s="172"/>
      <c r="BK293" s="172"/>
      <c r="BL293" s="172"/>
      <c r="BM293" s="172"/>
      <c r="BN293" s="174"/>
      <c r="BO293" s="50"/>
    </row>
    <row r="294" spans="1:67" ht="16.5" x14ac:dyDescent="0.3">
      <c r="A294" s="171" t="s">
        <v>506</v>
      </c>
      <c r="B294" s="172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>
        <v>12543</v>
      </c>
      <c r="AH294" s="172">
        <v>215856</v>
      </c>
      <c r="AI294" s="172">
        <v>30140</v>
      </c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  <c r="AV294" s="172"/>
      <c r="AW294" s="172"/>
      <c r="AX294" s="172"/>
      <c r="AY294" s="172"/>
      <c r="AZ294" s="172"/>
      <c r="BA294" s="172"/>
      <c r="BB294" s="172"/>
      <c r="BC294" s="172"/>
      <c r="BD294" s="172"/>
      <c r="BE294" s="172"/>
      <c r="BF294" s="172"/>
      <c r="BG294" s="172"/>
      <c r="BH294" s="172"/>
      <c r="BI294" s="172"/>
      <c r="BJ294" s="172"/>
      <c r="BK294" s="172"/>
      <c r="BL294" s="172"/>
      <c r="BM294" s="172">
        <v>5424</v>
      </c>
      <c r="BN294" s="174"/>
      <c r="BO294" s="50"/>
    </row>
    <row r="295" spans="1:67" ht="16.5" x14ac:dyDescent="0.3">
      <c r="A295" s="171" t="s">
        <v>507</v>
      </c>
      <c r="B295" s="172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>
        <v>43679</v>
      </c>
      <c r="AH295" s="172">
        <v>508022</v>
      </c>
      <c r="AI295" s="172">
        <v>70710</v>
      </c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2"/>
      <c r="BB295" s="172"/>
      <c r="BC295" s="172"/>
      <c r="BD295" s="172"/>
      <c r="BE295" s="172"/>
      <c r="BF295" s="172"/>
      <c r="BG295" s="172"/>
      <c r="BH295" s="172"/>
      <c r="BI295" s="172"/>
      <c r="BJ295" s="172"/>
      <c r="BK295" s="172"/>
      <c r="BL295" s="172"/>
      <c r="BM295" s="172"/>
      <c r="BN295" s="174"/>
      <c r="BO295" s="50"/>
    </row>
    <row r="296" spans="1:67" ht="16.5" x14ac:dyDescent="0.3">
      <c r="A296" s="171" t="s">
        <v>508</v>
      </c>
      <c r="B296" s="172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  <c r="N296" s="172"/>
      <c r="O296" s="172"/>
      <c r="P296" s="172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>
        <v>8450</v>
      </c>
      <c r="AH296" s="172">
        <v>100697</v>
      </c>
      <c r="AI296" s="172">
        <v>18200</v>
      </c>
      <c r="AJ296" s="172"/>
      <c r="AK296" s="172"/>
      <c r="AL296" s="172"/>
      <c r="AM296" s="172"/>
      <c r="AN296" s="172"/>
      <c r="AO296" s="172"/>
      <c r="AP296" s="172"/>
      <c r="AQ296" s="172"/>
      <c r="AR296" s="172"/>
      <c r="AS296" s="172"/>
      <c r="AT296" s="172"/>
      <c r="AU296" s="172"/>
      <c r="AV296" s="172"/>
      <c r="AW296" s="172"/>
      <c r="AX296" s="172"/>
      <c r="AY296" s="172"/>
      <c r="AZ296" s="172"/>
      <c r="BA296" s="172"/>
      <c r="BB296" s="172"/>
      <c r="BC296" s="172"/>
      <c r="BD296" s="172"/>
      <c r="BE296" s="172"/>
      <c r="BF296" s="172"/>
      <c r="BG296" s="172"/>
      <c r="BH296" s="172"/>
      <c r="BI296" s="172"/>
      <c r="BJ296" s="172"/>
      <c r="BK296" s="172"/>
      <c r="BL296" s="172"/>
      <c r="BM296" s="172"/>
      <c r="BN296" s="174"/>
      <c r="BO296" s="50"/>
    </row>
    <row r="297" spans="1:67" ht="16.5" x14ac:dyDescent="0.3">
      <c r="A297" s="171" t="s">
        <v>509</v>
      </c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>
        <v>16500</v>
      </c>
      <c r="AH297" s="172">
        <v>235693</v>
      </c>
      <c r="AI297" s="172">
        <v>42500</v>
      </c>
      <c r="AJ297" s="172"/>
      <c r="AK297" s="172"/>
      <c r="AL297" s="172"/>
      <c r="AM297" s="172"/>
      <c r="AN297" s="172"/>
      <c r="AO297" s="172"/>
      <c r="AP297" s="172"/>
      <c r="AQ297" s="172"/>
      <c r="AR297" s="172"/>
      <c r="AS297" s="172"/>
      <c r="AT297" s="172"/>
      <c r="AU297" s="172"/>
      <c r="AV297" s="172"/>
      <c r="AW297" s="172"/>
      <c r="AX297" s="172"/>
      <c r="AY297" s="172"/>
      <c r="AZ297" s="172"/>
      <c r="BA297" s="172"/>
      <c r="BB297" s="172"/>
      <c r="BC297" s="172"/>
      <c r="BD297" s="172"/>
      <c r="BE297" s="172"/>
      <c r="BF297" s="172"/>
      <c r="BG297" s="172"/>
      <c r="BH297" s="172"/>
      <c r="BI297" s="172"/>
      <c r="BJ297" s="172"/>
      <c r="BK297" s="172"/>
      <c r="BL297" s="172"/>
      <c r="BM297" s="172"/>
      <c r="BN297" s="174"/>
      <c r="BO297" s="50"/>
    </row>
    <row r="298" spans="1:67" ht="16.5" x14ac:dyDescent="0.3">
      <c r="A298" s="171" t="s">
        <v>510</v>
      </c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>
        <v>9100</v>
      </c>
      <c r="AH298" s="172">
        <v>53889</v>
      </c>
      <c r="AI298" s="172">
        <v>12350</v>
      </c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  <c r="AX298" s="172"/>
      <c r="AY298" s="172"/>
      <c r="AZ298" s="172"/>
      <c r="BA298" s="172"/>
      <c r="BB298" s="172"/>
      <c r="BC298" s="172"/>
      <c r="BD298" s="172"/>
      <c r="BE298" s="172"/>
      <c r="BF298" s="172"/>
      <c r="BG298" s="172"/>
      <c r="BH298" s="172"/>
      <c r="BI298" s="172"/>
      <c r="BJ298" s="172"/>
      <c r="BK298" s="172"/>
      <c r="BL298" s="172"/>
      <c r="BM298" s="172"/>
      <c r="BN298" s="174"/>
      <c r="BO298" s="50"/>
    </row>
    <row r="299" spans="1:67" ht="16.5" x14ac:dyDescent="0.3">
      <c r="A299" s="171" t="s">
        <v>511</v>
      </c>
      <c r="B299" s="172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  <c r="N299" s="172"/>
      <c r="O299" s="172"/>
      <c r="P299" s="172"/>
      <c r="Q299" s="172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>
        <v>31000</v>
      </c>
      <c r="AI299" s="172">
        <v>49705</v>
      </c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  <c r="AW299" s="172"/>
      <c r="AX299" s="172"/>
      <c r="AY299" s="172"/>
      <c r="AZ299" s="172"/>
      <c r="BA299" s="172"/>
      <c r="BB299" s="172"/>
      <c r="BC299" s="172"/>
      <c r="BD299" s="172"/>
      <c r="BE299" s="172"/>
      <c r="BF299" s="172"/>
      <c r="BG299" s="172"/>
      <c r="BH299" s="172"/>
      <c r="BI299" s="172"/>
      <c r="BJ299" s="172"/>
      <c r="BK299" s="172"/>
      <c r="BL299" s="172"/>
      <c r="BM299" s="172"/>
      <c r="BN299" s="174"/>
      <c r="BO299" s="50"/>
    </row>
    <row r="300" spans="1:67" ht="16.5" x14ac:dyDescent="0.3">
      <c r="A300" s="171" t="s">
        <v>512</v>
      </c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>
        <v>53083</v>
      </c>
      <c r="AI300" s="172">
        <v>96208</v>
      </c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  <c r="AW300" s="172"/>
      <c r="AX300" s="172"/>
      <c r="AY300" s="172"/>
      <c r="AZ300" s="172"/>
      <c r="BA300" s="172"/>
      <c r="BB300" s="172"/>
      <c r="BC300" s="172"/>
      <c r="BD300" s="172"/>
      <c r="BE300" s="172"/>
      <c r="BF300" s="172"/>
      <c r="BG300" s="172"/>
      <c r="BH300" s="172"/>
      <c r="BI300" s="172"/>
      <c r="BJ300" s="172"/>
      <c r="BK300" s="172"/>
      <c r="BL300" s="172"/>
      <c r="BM300" s="172"/>
      <c r="BN300" s="174"/>
      <c r="BO300" s="50"/>
    </row>
    <row r="301" spans="1:67" ht="16.5" x14ac:dyDescent="0.3">
      <c r="A301" s="171" t="s">
        <v>513</v>
      </c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>
        <v>115278</v>
      </c>
      <c r="AI301" s="172">
        <v>125018</v>
      </c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4"/>
      <c r="BO301" s="50"/>
    </row>
    <row r="302" spans="1:67" ht="16.5" x14ac:dyDescent="0.3">
      <c r="A302" s="171" t="s">
        <v>514</v>
      </c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>
        <v>312708</v>
      </c>
      <c r="AI302" s="172">
        <v>374818</v>
      </c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  <c r="AW302" s="172"/>
      <c r="AX302" s="172"/>
      <c r="AY302" s="172"/>
      <c r="AZ302" s="172"/>
      <c r="BA302" s="172"/>
      <c r="BB302" s="172"/>
      <c r="BC302" s="172"/>
      <c r="BD302" s="172"/>
      <c r="BE302" s="172"/>
      <c r="BF302" s="172"/>
      <c r="BG302" s="172"/>
      <c r="BH302" s="172"/>
      <c r="BI302" s="172"/>
      <c r="BJ302" s="172"/>
      <c r="BK302" s="172"/>
      <c r="BL302" s="172"/>
      <c r="BM302" s="172"/>
      <c r="BN302" s="174"/>
      <c r="BO302" s="50"/>
    </row>
    <row r="303" spans="1:67" ht="16.5" x14ac:dyDescent="0.3">
      <c r="A303" s="171" t="s">
        <v>515</v>
      </c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  <c r="N303" s="172"/>
      <c r="O303" s="172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>
        <v>54391</v>
      </c>
      <c r="AI303" s="172">
        <v>106338</v>
      </c>
      <c r="AJ303" s="172">
        <v>4000</v>
      </c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4"/>
      <c r="BO303" s="50"/>
    </row>
    <row r="304" spans="1:67" ht="16.5" x14ac:dyDescent="0.3">
      <c r="A304" s="171" t="s">
        <v>516</v>
      </c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  <c r="N304" s="172"/>
      <c r="O304" s="172"/>
      <c r="P304" s="172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>
        <v>4568</v>
      </c>
      <c r="AI304" s="172">
        <v>9268</v>
      </c>
      <c r="AJ304" s="172">
        <v>0</v>
      </c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4"/>
      <c r="BO304" s="50"/>
    </row>
    <row r="305" spans="1:67" ht="16.5" x14ac:dyDescent="0.3">
      <c r="A305" s="171" t="s">
        <v>517</v>
      </c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  <c r="N305" s="172"/>
      <c r="O305" s="172"/>
      <c r="P305" s="172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>
        <v>217168</v>
      </c>
      <c r="AI305" s="172">
        <v>212331</v>
      </c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  <c r="AW305" s="172"/>
      <c r="AX305" s="172"/>
      <c r="AY305" s="172"/>
      <c r="AZ305" s="172"/>
      <c r="BA305" s="172"/>
      <c r="BB305" s="172"/>
      <c r="BC305" s="172"/>
      <c r="BD305" s="172"/>
      <c r="BE305" s="172"/>
      <c r="BF305" s="172"/>
      <c r="BG305" s="172"/>
      <c r="BH305" s="172"/>
      <c r="BI305" s="172"/>
      <c r="BJ305" s="172"/>
      <c r="BK305" s="172"/>
      <c r="BL305" s="172"/>
      <c r="BM305" s="172"/>
      <c r="BN305" s="174"/>
      <c r="BO305" s="50"/>
    </row>
    <row r="306" spans="1:67" ht="16.5" x14ac:dyDescent="0.3">
      <c r="A306" s="171" t="s">
        <v>518</v>
      </c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  <c r="N306" s="172"/>
      <c r="O306" s="172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>
        <v>340433</v>
      </c>
      <c r="AI306" s="172">
        <v>378595</v>
      </c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C306" s="172"/>
      <c r="BD306" s="172"/>
      <c r="BE306" s="172"/>
      <c r="BF306" s="172"/>
      <c r="BG306" s="172"/>
      <c r="BH306" s="172"/>
      <c r="BI306" s="172"/>
      <c r="BJ306" s="172"/>
      <c r="BK306" s="172"/>
      <c r="BL306" s="172"/>
      <c r="BM306" s="172"/>
      <c r="BN306" s="174"/>
      <c r="BO306" s="50"/>
    </row>
    <row r="307" spans="1:67" ht="16.5" x14ac:dyDescent="0.3">
      <c r="A307" s="171" t="s">
        <v>519</v>
      </c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>
        <v>17500</v>
      </c>
      <c r="AJ307" s="172">
        <v>45891</v>
      </c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  <c r="AX307" s="172"/>
      <c r="AY307" s="172"/>
      <c r="AZ307" s="172"/>
      <c r="BA307" s="172"/>
      <c r="BB307" s="172"/>
      <c r="BC307" s="172"/>
      <c r="BD307" s="172"/>
      <c r="BE307" s="172"/>
      <c r="BF307" s="172"/>
      <c r="BG307" s="172"/>
      <c r="BH307" s="172"/>
      <c r="BI307" s="172"/>
      <c r="BJ307" s="172"/>
      <c r="BK307" s="172"/>
      <c r="BL307" s="172"/>
      <c r="BM307" s="172"/>
      <c r="BN307" s="174"/>
      <c r="BO307" s="50"/>
    </row>
    <row r="308" spans="1:67" ht="16.5" x14ac:dyDescent="0.3">
      <c r="A308" s="171" t="s">
        <v>520</v>
      </c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>
        <v>37580</v>
      </c>
      <c r="AJ308" s="172">
        <v>134400</v>
      </c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172"/>
      <c r="BN308" s="174"/>
      <c r="BO308" s="50"/>
    </row>
    <row r="309" spans="1:67" ht="16.5" x14ac:dyDescent="0.3">
      <c r="A309" s="171" t="s">
        <v>521</v>
      </c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>
        <v>91056</v>
      </c>
      <c r="AJ309" s="172">
        <v>162140</v>
      </c>
      <c r="AK309" s="172">
        <v>124433</v>
      </c>
      <c r="AL309" s="172">
        <v>124787</v>
      </c>
      <c r="AM309" s="172">
        <v>1026</v>
      </c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172"/>
      <c r="BB309" s="172"/>
      <c r="BC309" s="172"/>
      <c r="BD309" s="172"/>
      <c r="BE309" s="172"/>
      <c r="BF309" s="172"/>
      <c r="BG309" s="172"/>
      <c r="BH309" s="172"/>
      <c r="BI309" s="172"/>
      <c r="BJ309" s="172"/>
      <c r="BK309" s="172"/>
      <c r="BL309" s="172"/>
      <c r="BM309" s="172"/>
      <c r="BN309" s="174"/>
      <c r="BO309" s="50"/>
    </row>
    <row r="310" spans="1:67" ht="16.5" x14ac:dyDescent="0.3">
      <c r="A310" s="171" t="s">
        <v>522</v>
      </c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>
        <v>124686</v>
      </c>
      <c r="AJ310" s="172">
        <v>248941</v>
      </c>
      <c r="AK310" s="172">
        <v>231669</v>
      </c>
      <c r="AL310" s="172">
        <v>167137</v>
      </c>
      <c r="AM310" s="172">
        <v>2190</v>
      </c>
      <c r="AN310" s="172"/>
      <c r="AO310" s="172"/>
      <c r="AP310" s="172"/>
      <c r="AQ310" s="172"/>
      <c r="AR310" s="172"/>
      <c r="AS310" s="172"/>
      <c r="AT310" s="172"/>
      <c r="AU310" s="172"/>
      <c r="AV310" s="172"/>
      <c r="AW310" s="172"/>
      <c r="AX310" s="172"/>
      <c r="AY310" s="172"/>
      <c r="AZ310" s="172"/>
      <c r="BA310" s="172"/>
      <c r="BB310" s="172"/>
      <c r="BC310" s="172"/>
      <c r="BD310" s="172"/>
      <c r="BE310" s="172"/>
      <c r="BF310" s="172"/>
      <c r="BG310" s="172"/>
      <c r="BH310" s="172"/>
      <c r="BI310" s="172"/>
      <c r="BJ310" s="172"/>
      <c r="BK310" s="172"/>
      <c r="BL310" s="172"/>
      <c r="BM310" s="172"/>
      <c r="BN310" s="174"/>
      <c r="BO310" s="50"/>
    </row>
    <row r="311" spans="1:67" ht="16.5" x14ac:dyDescent="0.3">
      <c r="A311" s="171" t="s">
        <v>523</v>
      </c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  <c r="N311" s="172"/>
      <c r="O311" s="172"/>
      <c r="P311" s="172"/>
      <c r="Q311" s="172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>
        <v>207277</v>
      </c>
      <c r="AJ311" s="172">
        <v>388309</v>
      </c>
      <c r="AK311" s="172">
        <v>328949</v>
      </c>
      <c r="AL311" s="172">
        <v>232552</v>
      </c>
      <c r="AM311" s="172">
        <v>5145</v>
      </c>
      <c r="AN311" s="172"/>
      <c r="AO311" s="172"/>
      <c r="AP311" s="172"/>
      <c r="AQ311" s="172"/>
      <c r="AR311" s="172"/>
      <c r="AS311" s="172"/>
      <c r="AT311" s="172"/>
      <c r="AU311" s="172"/>
      <c r="AV311" s="172"/>
      <c r="AW311" s="172"/>
      <c r="AX311" s="172"/>
      <c r="AY311" s="172"/>
      <c r="AZ311" s="172"/>
      <c r="BA311" s="172"/>
      <c r="BB311" s="172"/>
      <c r="BC311" s="172"/>
      <c r="BD311" s="172"/>
      <c r="BE311" s="172"/>
      <c r="BF311" s="172"/>
      <c r="BG311" s="172"/>
      <c r="BH311" s="172"/>
      <c r="BI311" s="172"/>
      <c r="BJ311" s="172"/>
      <c r="BK311" s="172"/>
      <c r="BL311" s="172"/>
      <c r="BM311" s="172"/>
      <c r="BN311" s="174"/>
      <c r="BO311" s="50"/>
    </row>
    <row r="312" spans="1:67" ht="16.5" x14ac:dyDescent="0.3">
      <c r="A312" s="171" t="s">
        <v>524</v>
      </c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72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>
        <v>298245</v>
      </c>
      <c r="AJ312" s="172">
        <v>598056</v>
      </c>
      <c r="AK312" s="172">
        <v>40409</v>
      </c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  <c r="AX312" s="172"/>
      <c r="AY312" s="172"/>
      <c r="AZ312" s="172"/>
      <c r="BA312" s="172"/>
      <c r="BB312" s="172"/>
      <c r="BC312" s="172"/>
      <c r="BD312" s="172"/>
      <c r="BE312" s="172"/>
      <c r="BF312" s="172"/>
      <c r="BG312" s="172"/>
      <c r="BH312" s="172"/>
      <c r="BI312" s="172"/>
      <c r="BJ312" s="172"/>
      <c r="BK312" s="172"/>
      <c r="BL312" s="172"/>
      <c r="BM312" s="172"/>
      <c r="BN312" s="174"/>
      <c r="BO312" s="50"/>
    </row>
    <row r="313" spans="1:67" ht="16.5" x14ac:dyDescent="0.3">
      <c r="A313" s="171" t="s">
        <v>525</v>
      </c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  <c r="N313" s="172"/>
      <c r="O313" s="172"/>
      <c r="P313" s="172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>
        <v>69668</v>
      </c>
      <c r="AJ313" s="172">
        <v>92332</v>
      </c>
      <c r="AK313" s="172">
        <v>0</v>
      </c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2"/>
      <c r="BH313" s="172"/>
      <c r="BI313" s="172"/>
      <c r="BJ313" s="172"/>
      <c r="BK313" s="172"/>
      <c r="BL313" s="172"/>
      <c r="BM313" s="172"/>
      <c r="BN313" s="174"/>
      <c r="BO313" s="50"/>
    </row>
    <row r="314" spans="1:67" ht="16.5" x14ac:dyDescent="0.3">
      <c r="A314" s="171" t="s">
        <v>526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>
        <v>60105</v>
      </c>
      <c r="AJ314" s="172">
        <v>174825</v>
      </c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172"/>
      <c r="BN314" s="174"/>
      <c r="BO314" s="50"/>
    </row>
    <row r="315" spans="1:67" ht="16.5" x14ac:dyDescent="0.3">
      <c r="A315" s="171" t="s">
        <v>527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>
        <v>171628</v>
      </c>
      <c r="AJ315" s="172">
        <v>516527</v>
      </c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4"/>
      <c r="BO315" s="50"/>
    </row>
    <row r="316" spans="1:67" ht="16.5" x14ac:dyDescent="0.3">
      <c r="A316" s="171" t="s">
        <v>528</v>
      </c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>
        <v>35750</v>
      </c>
      <c r="AJ316" s="172">
        <v>69320</v>
      </c>
      <c r="AK316" s="172">
        <v>4550</v>
      </c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4"/>
      <c r="BO316" s="50"/>
    </row>
    <row r="317" spans="1:67" ht="16.5" x14ac:dyDescent="0.3">
      <c r="A317" s="171" t="s">
        <v>529</v>
      </c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  <c r="N317" s="172"/>
      <c r="O317" s="172"/>
      <c r="P317" s="172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>
        <v>83530</v>
      </c>
      <c r="AJ317" s="172">
        <v>274850</v>
      </c>
      <c r="AK317" s="172">
        <v>15742</v>
      </c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4"/>
      <c r="BO317" s="50"/>
    </row>
    <row r="318" spans="1:67" ht="16.5" x14ac:dyDescent="0.3">
      <c r="A318" s="171" t="s">
        <v>530</v>
      </c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  <c r="N318" s="172"/>
      <c r="O318" s="172"/>
      <c r="P318" s="172"/>
      <c r="Q318" s="172"/>
      <c r="R318" s="172"/>
      <c r="S318" s="172"/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>
        <v>85296</v>
      </c>
      <c r="AJ318" s="172">
        <v>210991</v>
      </c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172"/>
      <c r="BN318" s="174"/>
      <c r="BO318" s="50"/>
    </row>
    <row r="319" spans="1:67" ht="16.5" x14ac:dyDescent="0.3">
      <c r="A319" s="171" t="s">
        <v>531</v>
      </c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  <c r="Q319" s="172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>
        <v>197441</v>
      </c>
      <c r="AJ319" s="172">
        <v>476188</v>
      </c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172"/>
      <c r="BN319" s="174"/>
      <c r="BO319" s="50"/>
    </row>
    <row r="320" spans="1:67" ht="16.5" x14ac:dyDescent="0.3">
      <c r="A320" s="171" t="s">
        <v>532</v>
      </c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  <c r="N320" s="172"/>
      <c r="O320" s="172"/>
      <c r="P320" s="172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>
        <v>53125</v>
      </c>
      <c r="AJ320" s="172">
        <v>105000</v>
      </c>
      <c r="AK320" s="172">
        <v>7150</v>
      </c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172"/>
      <c r="BN320" s="174"/>
      <c r="BO320" s="50"/>
    </row>
    <row r="321" spans="1:67" ht="16.5" x14ac:dyDescent="0.3">
      <c r="A321" s="171" t="s">
        <v>533</v>
      </c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  <c r="N321" s="172"/>
      <c r="O321" s="172"/>
      <c r="P321" s="172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>
        <v>69820</v>
      </c>
      <c r="AJ321" s="172">
        <v>95993</v>
      </c>
      <c r="AK321" s="172">
        <v>0</v>
      </c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172"/>
      <c r="BN321" s="174"/>
      <c r="BO321" s="50"/>
    </row>
    <row r="322" spans="1:67" ht="16.5" x14ac:dyDescent="0.3">
      <c r="A322" s="171" t="s">
        <v>534</v>
      </c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  <c r="N322" s="172"/>
      <c r="O322" s="172"/>
      <c r="P322" s="172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>
        <v>279319</v>
      </c>
      <c r="AK322" s="172">
        <v>988417</v>
      </c>
      <c r="AL322" s="172">
        <v>1278908</v>
      </c>
      <c r="AM322" s="172">
        <v>913791</v>
      </c>
      <c r="AN322" s="172">
        <v>281683</v>
      </c>
      <c r="AO322" s="172">
        <v>0</v>
      </c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4"/>
      <c r="BO322" s="50"/>
    </row>
    <row r="323" spans="1:67" ht="16.5" x14ac:dyDescent="0.3">
      <c r="A323" s="171" t="s">
        <v>535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>
        <v>37170</v>
      </c>
      <c r="AK323" s="172">
        <v>339838</v>
      </c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4"/>
      <c r="BO323" s="50"/>
    </row>
    <row r="324" spans="1:67" ht="16.5" x14ac:dyDescent="0.3">
      <c r="A324" s="171" t="s">
        <v>536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  <c r="AI324" s="172"/>
      <c r="AJ324" s="172">
        <v>3000</v>
      </c>
      <c r="AK324" s="172">
        <v>59413</v>
      </c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4"/>
      <c r="BO324" s="50"/>
    </row>
    <row r="325" spans="1:67" ht="16.5" x14ac:dyDescent="0.3">
      <c r="A325" s="171" t="s">
        <v>537</v>
      </c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>
        <v>28580</v>
      </c>
      <c r="AK325" s="172">
        <v>433372</v>
      </c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C325" s="172"/>
      <c r="BD325" s="172"/>
      <c r="BE325" s="172"/>
      <c r="BF325" s="172"/>
      <c r="BG325" s="172"/>
      <c r="BH325" s="172"/>
      <c r="BI325" s="172"/>
      <c r="BJ325" s="172"/>
      <c r="BK325" s="172"/>
      <c r="BL325" s="172"/>
      <c r="BM325" s="172"/>
      <c r="BN325" s="174"/>
      <c r="BO325" s="50"/>
    </row>
    <row r="326" spans="1:67" ht="16.5" x14ac:dyDescent="0.3">
      <c r="A326" s="171" t="s">
        <v>538</v>
      </c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>
        <v>83611</v>
      </c>
      <c r="AK326" s="172">
        <v>570080</v>
      </c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C326" s="172"/>
      <c r="BD326" s="172"/>
      <c r="BE326" s="172"/>
      <c r="BF326" s="172"/>
      <c r="BG326" s="172"/>
      <c r="BH326" s="172"/>
      <c r="BI326" s="172"/>
      <c r="BJ326" s="172"/>
      <c r="BK326" s="172"/>
      <c r="BL326" s="172"/>
      <c r="BM326" s="172"/>
      <c r="BN326" s="174"/>
      <c r="BO326" s="50"/>
    </row>
    <row r="327" spans="1:67" ht="16.5" x14ac:dyDescent="0.3">
      <c r="A327" s="171" t="s">
        <v>539</v>
      </c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>
        <v>32417</v>
      </c>
      <c r="AK327" s="172">
        <v>151162</v>
      </c>
      <c r="AL327" s="172">
        <v>125961</v>
      </c>
      <c r="AM327" s="172">
        <v>127387</v>
      </c>
      <c r="AN327" s="172">
        <v>3537</v>
      </c>
      <c r="AO327" s="172"/>
      <c r="AP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C327" s="172"/>
      <c r="BD327" s="172"/>
      <c r="BE327" s="172"/>
      <c r="BF327" s="172"/>
      <c r="BG327" s="172"/>
      <c r="BH327" s="172"/>
      <c r="BI327" s="172"/>
      <c r="BJ327" s="172"/>
      <c r="BK327" s="172"/>
      <c r="BL327" s="172"/>
      <c r="BM327" s="172"/>
      <c r="BN327" s="174"/>
      <c r="BO327" s="50"/>
    </row>
    <row r="328" spans="1:67" ht="16.5" x14ac:dyDescent="0.3">
      <c r="A328" s="171" t="s">
        <v>540</v>
      </c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  <c r="N328" s="172"/>
      <c r="O328" s="172"/>
      <c r="P328" s="172"/>
      <c r="Q328" s="172"/>
      <c r="R328" s="172"/>
      <c r="S328" s="172"/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>
        <v>17178</v>
      </c>
      <c r="AK328" s="172">
        <v>53257</v>
      </c>
      <c r="AL328" s="172">
        <v>47320</v>
      </c>
      <c r="AM328" s="172">
        <v>37341</v>
      </c>
      <c r="AN328" s="172">
        <v>1428</v>
      </c>
      <c r="AO328" s="172"/>
      <c r="AP328" s="172"/>
      <c r="AQ328" s="172"/>
      <c r="AR328" s="172"/>
      <c r="AS328" s="172"/>
      <c r="AT328" s="172"/>
      <c r="AU328" s="172"/>
      <c r="AV328" s="172"/>
      <c r="AW328" s="172"/>
      <c r="AX328" s="172"/>
      <c r="AY328" s="172"/>
      <c r="AZ328" s="172"/>
      <c r="BA328" s="172"/>
      <c r="BB328" s="172"/>
      <c r="BC328" s="172"/>
      <c r="BD328" s="172"/>
      <c r="BE328" s="172"/>
      <c r="BF328" s="172"/>
      <c r="BG328" s="172"/>
      <c r="BH328" s="172"/>
      <c r="BI328" s="172"/>
      <c r="BJ328" s="172"/>
      <c r="BK328" s="172"/>
      <c r="BL328" s="172"/>
      <c r="BM328" s="172"/>
      <c r="BN328" s="174"/>
      <c r="BO328" s="50"/>
    </row>
    <row r="329" spans="1:67" ht="16.5" x14ac:dyDescent="0.3">
      <c r="A329" s="171" t="s">
        <v>541</v>
      </c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>
        <v>45203</v>
      </c>
      <c r="AK329" s="172">
        <v>142347</v>
      </c>
      <c r="AL329" s="172">
        <v>135407</v>
      </c>
      <c r="AM329" s="172">
        <v>109219</v>
      </c>
      <c r="AN329" s="172">
        <v>2940</v>
      </c>
      <c r="AO329" s="172"/>
      <c r="AP329" s="172"/>
      <c r="AQ329" s="172"/>
      <c r="AR329" s="172"/>
      <c r="AS329" s="172"/>
      <c r="AT329" s="172"/>
      <c r="AU329" s="172"/>
      <c r="AV329" s="172"/>
      <c r="AW329" s="172"/>
      <c r="AX329" s="172"/>
      <c r="AY329" s="172"/>
      <c r="AZ329" s="172"/>
      <c r="BA329" s="172"/>
      <c r="BB329" s="172"/>
      <c r="BC329" s="172"/>
      <c r="BD329" s="172"/>
      <c r="BE329" s="172"/>
      <c r="BF329" s="172"/>
      <c r="BG329" s="172"/>
      <c r="BH329" s="172"/>
      <c r="BI329" s="172"/>
      <c r="BJ329" s="172"/>
      <c r="BK329" s="172"/>
      <c r="BL329" s="172"/>
      <c r="BM329" s="172"/>
      <c r="BN329" s="174"/>
      <c r="BO329" s="50"/>
    </row>
    <row r="330" spans="1:67" ht="16.5" x14ac:dyDescent="0.3">
      <c r="A330" s="171" t="s">
        <v>542</v>
      </c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  <c r="N330" s="172"/>
      <c r="O330" s="172"/>
      <c r="P330" s="172"/>
      <c r="Q330" s="172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>
        <v>42250</v>
      </c>
      <c r="AL330" s="172">
        <v>160893</v>
      </c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  <c r="AW330" s="172"/>
      <c r="AX330" s="172"/>
      <c r="AY330" s="172"/>
      <c r="AZ330" s="172"/>
      <c r="BA330" s="172"/>
      <c r="BB330" s="172"/>
      <c r="BC330" s="172"/>
      <c r="BD330" s="172"/>
      <c r="BE330" s="172"/>
      <c r="BF330" s="172"/>
      <c r="BG330" s="172"/>
      <c r="BH330" s="172"/>
      <c r="BI330" s="172"/>
      <c r="BJ330" s="172"/>
      <c r="BK330" s="172"/>
      <c r="BL330" s="172"/>
      <c r="BM330" s="172"/>
      <c r="BN330" s="174"/>
      <c r="BO330" s="50"/>
    </row>
    <row r="331" spans="1:67" ht="16.5" x14ac:dyDescent="0.3">
      <c r="A331" s="171" t="s">
        <v>543</v>
      </c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>
        <v>11891</v>
      </c>
      <c r="AL331" s="172">
        <v>72492</v>
      </c>
      <c r="AM331" s="172">
        <v>0</v>
      </c>
      <c r="AN331" s="172"/>
      <c r="AO331" s="172"/>
      <c r="AP331" s="172"/>
      <c r="AQ331" s="172"/>
      <c r="AR331" s="172"/>
      <c r="AS331" s="172"/>
      <c r="AT331" s="172"/>
      <c r="AU331" s="172"/>
      <c r="AV331" s="172"/>
      <c r="AW331" s="172"/>
      <c r="AX331" s="172"/>
      <c r="AY331" s="172"/>
      <c r="AZ331" s="172"/>
      <c r="BA331" s="172"/>
      <c r="BB331" s="172"/>
      <c r="BC331" s="172"/>
      <c r="BD331" s="172"/>
      <c r="BE331" s="172"/>
      <c r="BF331" s="172"/>
      <c r="BG331" s="172"/>
      <c r="BH331" s="172"/>
      <c r="BI331" s="172"/>
      <c r="BJ331" s="172"/>
      <c r="BK331" s="172"/>
      <c r="BL331" s="172"/>
      <c r="BM331" s="172"/>
      <c r="BN331" s="174"/>
      <c r="BO331" s="50"/>
    </row>
    <row r="332" spans="1:67" ht="16.5" x14ac:dyDescent="0.3">
      <c r="A332" s="171" t="s">
        <v>544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>
        <v>172226</v>
      </c>
      <c r="AL332" s="172">
        <v>467526</v>
      </c>
      <c r="AM332" s="172">
        <v>354048</v>
      </c>
      <c r="AN332" s="172">
        <v>293528</v>
      </c>
      <c r="AO332" s="172">
        <v>11939</v>
      </c>
      <c r="AP332" s="172"/>
      <c r="AQ332" s="172"/>
      <c r="AR332" s="172"/>
      <c r="AS332" s="172"/>
      <c r="AT332" s="172"/>
      <c r="AU332" s="172"/>
      <c r="AV332" s="172"/>
      <c r="AW332" s="172"/>
      <c r="AX332" s="172"/>
      <c r="AY332" s="172"/>
      <c r="AZ332" s="172"/>
      <c r="BA332" s="172"/>
      <c r="BB332" s="172"/>
      <c r="BC332" s="172"/>
      <c r="BD332" s="172"/>
      <c r="BE332" s="172"/>
      <c r="BF332" s="172"/>
      <c r="BG332" s="172"/>
      <c r="BH332" s="172"/>
      <c r="BI332" s="172"/>
      <c r="BJ332" s="172"/>
      <c r="BK332" s="172"/>
      <c r="BL332" s="172"/>
      <c r="BM332" s="172"/>
      <c r="BN332" s="174"/>
      <c r="BO332" s="50"/>
    </row>
    <row r="333" spans="1:67" ht="16.5" x14ac:dyDescent="0.3">
      <c r="A333" s="171" t="s">
        <v>545</v>
      </c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  <c r="AI333" s="172"/>
      <c r="AJ333" s="172"/>
      <c r="AK333" s="172">
        <v>174464</v>
      </c>
      <c r="AL333" s="172">
        <v>405930</v>
      </c>
      <c r="AM333" s="172">
        <v>288265</v>
      </c>
      <c r="AN333" s="172">
        <v>239974</v>
      </c>
      <c r="AO333" s="172">
        <v>10893</v>
      </c>
      <c r="AP333" s="172"/>
      <c r="AQ333" s="172"/>
      <c r="AR333" s="172"/>
      <c r="AS333" s="172"/>
      <c r="AT333" s="172"/>
      <c r="AU333" s="172"/>
      <c r="AV333" s="172"/>
      <c r="AW333" s="172"/>
      <c r="AX333" s="172"/>
      <c r="AY333" s="172"/>
      <c r="AZ333" s="172"/>
      <c r="BA333" s="172"/>
      <c r="BB333" s="172"/>
      <c r="BC333" s="172"/>
      <c r="BD333" s="172"/>
      <c r="BE333" s="172"/>
      <c r="BF333" s="172"/>
      <c r="BG333" s="172"/>
      <c r="BH333" s="172"/>
      <c r="BI333" s="172"/>
      <c r="BJ333" s="172"/>
      <c r="BK333" s="172"/>
      <c r="BL333" s="172"/>
      <c r="BM333" s="172"/>
      <c r="BN333" s="174"/>
      <c r="BO333" s="50"/>
    </row>
    <row r="334" spans="1:67" ht="16.5" x14ac:dyDescent="0.3">
      <c r="A334" s="171" t="s">
        <v>546</v>
      </c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2"/>
      <c r="AK334" s="172">
        <v>143234</v>
      </c>
      <c r="AL334" s="172">
        <v>319476</v>
      </c>
      <c r="AM334" s="172">
        <v>295729</v>
      </c>
      <c r="AN334" s="172">
        <v>253119</v>
      </c>
      <c r="AO334" s="172">
        <v>9976</v>
      </c>
      <c r="AP334" s="172"/>
      <c r="AQ334" s="172"/>
      <c r="AR334" s="172"/>
      <c r="AS334" s="172"/>
      <c r="AT334" s="172"/>
      <c r="AU334" s="172"/>
      <c r="AV334" s="172"/>
      <c r="AW334" s="172"/>
      <c r="AX334" s="172"/>
      <c r="AY334" s="172"/>
      <c r="AZ334" s="172"/>
      <c r="BA334" s="172"/>
      <c r="BB334" s="172"/>
      <c r="BC334" s="172"/>
      <c r="BD334" s="172"/>
      <c r="BE334" s="172"/>
      <c r="BF334" s="172"/>
      <c r="BG334" s="172"/>
      <c r="BH334" s="172"/>
      <c r="BI334" s="172"/>
      <c r="BJ334" s="172"/>
      <c r="BK334" s="172"/>
      <c r="BL334" s="172"/>
      <c r="BM334" s="172"/>
      <c r="BN334" s="174"/>
      <c r="BO334" s="50"/>
    </row>
    <row r="335" spans="1:67" ht="16.5" x14ac:dyDescent="0.3">
      <c r="A335" s="171" t="s">
        <v>547</v>
      </c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  <c r="N335" s="172"/>
      <c r="O335" s="172"/>
      <c r="P335" s="172"/>
      <c r="Q335" s="172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>
        <v>22209</v>
      </c>
      <c r="AL335" s="172">
        <v>53561</v>
      </c>
      <c r="AM335" s="172">
        <v>0</v>
      </c>
      <c r="AN335" s="172"/>
      <c r="AO335" s="172"/>
      <c r="AP335" s="172"/>
      <c r="AQ335" s="172"/>
      <c r="AR335" s="172"/>
      <c r="AS335" s="172"/>
      <c r="AT335" s="172"/>
      <c r="AU335" s="172"/>
      <c r="AV335" s="172"/>
      <c r="AW335" s="172"/>
      <c r="AX335" s="172"/>
      <c r="AY335" s="172"/>
      <c r="AZ335" s="172"/>
      <c r="BA335" s="172"/>
      <c r="BB335" s="172"/>
      <c r="BC335" s="172"/>
      <c r="BD335" s="172"/>
      <c r="BE335" s="172"/>
      <c r="BF335" s="172"/>
      <c r="BG335" s="172"/>
      <c r="BH335" s="172"/>
      <c r="BI335" s="172"/>
      <c r="BJ335" s="172"/>
      <c r="BK335" s="172"/>
      <c r="BL335" s="172"/>
      <c r="BM335" s="172"/>
      <c r="BN335" s="174"/>
      <c r="BO335" s="50"/>
    </row>
    <row r="336" spans="1:67" ht="16.5" x14ac:dyDescent="0.3">
      <c r="A336" s="171" t="s">
        <v>548</v>
      </c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>
        <v>208915</v>
      </c>
      <c r="AM336" s="172">
        <v>169192</v>
      </c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72"/>
      <c r="BB336" s="172"/>
      <c r="BC336" s="172"/>
      <c r="BD336" s="172"/>
      <c r="BE336" s="172"/>
      <c r="BF336" s="172"/>
      <c r="BG336" s="172"/>
      <c r="BH336" s="172"/>
      <c r="BI336" s="172"/>
      <c r="BJ336" s="172"/>
      <c r="BK336" s="172"/>
      <c r="BL336" s="172"/>
      <c r="BM336" s="172"/>
      <c r="BN336" s="174"/>
      <c r="BO336" s="50"/>
    </row>
    <row r="337" spans="1:67" ht="16.5" x14ac:dyDescent="0.3">
      <c r="A337" s="171" t="s">
        <v>549</v>
      </c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>
        <v>59855</v>
      </c>
      <c r="AM337" s="172">
        <v>66145</v>
      </c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  <c r="BB337" s="172"/>
      <c r="BC337" s="172"/>
      <c r="BD337" s="172"/>
      <c r="BE337" s="172"/>
      <c r="BF337" s="172"/>
      <c r="BG337" s="172"/>
      <c r="BH337" s="172"/>
      <c r="BI337" s="172"/>
      <c r="BJ337" s="172"/>
      <c r="BK337" s="172"/>
      <c r="BL337" s="172"/>
      <c r="BM337" s="172"/>
      <c r="BN337" s="174"/>
      <c r="BO337" s="50"/>
    </row>
    <row r="338" spans="1:67" ht="16.5" x14ac:dyDescent="0.3">
      <c r="A338" s="171" t="s">
        <v>550</v>
      </c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>
        <v>319373</v>
      </c>
      <c r="AM338" s="172">
        <v>340169</v>
      </c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2"/>
      <c r="BB338" s="172"/>
      <c r="BC338" s="172"/>
      <c r="BD338" s="172"/>
      <c r="BE338" s="172"/>
      <c r="BF338" s="172"/>
      <c r="BG338" s="172"/>
      <c r="BH338" s="172"/>
      <c r="BI338" s="172"/>
      <c r="BJ338" s="172"/>
      <c r="BK338" s="172"/>
      <c r="BL338" s="172"/>
      <c r="BM338" s="172"/>
      <c r="BN338" s="174"/>
      <c r="BO338" s="50"/>
    </row>
    <row r="339" spans="1:67" ht="16.5" x14ac:dyDescent="0.3">
      <c r="A339" s="171" t="s">
        <v>551</v>
      </c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>
        <v>80500</v>
      </c>
      <c r="AM339" s="172">
        <v>691007</v>
      </c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172"/>
      <c r="BN339" s="174"/>
      <c r="BO339" s="50"/>
    </row>
    <row r="340" spans="1:67" ht="16.5" x14ac:dyDescent="0.3">
      <c r="A340" s="171" t="s">
        <v>552</v>
      </c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  <c r="N340" s="172"/>
      <c r="O340" s="172"/>
      <c r="P340" s="172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>
        <v>68863</v>
      </c>
      <c r="AM340" s="172">
        <v>171514</v>
      </c>
      <c r="AN340" s="172">
        <v>129171</v>
      </c>
      <c r="AO340" s="172">
        <v>105431</v>
      </c>
      <c r="AP340" s="172">
        <v>3204</v>
      </c>
      <c r="AQ340" s="172"/>
      <c r="AR340" s="172"/>
      <c r="AS340" s="172"/>
      <c r="AT340" s="172"/>
      <c r="AU340" s="172"/>
      <c r="AV340" s="172"/>
      <c r="AW340" s="172"/>
      <c r="AX340" s="172"/>
      <c r="AY340" s="172"/>
      <c r="AZ340" s="172"/>
      <c r="BA340" s="172"/>
      <c r="BB340" s="172"/>
      <c r="BC340" s="172"/>
      <c r="BD340" s="172"/>
      <c r="BE340" s="172"/>
      <c r="BF340" s="172"/>
      <c r="BG340" s="172"/>
      <c r="BH340" s="172"/>
      <c r="BI340" s="172"/>
      <c r="BJ340" s="172"/>
      <c r="BK340" s="172"/>
      <c r="BL340" s="172"/>
      <c r="BM340" s="172"/>
      <c r="BN340" s="174"/>
      <c r="BO340" s="50"/>
    </row>
    <row r="341" spans="1:67" ht="16.5" x14ac:dyDescent="0.3">
      <c r="A341" s="171" t="s">
        <v>553</v>
      </c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  <c r="N341" s="172"/>
      <c r="O341" s="172"/>
      <c r="P341" s="172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>
        <v>68426</v>
      </c>
      <c r="AM341" s="172">
        <v>177405</v>
      </c>
      <c r="AN341" s="172">
        <v>148034</v>
      </c>
      <c r="AO341" s="172">
        <v>102442</v>
      </c>
      <c r="AP341" s="172">
        <v>878</v>
      </c>
      <c r="AQ341" s="172"/>
      <c r="AR341" s="172"/>
      <c r="AS341" s="172"/>
      <c r="AT341" s="172"/>
      <c r="AU341" s="172"/>
      <c r="AV341" s="172"/>
      <c r="AW341" s="172"/>
      <c r="AX341" s="172"/>
      <c r="AY341" s="172"/>
      <c r="AZ341" s="172"/>
      <c r="BA341" s="172"/>
      <c r="BB341" s="172"/>
      <c r="BC341" s="172"/>
      <c r="BD341" s="172"/>
      <c r="BE341" s="172"/>
      <c r="BF341" s="172"/>
      <c r="BG341" s="172"/>
      <c r="BH341" s="172"/>
      <c r="BI341" s="172"/>
      <c r="BJ341" s="172"/>
      <c r="BK341" s="172"/>
      <c r="BL341" s="172"/>
      <c r="BM341" s="172"/>
      <c r="BN341" s="174"/>
      <c r="BO341" s="50"/>
    </row>
    <row r="342" spans="1:67" ht="16.5" x14ac:dyDescent="0.3">
      <c r="A342" s="171" t="s">
        <v>554</v>
      </c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  <c r="N342" s="172"/>
      <c r="O342" s="172"/>
      <c r="P342" s="172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>
        <v>96337</v>
      </c>
      <c r="AM342" s="172">
        <v>227710</v>
      </c>
      <c r="AN342" s="172">
        <v>219220</v>
      </c>
      <c r="AO342" s="172">
        <v>137339</v>
      </c>
      <c r="AP342" s="172">
        <v>2155</v>
      </c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172"/>
      <c r="BN342" s="174"/>
      <c r="BO342" s="50"/>
    </row>
    <row r="343" spans="1:67" ht="16.5" x14ac:dyDescent="0.3">
      <c r="A343" s="171" t="s">
        <v>555</v>
      </c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>
        <v>62495</v>
      </c>
      <c r="AM343" s="172">
        <v>591929</v>
      </c>
      <c r="AN343" s="172">
        <v>95046</v>
      </c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172"/>
      <c r="BN343" s="174"/>
      <c r="BO343" s="50"/>
    </row>
    <row r="344" spans="1:67" ht="16.5" x14ac:dyDescent="0.3">
      <c r="A344" s="171" t="s">
        <v>556</v>
      </c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>
        <v>41777</v>
      </c>
      <c r="AM344" s="172">
        <v>508277</v>
      </c>
      <c r="AN344" s="172">
        <v>74127</v>
      </c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172"/>
      <c r="BN344" s="174"/>
      <c r="BO344" s="50"/>
    </row>
    <row r="345" spans="1:67" ht="16.5" x14ac:dyDescent="0.3">
      <c r="A345" s="171" t="s">
        <v>557</v>
      </c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>
        <v>152794</v>
      </c>
      <c r="AM345" s="172">
        <v>165018</v>
      </c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72"/>
      <c r="BB345" s="172"/>
      <c r="BC345" s="172"/>
      <c r="BD345" s="172"/>
      <c r="BE345" s="172"/>
      <c r="BF345" s="172"/>
      <c r="BG345" s="172"/>
      <c r="BH345" s="172"/>
      <c r="BI345" s="172"/>
      <c r="BJ345" s="172"/>
      <c r="BK345" s="172"/>
      <c r="BL345" s="172"/>
      <c r="BM345" s="172"/>
      <c r="BN345" s="174"/>
      <c r="BO345" s="50"/>
    </row>
    <row r="346" spans="1:67" ht="16.5" x14ac:dyDescent="0.3">
      <c r="A346" s="171" t="s">
        <v>558</v>
      </c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>
        <v>75327</v>
      </c>
      <c r="AN346" s="172">
        <v>371902</v>
      </c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4"/>
      <c r="BO346" s="50"/>
    </row>
    <row r="347" spans="1:67" ht="16.5" x14ac:dyDescent="0.3">
      <c r="A347" s="171" t="s">
        <v>559</v>
      </c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>
        <v>74134</v>
      </c>
      <c r="AN347" s="172">
        <v>591754</v>
      </c>
      <c r="AO347" s="172">
        <v>126147</v>
      </c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4"/>
      <c r="BO347" s="50"/>
    </row>
    <row r="348" spans="1:67" ht="16.5" x14ac:dyDescent="0.3">
      <c r="A348" s="171" t="s">
        <v>560</v>
      </c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  <c r="N348" s="172"/>
      <c r="O348" s="172"/>
      <c r="P348" s="172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>
        <v>16500</v>
      </c>
      <c r="AN348" s="172">
        <v>65608</v>
      </c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4"/>
      <c r="BO348" s="50"/>
    </row>
    <row r="349" spans="1:67" ht="16.5" x14ac:dyDescent="0.3">
      <c r="A349" s="171" t="s">
        <v>561</v>
      </c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72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>
        <v>54000</v>
      </c>
      <c r="AN349" s="172">
        <v>310219</v>
      </c>
      <c r="AO349" s="172"/>
      <c r="AP349" s="172"/>
      <c r="AQ349" s="172"/>
      <c r="AR349" s="172"/>
      <c r="AS349" s="172"/>
      <c r="AT349" s="172"/>
      <c r="AU349" s="172"/>
      <c r="AV349" s="172"/>
      <c r="AW349" s="172"/>
      <c r="AX349" s="172"/>
      <c r="AY349" s="172"/>
      <c r="AZ349" s="172"/>
      <c r="BA349" s="172"/>
      <c r="BB349" s="172"/>
      <c r="BC349" s="172"/>
      <c r="BD349" s="172"/>
      <c r="BE349" s="172"/>
      <c r="BF349" s="172"/>
      <c r="BG349" s="172"/>
      <c r="BH349" s="172"/>
      <c r="BI349" s="172"/>
      <c r="BJ349" s="172"/>
      <c r="BK349" s="172"/>
      <c r="BL349" s="172"/>
      <c r="BM349" s="172"/>
      <c r="BN349" s="174"/>
      <c r="BO349" s="50"/>
    </row>
    <row r="350" spans="1:67" ht="16.5" x14ac:dyDescent="0.3">
      <c r="A350" s="171" t="s">
        <v>562</v>
      </c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  <c r="N350" s="172"/>
      <c r="O350" s="172"/>
      <c r="P350" s="172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>
        <v>141160</v>
      </c>
      <c r="AN350" s="172">
        <v>800510</v>
      </c>
      <c r="AO350" s="172">
        <v>64182</v>
      </c>
      <c r="AP350" s="172"/>
      <c r="AQ350" s="172"/>
      <c r="AR350" s="172"/>
      <c r="AS350" s="172"/>
      <c r="AT350" s="172"/>
      <c r="AU350" s="172"/>
      <c r="AV350" s="172"/>
      <c r="AW350" s="172"/>
      <c r="AX350" s="172"/>
      <c r="AY350" s="172"/>
      <c r="AZ350" s="172"/>
      <c r="BA350" s="172"/>
      <c r="BB350" s="172"/>
      <c r="BC350" s="172"/>
      <c r="BD350" s="172"/>
      <c r="BE350" s="172"/>
      <c r="BF350" s="172"/>
      <c r="BG350" s="172"/>
      <c r="BH350" s="172"/>
      <c r="BI350" s="172"/>
      <c r="BJ350" s="172"/>
      <c r="BK350" s="172"/>
      <c r="BL350" s="172"/>
      <c r="BM350" s="172"/>
      <c r="BN350" s="174"/>
      <c r="BO350" s="50"/>
    </row>
    <row r="351" spans="1:67" ht="16.5" x14ac:dyDescent="0.3">
      <c r="A351" s="171" t="s">
        <v>563</v>
      </c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  <c r="N351" s="172"/>
      <c r="O351" s="172"/>
      <c r="P351" s="172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>
        <v>162581</v>
      </c>
      <c r="AN351" s="172">
        <v>834324</v>
      </c>
      <c r="AO351" s="172"/>
      <c r="AP351" s="172"/>
      <c r="AQ351" s="172"/>
      <c r="AR351" s="172"/>
      <c r="AS351" s="172"/>
      <c r="AT351" s="172"/>
      <c r="AU351" s="172"/>
      <c r="AV351" s="172"/>
      <c r="AW351" s="172"/>
      <c r="AX351" s="172"/>
      <c r="AY351" s="172"/>
      <c r="AZ351" s="172"/>
      <c r="BA351" s="172"/>
      <c r="BB351" s="172"/>
      <c r="BC351" s="172"/>
      <c r="BD351" s="172"/>
      <c r="BE351" s="172"/>
      <c r="BF351" s="172"/>
      <c r="BG351" s="172"/>
      <c r="BH351" s="172"/>
      <c r="BI351" s="172"/>
      <c r="BJ351" s="172"/>
      <c r="BK351" s="172"/>
      <c r="BL351" s="172"/>
      <c r="BM351" s="172"/>
      <c r="BN351" s="174"/>
      <c r="BO351" s="50"/>
    </row>
    <row r="352" spans="1:67" ht="16.5" x14ac:dyDescent="0.3">
      <c r="A352" s="171" t="s">
        <v>564</v>
      </c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  <c r="N352" s="172"/>
      <c r="O352" s="172"/>
      <c r="P352" s="172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>
        <v>203770</v>
      </c>
      <c r="AN352" s="172">
        <v>328357</v>
      </c>
      <c r="AO352" s="172">
        <v>255937</v>
      </c>
      <c r="AP352" s="172">
        <v>173819</v>
      </c>
      <c r="AQ352" s="172">
        <v>0</v>
      </c>
      <c r="AR352" s="172"/>
      <c r="AS352" s="172"/>
      <c r="AT352" s="172"/>
      <c r="AU352" s="172"/>
      <c r="AV352" s="172"/>
      <c r="AW352" s="172"/>
      <c r="AX352" s="172"/>
      <c r="AY352" s="172"/>
      <c r="AZ352" s="172"/>
      <c r="BA352" s="172"/>
      <c r="BB352" s="172"/>
      <c r="BC352" s="172"/>
      <c r="BD352" s="172"/>
      <c r="BE352" s="172"/>
      <c r="BF352" s="172"/>
      <c r="BG352" s="172"/>
      <c r="BH352" s="172"/>
      <c r="BI352" s="172"/>
      <c r="BJ352" s="172"/>
      <c r="BK352" s="172"/>
      <c r="BL352" s="172"/>
      <c r="BM352" s="172"/>
      <c r="BN352" s="174"/>
      <c r="BO352" s="50"/>
    </row>
    <row r="353" spans="1:67" ht="16.5" x14ac:dyDescent="0.3">
      <c r="A353" s="171" t="s">
        <v>565</v>
      </c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  <c r="N353" s="172"/>
      <c r="O353" s="172"/>
      <c r="P353" s="172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>
        <v>135165</v>
      </c>
      <c r="AN353" s="172">
        <v>264480</v>
      </c>
      <c r="AO353" s="172">
        <v>187388</v>
      </c>
      <c r="AP353" s="172">
        <v>105080</v>
      </c>
      <c r="AQ353" s="172">
        <v>0</v>
      </c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4"/>
      <c r="BO353" s="50"/>
    </row>
    <row r="354" spans="1:67" ht="16.5" x14ac:dyDescent="0.3">
      <c r="A354" s="171" t="s">
        <v>566</v>
      </c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  <c r="N354" s="172"/>
      <c r="O354" s="172"/>
      <c r="P354" s="172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>
        <v>350303</v>
      </c>
      <c r="AN354" s="172">
        <v>617971</v>
      </c>
      <c r="AO354" s="172">
        <v>462685</v>
      </c>
      <c r="AP354" s="172">
        <v>270046</v>
      </c>
      <c r="AQ354" s="172">
        <v>0</v>
      </c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4"/>
      <c r="BO354" s="50"/>
    </row>
    <row r="355" spans="1:67" ht="16.5" x14ac:dyDescent="0.3">
      <c r="A355" s="171" t="s">
        <v>567</v>
      </c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  <c r="N355" s="172"/>
      <c r="O355" s="172"/>
      <c r="P355" s="172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>
        <v>11000</v>
      </c>
      <c r="AN355" s="172">
        <v>85500</v>
      </c>
      <c r="AO355" s="172"/>
      <c r="AP355" s="172"/>
      <c r="AQ355" s="172"/>
      <c r="AR355" s="172"/>
      <c r="AS355" s="172"/>
      <c r="AT355" s="172"/>
      <c r="AU355" s="172"/>
      <c r="AV355" s="172"/>
      <c r="AW355" s="172"/>
      <c r="AX355" s="172"/>
      <c r="AY355" s="172"/>
      <c r="AZ355" s="172"/>
      <c r="BA355" s="172"/>
      <c r="BB355" s="172"/>
      <c r="BC355" s="172"/>
      <c r="BD355" s="172"/>
      <c r="BE355" s="172"/>
      <c r="BF355" s="172"/>
      <c r="BG355" s="172"/>
      <c r="BH355" s="172"/>
      <c r="BI355" s="172"/>
      <c r="BJ355" s="172"/>
      <c r="BK355" s="172"/>
      <c r="BL355" s="172"/>
      <c r="BM355" s="172"/>
      <c r="BN355" s="174"/>
      <c r="BO355" s="50"/>
    </row>
    <row r="356" spans="1:67" ht="16.5" x14ac:dyDescent="0.3">
      <c r="A356" s="171" t="s">
        <v>568</v>
      </c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  <c r="N356" s="172"/>
      <c r="O356" s="172"/>
      <c r="P356" s="172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>
        <v>21750</v>
      </c>
      <c r="AN356" s="172">
        <v>211250</v>
      </c>
      <c r="AO356" s="172">
        <v>21750</v>
      </c>
      <c r="AP356" s="172"/>
      <c r="AQ356" s="172"/>
      <c r="AR356" s="172"/>
      <c r="AS356" s="172"/>
      <c r="AT356" s="172"/>
      <c r="AU356" s="172"/>
      <c r="AV356" s="172"/>
      <c r="AW356" s="172"/>
      <c r="AX356" s="172"/>
      <c r="AY356" s="172"/>
      <c r="AZ356" s="172"/>
      <c r="BA356" s="172"/>
      <c r="BB356" s="172"/>
      <c r="BC356" s="172"/>
      <c r="BD356" s="172"/>
      <c r="BE356" s="172"/>
      <c r="BF356" s="172"/>
      <c r="BG356" s="172"/>
      <c r="BH356" s="172"/>
      <c r="BI356" s="172"/>
      <c r="BJ356" s="172"/>
      <c r="BK356" s="172"/>
      <c r="BL356" s="172"/>
      <c r="BM356" s="172"/>
      <c r="BN356" s="174"/>
      <c r="BO356" s="50"/>
    </row>
    <row r="357" spans="1:67" ht="16.5" x14ac:dyDescent="0.3">
      <c r="A357" s="171" t="s">
        <v>569</v>
      </c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  <c r="N357" s="172"/>
      <c r="O357" s="172"/>
      <c r="P357" s="172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>
        <v>1722</v>
      </c>
      <c r="AO357" s="172">
        <v>128489</v>
      </c>
      <c r="AP357" s="172">
        <v>312055</v>
      </c>
      <c r="AQ357" s="172">
        <v>345790</v>
      </c>
      <c r="AR357" s="172">
        <v>274969</v>
      </c>
      <c r="AS357" s="172">
        <v>361566</v>
      </c>
      <c r="AT357" s="172">
        <v>243937</v>
      </c>
      <c r="AU357" s="172">
        <v>75646</v>
      </c>
      <c r="AV357" s="172">
        <v>0</v>
      </c>
      <c r="AW357" s="172"/>
      <c r="AX357" s="172"/>
      <c r="AY357" s="172"/>
      <c r="AZ357" s="172"/>
      <c r="BA357" s="172"/>
      <c r="BB357" s="172"/>
      <c r="BC357" s="172"/>
      <c r="BD357" s="172"/>
      <c r="BE357" s="172"/>
      <c r="BF357" s="172"/>
      <c r="BG357" s="172"/>
      <c r="BH357" s="172"/>
      <c r="BI357" s="172"/>
      <c r="BJ357" s="172"/>
      <c r="BK357" s="172"/>
      <c r="BL357" s="172"/>
      <c r="BM357" s="172"/>
      <c r="BN357" s="174"/>
      <c r="BO357" s="50"/>
    </row>
    <row r="358" spans="1:67" ht="16.5" x14ac:dyDescent="0.3">
      <c r="A358" s="171" t="s">
        <v>570</v>
      </c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>
        <v>25101</v>
      </c>
      <c r="AO358" s="172">
        <v>363009</v>
      </c>
      <c r="AP358" s="172">
        <v>726222</v>
      </c>
      <c r="AQ358" s="172">
        <v>620567</v>
      </c>
      <c r="AR358" s="172">
        <v>552195</v>
      </c>
      <c r="AS358" s="172">
        <v>674306</v>
      </c>
      <c r="AT358" s="172">
        <v>337685</v>
      </c>
      <c r="AU358" s="172">
        <v>98313</v>
      </c>
      <c r="AV358" s="172">
        <v>0</v>
      </c>
      <c r="AW358" s="172"/>
      <c r="AX358" s="172"/>
      <c r="AY358" s="172"/>
      <c r="AZ358" s="172"/>
      <c r="BA358" s="172"/>
      <c r="BB358" s="172"/>
      <c r="BC358" s="172"/>
      <c r="BD358" s="172"/>
      <c r="BE358" s="172"/>
      <c r="BF358" s="172"/>
      <c r="BG358" s="172"/>
      <c r="BH358" s="172"/>
      <c r="BI358" s="172"/>
      <c r="BJ358" s="172"/>
      <c r="BK358" s="172"/>
      <c r="BL358" s="172"/>
      <c r="BM358" s="172"/>
      <c r="BN358" s="174"/>
      <c r="BO358" s="50"/>
    </row>
    <row r="359" spans="1:67" ht="16.5" x14ac:dyDescent="0.3">
      <c r="A359" s="171" t="s">
        <v>571</v>
      </c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  <c r="N359" s="172"/>
      <c r="O359" s="172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>
        <v>19248</v>
      </c>
      <c r="AO359" s="172">
        <v>481257</v>
      </c>
      <c r="AP359" s="172">
        <v>1163708</v>
      </c>
      <c r="AQ359" s="172">
        <v>1176654</v>
      </c>
      <c r="AR359" s="172">
        <v>1117774</v>
      </c>
      <c r="AS359" s="172">
        <v>1332514</v>
      </c>
      <c r="AT359" s="172">
        <v>739110</v>
      </c>
      <c r="AU359" s="172">
        <v>161344</v>
      </c>
      <c r="AV359" s="172">
        <v>0</v>
      </c>
      <c r="AW359" s="172"/>
      <c r="AX359" s="172"/>
      <c r="AY359" s="172"/>
      <c r="AZ359" s="172"/>
      <c r="BA359" s="172"/>
      <c r="BB359" s="172"/>
      <c r="BC359" s="172"/>
      <c r="BD359" s="172"/>
      <c r="BE359" s="172"/>
      <c r="BF359" s="172"/>
      <c r="BG359" s="172"/>
      <c r="BH359" s="172"/>
      <c r="BI359" s="172"/>
      <c r="BJ359" s="172"/>
      <c r="BK359" s="172"/>
      <c r="BL359" s="172"/>
      <c r="BM359" s="172"/>
      <c r="BN359" s="174"/>
      <c r="BO359" s="50"/>
    </row>
    <row r="360" spans="1:67" ht="16.5" x14ac:dyDescent="0.3">
      <c r="A360" s="171" t="s">
        <v>572</v>
      </c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>
        <v>15000</v>
      </c>
      <c r="AO360" s="172">
        <v>400779</v>
      </c>
      <c r="AP360" s="172">
        <v>8500</v>
      </c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4"/>
      <c r="BO360" s="50"/>
    </row>
    <row r="361" spans="1:67" ht="16.5" x14ac:dyDescent="0.3">
      <c r="A361" s="171" t="s">
        <v>573</v>
      </c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  <c r="N361" s="172"/>
      <c r="O361" s="172"/>
      <c r="P361" s="172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>
        <v>73309</v>
      </c>
      <c r="AO361" s="172">
        <v>443390</v>
      </c>
      <c r="AP361" s="172">
        <v>91826</v>
      </c>
      <c r="AQ361" s="172"/>
      <c r="AR361" s="172"/>
      <c r="AS361" s="172"/>
      <c r="AT361" s="172"/>
      <c r="AU361" s="172"/>
      <c r="AV361" s="172"/>
      <c r="AW361" s="172"/>
      <c r="AX361" s="172"/>
      <c r="AY361" s="172"/>
      <c r="AZ361" s="172"/>
      <c r="BA361" s="172"/>
      <c r="BB361" s="172"/>
      <c r="BC361" s="172"/>
      <c r="BD361" s="172"/>
      <c r="BE361" s="172"/>
      <c r="BF361" s="172"/>
      <c r="BG361" s="172"/>
      <c r="BH361" s="172"/>
      <c r="BI361" s="172"/>
      <c r="BJ361" s="172"/>
      <c r="BK361" s="172"/>
      <c r="BL361" s="172"/>
      <c r="BM361" s="172"/>
      <c r="BN361" s="174"/>
      <c r="BO361" s="50"/>
    </row>
    <row r="362" spans="1:67" ht="16.5" x14ac:dyDescent="0.3">
      <c r="A362" s="171" t="s">
        <v>574</v>
      </c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  <c r="N362" s="172"/>
      <c r="O362" s="172"/>
      <c r="P362" s="172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>
        <v>4500</v>
      </c>
      <c r="AO362" s="172">
        <v>102334</v>
      </c>
      <c r="AP362" s="172">
        <v>2500</v>
      </c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C362" s="172"/>
      <c r="BD362" s="172"/>
      <c r="BE362" s="172"/>
      <c r="BF362" s="172"/>
      <c r="BG362" s="172"/>
      <c r="BH362" s="172"/>
      <c r="BI362" s="172"/>
      <c r="BJ362" s="172"/>
      <c r="BK362" s="172"/>
      <c r="BL362" s="172"/>
      <c r="BM362" s="172"/>
      <c r="BN362" s="174"/>
      <c r="BO362" s="50"/>
    </row>
    <row r="363" spans="1:67" ht="16.5" x14ac:dyDescent="0.3">
      <c r="A363" s="171" t="s">
        <v>575</v>
      </c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  <c r="N363" s="172"/>
      <c r="O363" s="172"/>
      <c r="P363" s="172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>
        <v>11500</v>
      </c>
      <c r="AO363" s="172">
        <v>459674</v>
      </c>
      <c r="AP363" s="172">
        <v>13000</v>
      </c>
      <c r="AQ363" s="172"/>
      <c r="AR363" s="172"/>
      <c r="AS363" s="172"/>
      <c r="AT363" s="172"/>
      <c r="AU363" s="172"/>
      <c r="AV363" s="172"/>
      <c r="AW363" s="172"/>
      <c r="AX363" s="172"/>
      <c r="AY363" s="172"/>
      <c r="AZ363" s="172"/>
      <c r="BA363" s="172"/>
      <c r="BB363" s="172"/>
      <c r="BC363" s="172"/>
      <c r="BD363" s="172"/>
      <c r="BE363" s="172"/>
      <c r="BF363" s="172"/>
      <c r="BG363" s="172"/>
      <c r="BH363" s="172"/>
      <c r="BI363" s="172"/>
      <c r="BJ363" s="172"/>
      <c r="BK363" s="172"/>
      <c r="BL363" s="172"/>
      <c r="BM363" s="172"/>
      <c r="BN363" s="174"/>
      <c r="BO363" s="50"/>
    </row>
    <row r="364" spans="1:67" ht="16.5" x14ac:dyDescent="0.3">
      <c r="A364" s="171" t="s">
        <v>576</v>
      </c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>
        <v>161582</v>
      </c>
      <c r="AO364" s="172">
        <v>2790749</v>
      </c>
      <c r="AP364" s="172">
        <v>559282</v>
      </c>
      <c r="AQ364" s="172"/>
      <c r="AR364" s="172"/>
      <c r="AS364" s="172"/>
      <c r="AT364" s="172"/>
      <c r="AU364" s="172"/>
      <c r="AV364" s="172"/>
      <c r="AW364" s="172"/>
      <c r="AX364" s="172"/>
      <c r="AY364" s="172"/>
      <c r="AZ364" s="172"/>
      <c r="BA364" s="172"/>
      <c r="BB364" s="172"/>
      <c r="BC364" s="172"/>
      <c r="BD364" s="172"/>
      <c r="BE364" s="172"/>
      <c r="BF364" s="172"/>
      <c r="BG364" s="172"/>
      <c r="BH364" s="172"/>
      <c r="BI364" s="172"/>
      <c r="BJ364" s="172"/>
      <c r="BK364" s="172"/>
      <c r="BL364" s="172"/>
      <c r="BM364" s="172"/>
      <c r="BN364" s="174"/>
      <c r="BO364" s="50"/>
    </row>
    <row r="365" spans="1:67" ht="16.5" x14ac:dyDescent="0.3">
      <c r="A365" s="171" t="s">
        <v>577</v>
      </c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>
        <v>77915</v>
      </c>
      <c r="AO365" s="172">
        <v>242643</v>
      </c>
      <c r="AP365" s="172">
        <v>126046</v>
      </c>
      <c r="AQ365" s="172">
        <v>127569</v>
      </c>
      <c r="AR365" s="172">
        <v>8168</v>
      </c>
      <c r="AS365" s="172"/>
      <c r="AT365" s="172"/>
      <c r="AU365" s="172"/>
      <c r="AV365" s="172"/>
      <c r="AW365" s="172"/>
      <c r="AX365" s="172"/>
      <c r="AY365" s="172"/>
      <c r="AZ365" s="172"/>
      <c r="BA365" s="172"/>
      <c r="BB365" s="172"/>
      <c r="BC365" s="172"/>
      <c r="BD365" s="172"/>
      <c r="BE365" s="172"/>
      <c r="BF365" s="172"/>
      <c r="BG365" s="172"/>
      <c r="BH365" s="172"/>
      <c r="BI365" s="172"/>
      <c r="BJ365" s="172"/>
      <c r="BK365" s="172"/>
      <c r="BL365" s="172"/>
      <c r="BM365" s="172"/>
      <c r="BN365" s="174"/>
      <c r="BO365" s="50"/>
    </row>
    <row r="366" spans="1:67" ht="16.5" x14ac:dyDescent="0.3">
      <c r="A366" s="171" t="s">
        <v>578</v>
      </c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  <c r="N366" s="172"/>
      <c r="O366" s="172"/>
      <c r="P366" s="172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>
        <v>46472</v>
      </c>
      <c r="AO366" s="172">
        <v>151909</v>
      </c>
      <c r="AP366" s="172">
        <v>114384</v>
      </c>
      <c r="AQ366" s="172">
        <v>92590</v>
      </c>
      <c r="AR366" s="172">
        <v>3068</v>
      </c>
      <c r="AS366" s="172"/>
      <c r="AT366" s="172"/>
      <c r="AU366" s="172"/>
      <c r="AV366" s="172"/>
      <c r="AW366" s="172"/>
      <c r="AX366" s="172"/>
      <c r="AY366" s="172"/>
      <c r="AZ366" s="172"/>
      <c r="BA366" s="172"/>
      <c r="BB366" s="172"/>
      <c r="BC366" s="172"/>
      <c r="BD366" s="172"/>
      <c r="BE366" s="172"/>
      <c r="BF366" s="172"/>
      <c r="BG366" s="172"/>
      <c r="BH366" s="172"/>
      <c r="BI366" s="172"/>
      <c r="BJ366" s="172"/>
      <c r="BK366" s="172"/>
      <c r="BL366" s="172"/>
      <c r="BM366" s="172"/>
      <c r="BN366" s="174"/>
      <c r="BO366" s="50"/>
    </row>
    <row r="367" spans="1:67" ht="16.5" x14ac:dyDescent="0.3">
      <c r="A367" s="171" t="s">
        <v>579</v>
      </c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  <c r="N367" s="172"/>
      <c r="O367" s="172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>
        <v>143987</v>
      </c>
      <c r="AO367" s="172">
        <v>481275</v>
      </c>
      <c r="AP367" s="172">
        <v>375026</v>
      </c>
      <c r="AQ367" s="172">
        <v>287062</v>
      </c>
      <c r="AR367" s="172">
        <v>13087</v>
      </c>
      <c r="AS367" s="172"/>
      <c r="AT367" s="172"/>
      <c r="AU367" s="172"/>
      <c r="AV367" s="172"/>
      <c r="AW367" s="172"/>
      <c r="AX367" s="172"/>
      <c r="AY367" s="172"/>
      <c r="AZ367" s="172"/>
      <c r="BA367" s="172"/>
      <c r="BB367" s="172"/>
      <c r="BC367" s="172"/>
      <c r="BD367" s="172"/>
      <c r="BE367" s="172"/>
      <c r="BF367" s="172"/>
      <c r="BG367" s="172"/>
      <c r="BH367" s="172"/>
      <c r="BI367" s="172"/>
      <c r="BJ367" s="172"/>
      <c r="BK367" s="172"/>
      <c r="BL367" s="172"/>
      <c r="BM367" s="172"/>
      <c r="BN367" s="174"/>
      <c r="BO367" s="50"/>
    </row>
    <row r="368" spans="1:67" ht="16.5" x14ac:dyDescent="0.3">
      <c r="A368" s="171" t="s">
        <v>580</v>
      </c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>
        <v>26250</v>
      </c>
      <c r="AO368" s="172">
        <v>165605</v>
      </c>
      <c r="AP368" s="172">
        <v>21750</v>
      </c>
      <c r="AQ368" s="172"/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2"/>
      <c r="BB368" s="172"/>
      <c r="BC368" s="172"/>
      <c r="BD368" s="172"/>
      <c r="BE368" s="172"/>
      <c r="BF368" s="172"/>
      <c r="BG368" s="172"/>
      <c r="BH368" s="172"/>
      <c r="BI368" s="172"/>
      <c r="BJ368" s="172"/>
      <c r="BK368" s="172"/>
      <c r="BL368" s="172"/>
      <c r="BM368" s="172"/>
      <c r="BN368" s="174"/>
      <c r="BO368" s="50"/>
    </row>
    <row r="369" spans="1:67" ht="16.5" x14ac:dyDescent="0.3">
      <c r="A369" s="171" t="s">
        <v>581</v>
      </c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  <c r="N369" s="172"/>
      <c r="O369" s="172"/>
      <c r="P369" s="172"/>
      <c r="Q369" s="172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172"/>
      <c r="AO369" s="172">
        <v>885360</v>
      </c>
      <c r="AP369" s="172">
        <v>718211</v>
      </c>
      <c r="AQ369" s="172"/>
      <c r="AR369" s="172"/>
      <c r="AS369" s="172"/>
      <c r="AT369" s="172"/>
      <c r="AU369" s="172"/>
      <c r="AV369" s="172"/>
      <c r="AW369" s="172"/>
      <c r="AX369" s="172"/>
      <c r="AY369" s="172"/>
      <c r="AZ369" s="172"/>
      <c r="BA369" s="172"/>
      <c r="BB369" s="172"/>
      <c r="BC369" s="172"/>
      <c r="BD369" s="172"/>
      <c r="BE369" s="172"/>
      <c r="BF369" s="172"/>
      <c r="BG369" s="172"/>
      <c r="BH369" s="172"/>
      <c r="BI369" s="172"/>
      <c r="BJ369" s="172"/>
      <c r="BK369" s="172"/>
      <c r="BL369" s="172"/>
      <c r="BM369" s="172"/>
      <c r="BN369" s="174"/>
      <c r="BO369" s="50"/>
    </row>
    <row r="370" spans="1:67" ht="16.5" x14ac:dyDescent="0.3">
      <c r="A370" s="171" t="s">
        <v>582</v>
      </c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172"/>
      <c r="AO370" s="172">
        <v>1173462</v>
      </c>
      <c r="AP370" s="172">
        <v>829303</v>
      </c>
      <c r="AQ370" s="172"/>
      <c r="AR370" s="172"/>
      <c r="AS370" s="172"/>
      <c r="AT370" s="172"/>
      <c r="AU370" s="172"/>
      <c r="AV370" s="172"/>
      <c r="AW370" s="172"/>
      <c r="AX370" s="172"/>
      <c r="AY370" s="172"/>
      <c r="AZ370" s="172"/>
      <c r="BA370" s="172"/>
      <c r="BB370" s="172"/>
      <c r="BC370" s="172"/>
      <c r="BD370" s="172"/>
      <c r="BE370" s="172"/>
      <c r="BF370" s="172"/>
      <c r="BG370" s="172"/>
      <c r="BH370" s="172"/>
      <c r="BI370" s="172"/>
      <c r="BJ370" s="172"/>
      <c r="BK370" s="172"/>
      <c r="BL370" s="172"/>
      <c r="BM370" s="172"/>
      <c r="BN370" s="174"/>
      <c r="BO370" s="50"/>
    </row>
    <row r="371" spans="1:67" ht="16.5" x14ac:dyDescent="0.3">
      <c r="A371" s="171" t="s">
        <v>583</v>
      </c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  <c r="N371" s="172"/>
      <c r="O371" s="172"/>
      <c r="P371" s="172"/>
      <c r="Q371" s="172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172"/>
      <c r="AO371" s="172">
        <v>72763</v>
      </c>
      <c r="AP371" s="172">
        <v>192530</v>
      </c>
      <c r="AQ371" s="172">
        <v>135412</v>
      </c>
      <c r="AR371" s="172">
        <v>79921</v>
      </c>
      <c r="AS371" s="172">
        <v>2025</v>
      </c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2"/>
      <c r="BN371" s="174"/>
      <c r="BO371" s="50"/>
    </row>
    <row r="372" spans="1:67" ht="16.5" x14ac:dyDescent="0.3">
      <c r="A372" s="171" t="s">
        <v>584</v>
      </c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172"/>
      <c r="AO372" s="172">
        <v>25638</v>
      </c>
      <c r="AP372" s="172">
        <v>81127</v>
      </c>
      <c r="AQ372" s="172">
        <v>63612</v>
      </c>
      <c r="AR372" s="172">
        <v>28246</v>
      </c>
      <c r="AS372" s="172">
        <v>2906</v>
      </c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2"/>
      <c r="BN372" s="174"/>
      <c r="BO372" s="50"/>
    </row>
    <row r="373" spans="1:67" ht="16.5" x14ac:dyDescent="0.3">
      <c r="A373" s="171" t="s">
        <v>585</v>
      </c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172"/>
      <c r="AO373" s="172">
        <v>27676</v>
      </c>
      <c r="AP373" s="172">
        <v>73508</v>
      </c>
      <c r="AQ373" s="172">
        <v>55492</v>
      </c>
      <c r="AR373" s="172">
        <v>33588</v>
      </c>
      <c r="AS373" s="172">
        <v>796</v>
      </c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4"/>
      <c r="BO373" s="50"/>
    </row>
    <row r="374" spans="1:67" ht="16.5" x14ac:dyDescent="0.3">
      <c r="A374" s="171" t="s">
        <v>586</v>
      </c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>
        <v>325570</v>
      </c>
      <c r="AP374" s="172">
        <v>299780</v>
      </c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2"/>
      <c r="BN374" s="174"/>
      <c r="BO374" s="50"/>
    </row>
    <row r="375" spans="1:67" ht="16.5" x14ac:dyDescent="0.3">
      <c r="A375" s="171" t="s">
        <v>587</v>
      </c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>
        <v>173665</v>
      </c>
      <c r="AP375" s="172">
        <v>167439</v>
      </c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72"/>
      <c r="BN375" s="174"/>
      <c r="BO375" s="50"/>
    </row>
    <row r="376" spans="1:67" ht="16.5" x14ac:dyDescent="0.3">
      <c r="A376" s="171" t="s">
        <v>588</v>
      </c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  <c r="N376" s="172"/>
      <c r="O376" s="172"/>
      <c r="P376" s="172"/>
      <c r="Q376" s="172"/>
      <c r="R376" s="172"/>
      <c r="S376" s="172"/>
      <c r="T376" s="172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>
        <v>268945</v>
      </c>
      <c r="AP376" s="172">
        <v>254828</v>
      </c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172"/>
      <c r="BN376" s="174"/>
      <c r="BO376" s="50"/>
    </row>
    <row r="377" spans="1:67" ht="16.5" x14ac:dyDescent="0.3">
      <c r="A377" s="171" t="s">
        <v>589</v>
      </c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  <c r="N377" s="172"/>
      <c r="O377" s="172"/>
      <c r="P377" s="172"/>
      <c r="Q377" s="172"/>
      <c r="R377" s="172"/>
      <c r="S377" s="172"/>
      <c r="T377" s="172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>
        <v>412151</v>
      </c>
      <c r="AP377" s="172">
        <v>1401934</v>
      </c>
      <c r="AQ377" s="172">
        <v>726758</v>
      </c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C377" s="172"/>
      <c r="BD377" s="172"/>
      <c r="BE377" s="172"/>
      <c r="BF377" s="172"/>
      <c r="BG377" s="172"/>
      <c r="BH377" s="172"/>
      <c r="BI377" s="172"/>
      <c r="BJ377" s="172"/>
      <c r="BK377" s="172"/>
      <c r="BL377" s="172"/>
      <c r="BM377" s="172"/>
      <c r="BN377" s="174"/>
      <c r="BO377" s="50"/>
    </row>
    <row r="378" spans="1:67" ht="16.5" x14ac:dyDescent="0.3">
      <c r="A378" s="171" t="s">
        <v>590</v>
      </c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  <c r="N378" s="172"/>
      <c r="O378" s="172"/>
      <c r="P378" s="172"/>
      <c r="Q378" s="172"/>
      <c r="R378" s="172"/>
      <c r="S378" s="172"/>
      <c r="T378" s="172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>
        <v>7267</v>
      </c>
      <c r="AP378" s="172">
        <v>40500</v>
      </c>
      <c r="AQ378" s="172">
        <v>10211</v>
      </c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C378" s="172"/>
      <c r="BD378" s="172"/>
      <c r="BE378" s="172"/>
      <c r="BF378" s="172"/>
      <c r="BG378" s="172"/>
      <c r="BH378" s="172"/>
      <c r="BI378" s="172"/>
      <c r="BJ378" s="172"/>
      <c r="BK378" s="172"/>
      <c r="BL378" s="172"/>
      <c r="BM378" s="172"/>
      <c r="BN378" s="174"/>
      <c r="BO378" s="50"/>
    </row>
    <row r="379" spans="1:67" ht="16.5" x14ac:dyDescent="0.3">
      <c r="A379" s="171" t="s">
        <v>591</v>
      </c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  <c r="N379" s="172"/>
      <c r="O379" s="172"/>
      <c r="P379" s="172"/>
      <c r="Q379" s="172"/>
      <c r="R379" s="172"/>
      <c r="S379" s="172"/>
      <c r="T379" s="172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>
        <v>89946</v>
      </c>
      <c r="AP379" s="172">
        <v>359628</v>
      </c>
      <c r="AQ379" s="172">
        <v>205158</v>
      </c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C379" s="172"/>
      <c r="BD379" s="172"/>
      <c r="BE379" s="172"/>
      <c r="BF379" s="172"/>
      <c r="BG379" s="172"/>
      <c r="BH379" s="172"/>
      <c r="BI379" s="172"/>
      <c r="BJ379" s="172"/>
      <c r="BK379" s="172"/>
      <c r="BL379" s="172"/>
      <c r="BM379" s="172"/>
      <c r="BN379" s="174"/>
      <c r="BO379" s="50"/>
    </row>
    <row r="380" spans="1:67" ht="16.5" x14ac:dyDescent="0.3">
      <c r="A380" s="171" t="s">
        <v>592</v>
      </c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  <c r="N380" s="172"/>
      <c r="O380" s="172"/>
      <c r="P380" s="172"/>
      <c r="Q380" s="172"/>
      <c r="R380" s="172"/>
      <c r="S380" s="172"/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>
        <v>130270</v>
      </c>
      <c r="AP380" s="172">
        <v>464114</v>
      </c>
      <c r="AQ380" s="172">
        <v>261921</v>
      </c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C380" s="172"/>
      <c r="BD380" s="172"/>
      <c r="BE380" s="172"/>
      <c r="BF380" s="172"/>
      <c r="BG380" s="172"/>
      <c r="BH380" s="172"/>
      <c r="BI380" s="172"/>
      <c r="BJ380" s="172"/>
      <c r="BK380" s="172"/>
      <c r="BL380" s="172"/>
      <c r="BM380" s="172"/>
      <c r="BN380" s="174"/>
      <c r="BO380" s="50"/>
    </row>
    <row r="381" spans="1:67" ht="16.5" x14ac:dyDescent="0.3">
      <c r="A381" s="171" t="s">
        <v>593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  <c r="S381" s="172"/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172"/>
      <c r="AO381" s="172"/>
      <c r="AP381" s="172">
        <v>2460</v>
      </c>
      <c r="AQ381" s="172">
        <v>366779</v>
      </c>
      <c r="AR381" s="172">
        <v>891572</v>
      </c>
      <c r="AS381" s="172">
        <v>1322232</v>
      </c>
      <c r="AT381" s="172">
        <v>1127727</v>
      </c>
      <c r="AU381" s="172">
        <v>1011189</v>
      </c>
      <c r="AV381" s="172">
        <v>942237</v>
      </c>
      <c r="AW381" s="172">
        <v>620711</v>
      </c>
      <c r="AX381" s="172">
        <v>160681</v>
      </c>
      <c r="AY381" s="172"/>
      <c r="AZ381" s="172"/>
      <c r="BA381" s="172"/>
      <c r="BB381" s="172"/>
      <c r="BC381" s="172"/>
      <c r="BD381" s="172"/>
      <c r="BE381" s="172"/>
      <c r="BF381" s="172"/>
      <c r="BG381" s="172"/>
      <c r="BH381" s="172"/>
      <c r="BI381" s="172"/>
      <c r="BJ381" s="172"/>
      <c r="BK381" s="172"/>
      <c r="BL381" s="172"/>
      <c r="BM381" s="172"/>
      <c r="BN381" s="174"/>
      <c r="BO381" s="50"/>
    </row>
    <row r="382" spans="1:67" ht="16.5" x14ac:dyDescent="0.3">
      <c r="A382" s="171" t="s">
        <v>594</v>
      </c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  <c r="S382" s="172"/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172">
        <v>2530</v>
      </c>
      <c r="AQ382" s="172">
        <v>369959</v>
      </c>
      <c r="AR382" s="172">
        <v>971867</v>
      </c>
      <c r="AS382" s="172">
        <v>1274320</v>
      </c>
      <c r="AT382" s="172">
        <v>775868</v>
      </c>
      <c r="AU382" s="172">
        <v>233624</v>
      </c>
      <c r="AV382" s="172">
        <v>0</v>
      </c>
      <c r="AW382" s="172"/>
      <c r="AX382" s="172"/>
      <c r="AY382" s="172"/>
      <c r="AZ382" s="172"/>
      <c r="BA382" s="172"/>
      <c r="BB382" s="172"/>
      <c r="BC382" s="172"/>
      <c r="BD382" s="172"/>
      <c r="BE382" s="172"/>
      <c r="BF382" s="172"/>
      <c r="BG382" s="172"/>
      <c r="BH382" s="172"/>
      <c r="BI382" s="172"/>
      <c r="BJ382" s="172"/>
      <c r="BK382" s="172"/>
      <c r="BL382" s="172"/>
      <c r="BM382" s="172"/>
      <c r="BN382" s="174"/>
      <c r="BO382" s="50"/>
    </row>
    <row r="383" spans="1:67" ht="16.5" x14ac:dyDescent="0.3">
      <c r="A383" s="171" t="s">
        <v>595</v>
      </c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  <c r="AI383" s="172"/>
      <c r="AJ383" s="172"/>
      <c r="AK383" s="172"/>
      <c r="AL383" s="172"/>
      <c r="AM383" s="172"/>
      <c r="AN383" s="172"/>
      <c r="AO383" s="172"/>
      <c r="AP383" s="172">
        <v>5572</v>
      </c>
      <c r="AQ383" s="172">
        <v>538966</v>
      </c>
      <c r="AR383" s="172">
        <v>384853</v>
      </c>
      <c r="AS383" s="172">
        <v>75394</v>
      </c>
      <c r="AT383" s="172"/>
      <c r="AU383" s="172"/>
      <c r="AV383" s="172"/>
      <c r="AW383" s="172"/>
      <c r="AX383" s="172"/>
      <c r="AY383" s="172"/>
      <c r="AZ383" s="172"/>
      <c r="BA383" s="172"/>
      <c r="BB383" s="172"/>
      <c r="BC383" s="172"/>
      <c r="BD383" s="172"/>
      <c r="BE383" s="172"/>
      <c r="BF383" s="172"/>
      <c r="BG383" s="172"/>
      <c r="BH383" s="172"/>
      <c r="BI383" s="172"/>
      <c r="BJ383" s="172"/>
      <c r="BK383" s="172"/>
      <c r="BL383" s="172"/>
      <c r="BM383" s="172"/>
      <c r="BN383" s="174"/>
      <c r="BO383" s="50"/>
    </row>
    <row r="384" spans="1:67" ht="16.5" x14ac:dyDescent="0.3">
      <c r="A384" s="171" t="s">
        <v>596</v>
      </c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172"/>
      <c r="AO384" s="172"/>
      <c r="AP384" s="172">
        <v>0</v>
      </c>
      <c r="AQ384" s="172">
        <v>35689411</v>
      </c>
      <c r="AR384" s="172">
        <v>0</v>
      </c>
      <c r="AS384" s="172"/>
      <c r="AT384" s="172"/>
      <c r="AU384" s="172"/>
      <c r="AV384" s="172"/>
      <c r="AW384" s="172"/>
      <c r="AX384" s="172"/>
      <c r="AY384" s="172"/>
      <c r="AZ384" s="172"/>
      <c r="BA384" s="172"/>
      <c r="BB384" s="172"/>
      <c r="BC384" s="172"/>
      <c r="BD384" s="172"/>
      <c r="BE384" s="172"/>
      <c r="BF384" s="172"/>
      <c r="BG384" s="172"/>
      <c r="BH384" s="172"/>
      <c r="BI384" s="172"/>
      <c r="BJ384" s="172"/>
      <c r="BK384" s="172"/>
      <c r="BL384" s="172"/>
      <c r="BM384" s="172"/>
      <c r="BN384" s="174"/>
      <c r="BO384" s="50"/>
    </row>
    <row r="385" spans="1:67" ht="16.5" x14ac:dyDescent="0.3">
      <c r="A385" s="171" t="s">
        <v>597</v>
      </c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  <c r="N385" s="172"/>
      <c r="O385" s="172"/>
      <c r="P385" s="172"/>
      <c r="Q385" s="172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172"/>
      <c r="AO385" s="172"/>
      <c r="AP385" s="172">
        <v>413819</v>
      </c>
      <c r="AQ385" s="172">
        <v>479064</v>
      </c>
      <c r="AR385" s="172">
        <v>0</v>
      </c>
      <c r="AS385" s="172"/>
      <c r="AT385" s="172"/>
      <c r="AU385" s="172"/>
      <c r="AV385" s="172"/>
      <c r="AW385" s="172"/>
      <c r="AX385" s="172"/>
      <c r="AY385" s="172"/>
      <c r="AZ385" s="172"/>
      <c r="BA385" s="172"/>
      <c r="BB385" s="172"/>
      <c r="BC385" s="172"/>
      <c r="BD385" s="172"/>
      <c r="BE385" s="172"/>
      <c r="BF385" s="172"/>
      <c r="BG385" s="172"/>
      <c r="BH385" s="172"/>
      <c r="BI385" s="172"/>
      <c r="BJ385" s="172"/>
      <c r="BK385" s="172"/>
      <c r="BL385" s="172"/>
      <c r="BM385" s="172"/>
      <c r="BN385" s="174"/>
      <c r="BO385" s="50"/>
    </row>
    <row r="386" spans="1:67" ht="16.5" x14ac:dyDescent="0.3">
      <c r="A386" s="171" t="s">
        <v>598</v>
      </c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>
        <v>114396</v>
      </c>
      <c r="AQ386" s="172">
        <v>52637</v>
      </c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  <c r="BI386" s="172"/>
      <c r="BJ386" s="172"/>
      <c r="BK386" s="172"/>
      <c r="BL386" s="172"/>
      <c r="BM386" s="172"/>
      <c r="BN386" s="174"/>
      <c r="BO386" s="50"/>
    </row>
    <row r="387" spans="1:67" ht="16.5" x14ac:dyDescent="0.3">
      <c r="A387" s="171" t="s">
        <v>599</v>
      </c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  <c r="N387" s="172"/>
      <c r="O387" s="172"/>
      <c r="P387" s="172"/>
      <c r="Q387" s="172"/>
      <c r="R387" s="172"/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172"/>
      <c r="AO387" s="172"/>
      <c r="AP387" s="172">
        <v>289301</v>
      </c>
      <c r="AQ387" s="172">
        <v>205411</v>
      </c>
      <c r="AR387" s="172"/>
      <c r="AS387" s="172"/>
      <c r="AT387" s="172"/>
      <c r="AU387" s="172"/>
      <c r="AV387" s="172"/>
      <c r="AW387" s="172"/>
      <c r="AX387" s="172"/>
      <c r="AY387" s="172"/>
      <c r="AZ387" s="172"/>
      <c r="BA387" s="172"/>
      <c r="BB387" s="172"/>
      <c r="BC387" s="172"/>
      <c r="BD387" s="172"/>
      <c r="BE387" s="172"/>
      <c r="BF387" s="172"/>
      <c r="BG387" s="172"/>
      <c r="BH387" s="172"/>
      <c r="BI387" s="172"/>
      <c r="BJ387" s="172"/>
      <c r="BK387" s="172"/>
      <c r="BL387" s="172"/>
      <c r="BM387" s="172"/>
      <c r="BN387" s="174"/>
      <c r="BO387" s="50"/>
    </row>
    <row r="388" spans="1:67" ht="16.5" x14ac:dyDescent="0.3">
      <c r="A388" s="171" t="s">
        <v>600</v>
      </c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  <c r="N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172"/>
      <c r="AO388" s="172"/>
      <c r="AP388" s="172">
        <v>241905</v>
      </c>
      <c r="AQ388" s="172">
        <v>625341</v>
      </c>
      <c r="AR388" s="172">
        <v>0</v>
      </c>
      <c r="AS388" s="172"/>
      <c r="AT388" s="172"/>
      <c r="AU388" s="172"/>
      <c r="AV388" s="172"/>
      <c r="AW388" s="172"/>
      <c r="AX388" s="172"/>
      <c r="AY388" s="172"/>
      <c r="AZ388" s="172"/>
      <c r="BA388" s="172"/>
      <c r="BB388" s="172"/>
      <c r="BC388" s="172"/>
      <c r="BD388" s="172"/>
      <c r="BE388" s="172"/>
      <c r="BF388" s="172"/>
      <c r="BG388" s="172"/>
      <c r="BH388" s="172"/>
      <c r="BI388" s="172"/>
      <c r="BJ388" s="172"/>
      <c r="BK388" s="172"/>
      <c r="BL388" s="172"/>
      <c r="BM388" s="172"/>
      <c r="BN388" s="174"/>
      <c r="BO388" s="50"/>
    </row>
    <row r="389" spans="1:67" ht="16.5" x14ac:dyDescent="0.3">
      <c r="A389" s="171" t="s">
        <v>601</v>
      </c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  <c r="S389" s="172"/>
      <c r="T389" s="172"/>
      <c r="U389" s="172"/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172"/>
      <c r="AO389" s="172"/>
      <c r="AP389" s="172">
        <v>71100</v>
      </c>
      <c r="AQ389" s="172">
        <v>139222</v>
      </c>
      <c r="AR389" s="172">
        <v>0</v>
      </c>
      <c r="AS389" s="172"/>
      <c r="AT389" s="172"/>
      <c r="AU389" s="172"/>
      <c r="AV389" s="172"/>
      <c r="AW389" s="172"/>
      <c r="AX389" s="172"/>
      <c r="AY389" s="172"/>
      <c r="AZ389" s="172"/>
      <c r="BA389" s="172"/>
      <c r="BB389" s="172"/>
      <c r="BC389" s="172"/>
      <c r="BD389" s="172"/>
      <c r="BE389" s="172"/>
      <c r="BF389" s="172"/>
      <c r="BG389" s="172"/>
      <c r="BH389" s="172"/>
      <c r="BI389" s="172"/>
      <c r="BJ389" s="172"/>
      <c r="BK389" s="172"/>
      <c r="BL389" s="172"/>
      <c r="BM389" s="172"/>
      <c r="BN389" s="174"/>
      <c r="BO389" s="50"/>
    </row>
    <row r="390" spans="1:67" ht="16.5" x14ac:dyDescent="0.3">
      <c r="A390" s="171" t="s">
        <v>602</v>
      </c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>
        <v>81750</v>
      </c>
      <c r="AQ390" s="172">
        <v>59783</v>
      </c>
      <c r="AR390" s="172"/>
      <c r="AS390" s="172"/>
      <c r="AT390" s="172"/>
      <c r="AU390" s="172"/>
      <c r="AV390" s="172"/>
      <c r="AW390" s="172"/>
      <c r="AX390" s="172"/>
      <c r="AY390" s="172"/>
      <c r="AZ390" s="172"/>
      <c r="BA390" s="172"/>
      <c r="BB390" s="172"/>
      <c r="BC390" s="172"/>
      <c r="BD390" s="172"/>
      <c r="BE390" s="172"/>
      <c r="BF390" s="172"/>
      <c r="BG390" s="172"/>
      <c r="BH390" s="172"/>
      <c r="BI390" s="172"/>
      <c r="BJ390" s="172"/>
      <c r="BK390" s="172"/>
      <c r="BL390" s="172"/>
      <c r="BM390" s="172"/>
      <c r="BN390" s="174"/>
      <c r="BO390" s="50"/>
    </row>
    <row r="391" spans="1:67" ht="16.5" x14ac:dyDescent="0.3">
      <c r="A391" s="171" t="s">
        <v>603</v>
      </c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>
        <v>88338</v>
      </c>
      <c r="AQ391" s="172">
        <v>237894</v>
      </c>
      <c r="AR391" s="172"/>
      <c r="AS391" s="172"/>
      <c r="AT391" s="172"/>
      <c r="AU391" s="172"/>
      <c r="AV391" s="172"/>
      <c r="AW391" s="172"/>
      <c r="AX391" s="172"/>
      <c r="AY391" s="172"/>
      <c r="AZ391" s="172"/>
      <c r="BA391" s="172"/>
      <c r="BB391" s="172"/>
      <c r="BC391" s="172"/>
      <c r="BD391" s="172"/>
      <c r="BE391" s="172"/>
      <c r="BF391" s="172"/>
      <c r="BG391" s="172"/>
      <c r="BH391" s="172"/>
      <c r="BI391" s="172"/>
      <c r="BJ391" s="172"/>
      <c r="BK391" s="172"/>
      <c r="BL391" s="172"/>
      <c r="BM391" s="172"/>
      <c r="BN391" s="174"/>
      <c r="BO391" s="50"/>
    </row>
    <row r="392" spans="1:67" ht="16.5" x14ac:dyDescent="0.3">
      <c r="A392" s="171" t="s">
        <v>604</v>
      </c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  <c r="N392" s="172"/>
      <c r="O392" s="172"/>
      <c r="P392" s="172"/>
      <c r="Q392" s="172"/>
      <c r="R392" s="172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172"/>
      <c r="AQ392" s="172">
        <v>50894</v>
      </c>
      <c r="AR392" s="172">
        <v>207196</v>
      </c>
      <c r="AS392" s="172">
        <v>669537</v>
      </c>
      <c r="AT392" s="172">
        <v>499954</v>
      </c>
      <c r="AU392" s="172">
        <v>164705</v>
      </c>
      <c r="AV392" s="172">
        <v>0</v>
      </c>
      <c r="AW392" s="172"/>
      <c r="AX392" s="172"/>
      <c r="AY392" s="172"/>
      <c r="AZ392" s="172"/>
      <c r="BA392" s="172"/>
      <c r="BB392" s="172"/>
      <c r="BC392" s="172"/>
      <c r="BD392" s="172"/>
      <c r="BE392" s="172"/>
      <c r="BF392" s="172"/>
      <c r="BG392" s="172"/>
      <c r="BH392" s="172"/>
      <c r="BI392" s="172"/>
      <c r="BJ392" s="172"/>
      <c r="BK392" s="172"/>
      <c r="BL392" s="172"/>
      <c r="BM392" s="172"/>
      <c r="BN392" s="174"/>
      <c r="BO392" s="50"/>
    </row>
    <row r="393" spans="1:67" ht="16.5" x14ac:dyDescent="0.3">
      <c r="A393" s="171" t="s">
        <v>605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172"/>
      <c r="AQ393" s="172">
        <v>8290</v>
      </c>
      <c r="AR393" s="172">
        <v>185601</v>
      </c>
      <c r="AS393" s="172">
        <v>560504</v>
      </c>
      <c r="AT393" s="172">
        <v>647944</v>
      </c>
      <c r="AU393" s="172">
        <v>389873</v>
      </c>
      <c r="AV393" s="172">
        <v>127088</v>
      </c>
      <c r="AW393" s="172">
        <v>0</v>
      </c>
      <c r="AX393" s="172"/>
      <c r="AY393" s="172"/>
      <c r="AZ393" s="172"/>
      <c r="BA393" s="172"/>
      <c r="BB393" s="172"/>
      <c r="BC393" s="172"/>
      <c r="BD393" s="172"/>
      <c r="BE393" s="172"/>
      <c r="BF393" s="172"/>
      <c r="BG393" s="172"/>
      <c r="BH393" s="172"/>
      <c r="BI393" s="172"/>
      <c r="BJ393" s="172"/>
      <c r="BK393" s="172"/>
      <c r="BL393" s="172"/>
      <c r="BM393" s="172"/>
      <c r="BN393" s="174"/>
      <c r="BO393" s="50"/>
    </row>
    <row r="394" spans="1:67" ht="16.5" x14ac:dyDescent="0.3">
      <c r="A394" s="171" t="s">
        <v>606</v>
      </c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172"/>
      <c r="AO394" s="172"/>
      <c r="AP394" s="172"/>
      <c r="AQ394" s="172">
        <v>85209</v>
      </c>
      <c r="AR394" s="172">
        <v>383421</v>
      </c>
      <c r="AS394" s="172">
        <v>842202</v>
      </c>
      <c r="AT394" s="172">
        <v>712500</v>
      </c>
      <c r="AU394" s="172">
        <v>663695</v>
      </c>
      <c r="AV394" s="172">
        <v>758619</v>
      </c>
      <c r="AW394" s="172">
        <v>470023</v>
      </c>
      <c r="AX394" s="172">
        <v>146890</v>
      </c>
      <c r="AY394" s="172"/>
      <c r="AZ394" s="172"/>
      <c r="BA394" s="172"/>
      <c r="BB394" s="172"/>
      <c r="BC394" s="172"/>
      <c r="BD394" s="172"/>
      <c r="BE394" s="172"/>
      <c r="BF394" s="172"/>
      <c r="BG394" s="172"/>
      <c r="BH394" s="172"/>
      <c r="BI394" s="172"/>
      <c r="BJ394" s="172"/>
      <c r="BK394" s="172"/>
      <c r="BL394" s="172"/>
      <c r="BM394" s="172"/>
      <c r="BN394" s="174"/>
      <c r="BO394" s="50"/>
    </row>
    <row r="395" spans="1:67" ht="16.5" x14ac:dyDescent="0.3">
      <c r="A395" s="171" t="s">
        <v>607</v>
      </c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  <c r="N395" s="172"/>
      <c r="O395" s="172"/>
      <c r="P395" s="172"/>
      <c r="Q395" s="172"/>
      <c r="R395" s="172"/>
      <c r="S395" s="172"/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172"/>
      <c r="AO395" s="172"/>
      <c r="AP395" s="172"/>
      <c r="AQ395" s="172">
        <v>25906</v>
      </c>
      <c r="AR395" s="172">
        <v>169428</v>
      </c>
      <c r="AS395" s="172">
        <v>447239</v>
      </c>
      <c r="AT395" s="172">
        <v>328438</v>
      </c>
      <c r="AU395" s="172">
        <v>95174</v>
      </c>
      <c r="AV395" s="172">
        <v>1684</v>
      </c>
      <c r="AW395" s="172"/>
      <c r="AX395" s="172"/>
      <c r="AY395" s="172"/>
      <c r="AZ395" s="172"/>
      <c r="BA395" s="172"/>
      <c r="BB395" s="172"/>
      <c r="BC395" s="172"/>
      <c r="BD395" s="172"/>
      <c r="BE395" s="172"/>
      <c r="BF395" s="172"/>
      <c r="BG395" s="172"/>
      <c r="BH395" s="172"/>
      <c r="BI395" s="172"/>
      <c r="BJ395" s="172"/>
      <c r="BK395" s="172"/>
      <c r="BL395" s="172"/>
      <c r="BM395" s="172"/>
      <c r="BN395" s="174"/>
      <c r="BO395" s="50"/>
    </row>
    <row r="396" spans="1:67" ht="16.5" x14ac:dyDescent="0.3">
      <c r="A396" s="171" t="s">
        <v>608</v>
      </c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  <c r="N396" s="172"/>
      <c r="O396" s="172"/>
      <c r="P396" s="172"/>
      <c r="Q396" s="172"/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172"/>
      <c r="AQ396" s="172">
        <v>10674</v>
      </c>
      <c r="AR396" s="172">
        <v>146433</v>
      </c>
      <c r="AS396" s="172">
        <v>533156</v>
      </c>
      <c r="AT396" s="172">
        <v>570422</v>
      </c>
      <c r="AU396" s="172">
        <v>304284</v>
      </c>
      <c r="AV396" s="172">
        <v>96037</v>
      </c>
      <c r="AW396" s="172">
        <v>0</v>
      </c>
      <c r="AX396" s="172"/>
      <c r="AY396" s="172"/>
      <c r="AZ396" s="172"/>
      <c r="BA396" s="172"/>
      <c r="BB396" s="172"/>
      <c r="BC396" s="172"/>
      <c r="BD396" s="172"/>
      <c r="BE396" s="172"/>
      <c r="BF396" s="172"/>
      <c r="BG396" s="172"/>
      <c r="BH396" s="172"/>
      <c r="BI396" s="172"/>
      <c r="BJ396" s="172"/>
      <c r="BK396" s="172"/>
      <c r="BL396" s="172"/>
      <c r="BM396" s="172"/>
      <c r="BN396" s="174"/>
      <c r="BO396" s="50"/>
    </row>
    <row r="397" spans="1:67" ht="16.5" x14ac:dyDescent="0.3">
      <c r="A397" s="171" t="s">
        <v>609</v>
      </c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  <c r="N397" s="172"/>
      <c r="O397" s="172"/>
      <c r="P397" s="172"/>
      <c r="Q397" s="172"/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172"/>
      <c r="AQ397" s="172">
        <v>13157</v>
      </c>
      <c r="AR397" s="172">
        <v>40617</v>
      </c>
      <c r="AS397" s="172">
        <v>107391</v>
      </c>
      <c r="AT397" s="172">
        <v>99342</v>
      </c>
      <c r="AU397" s="172">
        <v>24719</v>
      </c>
      <c r="AV397" s="172">
        <v>0</v>
      </c>
      <c r="AW397" s="172"/>
      <c r="AX397" s="172"/>
      <c r="AY397" s="172"/>
      <c r="AZ397" s="172"/>
      <c r="BA397" s="172"/>
      <c r="BB397" s="172"/>
      <c r="BC397" s="172"/>
      <c r="BD397" s="172"/>
      <c r="BE397" s="172"/>
      <c r="BF397" s="172"/>
      <c r="BG397" s="172"/>
      <c r="BH397" s="172"/>
      <c r="BI397" s="172"/>
      <c r="BJ397" s="172"/>
      <c r="BK397" s="172"/>
      <c r="BL397" s="172"/>
      <c r="BM397" s="172"/>
      <c r="BN397" s="174"/>
      <c r="BO397" s="50"/>
    </row>
    <row r="398" spans="1:67" ht="16.5" x14ac:dyDescent="0.3">
      <c r="A398" s="171" t="s">
        <v>610</v>
      </c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  <c r="N398" s="172"/>
      <c r="O398" s="172"/>
      <c r="P398" s="172"/>
      <c r="Q398" s="172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172"/>
      <c r="AQ398" s="172">
        <v>12026</v>
      </c>
      <c r="AR398" s="172">
        <v>445085</v>
      </c>
      <c r="AS398" s="172">
        <v>1373958</v>
      </c>
      <c r="AT398" s="172">
        <v>1254315</v>
      </c>
      <c r="AU398" s="172">
        <v>906512</v>
      </c>
      <c r="AV398" s="172">
        <v>310237</v>
      </c>
      <c r="AW398" s="172">
        <v>0</v>
      </c>
      <c r="AX398" s="172"/>
      <c r="AY398" s="172"/>
      <c r="AZ398" s="172"/>
      <c r="BA398" s="172"/>
      <c r="BB398" s="172"/>
      <c r="BC398" s="172"/>
      <c r="BD398" s="172"/>
      <c r="BE398" s="172"/>
      <c r="BF398" s="172"/>
      <c r="BG398" s="172"/>
      <c r="BH398" s="172"/>
      <c r="BI398" s="172"/>
      <c r="BJ398" s="172"/>
      <c r="BK398" s="172"/>
      <c r="BL398" s="172"/>
      <c r="BM398" s="172"/>
      <c r="BN398" s="174"/>
      <c r="BO398" s="50"/>
    </row>
    <row r="399" spans="1:67" ht="16.5" x14ac:dyDescent="0.3">
      <c r="A399" s="171" t="s">
        <v>611</v>
      </c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  <c r="N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172"/>
      <c r="AQ399" s="172">
        <v>39200</v>
      </c>
      <c r="AR399" s="172">
        <v>355077</v>
      </c>
      <c r="AS399" s="172">
        <v>796411</v>
      </c>
      <c r="AT399" s="172">
        <v>514981</v>
      </c>
      <c r="AU399" s="172">
        <v>127866</v>
      </c>
      <c r="AV399" s="172">
        <v>0</v>
      </c>
      <c r="AW399" s="172"/>
      <c r="AX399" s="172"/>
      <c r="AY399" s="172"/>
      <c r="AZ399" s="172"/>
      <c r="BA399" s="172"/>
      <c r="BB399" s="172"/>
      <c r="BC399" s="172"/>
      <c r="BD399" s="172"/>
      <c r="BE399" s="172"/>
      <c r="BF399" s="172"/>
      <c r="BG399" s="172"/>
      <c r="BH399" s="172"/>
      <c r="BI399" s="172"/>
      <c r="BJ399" s="172"/>
      <c r="BK399" s="172"/>
      <c r="BL399" s="172"/>
      <c r="BM399" s="172"/>
      <c r="BN399" s="174"/>
      <c r="BO399" s="50"/>
    </row>
    <row r="400" spans="1:67" ht="16.5" x14ac:dyDescent="0.3">
      <c r="A400" s="171" t="s">
        <v>612</v>
      </c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  <c r="N400" s="172"/>
      <c r="O400" s="172"/>
      <c r="P400" s="172"/>
      <c r="Q400" s="172"/>
      <c r="R400" s="172"/>
      <c r="S400" s="172"/>
      <c r="T400" s="172"/>
      <c r="U400" s="172"/>
      <c r="V400" s="172"/>
      <c r="W400" s="172"/>
      <c r="X400" s="172"/>
      <c r="Y400" s="172"/>
      <c r="Z400" s="172"/>
      <c r="AA400" s="172"/>
      <c r="AB400" s="172"/>
      <c r="AC400" s="172"/>
      <c r="AD400" s="172"/>
      <c r="AE400" s="172"/>
      <c r="AF400" s="172"/>
      <c r="AG400" s="172"/>
      <c r="AH400" s="172"/>
      <c r="AI400" s="172"/>
      <c r="AJ400" s="172"/>
      <c r="AK400" s="172"/>
      <c r="AL400" s="172"/>
      <c r="AM400" s="172"/>
      <c r="AN400" s="172"/>
      <c r="AO400" s="172"/>
      <c r="AP400" s="172"/>
      <c r="AQ400" s="172">
        <v>216223</v>
      </c>
      <c r="AR400" s="172">
        <v>260926</v>
      </c>
      <c r="AS400" s="172"/>
      <c r="AT400" s="172"/>
      <c r="AU400" s="172"/>
      <c r="AV400" s="172"/>
      <c r="AW400" s="172"/>
      <c r="AX400" s="172"/>
      <c r="AY400" s="172"/>
      <c r="AZ400" s="172"/>
      <c r="BA400" s="172"/>
      <c r="BB400" s="172"/>
      <c r="BC400" s="172"/>
      <c r="BD400" s="172"/>
      <c r="BE400" s="172"/>
      <c r="BF400" s="172"/>
      <c r="BG400" s="172"/>
      <c r="BH400" s="172"/>
      <c r="BI400" s="172"/>
      <c r="BJ400" s="172"/>
      <c r="BK400" s="172"/>
      <c r="BL400" s="172"/>
      <c r="BM400" s="172"/>
      <c r="BN400" s="174"/>
      <c r="BO400" s="50"/>
    </row>
    <row r="401" spans="1:67" ht="16.5" x14ac:dyDescent="0.3">
      <c r="A401" s="171" t="s">
        <v>613</v>
      </c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  <c r="N401" s="172"/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2"/>
      <c r="Z401" s="172"/>
      <c r="AA401" s="172"/>
      <c r="AB401" s="172"/>
      <c r="AC401" s="172"/>
      <c r="AD401" s="172"/>
      <c r="AE401" s="172"/>
      <c r="AF401" s="172"/>
      <c r="AG401" s="172"/>
      <c r="AH401" s="172"/>
      <c r="AI401" s="172"/>
      <c r="AJ401" s="172"/>
      <c r="AK401" s="172"/>
      <c r="AL401" s="172"/>
      <c r="AM401" s="172"/>
      <c r="AN401" s="172"/>
      <c r="AO401" s="172"/>
      <c r="AP401" s="172"/>
      <c r="AQ401" s="172">
        <v>88209</v>
      </c>
      <c r="AR401" s="172">
        <v>193982</v>
      </c>
      <c r="AS401" s="172">
        <v>8529</v>
      </c>
      <c r="AT401" s="172"/>
      <c r="AU401" s="172"/>
      <c r="AV401" s="172"/>
      <c r="AW401" s="172"/>
      <c r="AX401" s="172"/>
      <c r="AY401" s="172"/>
      <c r="AZ401" s="172"/>
      <c r="BA401" s="172"/>
      <c r="BB401" s="172"/>
      <c r="BC401" s="172"/>
      <c r="BD401" s="172"/>
      <c r="BE401" s="172"/>
      <c r="BF401" s="172"/>
      <c r="BG401" s="172"/>
      <c r="BH401" s="172"/>
      <c r="BI401" s="172"/>
      <c r="BJ401" s="172"/>
      <c r="BK401" s="172"/>
      <c r="BL401" s="172"/>
      <c r="BM401" s="172"/>
      <c r="BN401" s="174"/>
      <c r="BO401" s="50"/>
    </row>
    <row r="402" spans="1:67" ht="16.5" x14ac:dyDescent="0.3">
      <c r="A402" s="171" t="s">
        <v>614</v>
      </c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  <c r="N402" s="172"/>
      <c r="O402" s="172"/>
      <c r="P402" s="172"/>
      <c r="Q402" s="172"/>
      <c r="R402" s="172"/>
      <c r="S402" s="172"/>
      <c r="T402" s="172"/>
      <c r="U402" s="172"/>
      <c r="V402" s="172"/>
      <c r="W402" s="172"/>
      <c r="X402" s="172"/>
      <c r="Y402" s="172"/>
      <c r="Z402" s="172"/>
      <c r="AA402" s="172"/>
      <c r="AB402" s="172"/>
      <c r="AC402" s="172"/>
      <c r="AD402" s="172"/>
      <c r="AE402" s="172"/>
      <c r="AF402" s="172"/>
      <c r="AG402" s="172"/>
      <c r="AH402" s="172"/>
      <c r="AI402" s="172"/>
      <c r="AJ402" s="172"/>
      <c r="AK402" s="172"/>
      <c r="AL402" s="172"/>
      <c r="AM402" s="172"/>
      <c r="AN402" s="172"/>
      <c r="AO402" s="172"/>
      <c r="AP402" s="172"/>
      <c r="AQ402" s="172">
        <v>7851</v>
      </c>
      <c r="AR402" s="172">
        <v>27149</v>
      </c>
      <c r="AS402" s="172"/>
      <c r="AT402" s="172"/>
      <c r="AU402" s="172"/>
      <c r="AV402" s="172"/>
      <c r="AW402" s="172"/>
      <c r="AX402" s="172"/>
      <c r="AY402" s="172"/>
      <c r="AZ402" s="172"/>
      <c r="BA402" s="172"/>
      <c r="BB402" s="172"/>
      <c r="BC402" s="172"/>
      <c r="BD402" s="172"/>
      <c r="BE402" s="172"/>
      <c r="BF402" s="172"/>
      <c r="BG402" s="172"/>
      <c r="BH402" s="172"/>
      <c r="BI402" s="172"/>
      <c r="BJ402" s="172"/>
      <c r="BK402" s="172"/>
      <c r="BL402" s="172"/>
      <c r="BM402" s="172"/>
      <c r="BN402" s="174"/>
      <c r="BO402" s="50"/>
    </row>
    <row r="403" spans="1:67" ht="16.5" x14ac:dyDescent="0.3">
      <c r="A403" s="171" t="s">
        <v>615</v>
      </c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  <c r="N403" s="172"/>
      <c r="O403" s="172"/>
      <c r="P403" s="172"/>
      <c r="Q403" s="172"/>
      <c r="R403" s="172"/>
      <c r="S403" s="172"/>
      <c r="T403" s="172"/>
      <c r="U403" s="172"/>
      <c r="V403" s="172"/>
      <c r="W403" s="172"/>
      <c r="X403" s="172"/>
      <c r="Y403" s="172"/>
      <c r="Z403" s="172"/>
      <c r="AA403" s="172"/>
      <c r="AB403" s="172"/>
      <c r="AC403" s="172"/>
      <c r="AD403" s="172"/>
      <c r="AE403" s="172"/>
      <c r="AF403" s="172"/>
      <c r="AG403" s="172"/>
      <c r="AH403" s="172"/>
      <c r="AI403" s="172"/>
      <c r="AJ403" s="172"/>
      <c r="AK403" s="172"/>
      <c r="AL403" s="172"/>
      <c r="AM403" s="172"/>
      <c r="AN403" s="172"/>
      <c r="AO403" s="172"/>
      <c r="AP403" s="172"/>
      <c r="AQ403" s="172">
        <v>41877</v>
      </c>
      <c r="AR403" s="172">
        <v>161724</v>
      </c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C403" s="172"/>
      <c r="BD403" s="172"/>
      <c r="BE403" s="172"/>
      <c r="BF403" s="172"/>
      <c r="BG403" s="172"/>
      <c r="BH403" s="172"/>
      <c r="BI403" s="172"/>
      <c r="BJ403" s="172"/>
      <c r="BK403" s="172"/>
      <c r="BL403" s="172"/>
      <c r="BM403" s="172"/>
      <c r="BN403" s="174"/>
      <c r="BO403" s="50"/>
    </row>
    <row r="404" spans="1:67" ht="16.5" x14ac:dyDescent="0.3">
      <c r="A404" s="171" t="s">
        <v>616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172"/>
      <c r="AO404" s="172"/>
      <c r="AP404" s="172"/>
      <c r="AQ404" s="172">
        <v>393319</v>
      </c>
      <c r="AR404" s="172">
        <v>863931</v>
      </c>
      <c r="AS404" s="172">
        <v>53972</v>
      </c>
      <c r="AT404" s="172"/>
      <c r="AU404" s="172"/>
      <c r="AV404" s="172"/>
      <c r="AW404" s="172"/>
      <c r="AX404" s="172"/>
      <c r="AY404" s="172"/>
      <c r="AZ404" s="172"/>
      <c r="BA404" s="172"/>
      <c r="BB404" s="172"/>
      <c r="BC404" s="172"/>
      <c r="BD404" s="172"/>
      <c r="BE404" s="172"/>
      <c r="BF404" s="172"/>
      <c r="BG404" s="172"/>
      <c r="BH404" s="172"/>
      <c r="BI404" s="172"/>
      <c r="BJ404" s="172"/>
      <c r="BK404" s="172"/>
      <c r="BL404" s="172"/>
      <c r="BM404" s="172"/>
      <c r="BN404" s="174"/>
      <c r="BO404" s="50"/>
    </row>
    <row r="405" spans="1:67" ht="16.5" x14ac:dyDescent="0.3">
      <c r="A405" s="171" t="s">
        <v>617</v>
      </c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2"/>
      <c r="AF405" s="172"/>
      <c r="AG405" s="172"/>
      <c r="AH405" s="172"/>
      <c r="AI405" s="172"/>
      <c r="AJ405" s="172"/>
      <c r="AK405" s="172"/>
      <c r="AL405" s="172"/>
      <c r="AM405" s="172"/>
      <c r="AN405" s="172"/>
      <c r="AO405" s="172"/>
      <c r="AP405" s="172"/>
      <c r="AQ405" s="172">
        <v>76126</v>
      </c>
      <c r="AR405" s="172">
        <v>242136</v>
      </c>
      <c r="AS405" s="172">
        <v>21750</v>
      </c>
      <c r="AT405" s="172"/>
      <c r="AU405" s="172"/>
      <c r="AV405" s="172"/>
      <c r="AW405" s="172"/>
      <c r="AX405" s="172"/>
      <c r="AY405" s="172"/>
      <c r="AZ405" s="172"/>
      <c r="BA405" s="172"/>
      <c r="BB405" s="172"/>
      <c r="BC405" s="172"/>
      <c r="BD405" s="172"/>
      <c r="BE405" s="172"/>
      <c r="BF405" s="172"/>
      <c r="BG405" s="172"/>
      <c r="BH405" s="172"/>
      <c r="BI405" s="172"/>
      <c r="BJ405" s="172"/>
      <c r="BK405" s="172"/>
      <c r="BL405" s="172"/>
      <c r="BM405" s="172"/>
      <c r="BN405" s="174"/>
      <c r="BO405" s="50"/>
    </row>
    <row r="406" spans="1:67" ht="16.5" x14ac:dyDescent="0.3">
      <c r="A406" s="171" t="s">
        <v>618</v>
      </c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  <c r="N406" s="172"/>
      <c r="O406" s="172"/>
      <c r="P406" s="172"/>
      <c r="Q406" s="172"/>
      <c r="R406" s="172"/>
      <c r="S406" s="172"/>
      <c r="T406" s="172"/>
      <c r="U406" s="172"/>
      <c r="V406" s="172"/>
      <c r="W406" s="172"/>
      <c r="X406" s="172"/>
      <c r="Y406" s="172"/>
      <c r="Z406" s="172"/>
      <c r="AA406" s="172"/>
      <c r="AB406" s="172"/>
      <c r="AC406" s="172"/>
      <c r="AD406" s="172"/>
      <c r="AE406" s="172"/>
      <c r="AF406" s="172"/>
      <c r="AG406" s="172"/>
      <c r="AH406" s="172"/>
      <c r="AI406" s="172"/>
      <c r="AJ406" s="172"/>
      <c r="AK406" s="172"/>
      <c r="AL406" s="172"/>
      <c r="AM406" s="172"/>
      <c r="AN406" s="172"/>
      <c r="AO406" s="172"/>
      <c r="AP406" s="172"/>
      <c r="AQ406" s="172">
        <v>406268</v>
      </c>
      <c r="AR406" s="172">
        <v>504323</v>
      </c>
      <c r="AS406" s="172"/>
      <c r="AT406" s="172"/>
      <c r="AU406" s="172"/>
      <c r="AV406" s="172"/>
      <c r="AW406" s="172"/>
      <c r="AX406" s="172"/>
      <c r="AY406" s="172"/>
      <c r="AZ406" s="172"/>
      <c r="BA406" s="172"/>
      <c r="BB406" s="172"/>
      <c r="BC406" s="172"/>
      <c r="BD406" s="172"/>
      <c r="BE406" s="172"/>
      <c r="BF406" s="172"/>
      <c r="BG406" s="172"/>
      <c r="BH406" s="172"/>
      <c r="BI406" s="172"/>
      <c r="BJ406" s="172"/>
      <c r="BK406" s="172"/>
      <c r="BL406" s="172"/>
      <c r="BM406" s="172"/>
      <c r="BN406" s="174"/>
      <c r="BO406" s="50"/>
    </row>
    <row r="407" spans="1:67" ht="16.5" x14ac:dyDescent="0.3">
      <c r="A407" s="171" t="s">
        <v>619</v>
      </c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  <c r="N407" s="172"/>
      <c r="O407" s="172"/>
      <c r="P407" s="172"/>
      <c r="Q407" s="172"/>
      <c r="R407" s="172"/>
      <c r="S407" s="172"/>
      <c r="T407" s="172"/>
      <c r="U407" s="172"/>
      <c r="V407" s="172"/>
      <c r="W407" s="172"/>
      <c r="X407" s="172"/>
      <c r="Y407" s="172"/>
      <c r="Z407" s="172"/>
      <c r="AA407" s="172"/>
      <c r="AB407" s="172"/>
      <c r="AC407" s="172"/>
      <c r="AD407" s="172"/>
      <c r="AE407" s="172"/>
      <c r="AF407" s="172"/>
      <c r="AG407" s="172"/>
      <c r="AH407" s="172"/>
      <c r="AI407" s="172"/>
      <c r="AJ407" s="172"/>
      <c r="AK407" s="172"/>
      <c r="AL407" s="172"/>
      <c r="AM407" s="172"/>
      <c r="AN407" s="172"/>
      <c r="AO407" s="172"/>
      <c r="AP407" s="172"/>
      <c r="AQ407" s="172">
        <v>31959</v>
      </c>
      <c r="AR407" s="172">
        <v>74041</v>
      </c>
      <c r="AS407" s="172">
        <v>3000</v>
      </c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72"/>
      <c r="BN407" s="174"/>
      <c r="BO407" s="50"/>
    </row>
    <row r="408" spans="1:67" ht="16.5" x14ac:dyDescent="0.3">
      <c r="A408" s="171" t="s">
        <v>620</v>
      </c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  <c r="N408" s="172"/>
      <c r="O408" s="172"/>
      <c r="P408" s="172"/>
      <c r="Q408" s="172"/>
      <c r="R408" s="172"/>
      <c r="S408" s="172"/>
      <c r="T408" s="172"/>
      <c r="U408" s="172"/>
      <c r="V408" s="172"/>
      <c r="W408" s="172"/>
      <c r="X408" s="172"/>
      <c r="Y408" s="172"/>
      <c r="Z408" s="172"/>
      <c r="AA408" s="172"/>
      <c r="AB408" s="172"/>
      <c r="AC408" s="172"/>
      <c r="AD408" s="172"/>
      <c r="AE408" s="172"/>
      <c r="AF408" s="172"/>
      <c r="AG408" s="172"/>
      <c r="AH408" s="172"/>
      <c r="AI408" s="172"/>
      <c r="AJ408" s="172"/>
      <c r="AK408" s="172"/>
      <c r="AL408" s="172"/>
      <c r="AM408" s="172"/>
      <c r="AN408" s="172"/>
      <c r="AO408" s="172"/>
      <c r="AP408" s="172"/>
      <c r="AQ408" s="172">
        <v>404156</v>
      </c>
      <c r="AR408" s="172">
        <v>1334648</v>
      </c>
      <c r="AS408" s="172">
        <v>456301</v>
      </c>
      <c r="AT408" s="172">
        <v>427380</v>
      </c>
      <c r="AU408" s="172">
        <v>82941</v>
      </c>
      <c r="AV408" s="172"/>
      <c r="AW408" s="172"/>
      <c r="AX408" s="172"/>
      <c r="AY408" s="172"/>
      <c r="AZ408" s="172"/>
      <c r="BA408" s="172"/>
      <c r="BB408" s="172"/>
      <c r="BC408" s="172"/>
      <c r="BD408" s="172"/>
      <c r="BE408" s="172"/>
      <c r="BF408" s="172"/>
      <c r="BG408" s="172"/>
      <c r="BH408" s="172"/>
      <c r="BI408" s="172"/>
      <c r="BJ408" s="172"/>
      <c r="BK408" s="172"/>
      <c r="BL408" s="172"/>
      <c r="BM408" s="172"/>
      <c r="BN408" s="174"/>
      <c r="BO408" s="50"/>
    </row>
    <row r="409" spans="1:67" ht="16.5" x14ac:dyDescent="0.3">
      <c r="A409" s="171" t="s">
        <v>621</v>
      </c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172"/>
      <c r="AO409" s="172"/>
      <c r="AP409" s="172"/>
      <c r="AQ409" s="172">
        <v>406187</v>
      </c>
      <c r="AR409" s="172">
        <v>1419416</v>
      </c>
      <c r="AS409" s="172">
        <v>514851</v>
      </c>
      <c r="AT409" s="172">
        <v>417064</v>
      </c>
      <c r="AU409" s="172">
        <v>57405</v>
      </c>
      <c r="AV409" s="172"/>
      <c r="AW409" s="172"/>
      <c r="AX409" s="172"/>
      <c r="AY409" s="172"/>
      <c r="AZ409" s="172"/>
      <c r="BA409" s="172"/>
      <c r="BB409" s="172"/>
      <c r="BC409" s="172"/>
      <c r="BD409" s="172"/>
      <c r="BE409" s="172"/>
      <c r="BF409" s="172"/>
      <c r="BG409" s="172"/>
      <c r="BH409" s="172"/>
      <c r="BI409" s="172"/>
      <c r="BJ409" s="172"/>
      <c r="BK409" s="172"/>
      <c r="BL409" s="172"/>
      <c r="BM409" s="172"/>
      <c r="BN409" s="174"/>
      <c r="BO409" s="50"/>
    </row>
    <row r="410" spans="1:67" ht="16.5" x14ac:dyDescent="0.3">
      <c r="A410" s="171" t="s">
        <v>622</v>
      </c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172"/>
      <c r="AO410" s="172"/>
      <c r="AP410" s="172"/>
      <c r="AQ410" s="172">
        <v>518086</v>
      </c>
      <c r="AR410" s="172">
        <v>1631780</v>
      </c>
      <c r="AS410" s="172">
        <v>629287</v>
      </c>
      <c r="AT410" s="172">
        <v>613741</v>
      </c>
      <c r="AU410" s="172">
        <v>81343</v>
      </c>
      <c r="AV410" s="172"/>
      <c r="AW410" s="172"/>
      <c r="AX410" s="172"/>
      <c r="AY410" s="172"/>
      <c r="AZ410" s="172"/>
      <c r="BA410" s="172"/>
      <c r="BB410" s="172"/>
      <c r="BC410" s="172"/>
      <c r="BD410" s="172"/>
      <c r="BE410" s="172"/>
      <c r="BF410" s="172"/>
      <c r="BG410" s="172"/>
      <c r="BH410" s="172"/>
      <c r="BI410" s="172"/>
      <c r="BJ410" s="172"/>
      <c r="BK410" s="172"/>
      <c r="BL410" s="172"/>
      <c r="BM410" s="172"/>
      <c r="BN410" s="174"/>
      <c r="BO410" s="50"/>
    </row>
    <row r="411" spans="1:67" ht="16.5" x14ac:dyDescent="0.3">
      <c r="A411" s="171" t="s">
        <v>623</v>
      </c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172"/>
      <c r="AO411" s="172"/>
      <c r="AP411" s="172"/>
      <c r="AQ411" s="172">
        <v>30720</v>
      </c>
      <c r="AR411" s="172">
        <v>86836</v>
      </c>
      <c r="AS411" s="172">
        <v>5250</v>
      </c>
      <c r="AT411" s="172"/>
      <c r="AU411" s="172"/>
      <c r="AV411" s="172"/>
      <c r="AW411" s="172"/>
      <c r="AX411" s="172"/>
      <c r="AY411" s="172"/>
      <c r="AZ411" s="172"/>
      <c r="BA411" s="172"/>
      <c r="BB411" s="172"/>
      <c r="BC411" s="172"/>
      <c r="BD411" s="172"/>
      <c r="BE411" s="172"/>
      <c r="BF411" s="172"/>
      <c r="BG411" s="172"/>
      <c r="BH411" s="172"/>
      <c r="BI411" s="172"/>
      <c r="BJ411" s="172"/>
      <c r="BK411" s="172"/>
      <c r="BL411" s="172"/>
      <c r="BM411" s="172"/>
      <c r="BN411" s="174"/>
      <c r="BO411" s="50"/>
    </row>
    <row r="412" spans="1:67" ht="16.5" x14ac:dyDescent="0.3">
      <c r="A412" s="171" t="s">
        <v>624</v>
      </c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172"/>
      <c r="AO412" s="172"/>
      <c r="AP412" s="172"/>
      <c r="AQ412" s="172"/>
      <c r="AR412" s="172">
        <v>99405</v>
      </c>
      <c r="AS412" s="172">
        <v>622997</v>
      </c>
      <c r="AT412" s="172">
        <v>980327</v>
      </c>
      <c r="AU412" s="172">
        <v>738457</v>
      </c>
      <c r="AV412" s="172">
        <v>621529</v>
      </c>
      <c r="AW412" s="172">
        <v>176078</v>
      </c>
      <c r="AX412" s="172">
        <v>206</v>
      </c>
      <c r="AY412" s="172"/>
      <c r="AZ412" s="172"/>
      <c r="BA412" s="172"/>
      <c r="BB412" s="172"/>
      <c r="BC412" s="172"/>
      <c r="BD412" s="172"/>
      <c r="BE412" s="172"/>
      <c r="BF412" s="172"/>
      <c r="BG412" s="172"/>
      <c r="BH412" s="172"/>
      <c r="BI412" s="172"/>
      <c r="BJ412" s="172"/>
      <c r="BK412" s="172"/>
      <c r="BL412" s="172"/>
      <c r="BM412" s="172"/>
      <c r="BN412" s="174"/>
      <c r="BO412" s="50"/>
    </row>
    <row r="413" spans="1:67" ht="16.5" x14ac:dyDescent="0.3">
      <c r="A413" s="171" t="s">
        <v>625</v>
      </c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  <c r="N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172"/>
      <c r="AO413" s="172"/>
      <c r="AP413" s="172"/>
      <c r="AQ413" s="172"/>
      <c r="AR413" s="172">
        <v>75933</v>
      </c>
      <c r="AS413" s="172">
        <v>401539</v>
      </c>
      <c r="AT413" s="172">
        <v>548394</v>
      </c>
      <c r="AU413" s="172">
        <v>534160</v>
      </c>
      <c r="AV413" s="172">
        <v>339215</v>
      </c>
      <c r="AW413" s="172">
        <v>91241</v>
      </c>
      <c r="AX413" s="172">
        <v>0</v>
      </c>
      <c r="AY413" s="172"/>
      <c r="AZ413" s="172"/>
      <c r="BA413" s="172"/>
      <c r="BB413" s="172"/>
      <c r="BC413" s="172"/>
      <c r="BD413" s="172"/>
      <c r="BE413" s="172"/>
      <c r="BF413" s="172"/>
      <c r="BG413" s="172"/>
      <c r="BH413" s="172"/>
      <c r="BI413" s="172"/>
      <c r="BJ413" s="172"/>
      <c r="BK413" s="172"/>
      <c r="BL413" s="172"/>
      <c r="BM413" s="172"/>
      <c r="BN413" s="174"/>
      <c r="BO413" s="50"/>
    </row>
    <row r="414" spans="1:67" ht="16.5" x14ac:dyDescent="0.3">
      <c r="A414" s="171" t="s">
        <v>626</v>
      </c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  <c r="AI414" s="172"/>
      <c r="AJ414" s="172"/>
      <c r="AK414" s="172"/>
      <c r="AL414" s="172"/>
      <c r="AM414" s="172"/>
      <c r="AN414" s="172"/>
      <c r="AO414" s="172"/>
      <c r="AP414" s="172"/>
      <c r="AQ414" s="172"/>
      <c r="AR414" s="172">
        <v>114068</v>
      </c>
      <c r="AS414" s="172">
        <v>1052468</v>
      </c>
      <c r="AT414" s="172">
        <v>1744813</v>
      </c>
      <c r="AU414" s="172">
        <v>1599641</v>
      </c>
      <c r="AV414" s="172">
        <v>1167843</v>
      </c>
      <c r="AW414" s="172">
        <v>223917</v>
      </c>
      <c r="AX414" s="172">
        <v>0</v>
      </c>
      <c r="AY414" s="172"/>
      <c r="AZ414" s="172"/>
      <c r="BA414" s="172"/>
      <c r="BB414" s="172"/>
      <c r="BC414" s="172"/>
      <c r="BD414" s="172"/>
      <c r="BE414" s="172"/>
      <c r="BF414" s="172"/>
      <c r="BG414" s="172"/>
      <c r="BH414" s="172"/>
      <c r="BI414" s="172"/>
      <c r="BJ414" s="172"/>
      <c r="BK414" s="172"/>
      <c r="BL414" s="172"/>
      <c r="BM414" s="172"/>
      <c r="BN414" s="174"/>
      <c r="BO414" s="50"/>
    </row>
    <row r="415" spans="1:67" ht="16.5" x14ac:dyDescent="0.3">
      <c r="A415" s="171" t="s">
        <v>627</v>
      </c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  <c r="N415" s="172"/>
      <c r="O415" s="172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  <c r="AI415" s="172"/>
      <c r="AJ415" s="172"/>
      <c r="AK415" s="172"/>
      <c r="AL415" s="172"/>
      <c r="AM415" s="172"/>
      <c r="AN415" s="172"/>
      <c r="AO415" s="172"/>
      <c r="AP415" s="172"/>
      <c r="AQ415" s="172"/>
      <c r="AR415" s="172">
        <v>142666</v>
      </c>
      <c r="AS415" s="172">
        <v>701748</v>
      </c>
      <c r="AT415" s="172">
        <v>946719</v>
      </c>
      <c r="AU415" s="172">
        <v>851319</v>
      </c>
      <c r="AV415" s="172">
        <v>700740</v>
      </c>
      <c r="AW415" s="172">
        <v>178342</v>
      </c>
      <c r="AX415" s="172">
        <v>0</v>
      </c>
      <c r="AY415" s="172"/>
      <c r="AZ415" s="172"/>
      <c r="BA415" s="172"/>
      <c r="BB415" s="172"/>
      <c r="BC415" s="172"/>
      <c r="BD415" s="172"/>
      <c r="BE415" s="172"/>
      <c r="BF415" s="172"/>
      <c r="BG415" s="172"/>
      <c r="BH415" s="172"/>
      <c r="BI415" s="172"/>
      <c r="BJ415" s="172"/>
      <c r="BK415" s="172"/>
      <c r="BL415" s="172"/>
      <c r="BM415" s="172"/>
      <c r="BN415" s="174"/>
      <c r="BO415" s="50"/>
    </row>
    <row r="416" spans="1:67" ht="16.5" x14ac:dyDescent="0.3">
      <c r="A416" s="171" t="s">
        <v>628</v>
      </c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  <c r="N416" s="172"/>
      <c r="O416" s="172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  <c r="AM416" s="172"/>
      <c r="AN416" s="172"/>
      <c r="AO416" s="172"/>
      <c r="AP416" s="172"/>
      <c r="AQ416" s="172"/>
      <c r="AR416" s="172">
        <v>156589</v>
      </c>
      <c r="AS416" s="172">
        <v>255327</v>
      </c>
      <c r="AT416" s="172">
        <v>2600</v>
      </c>
      <c r="AU416" s="172"/>
      <c r="AV416" s="172"/>
      <c r="AW416" s="172"/>
      <c r="AX416" s="172"/>
      <c r="AY416" s="172"/>
      <c r="AZ416" s="172"/>
      <c r="BA416" s="172"/>
      <c r="BB416" s="172"/>
      <c r="BC416" s="172"/>
      <c r="BD416" s="172"/>
      <c r="BE416" s="172"/>
      <c r="BF416" s="172"/>
      <c r="BG416" s="172"/>
      <c r="BH416" s="172"/>
      <c r="BI416" s="172"/>
      <c r="BJ416" s="172"/>
      <c r="BK416" s="172"/>
      <c r="BL416" s="172"/>
      <c r="BM416" s="172"/>
      <c r="BN416" s="174"/>
      <c r="BO416" s="50"/>
    </row>
    <row r="417" spans="1:67" ht="16.5" x14ac:dyDescent="0.3">
      <c r="A417" s="171" t="s">
        <v>629</v>
      </c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  <c r="N417" s="172"/>
      <c r="O417" s="172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  <c r="AI417" s="172"/>
      <c r="AJ417" s="172"/>
      <c r="AK417" s="172"/>
      <c r="AL417" s="172"/>
      <c r="AM417" s="172"/>
      <c r="AN417" s="172"/>
      <c r="AO417" s="172"/>
      <c r="AP417" s="172"/>
      <c r="AQ417" s="172"/>
      <c r="AR417" s="172">
        <v>34000</v>
      </c>
      <c r="AS417" s="172">
        <v>61936</v>
      </c>
      <c r="AT417" s="172"/>
      <c r="AU417" s="172"/>
      <c r="AV417" s="172"/>
      <c r="AW417" s="172"/>
      <c r="AX417" s="172"/>
      <c r="AY417" s="172"/>
      <c r="AZ417" s="172"/>
      <c r="BA417" s="172"/>
      <c r="BB417" s="172"/>
      <c r="BC417" s="172"/>
      <c r="BD417" s="172"/>
      <c r="BE417" s="172"/>
      <c r="BF417" s="172"/>
      <c r="BG417" s="172"/>
      <c r="BH417" s="172"/>
      <c r="BI417" s="172"/>
      <c r="BJ417" s="172"/>
      <c r="BK417" s="172"/>
      <c r="BL417" s="172"/>
      <c r="BM417" s="172"/>
      <c r="BN417" s="174"/>
      <c r="BO417" s="50"/>
    </row>
    <row r="418" spans="1:67" ht="16.5" x14ac:dyDescent="0.3">
      <c r="A418" s="171" t="s">
        <v>630</v>
      </c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  <c r="N418" s="172"/>
      <c r="O418" s="172"/>
      <c r="P418" s="172"/>
      <c r="Q418" s="172"/>
      <c r="R418" s="172"/>
      <c r="S418" s="172"/>
      <c r="T418" s="172"/>
      <c r="U418" s="172"/>
      <c r="V418" s="172"/>
      <c r="W418" s="172"/>
      <c r="X418" s="172"/>
      <c r="Y418" s="172"/>
      <c r="Z418" s="172"/>
      <c r="AA418" s="172"/>
      <c r="AB418" s="172"/>
      <c r="AC418" s="172"/>
      <c r="AD418" s="172"/>
      <c r="AE418" s="172"/>
      <c r="AF418" s="172"/>
      <c r="AG418" s="172"/>
      <c r="AH418" s="172"/>
      <c r="AI418" s="172"/>
      <c r="AJ418" s="172"/>
      <c r="AK418" s="172"/>
      <c r="AL418" s="172"/>
      <c r="AM418" s="172"/>
      <c r="AN418" s="172"/>
      <c r="AO418" s="172"/>
      <c r="AP418" s="172"/>
      <c r="AQ418" s="172"/>
      <c r="AR418" s="172">
        <v>116715</v>
      </c>
      <c r="AS418" s="172">
        <v>326061</v>
      </c>
      <c r="AT418" s="172"/>
      <c r="AU418" s="172"/>
      <c r="AV418" s="172"/>
      <c r="AW418" s="172"/>
      <c r="AX418" s="172"/>
      <c r="AY418" s="172"/>
      <c r="AZ418" s="172"/>
      <c r="BA418" s="172"/>
      <c r="BB418" s="172"/>
      <c r="BC418" s="172"/>
      <c r="BD418" s="172"/>
      <c r="BE418" s="172"/>
      <c r="BF418" s="172"/>
      <c r="BG418" s="172"/>
      <c r="BH418" s="172"/>
      <c r="BI418" s="172"/>
      <c r="BJ418" s="172"/>
      <c r="BK418" s="172"/>
      <c r="BL418" s="172"/>
      <c r="BM418" s="172"/>
      <c r="BN418" s="174"/>
      <c r="BO418" s="50"/>
    </row>
    <row r="419" spans="1:67" ht="16.5" x14ac:dyDescent="0.3">
      <c r="A419" s="171" t="s">
        <v>631</v>
      </c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  <c r="N419" s="172"/>
      <c r="O419" s="172"/>
      <c r="P419" s="172"/>
      <c r="Q419" s="172"/>
      <c r="R419" s="172"/>
      <c r="S419" s="172"/>
      <c r="T419" s="172"/>
      <c r="U419" s="172"/>
      <c r="V419" s="172"/>
      <c r="W419" s="172"/>
      <c r="X419" s="172"/>
      <c r="Y419" s="172"/>
      <c r="Z419" s="172"/>
      <c r="AA419" s="172"/>
      <c r="AB419" s="172"/>
      <c r="AC419" s="172"/>
      <c r="AD419" s="172"/>
      <c r="AE419" s="172"/>
      <c r="AF419" s="172"/>
      <c r="AG419" s="172"/>
      <c r="AH419" s="172"/>
      <c r="AI419" s="172"/>
      <c r="AJ419" s="172"/>
      <c r="AK419" s="172"/>
      <c r="AL419" s="172"/>
      <c r="AM419" s="172"/>
      <c r="AN419" s="172"/>
      <c r="AO419" s="172"/>
      <c r="AP419" s="172"/>
      <c r="AQ419" s="172"/>
      <c r="AR419" s="172">
        <v>13220</v>
      </c>
      <c r="AS419" s="172">
        <v>60842</v>
      </c>
      <c r="AT419" s="172">
        <v>49318</v>
      </c>
      <c r="AU419" s="172"/>
      <c r="AV419" s="172"/>
      <c r="AW419" s="172"/>
      <c r="AX419" s="172"/>
      <c r="AY419" s="172"/>
      <c r="AZ419" s="172"/>
      <c r="BA419" s="172"/>
      <c r="BB419" s="172"/>
      <c r="BC419" s="172"/>
      <c r="BD419" s="172"/>
      <c r="BE419" s="172"/>
      <c r="BF419" s="172"/>
      <c r="BG419" s="172"/>
      <c r="BH419" s="172"/>
      <c r="BI419" s="172"/>
      <c r="BJ419" s="172"/>
      <c r="BK419" s="172"/>
      <c r="BL419" s="172"/>
      <c r="BM419" s="172"/>
      <c r="BN419" s="174"/>
      <c r="BO419" s="50"/>
    </row>
    <row r="420" spans="1:67" ht="16.5" x14ac:dyDescent="0.3">
      <c r="A420" s="171" t="s">
        <v>632</v>
      </c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  <c r="AA420" s="172"/>
      <c r="AB420" s="172"/>
      <c r="AC420" s="172"/>
      <c r="AD420" s="172"/>
      <c r="AE420" s="172"/>
      <c r="AF420" s="172"/>
      <c r="AG420" s="172"/>
      <c r="AH420" s="172"/>
      <c r="AI420" s="172"/>
      <c r="AJ420" s="172"/>
      <c r="AK420" s="172"/>
      <c r="AL420" s="172"/>
      <c r="AM420" s="172"/>
      <c r="AN420" s="172"/>
      <c r="AO420" s="172"/>
      <c r="AP420" s="172"/>
      <c r="AQ420" s="172"/>
      <c r="AR420" s="172">
        <v>326744</v>
      </c>
      <c r="AS420" s="172">
        <v>535248</v>
      </c>
      <c r="AT420" s="172"/>
      <c r="AU420" s="172"/>
      <c r="AV420" s="172"/>
      <c r="AW420" s="172"/>
      <c r="AX420" s="172"/>
      <c r="AY420" s="172"/>
      <c r="AZ420" s="172"/>
      <c r="BA420" s="172"/>
      <c r="BB420" s="172"/>
      <c r="BC420" s="172"/>
      <c r="BD420" s="172"/>
      <c r="BE420" s="172"/>
      <c r="BF420" s="172"/>
      <c r="BG420" s="172"/>
      <c r="BH420" s="172"/>
      <c r="BI420" s="172"/>
      <c r="BJ420" s="172"/>
      <c r="BK420" s="172"/>
      <c r="BL420" s="172"/>
      <c r="BM420" s="172"/>
      <c r="BN420" s="174"/>
      <c r="BO420" s="50"/>
    </row>
    <row r="421" spans="1:67" ht="16.5" x14ac:dyDescent="0.3">
      <c r="A421" s="171" t="s">
        <v>633</v>
      </c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  <c r="AA421" s="172"/>
      <c r="AB421" s="172"/>
      <c r="AC421" s="172"/>
      <c r="AD421" s="172"/>
      <c r="AE421" s="172"/>
      <c r="AF421" s="172"/>
      <c r="AG421" s="172"/>
      <c r="AH421" s="172"/>
      <c r="AI421" s="172"/>
      <c r="AJ421" s="172"/>
      <c r="AK421" s="172"/>
      <c r="AL421" s="172"/>
      <c r="AM421" s="172"/>
      <c r="AN421" s="172"/>
      <c r="AO421" s="172"/>
      <c r="AP421" s="172"/>
      <c r="AQ421" s="172"/>
      <c r="AR421" s="172">
        <v>31548</v>
      </c>
      <c r="AS421" s="172">
        <v>82071</v>
      </c>
      <c r="AT421" s="172"/>
      <c r="AU421" s="172"/>
      <c r="AV421" s="172"/>
      <c r="AW421" s="172"/>
      <c r="AX421" s="172"/>
      <c r="AY421" s="172"/>
      <c r="AZ421" s="172"/>
      <c r="BA421" s="172"/>
      <c r="BB421" s="172"/>
      <c r="BC421" s="172"/>
      <c r="BD421" s="172"/>
      <c r="BE421" s="172"/>
      <c r="BF421" s="172"/>
      <c r="BG421" s="172"/>
      <c r="BH421" s="172"/>
      <c r="BI421" s="172"/>
      <c r="BJ421" s="172"/>
      <c r="BK421" s="172"/>
      <c r="BL421" s="172"/>
      <c r="BM421" s="172"/>
      <c r="BN421" s="174"/>
      <c r="BO421" s="50"/>
    </row>
    <row r="422" spans="1:67" ht="16.5" x14ac:dyDescent="0.3">
      <c r="A422" s="171" t="s">
        <v>634</v>
      </c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  <c r="N422" s="172"/>
      <c r="O422" s="172"/>
      <c r="P422" s="172"/>
      <c r="Q422" s="172"/>
      <c r="R422" s="172"/>
      <c r="S422" s="172"/>
      <c r="T422" s="172"/>
      <c r="U422" s="172"/>
      <c r="V422" s="172"/>
      <c r="W422" s="172"/>
      <c r="X422" s="172"/>
      <c r="Y422" s="172"/>
      <c r="Z422" s="172"/>
      <c r="AA422" s="172"/>
      <c r="AB422" s="172"/>
      <c r="AC422" s="172"/>
      <c r="AD422" s="172"/>
      <c r="AE422" s="172"/>
      <c r="AF422" s="172"/>
      <c r="AG422" s="172"/>
      <c r="AH422" s="172"/>
      <c r="AI422" s="172"/>
      <c r="AJ422" s="172"/>
      <c r="AK422" s="172"/>
      <c r="AL422" s="172"/>
      <c r="AM422" s="172"/>
      <c r="AN422" s="172"/>
      <c r="AO422" s="172"/>
      <c r="AP422" s="172"/>
      <c r="AQ422" s="172"/>
      <c r="AR422" s="172">
        <v>45000</v>
      </c>
      <c r="AS422" s="172">
        <v>125472</v>
      </c>
      <c r="AT422" s="172"/>
      <c r="AU422" s="172"/>
      <c r="AV422" s="172"/>
      <c r="AW422" s="172"/>
      <c r="AX422" s="172"/>
      <c r="AY422" s="172"/>
      <c r="AZ422" s="172"/>
      <c r="BA422" s="172"/>
      <c r="BB422" s="172"/>
      <c r="BC422" s="172"/>
      <c r="BD422" s="172"/>
      <c r="BE422" s="172"/>
      <c r="BF422" s="172"/>
      <c r="BG422" s="172"/>
      <c r="BH422" s="172"/>
      <c r="BI422" s="172"/>
      <c r="BJ422" s="172"/>
      <c r="BK422" s="172"/>
      <c r="BL422" s="172"/>
      <c r="BM422" s="172"/>
      <c r="BN422" s="174"/>
      <c r="BO422" s="50"/>
    </row>
    <row r="423" spans="1:67" ht="16.5" x14ac:dyDescent="0.3">
      <c r="A423" s="171" t="s">
        <v>635</v>
      </c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72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  <c r="Z423" s="172"/>
      <c r="AA423" s="172"/>
      <c r="AB423" s="172"/>
      <c r="AC423" s="172"/>
      <c r="AD423" s="172"/>
      <c r="AE423" s="172"/>
      <c r="AF423" s="172"/>
      <c r="AG423" s="172"/>
      <c r="AH423" s="172"/>
      <c r="AI423" s="172"/>
      <c r="AJ423" s="172"/>
      <c r="AK423" s="172"/>
      <c r="AL423" s="172"/>
      <c r="AM423" s="172"/>
      <c r="AN423" s="172"/>
      <c r="AO423" s="172"/>
      <c r="AP423" s="172"/>
      <c r="AQ423" s="172"/>
      <c r="AR423" s="172">
        <v>238189</v>
      </c>
      <c r="AS423" s="172">
        <v>1434916</v>
      </c>
      <c r="AT423" s="172">
        <v>854628</v>
      </c>
      <c r="AU423" s="172">
        <v>780332</v>
      </c>
      <c r="AV423" s="172">
        <v>102061</v>
      </c>
      <c r="AW423" s="172"/>
      <c r="AX423" s="172"/>
      <c r="AY423" s="172"/>
      <c r="AZ423" s="172"/>
      <c r="BA423" s="172"/>
      <c r="BB423" s="172"/>
      <c r="BC423" s="172"/>
      <c r="BD423" s="172"/>
      <c r="BE423" s="172"/>
      <c r="BF423" s="172"/>
      <c r="BG423" s="172"/>
      <c r="BH423" s="172"/>
      <c r="BI423" s="172"/>
      <c r="BJ423" s="172"/>
      <c r="BK423" s="172"/>
      <c r="BL423" s="172"/>
      <c r="BM423" s="172"/>
      <c r="BN423" s="174"/>
      <c r="BO423" s="50"/>
    </row>
    <row r="424" spans="1:67" ht="16.5" x14ac:dyDescent="0.3">
      <c r="A424" s="171" t="s">
        <v>636</v>
      </c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  <c r="N424" s="172"/>
      <c r="O424" s="172"/>
      <c r="P424" s="172"/>
      <c r="Q424" s="172"/>
      <c r="R424" s="172"/>
      <c r="S424" s="172"/>
      <c r="T424" s="172"/>
      <c r="U424" s="172"/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2"/>
      <c r="AF424" s="172"/>
      <c r="AG424" s="172"/>
      <c r="AH424" s="172"/>
      <c r="AI424" s="172"/>
      <c r="AJ424" s="172"/>
      <c r="AK424" s="172"/>
      <c r="AL424" s="172"/>
      <c r="AM424" s="172"/>
      <c r="AN424" s="172"/>
      <c r="AO424" s="172"/>
      <c r="AP424" s="172"/>
      <c r="AQ424" s="172"/>
      <c r="AR424" s="172">
        <v>76962</v>
      </c>
      <c r="AS424" s="172">
        <v>455956</v>
      </c>
      <c r="AT424" s="172">
        <v>310348</v>
      </c>
      <c r="AU424" s="172">
        <v>258605</v>
      </c>
      <c r="AV424" s="172">
        <v>23997</v>
      </c>
      <c r="AW424" s="172"/>
      <c r="AX424" s="172"/>
      <c r="AY424" s="172"/>
      <c r="AZ424" s="172"/>
      <c r="BA424" s="172"/>
      <c r="BB424" s="172"/>
      <c r="BC424" s="172"/>
      <c r="BD424" s="172"/>
      <c r="BE424" s="172"/>
      <c r="BF424" s="172"/>
      <c r="BG424" s="172"/>
      <c r="BH424" s="172"/>
      <c r="BI424" s="172"/>
      <c r="BJ424" s="172"/>
      <c r="BK424" s="172"/>
      <c r="BL424" s="172"/>
      <c r="BM424" s="172"/>
      <c r="BN424" s="174"/>
      <c r="BO424" s="50"/>
    </row>
    <row r="425" spans="1:67" ht="16.5" x14ac:dyDescent="0.3">
      <c r="A425" s="171" t="s">
        <v>637</v>
      </c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  <c r="N425" s="172"/>
      <c r="O425" s="172"/>
      <c r="P425" s="172"/>
      <c r="Q425" s="172"/>
      <c r="R425" s="172"/>
      <c r="S425" s="172"/>
      <c r="T425" s="172"/>
      <c r="U425" s="172"/>
      <c r="V425" s="172"/>
      <c r="W425" s="172"/>
      <c r="X425" s="172"/>
      <c r="Y425" s="172"/>
      <c r="Z425" s="172"/>
      <c r="AA425" s="172"/>
      <c r="AB425" s="172"/>
      <c r="AC425" s="172"/>
      <c r="AD425" s="172"/>
      <c r="AE425" s="172"/>
      <c r="AF425" s="172"/>
      <c r="AG425" s="172"/>
      <c r="AH425" s="172"/>
      <c r="AI425" s="172"/>
      <c r="AJ425" s="172"/>
      <c r="AK425" s="172"/>
      <c r="AL425" s="172"/>
      <c r="AM425" s="172"/>
      <c r="AN425" s="172"/>
      <c r="AO425" s="172"/>
      <c r="AP425" s="172"/>
      <c r="AQ425" s="172"/>
      <c r="AR425" s="172">
        <v>262067</v>
      </c>
      <c r="AS425" s="172">
        <v>1366649</v>
      </c>
      <c r="AT425" s="172">
        <v>821431</v>
      </c>
      <c r="AU425" s="172">
        <v>788495</v>
      </c>
      <c r="AV425" s="172">
        <v>90314</v>
      </c>
      <c r="AW425" s="172"/>
      <c r="AX425" s="172"/>
      <c r="AY425" s="172"/>
      <c r="AZ425" s="172"/>
      <c r="BA425" s="172"/>
      <c r="BB425" s="172"/>
      <c r="BC425" s="172"/>
      <c r="BD425" s="172"/>
      <c r="BE425" s="172"/>
      <c r="BF425" s="172"/>
      <c r="BG425" s="172"/>
      <c r="BH425" s="172"/>
      <c r="BI425" s="172"/>
      <c r="BJ425" s="172"/>
      <c r="BK425" s="172"/>
      <c r="BL425" s="172"/>
      <c r="BM425" s="172"/>
      <c r="BN425" s="174"/>
      <c r="BO425" s="50"/>
    </row>
    <row r="426" spans="1:67" ht="16.5" x14ac:dyDescent="0.3">
      <c r="A426" s="171" t="s">
        <v>638</v>
      </c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  <c r="S426" s="172"/>
      <c r="T426" s="172"/>
      <c r="U426" s="172"/>
      <c r="V426" s="172"/>
      <c r="W426" s="172"/>
      <c r="X426" s="172"/>
      <c r="Y426" s="172"/>
      <c r="Z426" s="172"/>
      <c r="AA426" s="172"/>
      <c r="AB426" s="172"/>
      <c r="AC426" s="172"/>
      <c r="AD426" s="172"/>
      <c r="AE426" s="172"/>
      <c r="AF426" s="172"/>
      <c r="AG426" s="172"/>
      <c r="AH426" s="172"/>
      <c r="AI426" s="172"/>
      <c r="AJ426" s="172"/>
      <c r="AK426" s="172"/>
      <c r="AL426" s="172"/>
      <c r="AM426" s="172"/>
      <c r="AN426" s="172"/>
      <c r="AO426" s="172"/>
      <c r="AP426" s="172"/>
      <c r="AQ426" s="172"/>
      <c r="AR426" s="172">
        <v>30000</v>
      </c>
      <c r="AS426" s="172">
        <v>49977</v>
      </c>
      <c r="AT426" s="172">
        <v>0</v>
      </c>
      <c r="AU426" s="172"/>
      <c r="AV426" s="172"/>
      <c r="AW426" s="172"/>
      <c r="AX426" s="172"/>
      <c r="AY426" s="172"/>
      <c r="AZ426" s="172"/>
      <c r="BA426" s="172"/>
      <c r="BB426" s="172"/>
      <c r="BC426" s="172"/>
      <c r="BD426" s="172"/>
      <c r="BE426" s="172"/>
      <c r="BF426" s="172"/>
      <c r="BG426" s="172"/>
      <c r="BH426" s="172"/>
      <c r="BI426" s="172"/>
      <c r="BJ426" s="172"/>
      <c r="BK426" s="172"/>
      <c r="BL426" s="172"/>
      <c r="BM426" s="172"/>
      <c r="BN426" s="174"/>
      <c r="BO426" s="50"/>
    </row>
    <row r="427" spans="1:67" ht="16.5" x14ac:dyDescent="0.3">
      <c r="A427" s="171" t="s">
        <v>639</v>
      </c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  <c r="S427" s="172"/>
      <c r="T427" s="172"/>
      <c r="U427" s="172"/>
      <c r="V427" s="172"/>
      <c r="W427" s="172"/>
      <c r="X427" s="172"/>
      <c r="Y427" s="172"/>
      <c r="Z427" s="172"/>
      <c r="AA427" s="172"/>
      <c r="AB427" s="172"/>
      <c r="AC427" s="172"/>
      <c r="AD427" s="172"/>
      <c r="AE427" s="172"/>
      <c r="AF427" s="172"/>
      <c r="AG427" s="172"/>
      <c r="AH427" s="172"/>
      <c r="AI427" s="172"/>
      <c r="AJ427" s="172"/>
      <c r="AK427" s="172"/>
      <c r="AL427" s="172"/>
      <c r="AM427" s="172"/>
      <c r="AN427" s="172"/>
      <c r="AO427" s="172"/>
      <c r="AP427" s="172"/>
      <c r="AQ427" s="172"/>
      <c r="AR427" s="172"/>
      <c r="AS427" s="172">
        <v>95379</v>
      </c>
      <c r="AT427" s="172">
        <v>1253867</v>
      </c>
      <c r="AU427" s="172">
        <v>2713192</v>
      </c>
      <c r="AV427" s="172">
        <v>2634864</v>
      </c>
      <c r="AW427" s="172">
        <v>1880973</v>
      </c>
      <c r="AX427" s="172">
        <v>2009393</v>
      </c>
      <c r="AY427" s="172">
        <v>2203897</v>
      </c>
      <c r="AZ427" s="172">
        <v>2337075</v>
      </c>
      <c r="BA427" s="172">
        <v>615973</v>
      </c>
      <c r="BB427" s="172">
        <v>28089</v>
      </c>
      <c r="BC427" s="172"/>
      <c r="BD427" s="172"/>
      <c r="BE427" s="172"/>
      <c r="BF427" s="172"/>
      <c r="BG427" s="172"/>
      <c r="BH427" s="172"/>
      <c r="BI427" s="172"/>
      <c r="BJ427" s="172"/>
      <c r="BK427" s="172"/>
      <c r="BL427" s="172"/>
      <c r="BM427" s="172"/>
      <c r="BN427" s="174"/>
      <c r="BO427" s="50"/>
    </row>
    <row r="428" spans="1:67" ht="16.5" x14ac:dyDescent="0.3">
      <c r="A428" s="171" t="s">
        <v>640</v>
      </c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2"/>
      <c r="Z428" s="172"/>
      <c r="AA428" s="172"/>
      <c r="AB428" s="172"/>
      <c r="AC428" s="172"/>
      <c r="AD428" s="172"/>
      <c r="AE428" s="172"/>
      <c r="AF428" s="172"/>
      <c r="AG428" s="172"/>
      <c r="AH428" s="172"/>
      <c r="AI428" s="172"/>
      <c r="AJ428" s="172"/>
      <c r="AK428" s="172"/>
      <c r="AL428" s="172"/>
      <c r="AM428" s="172"/>
      <c r="AN428" s="172"/>
      <c r="AO428" s="172"/>
      <c r="AP428" s="172"/>
      <c r="AQ428" s="172"/>
      <c r="AR428" s="172"/>
      <c r="AS428" s="172">
        <v>43108</v>
      </c>
      <c r="AT428" s="172">
        <v>747885</v>
      </c>
      <c r="AU428" s="172">
        <v>1151340</v>
      </c>
      <c r="AV428" s="172">
        <v>1284653</v>
      </c>
      <c r="AW428" s="172">
        <v>941101</v>
      </c>
      <c r="AX428" s="172">
        <v>864707</v>
      </c>
      <c r="AY428" s="172">
        <v>1243245</v>
      </c>
      <c r="AZ428" s="172">
        <v>1199762</v>
      </c>
      <c r="BA428" s="172">
        <v>334294</v>
      </c>
      <c r="BB428" s="172">
        <v>7544</v>
      </c>
      <c r="BC428" s="172"/>
      <c r="BD428" s="172"/>
      <c r="BE428" s="172"/>
      <c r="BF428" s="172"/>
      <c r="BG428" s="172"/>
      <c r="BH428" s="172"/>
      <c r="BI428" s="172"/>
      <c r="BJ428" s="172"/>
      <c r="BK428" s="172"/>
      <c r="BL428" s="172"/>
      <c r="BM428" s="172"/>
      <c r="BN428" s="174"/>
      <c r="BO428" s="50"/>
    </row>
    <row r="429" spans="1:67" ht="16.5" x14ac:dyDescent="0.3">
      <c r="A429" s="171" t="s">
        <v>641</v>
      </c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  <c r="N429" s="172"/>
      <c r="O429" s="172"/>
      <c r="P429" s="172"/>
      <c r="Q429" s="172"/>
      <c r="R429" s="172"/>
      <c r="S429" s="172"/>
      <c r="T429" s="172"/>
      <c r="U429" s="172"/>
      <c r="V429" s="172"/>
      <c r="W429" s="172"/>
      <c r="X429" s="172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  <c r="AI429" s="172"/>
      <c r="AJ429" s="172"/>
      <c r="AK429" s="172"/>
      <c r="AL429" s="172"/>
      <c r="AM429" s="172"/>
      <c r="AN429" s="172"/>
      <c r="AO429" s="172"/>
      <c r="AP429" s="172"/>
      <c r="AQ429" s="172"/>
      <c r="AR429" s="172"/>
      <c r="AS429" s="172">
        <v>301561</v>
      </c>
      <c r="AT429" s="172">
        <v>232944</v>
      </c>
      <c r="AU429" s="172"/>
      <c r="AV429" s="172"/>
      <c r="AW429" s="172"/>
      <c r="AX429" s="172"/>
      <c r="AY429" s="172"/>
      <c r="AZ429" s="172"/>
      <c r="BA429" s="172"/>
      <c r="BB429" s="172"/>
      <c r="BC429" s="172"/>
      <c r="BD429" s="172"/>
      <c r="BE429" s="172"/>
      <c r="BF429" s="172"/>
      <c r="BG429" s="172"/>
      <c r="BH429" s="172"/>
      <c r="BI429" s="172"/>
      <c r="BJ429" s="172"/>
      <c r="BK429" s="172"/>
      <c r="BL429" s="172"/>
      <c r="BM429" s="172"/>
      <c r="BN429" s="174"/>
      <c r="BO429" s="50"/>
    </row>
    <row r="430" spans="1:67" ht="16.5" x14ac:dyDescent="0.3">
      <c r="A430" s="171" t="s">
        <v>642</v>
      </c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  <c r="N430" s="172"/>
      <c r="O430" s="172"/>
      <c r="P430" s="172"/>
      <c r="Q430" s="172"/>
      <c r="R430" s="172"/>
      <c r="S430" s="172"/>
      <c r="T430" s="172"/>
      <c r="U430" s="172"/>
      <c r="V430" s="172"/>
      <c r="W430" s="172"/>
      <c r="X430" s="172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  <c r="AI430" s="172"/>
      <c r="AJ430" s="172"/>
      <c r="AK430" s="172"/>
      <c r="AL430" s="172"/>
      <c r="AM430" s="172"/>
      <c r="AN430" s="172"/>
      <c r="AO430" s="172"/>
      <c r="AP430" s="172"/>
      <c r="AQ430" s="172"/>
      <c r="AR430" s="172"/>
      <c r="AS430" s="172">
        <v>271708</v>
      </c>
      <c r="AT430" s="172">
        <v>488131</v>
      </c>
      <c r="AU430" s="172">
        <v>16768</v>
      </c>
      <c r="AV430" s="172"/>
      <c r="AW430" s="172"/>
      <c r="AX430" s="172"/>
      <c r="AY430" s="172"/>
      <c r="AZ430" s="172"/>
      <c r="BA430" s="172"/>
      <c r="BB430" s="172"/>
      <c r="BC430" s="172"/>
      <c r="BD430" s="172"/>
      <c r="BE430" s="172"/>
      <c r="BF430" s="172"/>
      <c r="BG430" s="172"/>
      <c r="BH430" s="172"/>
      <c r="BI430" s="172"/>
      <c r="BJ430" s="172"/>
      <c r="BK430" s="172"/>
      <c r="BL430" s="172"/>
      <c r="BM430" s="172"/>
      <c r="BN430" s="174"/>
      <c r="BO430" s="50"/>
    </row>
    <row r="431" spans="1:67" ht="16.5" x14ac:dyDescent="0.3">
      <c r="A431" s="171" t="s">
        <v>643</v>
      </c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  <c r="N431" s="172"/>
      <c r="O431" s="172"/>
      <c r="P431" s="172"/>
      <c r="Q431" s="172"/>
      <c r="R431" s="172"/>
      <c r="S431" s="172"/>
      <c r="T431" s="172"/>
      <c r="U431" s="172"/>
      <c r="V431" s="172"/>
      <c r="W431" s="172"/>
      <c r="X431" s="172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  <c r="AI431" s="172"/>
      <c r="AJ431" s="172"/>
      <c r="AK431" s="172"/>
      <c r="AL431" s="172"/>
      <c r="AM431" s="172"/>
      <c r="AN431" s="172"/>
      <c r="AO431" s="172"/>
      <c r="AP431" s="172"/>
      <c r="AQ431" s="172"/>
      <c r="AR431" s="172"/>
      <c r="AS431" s="172">
        <v>40000</v>
      </c>
      <c r="AT431" s="172">
        <v>71000</v>
      </c>
      <c r="AU431" s="172"/>
      <c r="AV431" s="172"/>
      <c r="AW431" s="172"/>
      <c r="AX431" s="172"/>
      <c r="AY431" s="172"/>
      <c r="AZ431" s="172"/>
      <c r="BA431" s="172"/>
      <c r="BB431" s="172"/>
      <c r="BC431" s="172"/>
      <c r="BD431" s="172"/>
      <c r="BE431" s="172"/>
      <c r="BF431" s="172"/>
      <c r="BG431" s="172"/>
      <c r="BH431" s="172"/>
      <c r="BI431" s="172"/>
      <c r="BJ431" s="172"/>
      <c r="BK431" s="172"/>
      <c r="BL431" s="172"/>
      <c r="BM431" s="172"/>
      <c r="BN431" s="174"/>
      <c r="BO431" s="50"/>
    </row>
    <row r="432" spans="1:67" ht="16.5" x14ac:dyDescent="0.3">
      <c r="A432" s="171" t="s">
        <v>644</v>
      </c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  <c r="N432" s="172"/>
      <c r="O432" s="172"/>
      <c r="P432" s="172"/>
      <c r="Q432" s="172"/>
      <c r="R432" s="172"/>
      <c r="S432" s="172"/>
      <c r="T432" s="172"/>
      <c r="U432" s="172"/>
      <c r="V432" s="172"/>
      <c r="W432" s="172"/>
      <c r="X432" s="172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  <c r="AI432" s="172"/>
      <c r="AJ432" s="172"/>
      <c r="AK432" s="172"/>
      <c r="AL432" s="172"/>
      <c r="AM432" s="172"/>
      <c r="AN432" s="172"/>
      <c r="AO432" s="172"/>
      <c r="AP432" s="172"/>
      <c r="AQ432" s="172"/>
      <c r="AR432" s="172"/>
      <c r="AS432" s="172">
        <v>142834</v>
      </c>
      <c r="AT432" s="172">
        <v>293777</v>
      </c>
      <c r="AU432" s="172"/>
      <c r="AV432" s="172"/>
      <c r="AW432" s="172"/>
      <c r="AX432" s="172"/>
      <c r="AY432" s="172"/>
      <c r="AZ432" s="172"/>
      <c r="BA432" s="172"/>
      <c r="BB432" s="172"/>
      <c r="BC432" s="172"/>
      <c r="BD432" s="172"/>
      <c r="BE432" s="172"/>
      <c r="BF432" s="172"/>
      <c r="BG432" s="172"/>
      <c r="BH432" s="172"/>
      <c r="BI432" s="172"/>
      <c r="BJ432" s="172"/>
      <c r="BK432" s="172"/>
      <c r="BL432" s="172"/>
      <c r="BM432" s="172"/>
      <c r="BN432" s="174"/>
      <c r="BO432" s="50"/>
    </row>
    <row r="433" spans="1:67" ht="16.5" x14ac:dyDescent="0.3">
      <c r="A433" s="171" t="s">
        <v>645</v>
      </c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  <c r="S433" s="172"/>
      <c r="T433" s="172"/>
      <c r="U433" s="172"/>
      <c r="V433" s="172"/>
      <c r="W433" s="172"/>
      <c r="X433" s="172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172"/>
      <c r="AO433" s="172"/>
      <c r="AP433" s="172"/>
      <c r="AQ433" s="172"/>
      <c r="AR433" s="172"/>
      <c r="AS433" s="172">
        <v>294396</v>
      </c>
      <c r="AT433" s="172">
        <v>424676</v>
      </c>
      <c r="AU433" s="172"/>
      <c r="AV433" s="172"/>
      <c r="AW433" s="172"/>
      <c r="AX433" s="172"/>
      <c r="AY433" s="172"/>
      <c r="AZ433" s="172"/>
      <c r="BA433" s="172"/>
      <c r="BB433" s="172"/>
      <c r="BC433" s="172"/>
      <c r="BD433" s="172"/>
      <c r="BE433" s="172"/>
      <c r="BF433" s="172"/>
      <c r="BG433" s="172"/>
      <c r="BH433" s="172"/>
      <c r="BI433" s="172"/>
      <c r="BJ433" s="172"/>
      <c r="BK433" s="172"/>
      <c r="BL433" s="172"/>
      <c r="BM433" s="172"/>
      <c r="BN433" s="174"/>
      <c r="BO433" s="50"/>
    </row>
    <row r="434" spans="1:67" ht="16.5" x14ac:dyDescent="0.3">
      <c r="A434" s="171" t="s">
        <v>646</v>
      </c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172"/>
      <c r="AQ434" s="172"/>
      <c r="AR434" s="172"/>
      <c r="AS434" s="172">
        <v>61322</v>
      </c>
      <c r="AT434" s="172">
        <v>325306</v>
      </c>
      <c r="AU434" s="172">
        <v>218369</v>
      </c>
      <c r="AV434" s="172">
        <v>173039</v>
      </c>
      <c r="AW434" s="172">
        <v>24679</v>
      </c>
      <c r="AX434" s="172"/>
      <c r="AY434" s="172"/>
      <c r="AZ434" s="172"/>
      <c r="BA434" s="172"/>
      <c r="BB434" s="172"/>
      <c r="BC434" s="172"/>
      <c r="BD434" s="172"/>
      <c r="BE434" s="172"/>
      <c r="BF434" s="172"/>
      <c r="BG434" s="172"/>
      <c r="BH434" s="172"/>
      <c r="BI434" s="172"/>
      <c r="BJ434" s="172"/>
      <c r="BK434" s="172"/>
      <c r="BL434" s="172"/>
      <c r="BM434" s="172"/>
      <c r="BN434" s="174"/>
      <c r="BO434" s="50"/>
    </row>
    <row r="435" spans="1:67" ht="16.5" x14ac:dyDescent="0.3">
      <c r="A435" s="171" t="s">
        <v>647</v>
      </c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  <c r="AI435" s="172"/>
      <c r="AJ435" s="172"/>
      <c r="AK435" s="172"/>
      <c r="AL435" s="172"/>
      <c r="AM435" s="172"/>
      <c r="AN435" s="172"/>
      <c r="AO435" s="172"/>
      <c r="AP435" s="172"/>
      <c r="AQ435" s="172"/>
      <c r="AR435" s="172"/>
      <c r="AS435" s="172">
        <v>561565</v>
      </c>
      <c r="AT435" s="172">
        <v>2716617</v>
      </c>
      <c r="AU435" s="172">
        <v>2161121</v>
      </c>
      <c r="AV435" s="172">
        <v>1717322</v>
      </c>
      <c r="AW435" s="172">
        <v>263778</v>
      </c>
      <c r="AX435" s="172"/>
      <c r="AY435" s="172"/>
      <c r="AZ435" s="172"/>
      <c r="BA435" s="172"/>
      <c r="BB435" s="172"/>
      <c r="BC435" s="172"/>
      <c r="BD435" s="172"/>
      <c r="BE435" s="172"/>
      <c r="BF435" s="172"/>
      <c r="BG435" s="172"/>
      <c r="BH435" s="172"/>
      <c r="BI435" s="172"/>
      <c r="BJ435" s="172"/>
      <c r="BK435" s="172"/>
      <c r="BL435" s="172"/>
      <c r="BM435" s="172">
        <v>0</v>
      </c>
      <c r="BN435" s="174"/>
      <c r="BO435" s="50"/>
    </row>
    <row r="436" spans="1:67" ht="16.5" x14ac:dyDescent="0.3">
      <c r="A436" s="171" t="s">
        <v>648</v>
      </c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  <c r="N436" s="172"/>
      <c r="O436" s="172"/>
      <c r="P436" s="172"/>
      <c r="Q436" s="172"/>
      <c r="R436" s="172"/>
      <c r="S436" s="172"/>
      <c r="T436" s="172"/>
      <c r="U436" s="172"/>
      <c r="V436" s="172"/>
      <c r="W436" s="172"/>
      <c r="X436" s="172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  <c r="AI436" s="172"/>
      <c r="AJ436" s="172"/>
      <c r="AK436" s="172"/>
      <c r="AL436" s="172"/>
      <c r="AM436" s="172"/>
      <c r="AN436" s="172"/>
      <c r="AO436" s="172"/>
      <c r="AP436" s="172"/>
      <c r="AQ436" s="172"/>
      <c r="AR436" s="172"/>
      <c r="AS436" s="172">
        <v>59908</v>
      </c>
      <c r="AT436" s="172">
        <v>89931</v>
      </c>
      <c r="AU436" s="172"/>
      <c r="AV436" s="172"/>
      <c r="AW436" s="172"/>
      <c r="AX436" s="172"/>
      <c r="AY436" s="172"/>
      <c r="AZ436" s="172"/>
      <c r="BA436" s="172"/>
      <c r="BB436" s="172"/>
      <c r="BC436" s="172"/>
      <c r="BD436" s="172"/>
      <c r="BE436" s="172"/>
      <c r="BF436" s="172"/>
      <c r="BG436" s="172"/>
      <c r="BH436" s="172"/>
      <c r="BI436" s="172"/>
      <c r="BJ436" s="172"/>
      <c r="BK436" s="172"/>
      <c r="BL436" s="172"/>
      <c r="BM436" s="172"/>
      <c r="BN436" s="174"/>
      <c r="BO436" s="50"/>
    </row>
    <row r="437" spans="1:67" ht="16.5" x14ac:dyDescent="0.3">
      <c r="A437" s="171" t="s">
        <v>649</v>
      </c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2"/>
      <c r="AB437" s="172"/>
      <c r="AC437" s="172"/>
      <c r="AD437" s="172"/>
      <c r="AE437" s="172"/>
      <c r="AF437" s="172"/>
      <c r="AG437" s="172"/>
      <c r="AH437" s="172"/>
      <c r="AI437" s="172"/>
      <c r="AJ437" s="172"/>
      <c r="AK437" s="172"/>
      <c r="AL437" s="172"/>
      <c r="AM437" s="172"/>
      <c r="AN437" s="172"/>
      <c r="AO437" s="172"/>
      <c r="AP437" s="172"/>
      <c r="AQ437" s="172"/>
      <c r="AR437" s="172"/>
      <c r="AS437" s="172">
        <v>128336</v>
      </c>
      <c r="AT437" s="172">
        <v>225429</v>
      </c>
      <c r="AU437" s="172">
        <v>5031</v>
      </c>
      <c r="AV437" s="172"/>
      <c r="AW437" s="172"/>
      <c r="AX437" s="172"/>
      <c r="AY437" s="172"/>
      <c r="AZ437" s="172"/>
      <c r="BA437" s="172"/>
      <c r="BB437" s="172"/>
      <c r="BC437" s="172"/>
      <c r="BD437" s="172"/>
      <c r="BE437" s="172"/>
      <c r="BF437" s="172"/>
      <c r="BG437" s="172"/>
      <c r="BH437" s="172"/>
      <c r="BI437" s="172"/>
      <c r="BJ437" s="172"/>
      <c r="BK437" s="172"/>
      <c r="BL437" s="172"/>
      <c r="BM437" s="172"/>
      <c r="BN437" s="174"/>
      <c r="BO437" s="50"/>
    </row>
    <row r="438" spans="1:67" ht="16.5" x14ac:dyDescent="0.3">
      <c r="A438" s="171" t="s">
        <v>650</v>
      </c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  <c r="N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2"/>
      <c r="Z438" s="172"/>
      <c r="AA438" s="172"/>
      <c r="AB438" s="172"/>
      <c r="AC438" s="172"/>
      <c r="AD438" s="172"/>
      <c r="AE438" s="172"/>
      <c r="AF438" s="172"/>
      <c r="AG438" s="172"/>
      <c r="AH438" s="172"/>
      <c r="AI438" s="172"/>
      <c r="AJ438" s="172"/>
      <c r="AK438" s="172"/>
      <c r="AL438" s="172"/>
      <c r="AM438" s="172"/>
      <c r="AN438" s="172"/>
      <c r="AO438" s="172"/>
      <c r="AP438" s="172"/>
      <c r="AQ438" s="172"/>
      <c r="AR438" s="172"/>
      <c r="AS438" s="172">
        <v>0</v>
      </c>
      <c r="AT438" s="172">
        <v>50533</v>
      </c>
      <c r="AU438" s="172">
        <v>80952</v>
      </c>
      <c r="AV438" s="172">
        <v>113927</v>
      </c>
      <c r="AW438" s="172">
        <v>117283</v>
      </c>
      <c r="AX438" s="172">
        <v>135638</v>
      </c>
      <c r="AY438" s="172">
        <v>96281</v>
      </c>
      <c r="AZ438" s="172">
        <v>29838</v>
      </c>
      <c r="BA438" s="172">
        <v>0</v>
      </c>
      <c r="BB438" s="172"/>
      <c r="BC438" s="172"/>
      <c r="BD438" s="172"/>
      <c r="BE438" s="172"/>
      <c r="BF438" s="172"/>
      <c r="BG438" s="172"/>
      <c r="BH438" s="172"/>
      <c r="BI438" s="172"/>
      <c r="BJ438" s="172"/>
      <c r="BK438" s="172"/>
      <c r="BL438" s="172"/>
      <c r="BM438" s="172"/>
      <c r="BN438" s="174"/>
      <c r="BO438" s="50"/>
    </row>
    <row r="439" spans="1:67" ht="16.5" x14ac:dyDescent="0.3">
      <c r="A439" s="171" t="s">
        <v>651</v>
      </c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  <c r="N439" s="172"/>
      <c r="O439" s="172"/>
      <c r="P439" s="172"/>
      <c r="Q439" s="172"/>
      <c r="R439" s="172"/>
      <c r="S439" s="172"/>
      <c r="T439" s="172"/>
      <c r="U439" s="172"/>
      <c r="V439" s="172"/>
      <c r="W439" s="172"/>
      <c r="X439" s="172"/>
      <c r="Y439" s="172"/>
      <c r="Z439" s="172"/>
      <c r="AA439" s="172"/>
      <c r="AB439" s="172"/>
      <c r="AC439" s="172"/>
      <c r="AD439" s="172"/>
      <c r="AE439" s="172"/>
      <c r="AF439" s="172"/>
      <c r="AG439" s="172"/>
      <c r="AH439" s="172"/>
      <c r="AI439" s="172"/>
      <c r="AJ439" s="172"/>
      <c r="AK439" s="172"/>
      <c r="AL439" s="172"/>
      <c r="AM439" s="172"/>
      <c r="AN439" s="172"/>
      <c r="AO439" s="172"/>
      <c r="AP439" s="172"/>
      <c r="AQ439" s="172"/>
      <c r="AR439" s="172"/>
      <c r="AS439" s="172"/>
      <c r="AT439" s="172">
        <v>69739</v>
      </c>
      <c r="AU439" s="172">
        <v>277302</v>
      </c>
      <c r="AV439" s="172">
        <v>506484</v>
      </c>
      <c r="AW439" s="172">
        <v>443574</v>
      </c>
      <c r="AX439" s="172">
        <v>573742</v>
      </c>
      <c r="AY439" s="172">
        <v>540111</v>
      </c>
      <c r="AZ439" s="172">
        <v>604848</v>
      </c>
      <c r="BA439" s="172">
        <v>188060</v>
      </c>
      <c r="BB439" s="172">
        <v>3170</v>
      </c>
      <c r="BC439" s="172"/>
      <c r="BD439" s="172"/>
      <c r="BE439" s="172"/>
      <c r="BF439" s="172"/>
      <c r="BG439" s="172"/>
      <c r="BH439" s="172"/>
      <c r="BI439" s="172"/>
      <c r="BJ439" s="172"/>
      <c r="BK439" s="172"/>
      <c r="BL439" s="172"/>
      <c r="BM439" s="172"/>
      <c r="BN439" s="174"/>
      <c r="BO439" s="50"/>
    </row>
    <row r="440" spans="1:67" ht="16.5" x14ac:dyDescent="0.3">
      <c r="A440" s="171" t="s">
        <v>652</v>
      </c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172"/>
      <c r="AO440" s="172"/>
      <c r="AP440" s="172"/>
      <c r="AQ440" s="172"/>
      <c r="AR440" s="172"/>
      <c r="AS440" s="172"/>
      <c r="AT440" s="172">
        <v>149540</v>
      </c>
      <c r="AU440" s="172">
        <v>467475</v>
      </c>
      <c r="AV440" s="172">
        <v>613774</v>
      </c>
      <c r="AW440" s="172">
        <v>399370</v>
      </c>
      <c r="AX440" s="172">
        <v>99244</v>
      </c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  <c r="BI440" s="172"/>
      <c r="BJ440" s="172"/>
      <c r="BK440" s="172"/>
      <c r="BL440" s="172"/>
      <c r="BM440" s="172"/>
      <c r="BN440" s="174"/>
      <c r="BO440" s="50"/>
    </row>
    <row r="441" spans="1:67" ht="16.5" x14ac:dyDescent="0.3">
      <c r="A441" s="171" t="s">
        <v>653</v>
      </c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  <c r="N441" s="172"/>
      <c r="O441" s="172"/>
      <c r="P441" s="172"/>
      <c r="Q441" s="172"/>
      <c r="R441" s="172"/>
      <c r="S441" s="172"/>
      <c r="T441" s="172"/>
      <c r="U441" s="172"/>
      <c r="V441" s="172"/>
      <c r="W441" s="172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172"/>
      <c r="AO441" s="172"/>
      <c r="AP441" s="172"/>
      <c r="AQ441" s="172"/>
      <c r="AR441" s="172"/>
      <c r="AS441" s="172"/>
      <c r="AT441" s="172">
        <v>28546</v>
      </c>
      <c r="AU441" s="172">
        <v>323044</v>
      </c>
      <c r="AV441" s="172">
        <v>728848</v>
      </c>
      <c r="AW441" s="172">
        <v>772276</v>
      </c>
      <c r="AX441" s="172">
        <v>780887</v>
      </c>
      <c r="AY441" s="172">
        <v>994298</v>
      </c>
      <c r="AZ441" s="172">
        <v>901802</v>
      </c>
      <c r="BA441" s="172">
        <v>288997</v>
      </c>
      <c r="BB441" s="172">
        <v>8000</v>
      </c>
      <c r="BC441" s="172"/>
      <c r="BD441" s="172"/>
      <c r="BE441" s="172"/>
      <c r="BF441" s="172"/>
      <c r="BG441" s="172"/>
      <c r="BH441" s="172"/>
      <c r="BI441" s="172"/>
      <c r="BJ441" s="172"/>
      <c r="BK441" s="172"/>
      <c r="BL441" s="172"/>
      <c r="BM441" s="172"/>
      <c r="BN441" s="174"/>
      <c r="BO441" s="50"/>
    </row>
    <row r="442" spans="1:67" ht="16.5" x14ac:dyDescent="0.3">
      <c r="A442" s="171" t="s">
        <v>654</v>
      </c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  <c r="N442" s="172"/>
      <c r="O442" s="172"/>
      <c r="P442" s="172"/>
      <c r="Q442" s="172"/>
      <c r="R442" s="172"/>
      <c r="S442" s="172"/>
      <c r="T442" s="172"/>
      <c r="U442" s="172"/>
      <c r="V442" s="172"/>
      <c r="W442" s="172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172"/>
      <c r="AO442" s="172"/>
      <c r="AP442" s="172"/>
      <c r="AQ442" s="172"/>
      <c r="AR442" s="172"/>
      <c r="AS442" s="172"/>
      <c r="AT442" s="172">
        <v>3500</v>
      </c>
      <c r="AU442" s="172">
        <v>139915</v>
      </c>
      <c r="AV442" s="172">
        <v>375660</v>
      </c>
      <c r="AW442" s="172">
        <v>444342</v>
      </c>
      <c r="AX442" s="172">
        <v>436401</v>
      </c>
      <c r="AY442" s="172">
        <v>438134</v>
      </c>
      <c r="AZ442" s="172">
        <v>484271</v>
      </c>
      <c r="BA442" s="172">
        <v>182663</v>
      </c>
      <c r="BB442" s="172">
        <v>6164</v>
      </c>
      <c r="BC442" s="172"/>
      <c r="BD442" s="172"/>
      <c r="BE442" s="172"/>
      <c r="BF442" s="172"/>
      <c r="BG442" s="172"/>
      <c r="BH442" s="172"/>
      <c r="BI442" s="172"/>
      <c r="BJ442" s="172"/>
      <c r="BK442" s="172"/>
      <c r="BL442" s="172"/>
      <c r="BM442" s="172"/>
      <c r="BN442" s="174"/>
      <c r="BO442" s="50"/>
    </row>
    <row r="443" spans="1:67" ht="16.5" x14ac:dyDescent="0.3">
      <c r="A443" s="171" t="s">
        <v>655</v>
      </c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  <c r="S443" s="172"/>
      <c r="T443" s="172"/>
      <c r="U443" s="172"/>
      <c r="V443" s="172"/>
      <c r="W443" s="172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172"/>
      <c r="AO443" s="172"/>
      <c r="AP443" s="172"/>
      <c r="AQ443" s="172"/>
      <c r="AR443" s="172"/>
      <c r="AS443" s="172"/>
      <c r="AT443" s="172">
        <v>181200</v>
      </c>
      <c r="AU443" s="172">
        <v>449101</v>
      </c>
      <c r="AV443" s="172">
        <v>506689</v>
      </c>
      <c r="AW443" s="172">
        <v>537770</v>
      </c>
      <c r="AX443" s="172">
        <v>653596</v>
      </c>
      <c r="AY443" s="172">
        <v>482913</v>
      </c>
      <c r="AZ443" s="172">
        <v>171110</v>
      </c>
      <c r="BA443" s="172">
        <v>2323</v>
      </c>
      <c r="BB443" s="172"/>
      <c r="BC443" s="172"/>
      <c r="BD443" s="172"/>
      <c r="BE443" s="172"/>
      <c r="BF443" s="172"/>
      <c r="BG443" s="172"/>
      <c r="BH443" s="172"/>
      <c r="BI443" s="172"/>
      <c r="BJ443" s="172"/>
      <c r="BK443" s="172"/>
      <c r="BL443" s="172"/>
      <c r="BM443" s="172"/>
      <c r="BN443" s="174"/>
      <c r="BO443" s="50"/>
    </row>
    <row r="444" spans="1:67" ht="16.5" x14ac:dyDescent="0.3">
      <c r="A444" s="171" t="s">
        <v>656</v>
      </c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  <c r="S444" s="172"/>
      <c r="T444" s="172"/>
      <c r="U444" s="172"/>
      <c r="V444" s="172"/>
      <c r="W444" s="172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172"/>
      <c r="AO444" s="172"/>
      <c r="AP444" s="172"/>
      <c r="AQ444" s="172"/>
      <c r="AR444" s="172"/>
      <c r="AS444" s="172">
        <v>0</v>
      </c>
      <c r="AT444" s="172">
        <v>174286</v>
      </c>
      <c r="AU444" s="172">
        <v>325397</v>
      </c>
      <c r="AV444" s="172">
        <v>423579</v>
      </c>
      <c r="AW444" s="172">
        <v>426428</v>
      </c>
      <c r="AX444" s="172">
        <v>477319</v>
      </c>
      <c r="AY444" s="172">
        <v>329948</v>
      </c>
      <c r="AZ444" s="172">
        <v>88423</v>
      </c>
      <c r="BA444" s="172">
        <v>0</v>
      </c>
      <c r="BB444" s="172"/>
      <c r="BC444" s="172"/>
      <c r="BD444" s="172"/>
      <c r="BE444" s="172"/>
      <c r="BF444" s="172"/>
      <c r="BG444" s="172"/>
      <c r="BH444" s="172"/>
      <c r="BI444" s="172"/>
      <c r="BJ444" s="172"/>
      <c r="BK444" s="172"/>
      <c r="BL444" s="172"/>
      <c r="BM444" s="172"/>
      <c r="BN444" s="174"/>
      <c r="BO444" s="50"/>
    </row>
    <row r="445" spans="1:67" ht="16.5" x14ac:dyDescent="0.3">
      <c r="A445" s="171" t="s">
        <v>657</v>
      </c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  <c r="S445" s="172"/>
      <c r="T445" s="172"/>
      <c r="U445" s="172"/>
      <c r="V445" s="172"/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172"/>
      <c r="AO445" s="172"/>
      <c r="AP445" s="172"/>
      <c r="AQ445" s="172"/>
      <c r="AR445" s="172"/>
      <c r="AS445" s="172"/>
      <c r="AT445" s="172">
        <v>182756</v>
      </c>
      <c r="AU445" s="172">
        <v>146049</v>
      </c>
      <c r="AV445" s="172"/>
      <c r="AW445" s="172"/>
      <c r="AX445" s="172"/>
      <c r="AY445" s="172"/>
      <c r="AZ445" s="172"/>
      <c r="BA445" s="172"/>
      <c r="BB445" s="172"/>
      <c r="BC445" s="172"/>
      <c r="BD445" s="172"/>
      <c r="BE445" s="172"/>
      <c r="BF445" s="172"/>
      <c r="BG445" s="172"/>
      <c r="BH445" s="172"/>
      <c r="BI445" s="172"/>
      <c r="BJ445" s="172"/>
      <c r="BK445" s="172"/>
      <c r="BL445" s="172"/>
      <c r="BM445" s="172"/>
      <c r="BN445" s="174"/>
      <c r="BO445" s="50"/>
    </row>
    <row r="446" spans="1:67" ht="16.5" x14ac:dyDescent="0.3">
      <c r="A446" s="171" t="s">
        <v>658</v>
      </c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  <c r="N446" s="172"/>
      <c r="O446" s="172"/>
      <c r="P446" s="172"/>
      <c r="Q446" s="172"/>
      <c r="R446" s="172"/>
      <c r="S446" s="172"/>
      <c r="T446" s="172"/>
      <c r="U446" s="172"/>
      <c r="V446" s="172"/>
      <c r="W446" s="172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172"/>
      <c r="AO446" s="172"/>
      <c r="AP446" s="172"/>
      <c r="AQ446" s="172"/>
      <c r="AR446" s="172"/>
      <c r="AS446" s="172"/>
      <c r="AT446" s="172">
        <v>264666</v>
      </c>
      <c r="AU446" s="172">
        <v>288663</v>
      </c>
      <c r="AV446" s="172">
        <v>0</v>
      </c>
      <c r="AW446" s="172"/>
      <c r="AX446" s="172"/>
      <c r="AY446" s="172"/>
      <c r="AZ446" s="172"/>
      <c r="BA446" s="172"/>
      <c r="BB446" s="172"/>
      <c r="BC446" s="172"/>
      <c r="BD446" s="172"/>
      <c r="BE446" s="172"/>
      <c r="BF446" s="172"/>
      <c r="BG446" s="172"/>
      <c r="BH446" s="172"/>
      <c r="BI446" s="172"/>
      <c r="BJ446" s="172"/>
      <c r="BK446" s="172"/>
      <c r="BL446" s="172"/>
      <c r="BM446" s="172"/>
      <c r="BN446" s="174"/>
      <c r="BO446" s="50"/>
    </row>
    <row r="447" spans="1:67" ht="16.5" x14ac:dyDescent="0.3">
      <c r="A447" s="171" t="s">
        <v>659</v>
      </c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  <c r="N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2"/>
      <c r="Z447" s="172"/>
      <c r="AA447" s="172"/>
      <c r="AB447" s="172"/>
      <c r="AC447" s="172"/>
      <c r="AD447" s="172"/>
      <c r="AE447" s="172"/>
      <c r="AF447" s="172"/>
      <c r="AG447" s="172"/>
      <c r="AH447" s="172"/>
      <c r="AI447" s="172"/>
      <c r="AJ447" s="172"/>
      <c r="AK447" s="172"/>
      <c r="AL447" s="172"/>
      <c r="AM447" s="172"/>
      <c r="AN447" s="172"/>
      <c r="AO447" s="172"/>
      <c r="AP447" s="172"/>
      <c r="AQ447" s="172"/>
      <c r="AR447" s="172"/>
      <c r="AS447" s="172"/>
      <c r="AT447" s="172">
        <v>15500</v>
      </c>
      <c r="AU447" s="172">
        <v>76780</v>
      </c>
      <c r="AV447" s="172"/>
      <c r="AW447" s="172"/>
      <c r="AX447" s="172"/>
      <c r="AY447" s="172"/>
      <c r="AZ447" s="172"/>
      <c r="BA447" s="172"/>
      <c r="BB447" s="172"/>
      <c r="BC447" s="172"/>
      <c r="BD447" s="172"/>
      <c r="BE447" s="172"/>
      <c r="BF447" s="172"/>
      <c r="BG447" s="172"/>
      <c r="BH447" s="172"/>
      <c r="BI447" s="172"/>
      <c r="BJ447" s="172"/>
      <c r="BK447" s="172"/>
      <c r="BL447" s="172"/>
      <c r="BM447" s="172"/>
      <c r="BN447" s="174"/>
      <c r="BO447" s="50"/>
    </row>
    <row r="448" spans="1:67" ht="16.5" x14ac:dyDescent="0.3">
      <c r="A448" s="171" t="s">
        <v>660</v>
      </c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  <c r="N448" s="172"/>
      <c r="O448" s="172"/>
      <c r="P448" s="172"/>
      <c r="Q448" s="172"/>
      <c r="R448" s="172"/>
      <c r="S448" s="172"/>
      <c r="T448" s="172"/>
      <c r="U448" s="172"/>
      <c r="V448" s="172"/>
      <c r="W448" s="172"/>
      <c r="X448" s="172"/>
      <c r="Y448" s="172"/>
      <c r="Z448" s="172"/>
      <c r="AA448" s="172"/>
      <c r="AB448" s="172"/>
      <c r="AC448" s="172"/>
      <c r="AD448" s="172"/>
      <c r="AE448" s="172"/>
      <c r="AF448" s="172"/>
      <c r="AG448" s="172"/>
      <c r="AH448" s="172"/>
      <c r="AI448" s="172"/>
      <c r="AJ448" s="172"/>
      <c r="AK448" s="172"/>
      <c r="AL448" s="172"/>
      <c r="AM448" s="172"/>
      <c r="AN448" s="172"/>
      <c r="AO448" s="172"/>
      <c r="AP448" s="172"/>
      <c r="AQ448" s="172"/>
      <c r="AR448" s="172"/>
      <c r="AS448" s="172"/>
      <c r="AT448" s="172">
        <v>82828</v>
      </c>
      <c r="AU448" s="172">
        <v>371032</v>
      </c>
      <c r="AV448" s="172"/>
      <c r="AW448" s="172"/>
      <c r="AX448" s="172"/>
      <c r="AY448" s="172"/>
      <c r="AZ448" s="172"/>
      <c r="BA448" s="172"/>
      <c r="BB448" s="172"/>
      <c r="BC448" s="172"/>
      <c r="BD448" s="172"/>
      <c r="BE448" s="172"/>
      <c r="BF448" s="172"/>
      <c r="BG448" s="172"/>
      <c r="BH448" s="172"/>
      <c r="BI448" s="172"/>
      <c r="BJ448" s="172"/>
      <c r="BK448" s="172"/>
      <c r="BL448" s="172"/>
      <c r="BM448" s="172"/>
      <c r="BN448" s="174"/>
      <c r="BO448" s="50"/>
    </row>
    <row r="449" spans="1:67" ht="16.5" x14ac:dyDescent="0.3">
      <c r="A449" s="171" t="s">
        <v>661</v>
      </c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  <c r="N449" s="172"/>
      <c r="O449" s="172"/>
      <c r="P449" s="172"/>
      <c r="Q449" s="172"/>
      <c r="R449" s="172"/>
      <c r="S449" s="172"/>
      <c r="T449" s="172"/>
      <c r="U449" s="172"/>
      <c r="V449" s="172"/>
      <c r="W449" s="172"/>
      <c r="X449" s="172"/>
      <c r="Y449" s="172"/>
      <c r="Z449" s="172"/>
      <c r="AA449" s="172"/>
      <c r="AB449" s="172"/>
      <c r="AC449" s="172"/>
      <c r="AD449" s="172"/>
      <c r="AE449" s="172"/>
      <c r="AF449" s="172"/>
      <c r="AG449" s="172"/>
      <c r="AH449" s="172"/>
      <c r="AI449" s="172"/>
      <c r="AJ449" s="172"/>
      <c r="AK449" s="172"/>
      <c r="AL449" s="172"/>
      <c r="AM449" s="172"/>
      <c r="AN449" s="172"/>
      <c r="AO449" s="172"/>
      <c r="AP449" s="172"/>
      <c r="AQ449" s="172"/>
      <c r="AR449" s="172"/>
      <c r="AS449" s="172"/>
      <c r="AT449" s="172">
        <v>18500</v>
      </c>
      <c r="AU449" s="172">
        <v>53440</v>
      </c>
      <c r="AV449" s="172"/>
      <c r="AW449" s="172"/>
      <c r="AX449" s="172"/>
      <c r="AY449" s="172"/>
      <c r="AZ449" s="172"/>
      <c r="BA449" s="172"/>
      <c r="BB449" s="172"/>
      <c r="BC449" s="172"/>
      <c r="BD449" s="172"/>
      <c r="BE449" s="172"/>
      <c r="BF449" s="172"/>
      <c r="BG449" s="172"/>
      <c r="BH449" s="172"/>
      <c r="BI449" s="172"/>
      <c r="BJ449" s="172"/>
      <c r="BK449" s="172"/>
      <c r="BL449" s="172"/>
      <c r="BM449" s="172"/>
      <c r="BN449" s="174"/>
      <c r="BO449" s="50"/>
    </row>
    <row r="450" spans="1:67" ht="16.5" x14ac:dyDescent="0.3">
      <c r="A450" s="171" t="s">
        <v>662</v>
      </c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  <c r="N450" s="172"/>
      <c r="O450" s="172"/>
      <c r="P450" s="172"/>
      <c r="Q450" s="172"/>
      <c r="R450" s="172"/>
      <c r="S450" s="172"/>
      <c r="T450" s="172"/>
      <c r="U450" s="172"/>
      <c r="V450" s="172"/>
      <c r="W450" s="172"/>
      <c r="X450" s="172"/>
      <c r="Y450" s="172"/>
      <c r="Z450" s="172"/>
      <c r="AA450" s="172"/>
      <c r="AB450" s="172"/>
      <c r="AC450" s="172"/>
      <c r="AD450" s="172"/>
      <c r="AE450" s="172"/>
      <c r="AF450" s="172"/>
      <c r="AG450" s="172"/>
      <c r="AH450" s="172"/>
      <c r="AI450" s="172"/>
      <c r="AJ450" s="172"/>
      <c r="AK450" s="172"/>
      <c r="AL450" s="172"/>
      <c r="AM450" s="172"/>
      <c r="AN450" s="172"/>
      <c r="AO450" s="172"/>
      <c r="AP450" s="172"/>
      <c r="AQ450" s="172"/>
      <c r="AR450" s="172"/>
      <c r="AS450" s="172"/>
      <c r="AT450" s="172">
        <v>37500</v>
      </c>
      <c r="AU450" s="172">
        <v>23889</v>
      </c>
      <c r="AV450" s="172"/>
      <c r="AW450" s="172"/>
      <c r="AX450" s="172"/>
      <c r="AY450" s="172"/>
      <c r="AZ450" s="172"/>
      <c r="BA450" s="172"/>
      <c r="BB450" s="172"/>
      <c r="BC450" s="172"/>
      <c r="BD450" s="172"/>
      <c r="BE450" s="172"/>
      <c r="BF450" s="172"/>
      <c r="BG450" s="172"/>
      <c r="BH450" s="172"/>
      <c r="BI450" s="172"/>
      <c r="BJ450" s="172"/>
      <c r="BK450" s="172"/>
      <c r="BL450" s="172"/>
      <c r="BM450" s="172"/>
      <c r="BN450" s="174"/>
      <c r="BO450" s="50"/>
    </row>
    <row r="451" spans="1:67" ht="16.5" x14ac:dyDescent="0.3">
      <c r="A451" s="171" t="s">
        <v>663</v>
      </c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  <c r="N451" s="172"/>
      <c r="O451" s="172"/>
      <c r="P451" s="172"/>
      <c r="Q451" s="172"/>
      <c r="R451" s="172"/>
      <c r="S451" s="172"/>
      <c r="T451" s="172"/>
      <c r="U451" s="172"/>
      <c r="V451" s="172"/>
      <c r="W451" s="172"/>
      <c r="X451" s="172"/>
      <c r="Y451" s="172"/>
      <c r="Z451" s="172"/>
      <c r="AA451" s="172"/>
      <c r="AB451" s="172"/>
      <c r="AC451" s="172"/>
      <c r="AD451" s="172"/>
      <c r="AE451" s="172"/>
      <c r="AF451" s="172"/>
      <c r="AG451" s="172"/>
      <c r="AH451" s="172"/>
      <c r="AI451" s="172"/>
      <c r="AJ451" s="172"/>
      <c r="AK451" s="172"/>
      <c r="AL451" s="172"/>
      <c r="AM451" s="172"/>
      <c r="AN451" s="172"/>
      <c r="AO451" s="172"/>
      <c r="AP451" s="172"/>
      <c r="AQ451" s="172"/>
      <c r="AR451" s="172"/>
      <c r="AS451" s="172"/>
      <c r="AT451" s="172">
        <v>205633</v>
      </c>
      <c r="AU451" s="172">
        <v>169945</v>
      </c>
      <c r="AV451" s="172"/>
      <c r="AW451" s="172"/>
      <c r="AX451" s="172"/>
      <c r="AY451" s="172"/>
      <c r="AZ451" s="172"/>
      <c r="BA451" s="172"/>
      <c r="BB451" s="172"/>
      <c r="BC451" s="172"/>
      <c r="BD451" s="172"/>
      <c r="BE451" s="172"/>
      <c r="BF451" s="172"/>
      <c r="BG451" s="172"/>
      <c r="BH451" s="172"/>
      <c r="BI451" s="172"/>
      <c r="BJ451" s="172"/>
      <c r="BK451" s="172"/>
      <c r="BL451" s="172"/>
      <c r="BM451" s="172">
        <v>1000</v>
      </c>
      <c r="BN451" s="174"/>
      <c r="BO451" s="50"/>
    </row>
    <row r="452" spans="1:67" ht="16.5" x14ac:dyDescent="0.3">
      <c r="A452" s="171" t="s">
        <v>664</v>
      </c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  <c r="N452" s="172"/>
      <c r="O452" s="172"/>
      <c r="P452" s="172"/>
      <c r="Q452" s="172"/>
      <c r="R452" s="172"/>
      <c r="S452" s="172"/>
      <c r="T452" s="172"/>
      <c r="U452" s="172"/>
      <c r="V452" s="172"/>
      <c r="W452" s="172"/>
      <c r="X452" s="172"/>
      <c r="Y452" s="172"/>
      <c r="Z452" s="172"/>
      <c r="AA452" s="172"/>
      <c r="AB452" s="172"/>
      <c r="AC452" s="172"/>
      <c r="AD452" s="172"/>
      <c r="AE452" s="172"/>
      <c r="AF452" s="172"/>
      <c r="AG452" s="172"/>
      <c r="AH452" s="172"/>
      <c r="AI452" s="172"/>
      <c r="AJ452" s="172"/>
      <c r="AK452" s="172"/>
      <c r="AL452" s="172"/>
      <c r="AM452" s="172"/>
      <c r="AN452" s="172"/>
      <c r="AO452" s="172"/>
      <c r="AP452" s="172"/>
      <c r="AQ452" s="172"/>
      <c r="AR452" s="172"/>
      <c r="AS452" s="172"/>
      <c r="AT452" s="172">
        <v>79480</v>
      </c>
      <c r="AU452" s="172">
        <v>59323</v>
      </c>
      <c r="AV452" s="172"/>
      <c r="AW452" s="172"/>
      <c r="AX452" s="172"/>
      <c r="AY452" s="172"/>
      <c r="AZ452" s="172"/>
      <c r="BA452" s="172"/>
      <c r="BB452" s="172"/>
      <c r="BC452" s="172"/>
      <c r="BD452" s="172"/>
      <c r="BE452" s="172"/>
      <c r="BF452" s="172"/>
      <c r="BG452" s="172"/>
      <c r="BH452" s="172"/>
      <c r="BI452" s="172"/>
      <c r="BJ452" s="172"/>
      <c r="BK452" s="172"/>
      <c r="BL452" s="172"/>
      <c r="BM452" s="172"/>
      <c r="BN452" s="174"/>
      <c r="BO452" s="50"/>
    </row>
    <row r="453" spans="1:67" ht="16.5" x14ac:dyDescent="0.3">
      <c r="A453" s="171" t="s">
        <v>665</v>
      </c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  <c r="N453" s="172"/>
      <c r="O453" s="172"/>
      <c r="P453" s="172"/>
      <c r="Q453" s="172"/>
      <c r="R453" s="172"/>
      <c r="S453" s="172"/>
      <c r="T453" s="172"/>
      <c r="U453" s="172"/>
      <c r="V453" s="172"/>
      <c r="W453" s="172"/>
      <c r="X453" s="172"/>
      <c r="Y453" s="172"/>
      <c r="Z453" s="172"/>
      <c r="AA453" s="172"/>
      <c r="AB453" s="172"/>
      <c r="AC453" s="172"/>
      <c r="AD453" s="172"/>
      <c r="AE453" s="172"/>
      <c r="AF453" s="172"/>
      <c r="AG453" s="172"/>
      <c r="AH453" s="172"/>
      <c r="AI453" s="172"/>
      <c r="AJ453" s="172"/>
      <c r="AK453" s="172"/>
      <c r="AL453" s="172"/>
      <c r="AM453" s="172"/>
      <c r="AN453" s="172"/>
      <c r="AO453" s="172"/>
      <c r="AP453" s="172"/>
      <c r="AQ453" s="172"/>
      <c r="AR453" s="172"/>
      <c r="AS453" s="172"/>
      <c r="AT453" s="172">
        <v>160511</v>
      </c>
      <c r="AU453" s="172">
        <v>1077072</v>
      </c>
      <c r="AV453" s="172">
        <v>864347</v>
      </c>
      <c r="AW453" s="172">
        <v>765093</v>
      </c>
      <c r="AX453" s="172">
        <v>90932</v>
      </c>
      <c r="AY453" s="172"/>
      <c r="AZ453" s="172"/>
      <c r="BA453" s="172"/>
      <c r="BB453" s="172"/>
      <c r="BC453" s="172"/>
      <c r="BD453" s="172"/>
      <c r="BE453" s="172"/>
      <c r="BF453" s="172"/>
      <c r="BG453" s="172"/>
      <c r="BH453" s="172"/>
      <c r="BI453" s="172"/>
      <c r="BJ453" s="172"/>
      <c r="BK453" s="172"/>
      <c r="BL453" s="172"/>
      <c r="BM453" s="172"/>
      <c r="BN453" s="174"/>
      <c r="BO453" s="50"/>
    </row>
    <row r="454" spans="1:67" ht="16.5" x14ac:dyDescent="0.3">
      <c r="A454" s="171" t="s">
        <v>666</v>
      </c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  <c r="N454" s="172"/>
      <c r="O454" s="172"/>
      <c r="P454" s="172"/>
      <c r="Q454" s="172"/>
      <c r="R454" s="172"/>
      <c r="S454" s="172"/>
      <c r="T454" s="172"/>
      <c r="U454" s="172"/>
      <c r="V454" s="172"/>
      <c r="W454" s="172"/>
      <c r="X454" s="172"/>
      <c r="Y454" s="172"/>
      <c r="Z454" s="172"/>
      <c r="AA454" s="172"/>
      <c r="AB454" s="172"/>
      <c r="AC454" s="172"/>
      <c r="AD454" s="172"/>
      <c r="AE454" s="172"/>
      <c r="AF454" s="172"/>
      <c r="AG454" s="172"/>
      <c r="AH454" s="172"/>
      <c r="AI454" s="172"/>
      <c r="AJ454" s="172"/>
      <c r="AK454" s="172"/>
      <c r="AL454" s="172"/>
      <c r="AM454" s="172"/>
      <c r="AN454" s="172"/>
      <c r="AO454" s="172"/>
      <c r="AP454" s="172"/>
      <c r="AQ454" s="172"/>
      <c r="AR454" s="172"/>
      <c r="AS454" s="172"/>
      <c r="AT454" s="172">
        <v>26921</v>
      </c>
      <c r="AU454" s="172">
        <v>44699</v>
      </c>
      <c r="AV454" s="172"/>
      <c r="AW454" s="172"/>
      <c r="AX454" s="172"/>
      <c r="AY454" s="172"/>
      <c r="AZ454" s="172"/>
      <c r="BA454" s="172"/>
      <c r="BB454" s="172"/>
      <c r="BC454" s="172"/>
      <c r="BD454" s="172"/>
      <c r="BE454" s="172"/>
      <c r="BF454" s="172"/>
      <c r="BG454" s="172"/>
      <c r="BH454" s="172"/>
      <c r="BI454" s="172"/>
      <c r="BJ454" s="172"/>
      <c r="BK454" s="172"/>
      <c r="BL454" s="172"/>
      <c r="BM454" s="172"/>
      <c r="BN454" s="174"/>
      <c r="BO454" s="50"/>
    </row>
    <row r="455" spans="1:67" ht="16.5" x14ac:dyDescent="0.3">
      <c r="A455" s="171" t="s">
        <v>667</v>
      </c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  <c r="N455" s="172"/>
      <c r="O455" s="172"/>
      <c r="P455" s="172"/>
      <c r="Q455" s="172"/>
      <c r="R455" s="172"/>
      <c r="S455" s="172"/>
      <c r="T455" s="172"/>
      <c r="U455" s="172"/>
      <c r="V455" s="172"/>
      <c r="W455" s="172"/>
      <c r="X455" s="172"/>
      <c r="Y455" s="172"/>
      <c r="Z455" s="172"/>
      <c r="AA455" s="172"/>
      <c r="AB455" s="172"/>
      <c r="AC455" s="172"/>
      <c r="AD455" s="172"/>
      <c r="AE455" s="172"/>
      <c r="AF455" s="172"/>
      <c r="AG455" s="172"/>
      <c r="AH455" s="172"/>
      <c r="AI455" s="172"/>
      <c r="AJ455" s="172"/>
      <c r="AK455" s="172"/>
      <c r="AL455" s="172"/>
      <c r="AM455" s="172"/>
      <c r="AN455" s="172"/>
      <c r="AO455" s="172"/>
      <c r="AP455" s="172"/>
      <c r="AQ455" s="172"/>
      <c r="AR455" s="172"/>
      <c r="AS455" s="172"/>
      <c r="AT455" s="172">
        <v>21797</v>
      </c>
      <c r="AU455" s="172">
        <v>46500</v>
      </c>
      <c r="AV455" s="172"/>
      <c r="AW455" s="172"/>
      <c r="AX455" s="172"/>
      <c r="AY455" s="172"/>
      <c r="AZ455" s="172"/>
      <c r="BA455" s="172"/>
      <c r="BB455" s="172"/>
      <c r="BC455" s="172"/>
      <c r="BD455" s="172"/>
      <c r="BE455" s="172"/>
      <c r="BF455" s="172"/>
      <c r="BG455" s="172"/>
      <c r="BH455" s="172"/>
      <c r="BI455" s="172"/>
      <c r="BJ455" s="172"/>
      <c r="BK455" s="172"/>
      <c r="BL455" s="172"/>
      <c r="BM455" s="172"/>
      <c r="BN455" s="174"/>
      <c r="BO455" s="50"/>
    </row>
    <row r="456" spans="1:67" ht="16.5" x14ac:dyDescent="0.3">
      <c r="A456" s="171" t="s">
        <v>668</v>
      </c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  <c r="N456" s="172"/>
      <c r="O456" s="172"/>
      <c r="P456" s="172"/>
      <c r="Q456" s="172"/>
      <c r="R456" s="172"/>
      <c r="S456" s="172"/>
      <c r="T456" s="172"/>
      <c r="U456" s="172"/>
      <c r="V456" s="172"/>
      <c r="W456" s="172"/>
      <c r="X456" s="172"/>
      <c r="Y456" s="172"/>
      <c r="Z456" s="172"/>
      <c r="AA456" s="172"/>
      <c r="AB456" s="172"/>
      <c r="AC456" s="172"/>
      <c r="AD456" s="172"/>
      <c r="AE456" s="172"/>
      <c r="AF456" s="172"/>
      <c r="AG456" s="172"/>
      <c r="AH456" s="172"/>
      <c r="AI456" s="172"/>
      <c r="AJ456" s="172"/>
      <c r="AK456" s="172"/>
      <c r="AL456" s="172"/>
      <c r="AM456" s="172"/>
      <c r="AN456" s="172"/>
      <c r="AO456" s="172"/>
      <c r="AP456" s="172"/>
      <c r="AQ456" s="172"/>
      <c r="AR456" s="172"/>
      <c r="AS456" s="172"/>
      <c r="AT456" s="172">
        <v>35505</v>
      </c>
      <c r="AU456" s="172">
        <v>68420</v>
      </c>
      <c r="AV456" s="172"/>
      <c r="AW456" s="172"/>
      <c r="AX456" s="172"/>
      <c r="AY456" s="172"/>
      <c r="AZ456" s="172"/>
      <c r="BA456" s="172"/>
      <c r="BB456" s="172"/>
      <c r="BC456" s="172"/>
      <c r="BD456" s="172"/>
      <c r="BE456" s="172"/>
      <c r="BF456" s="172"/>
      <c r="BG456" s="172"/>
      <c r="BH456" s="172"/>
      <c r="BI456" s="172"/>
      <c r="BJ456" s="172"/>
      <c r="BK456" s="172"/>
      <c r="BL456" s="172"/>
      <c r="BM456" s="172"/>
      <c r="BN456" s="174"/>
      <c r="BO456" s="50"/>
    </row>
    <row r="457" spans="1:67" ht="16.5" x14ac:dyDescent="0.3">
      <c r="A457" s="171" t="s">
        <v>669</v>
      </c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  <c r="N457" s="172"/>
      <c r="O457" s="172"/>
      <c r="P457" s="172"/>
      <c r="Q457" s="172"/>
      <c r="R457" s="172"/>
      <c r="S457" s="172"/>
      <c r="T457" s="172"/>
      <c r="U457" s="172"/>
      <c r="V457" s="172"/>
      <c r="W457" s="172"/>
      <c r="X457" s="172"/>
      <c r="Y457" s="172"/>
      <c r="Z457" s="172"/>
      <c r="AA457" s="172"/>
      <c r="AB457" s="172"/>
      <c r="AC457" s="172"/>
      <c r="AD457" s="172"/>
      <c r="AE457" s="172"/>
      <c r="AF457" s="172"/>
      <c r="AG457" s="172"/>
      <c r="AH457" s="172"/>
      <c r="AI457" s="172"/>
      <c r="AJ457" s="172"/>
      <c r="AK457" s="172"/>
      <c r="AL457" s="172"/>
      <c r="AM457" s="172"/>
      <c r="AN457" s="172"/>
      <c r="AO457" s="172"/>
      <c r="AP457" s="172"/>
      <c r="AQ457" s="172"/>
      <c r="AR457" s="172"/>
      <c r="AS457" s="172"/>
      <c r="AT457" s="172">
        <v>40500</v>
      </c>
      <c r="AU457" s="172">
        <v>54806</v>
      </c>
      <c r="AV457" s="172"/>
      <c r="AW457" s="172"/>
      <c r="AX457" s="172"/>
      <c r="AY457" s="172"/>
      <c r="AZ457" s="172"/>
      <c r="BA457" s="172"/>
      <c r="BB457" s="172"/>
      <c r="BC457" s="172"/>
      <c r="BD457" s="172"/>
      <c r="BE457" s="172"/>
      <c r="BF457" s="172"/>
      <c r="BG457" s="172"/>
      <c r="BH457" s="172"/>
      <c r="BI457" s="172"/>
      <c r="BJ457" s="172"/>
      <c r="BK457" s="172"/>
      <c r="BL457" s="172"/>
      <c r="BM457" s="172"/>
      <c r="BN457" s="174"/>
      <c r="BO457" s="50"/>
    </row>
    <row r="458" spans="1:67" ht="16.5" x14ac:dyDescent="0.3">
      <c r="A458" s="171" t="s">
        <v>670</v>
      </c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  <c r="N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2"/>
      <c r="Z458" s="172"/>
      <c r="AA458" s="172"/>
      <c r="AB458" s="172"/>
      <c r="AC458" s="172"/>
      <c r="AD458" s="172"/>
      <c r="AE458" s="172"/>
      <c r="AF458" s="172"/>
      <c r="AG458" s="172"/>
      <c r="AH458" s="172"/>
      <c r="AI458" s="172"/>
      <c r="AJ458" s="172"/>
      <c r="AK458" s="172"/>
      <c r="AL458" s="172"/>
      <c r="AM458" s="172"/>
      <c r="AN458" s="172"/>
      <c r="AO458" s="172"/>
      <c r="AP458" s="172"/>
      <c r="AQ458" s="172"/>
      <c r="AR458" s="172"/>
      <c r="AS458" s="172"/>
      <c r="AT458" s="172">
        <v>65851</v>
      </c>
      <c r="AU458" s="172">
        <v>123540</v>
      </c>
      <c r="AV458" s="172"/>
      <c r="AW458" s="172"/>
      <c r="AX458" s="172"/>
      <c r="AY458" s="172"/>
      <c r="AZ458" s="172"/>
      <c r="BA458" s="172"/>
      <c r="BB458" s="172"/>
      <c r="BC458" s="172"/>
      <c r="BD458" s="172"/>
      <c r="BE458" s="172"/>
      <c r="BF458" s="172"/>
      <c r="BG458" s="172"/>
      <c r="BH458" s="172"/>
      <c r="BI458" s="172"/>
      <c r="BJ458" s="172"/>
      <c r="BK458" s="172"/>
      <c r="BL458" s="172"/>
      <c r="BM458" s="172"/>
      <c r="BN458" s="174"/>
      <c r="BO458" s="50"/>
    </row>
    <row r="459" spans="1:67" ht="16.5" x14ac:dyDescent="0.3">
      <c r="A459" s="171" t="s">
        <v>671</v>
      </c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2"/>
      <c r="AF459" s="172"/>
      <c r="AG459" s="172"/>
      <c r="AH459" s="172"/>
      <c r="AI459" s="172"/>
      <c r="AJ459" s="172"/>
      <c r="AK459" s="172"/>
      <c r="AL459" s="172"/>
      <c r="AM459" s="172"/>
      <c r="AN459" s="172"/>
      <c r="AO459" s="172"/>
      <c r="AP459" s="172"/>
      <c r="AQ459" s="172"/>
      <c r="AR459" s="172"/>
      <c r="AS459" s="172"/>
      <c r="AT459" s="172">
        <v>90840</v>
      </c>
      <c r="AU459" s="172">
        <v>165766</v>
      </c>
      <c r="AV459" s="172"/>
      <c r="AW459" s="172"/>
      <c r="AX459" s="172"/>
      <c r="AY459" s="172"/>
      <c r="AZ459" s="172"/>
      <c r="BA459" s="172"/>
      <c r="BB459" s="172"/>
      <c r="BC459" s="172"/>
      <c r="BD459" s="172"/>
      <c r="BE459" s="172"/>
      <c r="BF459" s="172"/>
      <c r="BG459" s="172"/>
      <c r="BH459" s="172"/>
      <c r="BI459" s="172"/>
      <c r="BJ459" s="172"/>
      <c r="BK459" s="172"/>
      <c r="BL459" s="172"/>
      <c r="BM459" s="172"/>
      <c r="BN459" s="174"/>
      <c r="BO459" s="50"/>
    </row>
    <row r="460" spans="1:67" ht="16.5" x14ac:dyDescent="0.3">
      <c r="A460" s="171" t="s">
        <v>672</v>
      </c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  <c r="N460" s="172"/>
      <c r="O460" s="172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  <c r="Z460" s="172"/>
      <c r="AA460" s="172"/>
      <c r="AB460" s="172"/>
      <c r="AC460" s="172"/>
      <c r="AD460" s="172"/>
      <c r="AE460" s="172"/>
      <c r="AF460" s="172"/>
      <c r="AG460" s="172"/>
      <c r="AH460" s="172"/>
      <c r="AI460" s="172"/>
      <c r="AJ460" s="172"/>
      <c r="AK460" s="172"/>
      <c r="AL460" s="172"/>
      <c r="AM460" s="172"/>
      <c r="AN460" s="172"/>
      <c r="AO460" s="172"/>
      <c r="AP460" s="172"/>
      <c r="AQ460" s="172"/>
      <c r="AR460" s="172"/>
      <c r="AS460" s="172"/>
      <c r="AT460" s="172">
        <v>94199</v>
      </c>
      <c r="AU460" s="172">
        <v>119500</v>
      </c>
      <c r="AV460" s="172"/>
      <c r="AW460" s="172"/>
      <c r="AX460" s="172"/>
      <c r="AY460" s="172"/>
      <c r="AZ460" s="172"/>
      <c r="BA460" s="172"/>
      <c r="BB460" s="172"/>
      <c r="BC460" s="172"/>
      <c r="BD460" s="172"/>
      <c r="BE460" s="172"/>
      <c r="BF460" s="172"/>
      <c r="BG460" s="172"/>
      <c r="BH460" s="172"/>
      <c r="BI460" s="172"/>
      <c r="BJ460" s="172"/>
      <c r="BK460" s="172"/>
      <c r="BL460" s="172"/>
      <c r="BM460" s="172"/>
      <c r="BN460" s="174"/>
      <c r="BO460" s="50"/>
    </row>
    <row r="461" spans="1:67" ht="16.5" x14ac:dyDescent="0.3">
      <c r="A461" s="171" t="s">
        <v>673</v>
      </c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72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  <c r="Z461" s="172"/>
      <c r="AA461" s="172"/>
      <c r="AB461" s="172"/>
      <c r="AC461" s="172"/>
      <c r="AD461" s="172"/>
      <c r="AE461" s="172"/>
      <c r="AF461" s="172"/>
      <c r="AG461" s="172"/>
      <c r="AH461" s="172"/>
      <c r="AI461" s="172"/>
      <c r="AJ461" s="172"/>
      <c r="AK461" s="172"/>
      <c r="AL461" s="172"/>
      <c r="AM461" s="172"/>
      <c r="AN461" s="172"/>
      <c r="AO461" s="172"/>
      <c r="AP461" s="172"/>
      <c r="AQ461" s="172"/>
      <c r="AR461" s="172"/>
      <c r="AS461" s="172"/>
      <c r="AT461" s="172"/>
      <c r="AU461" s="172">
        <v>32889</v>
      </c>
      <c r="AV461" s="172">
        <v>361493</v>
      </c>
      <c r="AW461" s="172">
        <v>294940</v>
      </c>
      <c r="AX461" s="172">
        <v>248231</v>
      </c>
      <c r="AY461" s="172">
        <v>183503</v>
      </c>
      <c r="AZ461" s="172">
        <v>153400</v>
      </c>
      <c r="BA461" s="172">
        <v>45983</v>
      </c>
      <c r="BB461" s="172">
        <v>4942</v>
      </c>
      <c r="BC461" s="172"/>
      <c r="BD461" s="172"/>
      <c r="BE461" s="172"/>
      <c r="BF461" s="172"/>
      <c r="BG461" s="172"/>
      <c r="BH461" s="172"/>
      <c r="BI461" s="172"/>
      <c r="BJ461" s="172"/>
      <c r="BK461" s="172"/>
      <c r="BL461" s="172"/>
      <c r="BM461" s="172"/>
      <c r="BN461" s="174"/>
      <c r="BO461" s="50"/>
    </row>
    <row r="462" spans="1:67" ht="16.5" x14ac:dyDescent="0.3">
      <c r="A462" s="171" t="s">
        <v>674</v>
      </c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  <c r="N462" s="172"/>
      <c r="O462" s="172"/>
      <c r="P462" s="172"/>
      <c r="Q462" s="172"/>
      <c r="R462" s="172"/>
      <c r="S462" s="172"/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  <c r="AI462" s="172"/>
      <c r="AJ462" s="172"/>
      <c r="AK462" s="172"/>
      <c r="AL462" s="172"/>
      <c r="AM462" s="172"/>
      <c r="AN462" s="172"/>
      <c r="AO462" s="172"/>
      <c r="AP462" s="172"/>
      <c r="AQ462" s="172"/>
      <c r="AR462" s="172"/>
      <c r="AS462" s="172"/>
      <c r="AT462" s="172"/>
      <c r="AU462" s="172">
        <v>1804</v>
      </c>
      <c r="AV462" s="172">
        <v>132875</v>
      </c>
      <c r="AW462" s="172">
        <v>122114</v>
      </c>
      <c r="AX462" s="172">
        <v>4046</v>
      </c>
      <c r="AY462" s="172"/>
      <c r="AZ462" s="172"/>
      <c r="BA462" s="172"/>
      <c r="BB462" s="172"/>
      <c r="BC462" s="172"/>
      <c r="BD462" s="172"/>
      <c r="BE462" s="172"/>
      <c r="BF462" s="172"/>
      <c r="BG462" s="172"/>
      <c r="BH462" s="172"/>
      <c r="BI462" s="172"/>
      <c r="BJ462" s="172"/>
      <c r="BK462" s="172"/>
      <c r="BL462" s="172"/>
      <c r="BM462" s="172"/>
      <c r="BN462" s="174"/>
      <c r="BO462" s="50"/>
    </row>
    <row r="463" spans="1:67" ht="16.5" x14ac:dyDescent="0.3">
      <c r="A463" s="171" t="s">
        <v>675</v>
      </c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172"/>
      <c r="AQ463" s="172"/>
      <c r="AR463" s="172"/>
      <c r="AS463" s="172"/>
      <c r="AT463" s="172"/>
      <c r="AU463" s="172">
        <v>0</v>
      </c>
      <c r="AV463" s="172">
        <v>25502</v>
      </c>
      <c r="AW463" s="172">
        <v>99957</v>
      </c>
      <c r="AX463" s="172">
        <v>152943</v>
      </c>
      <c r="AY463" s="172">
        <v>142312</v>
      </c>
      <c r="AZ463" s="172">
        <v>171352</v>
      </c>
      <c r="BA463" s="172">
        <v>39645</v>
      </c>
      <c r="BB463" s="172">
        <v>0</v>
      </c>
      <c r="BC463" s="172"/>
      <c r="BD463" s="172"/>
      <c r="BE463" s="172"/>
      <c r="BF463" s="172"/>
      <c r="BG463" s="172"/>
      <c r="BH463" s="172"/>
      <c r="BI463" s="172"/>
      <c r="BJ463" s="172"/>
      <c r="BK463" s="172"/>
      <c r="BL463" s="172"/>
      <c r="BM463" s="172"/>
      <c r="BN463" s="174"/>
      <c r="BO463" s="50"/>
    </row>
    <row r="464" spans="1:67" ht="16.5" x14ac:dyDescent="0.3">
      <c r="A464" s="171" t="s">
        <v>676</v>
      </c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  <c r="N464" s="172"/>
      <c r="O464" s="172"/>
      <c r="P464" s="172"/>
      <c r="Q464" s="172"/>
      <c r="R464" s="172"/>
      <c r="S464" s="172"/>
      <c r="T464" s="172"/>
      <c r="U464" s="172"/>
      <c r="V464" s="172"/>
      <c r="W464" s="172"/>
      <c r="X464" s="172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/>
      <c r="AI464" s="172"/>
      <c r="AJ464" s="172"/>
      <c r="AK464" s="172"/>
      <c r="AL464" s="172"/>
      <c r="AM464" s="172"/>
      <c r="AN464" s="172"/>
      <c r="AO464" s="172"/>
      <c r="AP464" s="172"/>
      <c r="AQ464" s="172"/>
      <c r="AR464" s="172"/>
      <c r="AS464" s="172"/>
      <c r="AT464" s="172"/>
      <c r="AU464" s="172">
        <v>41754</v>
      </c>
      <c r="AV464" s="172">
        <v>355382</v>
      </c>
      <c r="AW464" s="172">
        <v>597476</v>
      </c>
      <c r="AX464" s="172">
        <v>561019</v>
      </c>
      <c r="AY464" s="172">
        <v>610330</v>
      </c>
      <c r="AZ464" s="172">
        <v>664094</v>
      </c>
      <c r="BA464" s="172">
        <v>170937</v>
      </c>
      <c r="BB464" s="172">
        <v>5254</v>
      </c>
      <c r="BC464" s="172"/>
      <c r="BD464" s="172"/>
      <c r="BE464" s="172"/>
      <c r="BF464" s="172"/>
      <c r="BG464" s="172"/>
      <c r="BH464" s="172"/>
      <c r="BI464" s="172"/>
      <c r="BJ464" s="172"/>
      <c r="BK464" s="172"/>
      <c r="BL464" s="172"/>
      <c r="BM464" s="172"/>
      <c r="BN464" s="174"/>
      <c r="BO464" s="50"/>
    </row>
    <row r="465" spans="1:67" ht="16.5" x14ac:dyDescent="0.3">
      <c r="A465" s="171" t="s">
        <v>677</v>
      </c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  <c r="N465" s="172"/>
      <c r="O465" s="172"/>
      <c r="P465" s="172"/>
      <c r="Q465" s="172"/>
      <c r="R465" s="172"/>
      <c r="S465" s="172"/>
      <c r="T465" s="172"/>
      <c r="U465" s="172"/>
      <c r="V465" s="172"/>
      <c r="W465" s="172"/>
      <c r="X465" s="172"/>
      <c r="Y465" s="172"/>
      <c r="Z465" s="172"/>
      <c r="AA465" s="172"/>
      <c r="AB465" s="172"/>
      <c r="AC465" s="172"/>
      <c r="AD465" s="172"/>
      <c r="AE465" s="172"/>
      <c r="AF465" s="172"/>
      <c r="AG465" s="172"/>
      <c r="AH465" s="172"/>
      <c r="AI465" s="172"/>
      <c r="AJ465" s="172"/>
      <c r="AK465" s="172"/>
      <c r="AL465" s="172"/>
      <c r="AM465" s="172"/>
      <c r="AN465" s="172"/>
      <c r="AO465" s="172"/>
      <c r="AP465" s="172"/>
      <c r="AQ465" s="172"/>
      <c r="AR465" s="172"/>
      <c r="AS465" s="172"/>
      <c r="AT465" s="172"/>
      <c r="AU465" s="172">
        <v>149551</v>
      </c>
      <c r="AV465" s="172">
        <v>187524</v>
      </c>
      <c r="AW465" s="172"/>
      <c r="AX465" s="172"/>
      <c r="AY465" s="172"/>
      <c r="AZ465" s="172"/>
      <c r="BA465" s="172"/>
      <c r="BB465" s="172"/>
      <c r="BC465" s="172"/>
      <c r="BD465" s="172"/>
      <c r="BE465" s="172"/>
      <c r="BF465" s="172"/>
      <c r="BG465" s="172"/>
      <c r="BH465" s="172"/>
      <c r="BI465" s="172"/>
      <c r="BJ465" s="172"/>
      <c r="BK465" s="172"/>
      <c r="BL465" s="172"/>
      <c r="BM465" s="172"/>
      <c r="BN465" s="174"/>
      <c r="BO465" s="50"/>
    </row>
    <row r="466" spans="1:67" ht="16.5" x14ac:dyDescent="0.3">
      <c r="A466" s="171" t="s">
        <v>678</v>
      </c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  <c r="N466" s="172"/>
      <c r="O466" s="172"/>
      <c r="P466" s="172"/>
      <c r="Q466" s="172"/>
      <c r="R466" s="172"/>
      <c r="S466" s="172"/>
      <c r="T466" s="172"/>
      <c r="U466" s="172"/>
      <c r="V466" s="172"/>
      <c r="W466" s="172"/>
      <c r="X466" s="172"/>
      <c r="Y466" s="172"/>
      <c r="Z466" s="172"/>
      <c r="AA466" s="172"/>
      <c r="AB466" s="172"/>
      <c r="AC466" s="172"/>
      <c r="AD466" s="172"/>
      <c r="AE466" s="172"/>
      <c r="AF466" s="172"/>
      <c r="AG466" s="172"/>
      <c r="AH466" s="172"/>
      <c r="AI466" s="172"/>
      <c r="AJ466" s="172"/>
      <c r="AK466" s="172"/>
      <c r="AL466" s="172"/>
      <c r="AM466" s="172"/>
      <c r="AN466" s="172"/>
      <c r="AO466" s="172"/>
      <c r="AP466" s="172"/>
      <c r="AQ466" s="172"/>
      <c r="AR466" s="172"/>
      <c r="AS466" s="172"/>
      <c r="AT466" s="172"/>
      <c r="AU466" s="172">
        <v>219664</v>
      </c>
      <c r="AV466" s="172">
        <v>726395</v>
      </c>
      <c r="AW466" s="172">
        <v>2600</v>
      </c>
      <c r="AX466" s="172"/>
      <c r="AY466" s="172"/>
      <c r="AZ466" s="172"/>
      <c r="BA466" s="172"/>
      <c r="BB466" s="172"/>
      <c r="BC466" s="172"/>
      <c r="BD466" s="172"/>
      <c r="BE466" s="172"/>
      <c r="BF466" s="172"/>
      <c r="BG466" s="172"/>
      <c r="BH466" s="172"/>
      <c r="BI466" s="172"/>
      <c r="BJ466" s="172"/>
      <c r="BK466" s="172"/>
      <c r="BL466" s="172"/>
      <c r="BM466" s="172"/>
      <c r="BN466" s="174"/>
      <c r="BO466" s="50"/>
    </row>
    <row r="467" spans="1:67" ht="16.5" x14ac:dyDescent="0.3">
      <c r="A467" s="171" t="s">
        <v>679</v>
      </c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  <c r="N467" s="172"/>
      <c r="O467" s="172"/>
      <c r="P467" s="172"/>
      <c r="Q467" s="172"/>
      <c r="R467" s="172"/>
      <c r="S467" s="172"/>
      <c r="T467" s="172"/>
      <c r="U467" s="172"/>
      <c r="V467" s="172"/>
      <c r="W467" s="172"/>
      <c r="X467" s="172"/>
      <c r="Y467" s="172"/>
      <c r="Z467" s="172"/>
      <c r="AA467" s="172"/>
      <c r="AB467" s="172"/>
      <c r="AC467" s="172"/>
      <c r="AD467" s="172"/>
      <c r="AE467" s="172"/>
      <c r="AF467" s="172"/>
      <c r="AG467" s="172"/>
      <c r="AH467" s="172"/>
      <c r="AI467" s="172"/>
      <c r="AJ467" s="172"/>
      <c r="AK467" s="172"/>
      <c r="AL467" s="172"/>
      <c r="AM467" s="172"/>
      <c r="AN467" s="172"/>
      <c r="AO467" s="172"/>
      <c r="AP467" s="172"/>
      <c r="AQ467" s="172"/>
      <c r="AR467" s="172"/>
      <c r="AS467" s="172"/>
      <c r="AT467" s="172"/>
      <c r="AU467" s="172">
        <v>126029</v>
      </c>
      <c r="AV467" s="172">
        <v>202631</v>
      </c>
      <c r="AW467" s="172">
        <v>650</v>
      </c>
      <c r="AX467" s="172"/>
      <c r="AY467" s="172"/>
      <c r="AZ467" s="172"/>
      <c r="BA467" s="172"/>
      <c r="BB467" s="172"/>
      <c r="BC467" s="172"/>
      <c r="BD467" s="172"/>
      <c r="BE467" s="172"/>
      <c r="BF467" s="172"/>
      <c r="BG467" s="172"/>
      <c r="BH467" s="172"/>
      <c r="BI467" s="172"/>
      <c r="BJ467" s="172"/>
      <c r="BK467" s="172"/>
      <c r="BL467" s="172"/>
      <c r="BM467" s="172"/>
      <c r="BN467" s="174"/>
      <c r="BO467" s="50"/>
    </row>
    <row r="468" spans="1:67" ht="16.5" x14ac:dyDescent="0.3">
      <c r="A468" s="171" t="s">
        <v>680</v>
      </c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  <c r="N468" s="172"/>
      <c r="O468" s="172"/>
      <c r="P468" s="172"/>
      <c r="Q468" s="172"/>
      <c r="R468" s="172"/>
      <c r="S468" s="172"/>
      <c r="T468" s="172"/>
      <c r="U468" s="172"/>
      <c r="V468" s="172"/>
      <c r="W468" s="172"/>
      <c r="X468" s="172"/>
      <c r="Y468" s="172"/>
      <c r="Z468" s="172"/>
      <c r="AA468" s="172"/>
      <c r="AB468" s="172"/>
      <c r="AC468" s="172"/>
      <c r="AD468" s="172"/>
      <c r="AE468" s="172"/>
      <c r="AF468" s="172"/>
      <c r="AG468" s="172"/>
      <c r="AH468" s="172"/>
      <c r="AI468" s="172"/>
      <c r="AJ468" s="172"/>
      <c r="AK468" s="172"/>
      <c r="AL468" s="172"/>
      <c r="AM468" s="172"/>
      <c r="AN468" s="172"/>
      <c r="AO468" s="172"/>
      <c r="AP468" s="172"/>
      <c r="AQ468" s="172"/>
      <c r="AR468" s="172"/>
      <c r="AS468" s="172"/>
      <c r="AT468" s="172"/>
      <c r="AU468" s="172">
        <v>88002</v>
      </c>
      <c r="AV468" s="172">
        <v>188222</v>
      </c>
      <c r="AW468" s="172">
        <v>0</v>
      </c>
      <c r="AX468" s="172"/>
      <c r="AY468" s="172"/>
      <c r="AZ468" s="172"/>
      <c r="BA468" s="172"/>
      <c r="BB468" s="172"/>
      <c r="BC468" s="172"/>
      <c r="BD468" s="172"/>
      <c r="BE468" s="172"/>
      <c r="BF468" s="172"/>
      <c r="BG468" s="172"/>
      <c r="BH468" s="172"/>
      <c r="BI468" s="172"/>
      <c r="BJ468" s="172"/>
      <c r="BK468" s="172"/>
      <c r="BL468" s="172"/>
      <c r="BM468" s="172"/>
      <c r="BN468" s="174"/>
      <c r="BO468" s="50"/>
    </row>
    <row r="469" spans="1:67" ht="16.5" x14ac:dyDescent="0.3">
      <c r="A469" s="171" t="s">
        <v>681</v>
      </c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  <c r="N469" s="172"/>
      <c r="O469" s="172"/>
      <c r="P469" s="172"/>
      <c r="Q469" s="172"/>
      <c r="R469" s="172"/>
      <c r="S469" s="172"/>
      <c r="T469" s="172"/>
      <c r="U469" s="172"/>
      <c r="V469" s="172"/>
      <c r="W469" s="172"/>
      <c r="X469" s="172"/>
      <c r="Y469" s="172"/>
      <c r="Z469" s="172"/>
      <c r="AA469" s="172"/>
      <c r="AB469" s="172"/>
      <c r="AC469" s="172"/>
      <c r="AD469" s="172"/>
      <c r="AE469" s="172"/>
      <c r="AF469" s="172"/>
      <c r="AG469" s="172"/>
      <c r="AH469" s="172"/>
      <c r="AI469" s="172"/>
      <c r="AJ469" s="172"/>
      <c r="AK469" s="172"/>
      <c r="AL469" s="172"/>
      <c r="AM469" s="172"/>
      <c r="AN469" s="172"/>
      <c r="AO469" s="172"/>
      <c r="AP469" s="172"/>
      <c r="AQ469" s="172"/>
      <c r="AR469" s="172"/>
      <c r="AS469" s="172"/>
      <c r="AT469" s="172"/>
      <c r="AU469" s="172">
        <v>500</v>
      </c>
      <c r="AV469" s="172">
        <v>7498</v>
      </c>
      <c r="AW469" s="172">
        <v>14380</v>
      </c>
      <c r="AX469" s="172">
        <v>22200</v>
      </c>
      <c r="AY469" s="172">
        <v>18000</v>
      </c>
      <c r="AZ469" s="172">
        <v>22244</v>
      </c>
      <c r="BA469" s="172">
        <v>18406</v>
      </c>
      <c r="BB469" s="172">
        <v>10544</v>
      </c>
      <c r="BC469" s="172">
        <v>12682</v>
      </c>
      <c r="BD469" s="172">
        <v>12500</v>
      </c>
      <c r="BE469" s="172">
        <v>7078</v>
      </c>
      <c r="BF469" s="172">
        <v>7500</v>
      </c>
      <c r="BG469" s="172">
        <v>2745</v>
      </c>
      <c r="BH469" s="172">
        <v>0</v>
      </c>
      <c r="BI469" s="172"/>
      <c r="BJ469" s="172"/>
      <c r="BK469" s="172"/>
      <c r="BL469" s="172"/>
      <c r="BM469" s="172"/>
      <c r="BN469" s="174"/>
      <c r="BO469" s="50"/>
    </row>
    <row r="470" spans="1:67" ht="16.5" x14ac:dyDescent="0.3">
      <c r="A470" s="171" t="s">
        <v>682</v>
      </c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  <c r="N470" s="172"/>
      <c r="O470" s="172"/>
      <c r="P470" s="172"/>
      <c r="Q470" s="172"/>
      <c r="R470" s="172"/>
      <c r="S470" s="172"/>
      <c r="T470" s="172"/>
      <c r="U470" s="172"/>
      <c r="V470" s="172"/>
      <c r="W470" s="172"/>
      <c r="X470" s="172"/>
      <c r="Y470" s="172"/>
      <c r="Z470" s="172"/>
      <c r="AA470" s="172"/>
      <c r="AB470" s="172"/>
      <c r="AC470" s="172"/>
      <c r="AD470" s="172"/>
      <c r="AE470" s="172"/>
      <c r="AF470" s="172"/>
      <c r="AG470" s="172"/>
      <c r="AH470" s="172"/>
      <c r="AI470" s="172"/>
      <c r="AJ470" s="172"/>
      <c r="AK470" s="172"/>
      <c r="AL470" s="172"/>
      <c r="AM470" s="172"/>
      <c r="AN470" s="172"/>
      <c r="AO470" s="172"/>
      <c r="AP470" s="172"/>
      <c r="AQ470" s="172"/>
      <c r="AR470" s="172"/>
      <c r="AS470" s="172"/>
      <c r="AT470" s="172"/>
      <c r="AU470" s="172">
        <v>154713</v>
      </c>
      <c r="AV470" s="172">
        <v>778398</v>
      </c>
      <c r="AW470" s="172">
        <v>0</v>
      </c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172"/>
      <c r="BN470" s="174"/>
      <c r="BO470" s="50"/>
    </row>
    <row r="471" spans="1:67" ht="16.5" x14ac:dyDescent="0.3">
      <c r="A471" s="171" t="s">
        <v>683</v>
      </c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  <c r="N471" s="172"/>
      <c r="O471" s="172"/>
      <c r="P471" s="172"/>
      <c r="Q471" s="172"/>
      <c r="R471" s="172"/>
      <c r="S471" s="172"/>
      <c r="T471" s="172"/>
      <c r="U471" s="172"/>
      <c r="V471" s="172"/>
      <c r="W471" s="172"/>
      <c r="X471" s="172"/>
      <c r="Y471" s="172"/>
      <c r="Z471" s="172"/>
      <c r="AA471" s="172"/>
      <c r="AB471" s="172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172"/>
      <c r="AO471" s="172"/>
      <c r="AP471" s="172"/>
      <c r="AQ471" s="172"/>
      <c r="AR471" s="172"/>
      <c r="AS471" s="172"/>
      <c r="AT471" s="172"/>
      <c r="AU471" s="172">
        <v>112050</v>
      </c>
      <c r="AV471" s="172">
        <v>455804</v>
      </c>
      <c r="AW471" s="172">
        <v>0</v>
      </c>
      <c r="AX471" s="172"/>
      <c r="AY471" s="172"/>
      <c r="AZ471" s="172"/>
      <c r="BA471" s="172"/>
      <c r="BB471" s="172"/>
      <c r="BC471" s="172"/>
      <c r="BD471" s="172"/>
      <c r="BE471" s="172"/>
      <c r="BF471" s="172"/>
      <c r="BG471" s="172"/>
      <c r="BH471" s="172"/>
      <c r="BI471" s="172"/>
      <c r="BJ471" s="172"/>
      <c r="BK471" s="172"/>
      <c r="BL471" s="172"/>
      <c r="BM471" s="172"/>
      <c r="BN471" s="174"/>
      <c r="BO471" s="50"/>
    </row>
    <row r="472" spans="1:67" ht="16.5" x14ac:dyDescent="0.3">
      <c r="A472" s="171" t="s">
        <v>684</v>
      </c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  <c r="N472" s="172"/>
      <c r="O472" s="172"/>
      <c r="P472" s="172"/>
      <c r="Q472" s="172"/>
      <c r="R472" s="172"/>
      <c r="S472" s="172"/>
      <c r="T472" s="172"/>
      <c r="U472" s="172"/>
      <c r="V472" s="172"/>
      <c r="W472" s="172"/>
      <c r="X472" s="172"/>
      <c r="Y472" s="172"/>
      <c r="Z472" s="172"/>
      <c r="AA472" s="172"/>
      <c r="AB472" s="172"/>
      <c r="AC472" s="172"/>
      <c r="AD472" s="172"/>
      <c r="AE472" s="172"/>
      <c r="AF472" s="172"/>
      <c r="AG472" s="172"/>
      <c r="AH472" s="172"/>
      <c r="AI472" s="172"/>
      <c r="AJ472" s="172"/>
      <c r="AK472" s="172"/>
      <c r="AL472" s="172"/>
      <c r="AM472" s="172"/>
      <c r="AN472" s="172"/>
      <c r="AO472" s="172"/>
      <c r="AP472" s="172"/>
      <c r="AQ472" s="172"/>
      <c r="AR472" s="172"/>
      <c r="AS472" s="172"/>
      <c r="AT472" s="172"/>
      <c r="AU472" s="172">
        <v>8000</v>
      </c>
      <c r="AV472" s="172">
        <v>32306</v>
      </c>
      <c r="AW472" s="172"/>
      <c r="AX472" s="172"/>
      <c r="AY472" s="172"/>
      <c r="AZ472" s="172"/>
      <c r="BA472" s="172"/>
      <c r="BB472" s="172"/>
      <c r="BC472" s="172"/>
      <c r="BD472" s="172"/>
      <c r="BE472" s="172"/>
      <c r="BF472" s="172"/>
      <c r="BG472" s="172"/>
      <c r="BH472" s="172"/>
      <c r="BI472" s="172"/>
      <c r="BJ472" s="172"/>
      <c r="BK472" s="172"/>
      <c r="BL472" s="172"/>
      <c r="BM472" s="172"/>
      <c r="BN472" s="174"/>
      <c r="BO472" s="50"/>
    </row>
    <row r="473" spans="1:67" ht="16.5" x14ac:dyDescent="0.3">
      <c r="A473" s="171" t="s">
        <v>685</v>
      </c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  <c r="N473" s="172"/>
      <c r="O473" s="172"/>
      <c r="P473" s="172"/>
      <c r="Q473" s="172"/>
      <c r="R473" s="172"/>
      <c r="S473" s="172"/>
      <c r="T473" s="172"/>
      <c r="U473" s="172"/>
      <c r="V473" s="172"/>
      <c r="W473" s="172"/>
      <c r="X473" s="172"/>
      <c r="Y473" s="172"/>
      <c r="Z473" s="172"/>
      <c r="AA473" s="172"/>
      <c r="AB473" s="172"/>
      <c r="AC473" s="172"/>
      <c r="AD473" s="172"/>
      <c r="AE473" s="172"/>
      <c r="AF473" s="172"/>
      <c r="AG473" s="172"/>
      <c r="AH473" s="172"/>
      <c r="AI473" s="172"/>
      <c r="AJ473" s="172"/>
      <c r="AK473" s="172"/>
      <c r="AL473" s="172"/>
      <c r="AM473" s="172"/>
      <c r="AN473" s="172"/>
      <c r="AO473" s="172"/>
      <c r="AP473" s="172"/>
      <c r="AQ473" s="172"/>
      <c r="AR473" s="172"/>
      <c r="AS473" s="172"/>
      <c r="AT473" s="172"/>
      <c r="AU473" s="172">
        <v>20880</v>
      </c>
      <c r="AV473" s="172">
        <v>133257</v>
      </c>
      <c r="AW473" s="172">
        <v>104042</v>
      </c>
      <c r="AX473" s="172">
        <v>92561</v>
      </c>
      <c r="AY473" s="172">
        <v>7793</v>
      </c>
      <c r="AZ473" s="172"/>
      <c r="BA473" s="172"/>
      <c r="BB473" s="172"/>
      <c r="BC473" s="172"/>
      <c r="BD473" s="172"/>
      <c r="BE473" s="172"/>
      <c r="BF473" s="172"/>
      <c r="BG473" s="172"/>
      <c r="BH473" s="172"/>
      <c r="BI473" s="172"/>
      <c r="BJ473" s="172"/>
      <c r="BK473" s="172"/>
      <c r="BL473" s="172"/>
      <c r="BM473" s="172"/>
      <c r="BN473" s="174"/>
      <c r="BO473" s="50"/>
    </row>
    <row r="474" spans="1:67" ht="16.5" x14ac:dyDescent="0.3">
      <c r="A474" s="171" t="s">
        <v>686</v>
      </c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  <c r="N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2"/>
      <c r="Z474" s="172"/>
      <c r="AA474" s="172"/>
      <c r="AB474" s="172"/>
      <c r="AC474" s="172"/>
      <c r="AD474" s="172"/>
      <c r="AE474" s="172"/>
      <c r="AF474" s="172"/>
      <c r="AG474" s="172"/>
      <c r="AH474" s="172"/>
      <c r="AI474" s="172"/>
      <c r="AJ474" s="172"/>
      <c r="AK474" s="172"/>
      <c r="AL474" s="172"/>
      <c r="AM474" s="172"/>
      <c r="AN474" s="172"/>
      <c r="AO474" s="172"/>
      <c r="AP474" s="172"/>
      <c r="AQ474" s="172"/>
      <c r="AR474" s="172"/>
      <c r="AS474" s="172"/>
      <c r="AT474" s="172"/>
      <c r="AU474" s="172">
        <v>110873</v>
      </c>
      <c r="AV474" s="172">
        <v>799462</v>
      </c>
      <c r="AW474" s="172">
        <v>609714</v>
      </c>
      <c r="AX474" s="172">
        <v>563258</v>
      </c>
      <c r="AY474" s="172">
        <v>51864</v>
      </c>
      <c r="AZ474" s="172"/>
      <c r="BA474" s="172"/>
      <c r="BB474" s="172"/>
      <c r="BC474" s="172"/>
      <c r="BD474" s="172"/>
      <c r="BE474" s="172"/>
      <c r="BF474" s="172"/>
      <c r="BG474" s="172"/>
      <c r="BH474" s="172"/>
      <c r="BI474" s="172"/>
      <c r="BJ474" s="172"/>
      <c r="BK474" s="172"/>
      <c r="BL474" s="172"/>
      <c r="BM474" s="172"/>
      <c r="BN474" s="174"/>
      <c r="BO474" s="50"/>
    </row>
    <row r="475" spans="1:67" ht="16.5" x14ac:dyDescent="0.3">
      <c r="A475" s="171" t="s">
        <v>687</v>
      </c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  <c r="N475" s="172"/>
      <c r="O475" s="172"/>
      <c r="P475" s="172"/>
      <c r="Q475" s="172"/>
      <c r="R475" s="172"/>
      <c r="S475" s="172"/>
      <c r="T475" s="172"/>
      <c r="U475" s="172"/>
      <c r="V475" s="172"/>
      <c r="W475" s="172"/>
      <c r="X475" s="172"/>
      <c r="Y475" s="172"/>
      <c r="Z475" s="172"/>
      <c r="AA475" s="172"/>
      <c r="AB475" s="172"/>
      <c r="AC475" s="172"/>
      <c r="AD475" s="172"/>
      <c r="AE475" s="172"/>
      <c r="AF475" s="172"/>
      <c r="AG475" s="172"/>
      <c r="AH475" s="172"/>
      <c r="AI475" s="172"/>
      <c r="AJ475" s="172"/>
      <c r="AK475" s="172"/>
      <c r="AL475" s="172"/>
      <c r="AM475" s="172"/>
      <c r="AN475" s="172"/>
      <c r="AO475" s="172"/>
      <c r="AP475" s="172"/>
      <c r="AQ475" s="172"/>
      <c r="AR475" s="172"/>
      <c r="AS475" s="172"/>
      <c r="AT475" s="172"/>
      <c r="AU475" s="172">
        <v>126362</v>
      </c>
      <c r="AV475" s="172">
        <v>216921</v>
      </c>
      <c r="AW475" s="172"/>
      <c r="AX475" s="172"/>
      <c r="AY475" s="172"/>
      <c r="AZ475" s="172"/>
      <c r="BA475" s="172"/>
      <c r="BB475" s="172"/>
      <c r="BC475" s="172"/>
      <c r="BD475" s="172"/>
      <c r="BE475" s="172"/>
      <c r="BF475" s="172"/>
      <c r="BG475" s="172"/>
      <c r="BH475" s="172"/>
      <c r="BI475" s="172"/>
      <c r="BJ475" s="172"/>
      <c r="BK475" s="172"/>
      <c r="BL475" s="172"/>
      <c r="BM475" s="172"/>
      <c r="BN475" s="174"/>
      <c r="BO475" s="50"/>
    </row>
    <row r="476" spans="1:67" ht="16.5" x14ac:dyDescent="0.3">
      <c r="A476" s="171" t="s">
        <v>688</v>
      </c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  <c r="N476" s="172"/>
      <c r="O476" s="172"/>
      <c r="P476" s="172"/>
      <c r="Q476" s="172"/>
      <c r="R476" s="172"/>
      <c r="S476" s="172"/>
      <c r="T476" s="172"/>
      <c r="U476" s="172"/>
      <c r="V476" s="172"/>
      <c r="W476" s="172"/>
      <c r="X476" s="172"/>
      <c r="Y476" s="172"/>
      <c r="Z476" s="172"/>
      <c r="AA476" s="172"/>
      <c r="AB476" s="172"/>
      <c r="AC476" s="172"/>
      <c r="AD476" s="172"/>
      <c r="AE476" s="172"/>
      <c r="AF476" s="172"/>
      <c r="AG476" s="172"/>
      <c r="AH476" s="172"/>
      <c r="AI476" s="172"/>
      <c r="AJ476" s="172"/>
      <c r="AK476" s="172"/>
      <c r="AL476" s="172"/>
      <c r="AM476" s="172"/>
      <c r="AN476" s="172"/>
      <c r="AO476" s="172"/>
      <c r="AP476" s="172"/>
      <c r="AQ476" s="172"/>
      <c r="AR476" s="172"/>
      <c r="AS476" s="172"/>
      <c r="AT476" s="172"/>
      <c r="AU476" s="172"/>
      <c r="AV476" s="172">
        <v>17720</v>
      </c>
      <c r="AW476" s="172">
        <v>411040</v>
      </c>
      <c r="AX476" s="172">
        <v>1381679</v>
      </c>
      <c r="AY476" s="172">
        <v>1392999</v>
      </c>
      <c r="AZ476" s="172">
        <v>1431725</v>
      </c>
      <c r="BA476" s="172">
        <v>464601</v>
      </c>
      <c r="BB476" s="172">
        <v>11168</v>
      </c>
      <c r="BC476" s="172"/>
      <c r="BD476" s="172"/>
      <c r="BE476" s="172"/>
      <c r="BF476" s="172"/>
      <c r="BG476" s="172"/>
      <c r="BH476" s="172"/>
      <c r="BI476" s="172"/>
      <c r="BJ476" s="172"/>
      <c r="BK476" s="172"/>
      <c r="BL476" s="172"/>
      <c r="BM476" s="172"/>
      <c r="BN476" s="174"/>
      <c r="BO476" s="50"/>
    </row>
    <row r="477" spans="1:67" ht="16.5" x14ac:dyDescent="0.3">
      <c r="A477" s="171" t="s">
        <v>689</v>
      </c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  <c r="N477" s="172"/>
      <c r="O477" s="172"/>
      <c r="P477" s="172"/>
      <c r="Q477" s="172"/>
      <c r="R477" s="172"/>
      <c r="S477" s="172"/>
      <c r="T477" s="172"/>
      <c r="U477" s="172"/>
      <c r="V477" s="172"/>
      <c r="W477" s="172"/>
      <c r="X477" s="172"/>
      <c r="Y477" s="172"/>
      <c r="Z477" s="172"/>
      <c r="AA477" s="172"/>
      <c r="AB477" s="172"/>
      <c r="AC477" s="172"/>
      <c r="AD477" s="172"/>
      <c r="AE477" s="172"/>
      <c r="AF477" s="172"/>
      <c r="AG477" s="172"/>
      <c r="AH477" s="172"/>
      <c r="AI477" s="172"/>
      <c r="AJ477" s="172"/>
      <c r="AK477" s="172"/>
      <c r="AL477" s="172"/>
      <c r="AM477" s="172"/>
      <c r="AN477" s="172"/>
      <c r="AO477" s="172"/>
      <c r="AP477" s="172"/>
      <c r="AQ477" s="172"/>
      <c r="AR477" s="172"/>
      <c r="AS477" s="172"/>
      <c r="AT477" s="172"/>
      <c r="AU477" s="172"/>
      <c r="AV477" s="172">
        <v>16835</v>
      </c>
      <c r="AW477" s="172">
        <v>306030</v>
      </c>
      <c r="AX477" s="172">
        <v>369882</v>
      </c>
      <c r="AY477" s="172">
        <v>76462</v>
      </c>
      <c r="AZ477" s="172"/>
      <c r="BA477" s="172"/>
      <c r="BB477" s="172"/>
      <c r="BC477" s="172"/>
      <c r="BD477" s="172"/>
      <c r="BE477" s="172"/>
      <c r="BF477" s="172"/>
      <c r="BG477" s="172"/>
      <c r="BH477" s="172"/>
      <c r="BI477" s="172"/>
      <c r="BJ477" s="172"/>
      <c r="BK477" s="172"/>
      <c r="BL477" s="172"/>
      <c r="BM477" s="172"/>
      <c r="BN477" s="174"/>
      <c r="BO477" s="50"/>
    </row>
    <row r="478" spans="1:67" ht="16.5" x14ac:dyDescent="0.3">
      <c r="A478" s="171" t="s">
        <v>690</v>
      </c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  <c r="N478" s="172"/>
      <c r="O478" s="172"/>
      <c r="P478" s="172"/>
      <c r="Q478" s="172"/>
      <c r="R478" s="172"/>
      <c r="S478" s="172"/>
      <c r="T478" s="172"/>
      <c r="U478" s="172"/>
      <c r="V478" s="172"/>
      <c r="W478" s="172"/>
      <c r="X478" s="172"/>
      <c r="Y478" s="172"/>
      <c r="Z478" s="172"/>
      <c r="AA478" s="172"/>
      <c r="AB478" s="172"/>
      <c r="AC478" s="172"/>
      <c r="AD478" s="172"/>
      <c r="AE478" s="172"/>
      <c r="AF478" s="172"/>
      <c r="AG478" s="172"/>
      <c r="AH478" s="172"/>
      <c r="AI478" s="172"/>
      <c r="AJ478" s="172"/>
      <c r="AK478" s="172"/>
      <c r="AL478" s="172"/>
      <c r="AM478" s="172"/>
      <c r="AN478" s="172"/>
      <c r="AO478" s="172"/>
      <c r="AP478" s="172"/>
      <c r="AQ478" s="172"/>
      <c r="AR478" s="172"/>
      <c r="AS478" s="172"/>
      <c r="AT478" s="172"/>
      <c r="AU478" s="172"/>
      <c r="AV478" s="172">
        <v>21700</v>
      </c>
      <c r="AW478" s="172">
        <v>299891</v>
      </c>
      <c r="AX478" s="172">
        <v>833161</v>
      </c>
      <c r="AY478" s="172">
        <v>799169</v>
      </c>
      <c r="AZ478" s="172">
        <v>579185</v>
      </c>
      <c r="BA478" s="172">
        <v>103447</v>
      </c>
      <c r="BB478" s="172">
        <v>0</v>
      </c>
      <c r="BC478" s="172"/>
      <c r="BD478" s="172"/>
      <c r="BE478" s="172"/>
      <c r="BF478" s="172"/>
      <c r="BG478" s="172"/>
      <c r="BH478" s="172"/>
      <c r="BI478" s="172"/>
      <c r="BJ478" s="172"/>
      <c r="BK478" s="172"/>
      <c r="BL478" s="172"/>
      <c r="BM478" s="172"/>
      <c r="BN478" s="174"/>
      <c r="BO478" s="50"/>
    </row>
    <row r="479" spans="1:67" ht="16.5" x14ac:dyDescent="0.3">
      <c r="A479" s="171" t="s">
        <v>691</v>
      </c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  <c r="N479" s="172"/>
      <c r="O479" s="172"/>
      <c r="P479" s="172"/>
      <c r="Q479" s="172"/>
      <c r="R479" s="172"/>
      <c r="S479" s="172"/>
      <c r="T479" s="172"/>
      <c r="U479" s="172"/>
      <c r="V479" s="172"/>
      <c r="W479" s="172"/>
      <c r="X479" s="172"/>
      <c r="Y479" s="172"/>
      <c r="Z479" s="172"/>
      <c r="AA479" s="172"/>
      <c r="AB479" s="172"/>
      <c r="AC479" s="172"/>
      <c r="AD479" s="172"/>
      <c r="AE479" s="172"/>
      <c r="AF479" s="172"/>
      <c r="AG479" s="172"/>
      <c r="AH479" s="172"/>
      <c r="AI479" s="172"/>
      <c r="AJ479" s="172"/>
      <c r="AK479" s="172"/>
      <c r="AL479" s="172"/>
      <c r="AM479" s="172"/>
      <c r="AN479" s="172"/>
      <c r="AO479" s="172"/>
      <c r="AP479" s="172"/>
      <c r="AQ479" s="172"/>
      <c r="AR479" s="172"/>
      <c r="AS479" s="172"/>
      <c r="AT479" s="172"/>
      <c r="AU479" s="172"/>
      <c r="AV479" s="172">
        <v>108944</v>
      </c>
      <c r="AW479" s="172">
        <v>235881</v>
      </c>
      <c r="AX479" s="172">
        <v>306546</v>
      </c>
      <c r="AY479" s="172">
        <v>190251</v>
      </c>
      <c r="AZ479" s="172">
        <v>59909</v>
      </c>
      <c r="BA479" s="172">
        <v>0</v>
      </c>
      <c r="BB479" s="172"/>
      <c r="BC479" s="172"/>
      <c r="BD479" s="172"/>
      <c r="BE479" s="172"/>
      <c r="BF479" s="172"/>
      <c r="BG479" s="172"/>
      <c r="BH479" s="172"/>
      <c r="BI479" s="172"/>
      <c r="BJ479" s="172"/>
      <c r="BK479" s="172"/>
      <c r="BL479" s="172"/>
      <c r="BM479" s="172"/>
      <c r="BN479" s="174"/>
      <c r="BO479" s="50"/>
    </row>
    <row r="480" spans="1:67" ht="16.5" x14ac:dyDescent="0.3">
      <c r="A480" s="171" t="s">
        <v>692</v>
      </c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  <c r="N480" s="172"/>
      <c r="O480" s="172"/>
      <c r="P480" s="172"/>
      <c r="Q480" s="172"/>
      <c r="R480" s="172"/>
      <c r="S480" s="172"/>
      <c r="T480" s="172"/>
      <c r="U480" s="172"/>
      <c r="V480" s="172"/>
      <c r="W480" s="172"/>
      <c r="X480" s="172"/>
      <c r="Y480" s="172"/>
      <c r="Z480" s="172"/>
      <c r="AA480" s="172"/>
      <c r="AB480" s="172"/>
      <c r="AC480" s="172"/>
      <c r="AD480" s="172"/>
      <c r="AE480" s="172"/>
      <c r="AF480" s="172"/>
      <c r="AG480" s="172"/>
      <c r="AH480" s="172"/>
      <c r="AI480" s="172"/>
      <c r="AJ480" s="172"/>
      <c r="AK480" s="172"/>
      <c r="AL480" s="172"/>
      <c r="AM480" s="172"/>
      <c r="AN480" s="172"/>
      <c r="AO480" s="172"/>
      <c r="AP480" s="172"/>
      <c r="AQ480" s="172"/>
      <c r="AR480" s="172"/>
      <c r="AS480" s="172"/>
      <c r="AT480" s="172"/>
      <c r="AU480" s="172"/>
      <c r="AV480" s="172">
        <v>22420</v>
      </c>
      <c r="AW480" s="172">
        <v>205219</v>
      </c>
      <c r="AX480" s="172">
        <v>352250</v>
      </c>
      <c r="AY480" s="172">
        <v>365086</v>
      </c>
      <c r="AZ480" s="172">
        <v>379501</v>
      </c>
      <c r="BA480" s="172">
        <v>126959</v>
      </c>
      <c r="BB480" s="172">
        <v>2238</v>
      </c>
      <c r="BC480" s="172"/>
      <c r="BD480" s="172"/>
      <c r="BE480" s="172"/>
      <c r="BF480" s="172"/>
      <c r="BG480" s="172"/>
      <c r="BH480" s="172"/>
      <c r="BI480" s="172"/>
      <c r="BJ480" s="172"/>
      <c r="BK480" s="172"/>
      <c r="BL480" s="172"/>
      <c r="BM480" s="172"/>
      <c r="BN480" s="174"/>
      <c r="BO480" s="50"/>
    </row>
    <row r="481" spans="1:67" ht="16.5" x14ac:dyDescent="0.3">
      <c r="A481" s="171" t="s">
        <v>693</v>
      </c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  <c r="N481" s="172"/>
      <c r="O481" s="172"/>
      <c r="P481" s="172"/>
      <c r="Q481" s="172"/>
      <c r="R481" s="172"/>
      <c r="S481" s="172"/>
      <c r="T481" s="172"/>
      <c r="U481" s="172"/>
      <c r="V481" s="172"/>
      <c r="W481" s="172"/>
      <c r="X481" s="172"/>
      <c r="Y481" s="172"/>
      <c r="Z481" s="172"/>
      <c r="AA481" s="172"/>
      <c r="AB481" s="172"/>
      <c r="AC481" s="172"/>
      <c r="AD481" s="172"/>
      <c r="AE481" s="172"/>
      <c r="AF481" s="172"/>
      <c r="AG481" s="172"/>
      <c r="AH481" s="172"/>
      <c r="AI481" s="172"/>
      <c r="AJ481" s="172"/>
      <c r="AK481" s="172"/>
      <c r="AL481" s="172"/>
      <c r="AM481" s="172"/>
      <c r="AN481" s="172"/>
      <c r="AO481" s="172"/>
      <c r="AP481" s="172"/>
      <c r="AQ481" s="172"/>
      <c r="AR481" s="172"/>
      <c r="AS481" s="172"/>
      <c r="AT481" s="172"/>
      <c r="AU481" s="172"/>
      <c r="AV481" s="172">
        <v>34265</v>
      </c>
      <c r="AW481" s="172">
        <v>149453</v>
      </c>
      <c r="AX481" s="172"/>
      <c r="AY481" s="172"/>
      <c r="AZ481" s="172"/>
      <c r="BA481" s="172"/>
      <c r="BB481" s="172"/>
      <c r="BC481" s="172"/>
      <c r="BD481" s="172"/>
      <c r="BE481" s="172"/>
      <c r="BF481" s="172"/>
      <c r="BG481" s="172"/>
      <c r="BH481" s="172"/>
      <c r="BI481" s="172"/>
      <c r="BJ481" s="172"/>
      <c r="BK481" s="172"/>
      <c r="BL481" s="172"/>
      <c r="BM481" s="172"/>
      <c r="BN481" s="174"/>
      <c r="BO481" s="50"/>
    </row>
    <row r="482" spans="1:67" ht="16.5" x14ac:dyDescent="0.3">
      <c r="A482" s="171" t="s">
        <v>694</v>
      </c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2"/>
      <c r="AB482" s="172"/>
      <c r="AC482" s="172"/>
      <c r="AD482" s="172"/>
      <c r="AE482" s="172"/>
      <c r="AF482" s="172"/>
      <c r="AG482" s="172"/>
      <c r="AH482" s="172"/>
      <c r="AI482" s="172"/>
      <c r="AJ482" s="172"/>
      <c r="AK482" s="172"/>
      <c r="AL482" s="172"/>
      <c r="AM482" s="172"/>
      <c r="AN482" s="172"/>
      <c r="AO482" s="172"/>
      <c r="AP482" s="172"/>
      <c r="AQ482" s="172"/>
      <c r="AR482" s="172"/>
      <c r="AS482" s="172"/>
      <c r="AT482" s="172"/>
      <c r="AU482" s="172"/>
      <c r="AV482" s="172">
        <v>199884</v>
      </c>
      <c r="AW482" s="172">
        <v>326127</v>
      </c>
      <c r="AX482" s="172">
        <v>0</v>
      </c>
      <c r="AY482" s="172"/>
      <c r="AZ482" s="172"/>
      <c r="BA482" s="172"/>
      <c r="BB482" s="172"/>
      <c r="BC482" s="172"/>
      <c r="BD482" s="172"/>
      <c r="BE482" s="172"/>
      <c r="BF482" s="172"/>
      <c r="BG482" s="172"/>
      <c r="BH482" s="172"/>
      <c r="BI482" s="172"/>
      <c r="BJ482" s="172"/>
      <c r="BK482" s="172"/>
      <c r="BL482" s="172"/>
      <c r="BM482" s="172"/>
      <c r="BN482" s="174"/>
      <c r="BO482" s="50"/>
    </row>
    <row r="483" spans="1:67" ht="16.5" x14ac:dyDescent="0.3">
      <c r="A483" s="171" t="s">
        <v>695</v>
      </c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  <c r="N483" s="172"/>
      <c r="O483" s="172"/>
      <c r="P483" s="172"/>
      <c r="Q483" s="172"/>
      <c r="R483" s="172"/>
      <c r="S483" s="172"/>
      <c r="T483" s="172"/>
      <c r="U483" s="172"/>
      <c r="V483" s="172"/>
      <c r="W483" s="172"/>
      <c r="X483" s="172"/>
      <c r="Y483" s="172"/>
      <c r="Z483" s="172"/>
      <c r="AA483" s="172"/>
      <c r="AB483" s="172"/>
      <c r="AC483" s="172"/>
      <c r="AD483" s="172"/>
      <c r="AE483" s="172"/>
      <c r="AF483" s="172"/>
      <c r="AG483" s="172"/>
      <c r="AH483" s="172"/>
      <c r="AI483" s="172"/>
      <c r="AJ483" s="172"/>
      <c r="AK483" s="172"/>
      <c r="AL483" s="172"/>
      <c r="AM483" s="172"/>
      <c r="AN483" s="172"/>
      <c r="AO483" s="172"/>
      <c r="AP483" s="172"/>
      <c r="AQ483" s="172"/>
      <c r="AR483" s="172"/>
      <c r="AS483" s="172"/>
      <c r="AT483" s="172"/>
      <c r="AU483" s="172"/>
      <c r="AV483" s="172">
        <v>485201</v>
      </c>
      <c r="AW483" s="172">
        <v>782471</v>
      </c>
      <c r="AX483" s="172"/>
      <c r="AY483" s="172"/>
      <c r="AZ483" s="172"/>
      <c r="BA483" s="172"/>
      <c r="BB483" s="172"/>
      <c r="BC483" s="172"/>
      <c r="BD483" s="172"/>
      <c r="BE483" s="172"/>
      <c r="BF483" s="172"/>
      <c r="BG483" s="172"/>
      <c r="BH483" s="172"/>
      <c r="BI483" s="172"/>
      <c r="BJ483" s="172"/>
      <c r="BK483" s="172"/>
      <c r="BL483" s="172"/>
      <c r="BM483" s="172"/>
      <c r="BN483" s="174"/>
      <c r="BO483" s="50"/>
    </row>
    <row r="484" spans="1:67" ht="16.5" x14ac:dyDescent="0.3">
      <c r="A484" s="171" t="s">
        <v>696</v>
      </c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  <c r="N484" s="172"/>
      <c r="O484" s="172"/>
      <c r="P484" s="172"/>
      <c r="Q484" s="172"/>
      <c r="R484" s="172"/>
      <c r="S484" s="172"/>
      <c r="T484" s="172"/>
      <c r="U484" s="172"/>
      <c r="V484" s="172"/>
      <c r="W484" s="172"/>
      <c r="X484" s="172"/>
      <c r="Y484" s="172"/>
      <c r="Z484" s="172"/>
      <c r="AA484" s="172"/>
      <c r="AB484" s="172"/>
      <c r="AC484" s="172"/>
      <c r="AD484" s="172"/>
      <c r="AE484" s="172"/>
      <c r="AF484" s="172"/>
      <c r="AG484" s="172"/>
      <c r="AH484" s="172"/>
      <c r="AI484" s="172"/>
      <c r="AJ484" s="172"/>
      <c r="AK484" s="172"/>
      <c r="AL484" s="172"/>
      <c r="AM484" s="172"/>
      <c r="AN484" s="172"/>
      <c r="AO484" s="172"/>
      <c r="AP484" s="172"/>
      <c r="AQ484" s="172"/>
      <c r="AR484" s="172"/>
      <c r="AS484" s="172"/>
      <c r="AT484" s="172"/>
      <c r="AU484" s="172"/>
      <c r="AV484" s="172">
        <v>40425</v>
      </c>
      <c r="AW484" s="172">
        <v>243237</v>
      </c>
      <c r="AX484" s="172"/>
      <c r="AY484" s="172"/>
      <c r="AZ484" s="172"/>
      <c r="BA484" s="172"/>
      <c r="BB484" s="172"/>
      <c r="BC484" s="172"/>
      <c r="BD484" s="172"/>
      <c r="BE484" s="172"/>
      <c r="BF484" s="172"/>
      <c r="BG484" s="172"/>
      <c r="BH484" s="172"/>
      <c r="BI484" s="172"/>
      <c r="BJ484" s="172"/>
      <c r="BK484" s="172"/>
      <c r="BL484" s="172"/>
      <c r="BM484" s="172"/>
      <c r="BN484" s="174"/>
      <c r="BO484" s="50"/>
    </row>
    <row r="485" spans="1:67" ht="16.5" x14ac:dyDescent="0.3">
      <c r="A485" s="171" t="s">
        <v>697</v>
      </c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  <c r="N485" s="172"/>
      <c r="O485" s="172"/>
      <c r="P485" s="172"/>
      <c r="Q485" s="172"/>
      <c r="R485" s="172"/>
      <c r="S485" s="172"/>
      <c r="T485" s="172"/>
      <c r="U485" s="172"/>
      <c r="V485" s="172"/>
      <c r="W485" s="172"/>
      <c r="X485" s="172"/>
      <c r="Y485" s="172"/>
      <c r="Z485" s="172"/>
      <c r="AA485" s="172"/>
      <c r="AB485" s="172"/>
      <c r="AC485" s="172"/>
      <c r="AD485" s="172"/>
      <c r="AE485" s="172"/>
      <c r="AF485" s="172"/>
      <c r="AG485" s="172"/>
      <c r="AH485" s="172"/>
      <c r="AI485" s="172"/>
      <c r="AJ485" s="172"/>
      <c r="AK485" s="172"/>
      <c r="AL485" s="172"/>
      <c r="AM485" s="172"/>
      <c r="AN485" s="172"/>
      <c r="AO485" s="172"/>
      <c r="AP485" s="172"/>
      <c r="AQ485" s="172"/>
      <c r="AR485" s="172"/>
      <c r="AS485" s="172"/>
      <c r="AT485" s="172"/>
      <c r="AU485" s="172"/>
      <c r="AV485" s="172">
        <v>11000</v>
      </c>
      <c r="AW485" s="172">
        <v>59000</v>
      </c>
      <c r="AX485" s="172"/>
      <c r="AY485" s="172"/>
      <c r="AZ485" s="172"/>
      <c r="BA485" s="172"/>
      <c r="BB485" s="172"/>
      <c r="BC485" s="172"/>
      <c r="BD485" s="172"/>
      <c r="BE485" s="172"/>
      <c r="BF485" s="172"/>
      <c r="BG485" s="172"/>
      <c r="BH485" s="172"/>
      <c r="BI485" s="172"/>
      <c r="BJ485" s="172"/>
      <c r="BK485" s="172"/>
      <c r="BL485" s="172"/>
      <c r="BM485" s="172"/>
      <c r="BN485" s="174"/>
      <c r="BO485" s="50"/>
    </row>
    <row r="486" spans="1:67" ht="16.5" x14ac:dyDescent="0.3">
      <c r="A486" s="171" t="s">
        <v>698</v>
      </c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172"/>
      <c r="AF486" s="172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172"/>
      <c r="AV486" s="172">
        <v>80840</v>
      </c>
      <c r="AW486" s="172">
        <v>36500</v>
      </c>
      <c r="AX486" s="172"/>
      <c r="AY486" s="172"/>
      <c r="AZ486" s="172"/>
      <c r="BA486" s="172"/>
      <c r="BB486" s="172"/>
      <c r="BC486" s="172"/>
      <c r="BD486" s="172"/>
      <c r="BE486" s="172"/>
      <c r="BF486" s="172"/>
      <c r="BG486" s="172"/>
      <c r="BH486" s="172"/>
      <c r="BI486" s="172"/>
      <c r="BJ486" s="172"/>
      <c r="BK486" s="172"/>
      <c r="BL486" s="172"/>
      <c r="BM486" s="172"/>
      <c r="BN486" s="174"/>
      <c r="BO486" s="50"/>
    </row>
    <row r="487" spans="1:67" ht="16.5" x14ac:dyDescent="0.3">
      <c r="A487" s="171" t="s">
        <v>699</v>
      </c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172"/>
      <c r="AF487" s="172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172"/>
      <c r="AV487" s="172">
        <v>528826</v>
      </c>
      <c r="AW487" s="172">
        <v>226483</v>
      </c>
      <c r="AX487" s="172"/>
      <c r="AY487" s="172"/>
      <c r="AZ487" s="172"/>
      <c r="BA487" s="172"/>
      <c r="BB487" s="172"/>
      <c r="BC487" s="172"/>
      <c r="BD487" s="172"/>
      <c r="BE487" s="172"/>
      <c r="BF487" s="172"/>
      <c r="BG487" s="172"/>
      <c r="BH487" s="172"/>
      <c r="BI487" s="172"/>
      <c r="BJ487" s="172"/>
      <c r="BK487" s="172"/>
      <c r="BL487" s="172"/>
      <c r="BM487" s="172"/>
      <c r="BN487" s="174"/>
      <c r="BO487" s="50"/>
    </row>
    <row r="488" spans="1:67" ht="16.5" x14ac:dyDescent="0.3">
      <c r="A488" s="171" t="s">
        <v>700</v>
      </c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  <c r="N488" s="172"/>
      <c r="O488" s="172"/>
      <c r="P488" s="172"/>
      <c r="Q488" s="172"/>
      <c r="R488" s="172"/>
      <c r="S488" s="172"/>
      <c r="T488" s="172"/>
      <c r="U488" s="172"/>
      <c r="V488" s="172"/>
      <c r="W488" s="172"/>
      <c r="X488" s="172"/>
      <c r="Y488" s="172"/>
      <c r="Z488" s="172"/>
      <c r="AA488" s="172"/>
      <c r="AB488" s="172"/>
      <c r="AC488" s="172"/>
      <c r="AD488" s="172"/>
      <c r="AE488" s="172"/>
      <c r="AF488" s="172"/>
      <c r="AG488" s="172"/>
      <c r="AH488" s="172"/>
      <c r="AI488" s="172"/>
      <c r="AJ488" s="172"/>
      <c r="AK488" s="172"/>
      <c r="AL488" s="172"/>
      <c r="AM488" s="172"/>
      <c r="AN488" s="172"/>
      <c r="AO488" s="172"/>
      <c r="AP488" s="172"/>
      <c r="AQ488" s="172"/>
      <c r="AR488" s="172"/>
      <c r="AS488" s="172"/>
      <c r="AT488" s="172"/>
      <c r="AU488" s="172"/>
      <c r="AV488" s="172">
        <v>75609</v>
      </c>
      <c r="AW488" s="172">
        <v>429105</v>
      </c>
      <c r="AX488" s="172">
        <v>319209</v>
      </c>
      <c r="AY488" s="172">
        <v>272544</v>
      </c>
      <c r="AZ488" s="172">
        <v>41974</v>
      </c>
      <c r="BA488" s="172">
        <v>0</v>
      </c>
      <c r="BB488" s="172"/>
      <c r="BC488" s="172"/>
      <c r="BD488" s="172"/>
      <c r="BE488" s="172"/>
      <c r="BF488" s="172"/>
      <c r="BG488" s="172"/>
      <c r="BH488" s="172"/>
      <c r="BI488" s="172"/>
      <c r="BJ488" s="172"/>
      <c r="BK488" s="172"/>
      <c r="BL488" s="172"/>
      <c r="BM488" s="172"/>
      <c r="BN488" s="174"/>
      <c r="BO488" s="50"/>
    </row>
    <row r="489" spans="1:67" ht="16.5" x14ac:dyDescent="0.3">
      <c r="A489" s="171" t="s">
        <v>701</v>
      </c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  <c r="N489" s="172"/>
      <c r="O489" s="172"/>
      <c r="P489" s="172"/>
      <c r="Q489" s="172"/>
      <c r="R489" s="172"/>
      <c r="S489" s="172"/>
      <c r="T489" s="172"/>
      <c r="U489" s="172"/>
      <c r="V489" s="172"/>
      <c r="W489" s="172"/>
      <c r="X489" s="172"/>
      <c r="Y489" s="172"/>
      <c r="Z489" s="172"/>
      <c r="AA489" s="172"/>
      <c r="AB489" s="172"/>
      <c r="AC489" s="172"/>
      <c r="AD489" s="172"/>
      <c r="AE489" s="172"/>
      <c r="AF489" s="172"/>
      <c r="AG489" s="172"/>
      <c r="AH489" s="172"/>
      <c r="AI489" s="172"/>
      <c r="AJ489" s="172"/>
      <c r="AK489" s="172"/>
      <c r="AL489" s="172"/>
      <c r="AM489" s="172"/>
      <c r="AN489" s="172"/>
      <c r="AO489" s="172"/>
      <c r="AP489" s="172"/>
      <c r="AQ489" s="172"/>
      <c r="AR489" s="172"/>
      <c r="AS489" s="172"/>
      <c r="AT489" s="172"/>
      <c r="AU489" s="172"/>
      <c r="AV489" s="172">
        <v>21168</v>
      </c>
      <c r="AW489" s="172">
        <v>155183</v>
      </c>
      <c r="AX489" s="172">
        <v>136836</v>
      </c>
      <c r="AY489" s="172">
        <v>100897</v>
      </c>
      <c r="AZ489" s="172">
        <v>23685</v>
      </c>
      <c r="BA489" s="172"/>
      <c r="BB489" s="172"/>
      <c r="BC489" s="172"/>
      <c r="BD489" s="172"/>
      <c r="BE489" s="172"/>
      <c r="BF489" s="172"/>
      <c r="BG489" s="172"/>
      <c r="BH489" s="172"/>
      <c r="BI489" s="172"/>
      <c r="BJ489" s="172"/>
      <c r="BK489" s="172"/>
      <c r="BL489" s="172"/>
      <c r="BM489" s="172"/>
      <c r="BN489" s="174"/>
      <c r="BO489" s="50"/>
    </row>
    <row r="490" spans="1:67" ht="16.5" x14ac:dyDescent="0.3">
      <c r="A490" s="171" t="s">
        <v>702</v>
      </c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  <c r="N490" s="172"/>
      <c r="O490" s="172"/>
      <c r="P490" s="172"/>
      <c r="Q490" s="172"/>
      <c r="R490" s="172"/>
      <c r="S490" s="172"/>
      <c r="T490" s="172"/>
      <c r="U490" s="172"/>
      <c r="V490" s="172"/>
      <c r="W490" s="172"/>
      <c r="X490" s="172"/>
      <c r="Y490" s="172"/>
      <c r="Z490" s="172"/>
      <c r="AA490" s="172"/>
      <c r="AB490" s="172"/>
      <c r="AC490" s="172"/>
      <c r="AD490" s="172"/>
      <c r="AE490" s="172"/>
      <c r="AF490" s="172"/>
      <c r="AG490" s="172"/>
      <c r="AH490" s="172"/>
      <c r="AI490" s="172"/>
      <c r="AJ490" s="172"/>
      <c r="AK490" s="172"/>
      <c r="AL490" s="172"/>
      <c r="AM490" s="172"/>
      <c r="AN490" s="172"/>
      <c r="AO490" s="172"/>
      <c r="AP490" s="172"/>
      <c r="AQ490" s="172"/>
      <c r="AR490" s="172"/>
      <c r="AS490" s="172"/>
      <c r="AT490" s="172"/>
      <c r="AU490" s="172"/>
      <c r="AV490" s="172">
        <v>147357</v>
      </c>
      <c r="AW490" s="172">
        <v>840981</v>
      </c>
      <c r="AX490" s="172">
        <v>663904</v>
      </c>
      <c r="AY490" s="172">
        <v>501184</v>
      </c>
      <c r="AZ490" s="172">
        <v>71632</v>
      </c>
      <c r="BA490" s="172"/>
      <c r="BB490" s="172"/>
      <c r="BC490" s="172"/>
      <c r="BD490" s="172"/>
      <c r="BE490" s="172"/>
      <c r="BF490" s="172"/>
      <c r="BG490" s="172"/>
      <c r="BH490" s="172"/>
      <c r="BI490" s="172"/>
      <c r="BJ490" s="172"/>
      <c r="BK490" s="172"/>
      <c r="BL490" s="172"/>
      <c r="BM490" s="172"/>
      <c r="BN490" s="174"/>
      <c r="BO490" s="50"/>
    </row>
    <row r="491" spans="1:67" ht="16.5" x14ac:dyDescent="0.3">
      <c r="A491" s="171" t="s">
        <v>703</v>
      </c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  <c r="S491" s="172"/>
      <c r="T491" s="172"/>
      <c r="U491" s="172"/>
      <c r="V491" s="172"/>
      <c r="W491" s="172"/>
      <c r="X491" s="172"/>
      <c r="Y491" s="172"/>
      <c r="Z491" s="172"/>
      <c r="AA491" s="172"/>
      <c r="AB491" s="172"/>
      <c r="AC491" s="172"/>
      <c r="AD491" s="172"/>
      <c r="AE491" s="172"/>
      <c r="AF491" s="172"/>
      <c r="AG491" s="172"/>
      <c r="AH491" s="172"/>
      <c r="AI491" s="172"/>
      <c r="AJ491" s="172"/>
      <c r="AK491" s="172"/>
      <c r="AL491" s="172"/>
      <c r="AM491" s="172"/>
      <c r="AN491" s="172"/>
      <c r="AO491" s="172"/>
      <c r="AP491" s="172"/>
      <c r="AQ491" s="172"/>
      <c r="AR491" s="172"/>
      <c r="AS491" s="172"/>
      <c r="AT491" s="172"/>
      <c r="AU491" s="172"/>
      <c r="AV491" s="172"/>
      <c r="AW491" s="172">
        <v>22613</v>
      </c>
      <c r="AX491" s="172">
        <v>49256</v>
      </c>
      <c r="AY491" s="172"/>
      <c r="AZ491" s="172"/>
      <c r="BA491" s="172"/>
      <c r="BB491" s="172"/>
      <c r="BC491" s="172"/>
      <c r="BD491" s="172"/>
      <c r="BE491" s="172"/>
      <c r="BF491" s="172"/>
      <c r="BG491" s="172"/>
      <c r="BH491" s="172"/>
      <c r="BI491" s="172"/>
      <c r="BJ491" s="172"/>
      <c r="BK491" s="172"/>
      <c r="BL491" s="172"/>
      <c r="BM491" s="172"/>
      <c r="BN491" s="174"/>
      <c r="BO491" s="50"/>
    </row>
    <row r="492" spans="1:67" ht="16.5" x14ac:dyDescent="0.3">
      <c r="A492" s="171" t="s">
        <v>704</v>
      </c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  <c r="S492" s="172"/>
      <c r="T492" s="172"/>
      <c r="U492" s="172"/>
      <c r="V492" s="172"/>
      <c r="W492" s="172"/>
      <c r="X492" s="172"/>
      <c r="Y492" s="172"/>
      <c r="Z492" s="172"/>
      <c r="AA492" s="172"/>
      <c r="AB492" s="172"/>
      <c r="AC492" s="172"/>
      <c r="AD492" s="172"/>
      <c r="AE492" s="172"/>
      <c r="AF492" s="172"/>
      <c r="AG492" s="172"/>
      <c r="AH492" s="172"/>
      <c r="AI492" s="172"/>
      <c r="AJ492" s="172"/>
      <c r="AK492" s="172"/>
      <c r="AL492" s="172"/>
      <c r="AM492" s="172"/>
      <c r="AN492" s="172"/>
      <c r="AO492" s="172"/>
      <c r="AP492" s="172"/>
      <c r="AQ492" s="172"/>
      <c r="AR492" s="172"/>
      <c r="AS492" s="172"/>
      <c r="AT492" s="172"/>
      <c r="AU492" s="172"/>
      <c r="AV492" s="172"/>
      <c r="AW492" s="172">
        <v>10109</v>
      </c>
      <c r="AX492" s="172">
        <v>26000</v>
      </c>
      <c r="AY492" s="172"/>
      <c r="AZ492" s="172"/>
      <c r="BA492" s="172"/>
      <c r="BB492" s="172"/>
      <c r="BC492" s="172"/>
      <c r="BD492" s="172"/>
      <c r="BE492" s="172"/>
      <c r="BF492" s="172"/>
      <c r="BG492" s="172"/>
      <c r="BH492" s="172"/>
      <c r="BI492" s="172"/>
      <c r="BJ492" s="172"/>
      <c r="BK492" s="172"/>
      <c r="BL492" s="172"/>
      <c r="BM492" s="172"/>
      <c r="BN492" s="174"/>
      <c r="BO492" s="50"/>
    </row>
    <row r="493" spans="1:67" ht="16.5" x14ac:dyDescent="0.3">
      <c r="A493" s="171" t="s">
        <v>705</v>
      </c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  <c r="S493" s="172"/>
      <c r="T493" s="172"/>
      <c r="U493" s="172"/>
      <c r="V493" s="172"/>
      <c r="W493" s="172"/>
      <c r="X493" s="172"/>
      <c r="Y493" s="172"/>
      <c r="Z493" s="172"/>
      <c r="AA493" s="172"/>
      <c r="AB493" s="172"/>
      <c r="AC493" s="172"/>
      <c r="AD493" s="172"/>
      <c r="AE493" s="172"/>
      <c r="AF493" s="172"/>
      <c r="AG493" s="172"/>
      <c r="AH493" s="172"/>
      <c r="AI493" s="172"/>
      <c r="AJ493" s="172"/>
      <c r="AK493" s="172"/>
      <c r="AL493" s="172"/>
      <c r="AM493" s="172"/>
      <c r="AN493" s="172"/>
      <c r="AO493" s="172"/>
      <c r="AP493" s="172"/>
      <c r="AQ493" s="172"/>
      <c r="AR493" s="172"/>
      <c r="AS493" s="172"/>
      <c r="AT493" s="172"/>
      <c r="AU493" s="172"/>
      <c r="AV493" s="172"/>
      <c r="AW493" s="172">
        <v>93160</v>
      </c>
      <c r="AX493" s="172">
        <v>1464054</v>
      </c>
      <c r="AY493" s="172">
        <v>2649822</v>
      </c>
      <c r="AZ493" s="172">
        <v>2870761</v>
      </c>
      <c r="BA493" s="172">
        <v>994761</v>
      </c>
      <c r="BB493" s="172">
        <v>39289</v>
      </c>
      <c r="BC493" s="172"/>
      <c r="BD493" s="172"/>
      <c r="BE493" s="172"/>
      <c r="BF493" s="172"/>
      <c r="BG493" s="172"/>
      <c r="BH493" s="172"/>
      <c r="BI493" s="172"/>
      <c r="BJ493" s="172"/>
      <c r="BK493" s="172"/>
      <c r="BL493" s="172"/>
      <c r="BM493" s="172"/>
      <c r="BN493" s="174"/>
      <c r="BO493" s="50"/>
    </row>
    <row r="494" spans="1:67" ht="16.5" x14ac:dyDescent="0.3">
      <c r="A494" s="171" t="s">
        <v>706</v>
      </c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  <c r="N494" s="172"/>
      <c r="O494" s="172"/>
      <c r="P494" s="172"/>
      <c r="Q494" s="172"/>
      <c r="R494" s="172"/>
      <c r="S494" s="172"/>
      <c r="T494" s="172"/>
      <c r="U494" s="172"/>
      <c r="V494" s="172"/>
      <c r="W494" s="172"/>
      <c r="X494" s="172"/>
      <c r="Y494" s="172"/>
      <c r="Z494" s="172"/>
      <c r="AA494" s="172"/>
      <c r="AB494" s="172"/>
      <c r="AC494" s="172"/>
      <c r="AD494" s="172"/>
      <c r="AE494" s="172"/>
      <c r="AF494" s="172"/>
      <c r="AG494" s="172"/>
      <c r="AH494" s="172"/>
      <c r="AI494" s="172"/>
      <c r="AJ494" s="172"/>
      <c r="AK494" s="172"/>
      <c r="AL494" s="172"/>
      <c r="AM494" s="172"/>
      <c r="AN494" s="172"/>
      <c r="AO494" s="172"/>
      <c r="AP494" s="172"/>
      <c r="AQ494" s="172"/>
      <c r="AR494" s="172"/>
      <c r="AS494" s="172"/>
      <c r="AT494" s="172"/>
      <c r="AU494" s="172"/>
      <c r="AV494" s="172"/>
      <c r="AW494" s="172">
        <v>10112</v>
      </c>
      <c r="AX494" s="172">
        <v>139345</v>
      </c>
      <c r="AY494" s="172">
        <v>314037</v>
      </c>
      <c r="AZ494" s="172">
        <v>373613</v>
      </c>
      <c r="BA494" s="172">
        <v>126591</v>
      </c>
      <c r="BB494" s="172">
        <v>3174</v>
      </c>
      <c r="BC494" s="172"/>
      <c r="BD494" s="172"/>
      <c r="BE494" s="172"/>
      <c r="BF494" s="172"/>
      <c r="BG494" s="172"/>
      <c r="BH494" s="172"/>
      <c r="BI494" s="172"/>
      <c r="BJ494" s="172"/>
      <c r="BK494" s="172"/>
      <c r="BL494" s="172"/>
      <c r="BM494" s="172"/>
      <c r="BN494" s="174"/>
      <c r="BO494" s="50"/>
    </row>
    <row r="495" spans="1:67" ht="16.5" x14ac:dyDescent="0.3">
      <c r="A495" s="171" t="s">
        <v>707</v>
      </c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  <c r="N495" s="172"/>
      <c r="O495" s="172"/>
      <c r="P495" s="172"/>
      <c r="Q495" s="172"/>
      <c r="R495" s="172"/>
      <c r="S495" s="172"/>
      <c r="T495" s="172"/>
      <c r="U495" s="172"/>
      <c r="V495" s="172"/>
      <c r="W495" s="172"/>
      <c r="X495" s="172"/>
      <c r="Y495" s="172"/>
      <c r="Z495" s="172"/>
      <c r="AA495" s="172"/>
      <c r="AB495" s="172"/>
      <c r="AC495" s="172"/>
      <c r="AD495" s="172"/>
      <c r="AE495" s="172"/>
      <c r="AF495" s="172"/>
      <c r="AG495" s="172"/>
      <c r="AH495" s="172"/>
      <c r="AI495" s="172"/>
      <c r="AJ495" s="172"/>
      <c r="AK495" s="172"/>
      <c r="AL495" s="172"/>
      <c r="AM495" s="172"/>
      <c r="AN495" s="172"/>
      <c r="AO495" s="172"/>
      <c r="AP495" s="172"/>
      <c r="AQ495" s="172"/>
      <c r="AR495" s="172"/>
      <c r="AS495" s="172"/>
      <c r="AT495" s="172"/>
      <c r="AU495" s="172"/>
      <c r="AV495" s="172"/>
      <c r="AW495" s="172">
        <v>32897</v>
      </c>
      <c r="AX495" s="172">
        <v>54632</v>
      </c>
      <c r="AY495" s="172">
        <v>0</v>
      </c>
      <c r="AZ495" s="172"/>
      <c r="BA495" s="172"/>
      <c r="BB495" s="172"/>
      <c r="BC495" s="172"/>
      <c r="BD495" s="172"/>
      <c r="BE495" s="172"/>
      <c r="BF495" s="172"/>
      <c r="BG495" s="172"/>
      <c r="BH495" s="172"/>
      <c r="BI495" s="172"/>
      <c r="BJ495" s="172"/>
      <c r="BK495" s="172"/>
      <c r="BL495" s="172"/>
      <c r="BM495" s="172"/>
      <c r="BN495" s="174"/>
      <c r="BO495" s="50"/>
    </row>
    <row r="496" spans="1:67" ht="16.5" x14ac:dyDescent="0.3">
      <c r="A496" s="171" t="s">
        <v>708</v>
      </c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2"/>
      <c r="Z496" s="172"/>
      <c r="AA496" s="172"/>
      <c r="AB496" s="172"/>
      <c r="AC496" s="172"/>
      <c r="AD496" s="172"/>
      <c r="AE496" s="172"/>
      <c r="AF496" s="172"/>
      <c r="AG496" s="172"/>
      <c r="AH496" s="172"/>
      <c r="AI496" s="172"/>
      <c r="AJ496" s="172"/>
      <c r="AK496" s="172"/>
      <c r="AL496" s="172"/>
      <c r="AM496" s="172"/>
      <c r="AN496" s="172"/>
      <c r="AO496" s="172"/>
      <c r="AP496" s="172"/>
      <c r="AQ496" s="172"/>
      <c r="AR496" s="172"/>
      <c r="AS496" s="172"/>
      <c r="AT496" s="172"/>
      <c r="AU496" s="172"/>
      <c r="AV496" s="172"/>
      <c r="AW496" s="172">
        <v>19500</v>
      </c>
      <c r="AX496" s="172">
        <v>23150</v>
      </c>
      <c r="AY496" s="172"/>
      <c r="AZ496" s="172"/>
      <c r="BA496" s="172"/>
      <c r="BB496" s="172"/>
      <c r="BC496" s="172"/>
      <c r="BD496" s="172"/>
      <c r="BE496" s="172"/>
      <c r="BF496" s="172"/>
      <c r="BG496" s="172"/>
      <c r="BH496" s="172"/>
      <c r="BI496" s="172"/>
      <c r="BJ496" s="172"/>
      <c r="BK496" s="172"/>
      <c r="BL496" s="172"/>
      <c r="BM496" s="172"/>
      <c r="BN496" s="174"/>
      <c r="BO496" s="50"/>
    </row>
    <row r="497" spans="1:67" ht="16.5" x14ac:dyDescent="0.3">
      <c r="A497" s="171" t="s">
        <v>709</v>
      </c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  <c r="N497" s="172"/>
      <c r="O497" s="172"/>
      <c r="P497" s="172"/>
      <c r="Q497" s="172"/>
      <c r="R497" s="172"/>
      <c r="S497" s="172"/>
      <c r="T497" s="172"/>
      <c r="U497" s="172"/>
      <c r="V497" s="172"/>
      <c r="W497" s="172"/>
      <c r="X497" s="172"/>
      <c r="Y497" s="172"/>
      <c r="Z497" s="172"/>
      <c r="AA497" s="172"/>
      <c r="AB497" s="172"/>
      <c r="AC497" s="172"/>
      <c r="AD497" s="172"/>
      <c r="AE497" s="172"/>
      <c r="AF497" s="172"/>
      <c r="AG497" s="172"/>
      <c r="AH497" s="172"/>
      <c r="AI497" s="172"/>
      <c r="AJ497" s="172"/>
      <c r="AK497" s="172"/>
      <c r="AL497" s="172"/>
      <c r="AM497" s="172"/>
      <c r="AN497" s="172"/>
      <c r="AO497" s="172"/>
      <c r="AP497" s="172"/>
      <c r="AQ497" s="172"/>
      <c r="AR497" s="172"/>
      <c r="AS497" s="172"/>
      <c r="AT497" s="172"/>
      <c r="AU497" s="172"/>
      <c r="AV497" s="172"/>
      <c r="AW497" s="172">
        <v>588359</v>
      </c>
      <c r="AX497" s="172">
        <v>1175306</v>
      </c>
      <c r="AY497" s="172"/>
      <c r="AZ497" s="172"/>
      <c r="BA497" s="172"/>
      <c r="BB497" s="172"/>
      <c r="BC497" s="172"/>
      <c r="BD497" s="172"/>
      <c r="BE497" s="172"/>
      <c r="BF497" s="172"/>
      <c r="BG497" s="172"/>
      <c r="BH497" s="172"/>
      <c r="BI497" s="172"/>
      <c r="BJ497" s="172"/>
      <c r="BK497" s="172"/>
      <c r="BL497" s="172"/>
      <c r="BM497" s="172"/>
      <c r="BN497" s="174"/>
      <c r="BO497" s="50"/>
    </row>
    <row r="498" spans="1:67" ht="16.5" x14ac:dyDescent="0.3">
      <c r="A498" s="171" t="s">
        <v>710</v>
      </c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72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  <c r="Z498" s="172"/>
      <c r="AA498" s="172"/>
      <c r="AB498" s="172"/>
      <c r="AC498" s="172"/>
      <c r="AD498" s="172"/>
      <c r="AE498" s="172"/>
      <c r="AF498" s="172"/>
      <c r="AG498" s="172"/>
      <c r="AH498" s="172"/>
      <c r="AI498" s="172"/>
      <c r="AJ498" s="172"/>
      <c r="AK498" s="172"/>
      <c r="AL498" s="172"/>
      <c r="AM498" s="172"/>
      <c r="AN498" s="172"/>
      <c r="AO498" s="172"/>
      <c r="AP498" s="172"/>
      <c r="AQ498" s="172"/>
      <c r="AR498" s="172"/>
      <c r="AS498" s="172"/>
      <c r="AT498" s="172"/>
      <c r="AU498" s="172"/>
      <c r="AV498" s="172"/>
      <c r="AW498" s="172">
        <v>180050</v>
      </c>
      <c r="AX498" s="172">
        <v>494899</v>
      </c>
      <c r="AY498" s="172"/>
      <c r="AZ498" s="172"/>
      <c r="BA498" s="172"/>
      <c r="BB498" s="172"/>
      <c r="BC498" s="172"/>
      <c r="BD498" s="172"/>
      <c r="BE498" s="172"/>
      <c r="BF498" s="172"/>
      <c r="BG498" s="172"/>
      <c r="BH498" s="172"/>
      <c r="BI498" s="172"/>
      <c r="BJ498" s="172"/>
      <c r="BK498" s="172"/>
      <c r="BL498" s="172"/>
      <c r="BM498" s="172"/>
      <c r="BN498" s="174"/>
      <c r="BO498" s="50"/>
    </row>
    <row r="499" spans="1:67" ht="16.5" x14ac:dyDescent="0.3">
      <c r="A499" s="171" t="s">
        <v>711</v>
      </c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  <c r="N499" s="172"/>
      <c r="O499" s="172"/>
      <c r="P499" s="172"/>
      <c r="Q499" s="172"/>
      <c r="R499" s="172"/>
      <c r="S499" s="172"/>
      <c r="T499" s="172"/>
      <c r="U499" s="172"/>
      <c r="V499" s="172"/>
      <c r="W499" s="172"/>
      <c r="X499" s="172"/>
      <c r="Y499" s="172"/>
      <c r="Z499" s="172"/>
      <c r="AA499" s="172"/>
      <c r="AB499" s="172"/>
      <c r="AC499" s="172"/>
      <c r="AD499" s="172"/>
      <c r="AE499" s="172"/>
      <c r="AF499" s="172"/>
      <c r="AG499" s="172"/>
      <c r="AH499" s="172"/>
      <c r="AI499" s="172"/>
      <c r="AJ499" s="172"/>
      <c r="AK499" s="172"/>
      <c r="AL499" s="172"/>
      <c r="AM499" s="172"/>
      <c r="AN499" s="172"/>
      <c r="AO499" s="172"/>
      <c r="AP499" s="172"/>
      <c r="AQ499" s="172"/>
      <c r="AR499" s="172"/>
      <c r="AS499" s="172"/>
      <c r="AT499" s="172"/>
      <c r="AU499" s="172"/>
      <c r="AV499" s="172"/>
      <c r="AW499" s="172">
        <v>180929</v>
      </c>
      <c r="AX499" s="172">
        <v>145149</v>
      </c>
      <c r="AY499" s="172"/>
      <c r="AZ499" s="172"/>
      <c r="BA499" s="172"/>
      <c r="BB499" s="172"/>
      <c r="BC499" s="172"/>
      <c r="BD499" s="172"/>
      <c r="BE499" s="172"/>
      <c r="BF499" s="172"/>
      <c r="BG499" s="172"/>
      <c r="BH499" s="172"/>
      <c r="BI499" s="172"/>
      <c r="BJ499" s="172"/>
      <c r="BK499" s="172"/>
      <c r="BL499" s="172"/>
      <c r="BM499" s="172"/>
      <c r="BN499" s="174"/>
      <c r="BO499" s="50"/>
    </row>
    <row r="500" spans="1:67" ht="16.5" x14ac:dyDescent="0.3">
      <c r="A500" s="171" t="s">
        <v>712</v>
      </c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  <c r="S500" s="172"/>
      <c r="T500" s="172"/>
      <c r="U500" s="172"/>
      <c r="V500" s="172"/>
      <c r="W500" s="172"/>
      <c r="X500" s="172"/>
      <c r="Y500" s="172"/>
      <c r="Z500" s="172"/>
      <c r="AA500" s="172"/>
      <c r="AB500" s="172"/>
      <c r="AC500" s="172"/>
      <c r="AD500" s="172"/>
      <c r="AE500" s="172"/>
      <c r="AF500" s="172"/>
      <c r="AG500" s="172"/>
      <c r="AH500" s="172"/>
      <c r="AI500" s="172"/>
      <c r="AJ500" s="172"/>
      <c r="AK500" s="172"/>
      <c r="AL500" s="172"/>
      <c r="AM500" s="172"/>
      <c r="AN500" s="172"/>
      <c r="AO500" s="172"/>
      <c r="AP500" s="172"/>
      <c r="AQ500" s="172"/>
      <c r="AR500" s="172"/>
      <c r="AS500" s="172"/>
      <c r="AT500" s="172"/>
      <c r="AU500" s="172"/>
      <c r="AV500" s="172"/>
      <c r="AW500" s="172">
        <v>444545</v>
      </c>
      <c r="AX500" s="172">
        <v>609800</v>
      </c>
      <c r="AY500" s="172"/>
      <c r="AZ500" s="172"/>
      <c r="BA500" s="172"/>
      <c r="BB500" s="172"/>
      <c r="BC500" s="172"/>
      <c r="BD500" s="172"/>
      <c r="BE500" s="172"/>
      <c r="BF500" s="172"/>
      <c r="BG500" s="172"/>
      <c r="BH500" s="172"/>
      <c r="BI500" s="172"/>
      <c r="BJ500" s="172"/>
      <c r="BK500" s="172"/>
      <c r="BL500" s="172"/>
      <c r="BM500" s="172"/>
      <c r="BN500" s="174"/>
      <c r="BO500" s="50"/>
    </row>
    <row r="501" spans="1:67" ht="16.5" x14ac:dyDescent="0.3">
      <c r="A501" s="171" t="s">
        <v>713</v>
      </c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  <c r="S501" s="172"/>
      <c r="T501" s="172"/>
      <c r="U501" s="172"/>
      <c r="V501" s="172"/>
      <c r="W501" s="172"/>
      <c r="X501" s="172"/>
      <c r="Y501" s="172"/>
      <c r="Z501" s="172"/>
      <c r="AA501" s="172"/>
      <c r="AB501" s="172"/>
      <c r="AC501" s="172"/>
      <c r="AD501" s="172"/>
      <c r="AE501" s="172"/>
      <c r="AF501" s="172"/>
      <c r="AG501" s="172"/>
      <c r="AH501" s="172"/>
      <c r="AI501" s="172"/>
      <c r="AJ501" s="172"/>
      <c r="AK501" s="172"/>
      <c r="AL501" s="172"/>
      <c r="AM501" s="172"/>
      <c r="AN501" s="172"/>
      <c r="AO501" s="172"/>
      <c r="AP501" s="172"/>
      <c r="AQ501" s="172"/>
      <c r="AR501" s="172"/>
      <c r="AS501" s="172"/>
      <c r="AT501" s="172"/>
      <c r="AU501" s="172"/>
      <c r="AV501" s="172"/>
      <c r="AW501" s="172">
        <v>85987</v>
      </c>
      <c r="AX501" s="172">
        <v>345362</v>
      </c>
      <c r="AY501" s="172"/>
      <c r="AZ501" s="172"/>
      <c r="BA501" s="172"/>
      <c r="BB501" s="172"/>
      <c r="BC501" s="172"/>
      <c r="BD501" s="172"/>
      <c r="BE501" s="172"/>
      <c r="BF501" s="172"/>
      <c r="BG501" s="172"/>
      <c r="BH501" s="172"/>
      <c r="BI501" s="172"/>
      <c r="BJ501" s="172"/>
      <c r="BK501" s="172"/>
      <c r="BL501" s="172"/>
      <c r="BM501" s="172"/>
      <c r="BN501" s="174"/>
      <c r="BO501" s="50"/>
    </row>
    <row r="502" spans="1:67" ht="16.5" x14ac:dyDescent="0.3">
      <c r="A502" s="171" t="s">
        <v>714</v>
      </c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  <c r="S502" s="172"/>
      <c r="T502" s="172"/>
      <c r="U502" s="172"/>
      <c r="V502" s="172"/>
      <c r="W502" s="172"/>
      <c r="X502" s="172"/>
      <c r="Y502" s="172"/>
      <c r="Z502" s="172"/>
      <c r="AA502" s="172"/>
      <c r="AB502" s="172"/>
      <c r="AC502" s="172"/>
      <c r="AD502" s="172"/>
      <c r="AE502" s="172"/>
      <c r="AF502" s="172"/>
      <c r="AG502" s="172"/>
      <c r="AH502" s="172"/>
      <c r="AI502" s="172"/>
      <c r="AJ502" s="172"/>
      <c r="AK502" s="172"/>
      <c r="AL502" s="172"/>
      <c r="AM502" s="172"/>
      <c r="AN502" s="172"/>
      <c r="AO502" s="172"/>
      <c r="AP502" s="172"/>
      <c r="AQ502" s="172"/>
      <c r="AR502" s="172"/>
      <c r="AS502" s="172"/>
      <c r="AT502" s="172"/>
      <c r="AU502" s="172"/>
      <c r="AV502" s="172"/>
      <c r="AW502" s="172">
        <v>184433</v>
      </c>
      <c r="AX502" s="172">
        <v>1554909</v>
      </c>
      <c r="AY502" s="172">
        <v>1074055</v>
      </c>
      <c r="AZ502" s="172">
        <v>1085406</v>
      </c>
      <c r="BA502" s="172">
        <v>144632</v>
      </c>
      <c r="BB502" s="172"/>
      <c r="BC502" s="172"/>
      <c r="BD502" s="172"/>
      <c r="BE502" s="172"/>
      <c r="BF502" s="172"/>
      <c r="BG502" s="172"/>
      <c r="BH502" s="172"/>
      <c r="BI502" s="172"/>
      <c r="BJ502" s="172"/>
      <c r="BK502" s="172"/>
      <c r="BL502" s="172"/>
      <c r="BM502" s="172"/>
      <c r="BN502" s="174"/>
      <c r="BO502" s="50"/>
    </row>
    <row r="503" spans="1:67" ht="16.5" x14ac:dyDescent="0.3">
      <c r="A503" s="171" t="s">
        <v>715</v>
      </c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  <c r="N503" s="172"/>
      <c r="O503" s="172"/>
      <c r="P503" s="172"/>
      <c r="Q503" s="172"/>
      <c r="R503" s="172"/>
      <c r="S503" s="172"/>
      <c r="T503" s="172"/>
      <c r="U503" s="172"/>
      <c r="V503" s="172"/>
      <c r="W503" s="172"/>
      <c r="X503" s="172"/>
      <c r="Y503" s="172"/>
      <c r="Z503" s="172"/>
      <c r="AA503" s="172"/>
      <c r="AB503" s="172"/>
      <c r="AC503" s="172"/>
      <c r="AD503" s="172"/>
      <c r="AE503" s="172"/>
      <c r="AF503" s="172"/>
      <c r="AG503" s="172"/>
      <c r="AH503" s="172"/>
      <c r="AI503" s="172"/>
      <c r="AJ503" s="172"/>
      <c r="AK503" s="172"/>
      <c r="AL503" s="172"/>
      <c r="AM503" s="172"/>
      <c r="AN503" s="172"/>
      <c r="AO503" s="172"/>
      <c r="AP503" s="172"/>
      <c r="AQ503" s="172"/>
      <c r="AR503" s="172"/>
      <c r="AS503" s="172"/>
      <c r="AT503" s="172"/>
      <c r="AU503" s="172"/>
      <c r="AV503" s="172"/>
      <c r="AW503" s="172">
        <v>10090</v>
      </c>
      <c r="AX503" s="172">
        <v>82512</v>
      </c>
      <c r="AY503" s="172">
        <v>62583</v>
      </c>
      <c r="AZ503" s="172">
        <v>67762</v>
      </c>
      <c r="BA503" s="172">
        <v>8151</v>
      </c>
      <c r="BB503" s="172"/>
      <c r="BC503" s="172"/>
      <c r="BD503" s="172"/>
      <c r="BE503" s="172"/>
      <c r="BF503" s="172"/>
      <c r="BG503" s="172"/>
      <c r="BH503" s="172"/>
      <c r="BI503" s="172"/>
      <c r="BJ503" s="172"/>
      <c r="BK503" s="172"/>
      <c r="BL503" s="172"/>
      <c r="BM503" s="172"/>
      <c r="BN503" s="174"/>
      <c r="BO503" s="50"/>
    </row>
    <row r="504" spans="1:67" ht="16.5" x14ac:dyDescent="0.3">
      <c r="A504" s="171" t="s">
        <v>716</v>
      </c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  <c r="N504" s="172"/>
      <c r="O504" s="172"/>
      <c r="P504" s="172"/>
      <c r="Q504" s="172"/>
      <c r="R504" s="172"/>
      <c r="S504" s="172"/>
      <c r="T504" s="172"/>
      <c r="U504" s="172"/>
      <c r="V504" s="172"/>
      <c r="W504" s="172"/>
      <c r="X504" s="172"/>
      <c r="Y504" s="172"/>
      <c r="Z504" s="172"/>
      <c r="AA504" s="172"/>
      <c r="AB504" s="172"/>
      <c r="AC504" s="172"/>
      <c r="AD504" s="172"/>
      <c r="AE504" s="172"/>
      <c r="AF504" s="172"/>
      <c r="AG504" s="172"/>
      <c r="AH504" s="172"/>
      <c r="AI504" s="172"/>
      <c r="AJ504" s="172"/>
      <c r="AK504" s="172"/>
      <c r="AL504" s="172"/>
      <c r="AM504" s="172"/>
      <c r="AN504" s="172"/>
      <c r="AO504" s="172"/>
      <c r="AP504" s="172"/>
      <c r="AQ504" s="172"/>
      <c r="AR504" s="172"/>
      <c r="AS504" s="172"/>
      <c r="AT504" s="172"/>
      <c r="AU504" s="172"/>
      <c r="AV504" s="172"/>
      <c r="AW504" s="172">
        <v>317738</v>
      </c>
      <c r="AX504" s="172">
        <v>2442397</v>
      </c>
      <c r="AY504" s="172">
        <v>1879642</v>
      </c>
      <c r="AZ504" s="172">
        <v>1774682</v>
      </c>
      <c r="BA504" s="172">
        <v>243692</v>
      </c>
      <c r="BB504" s="172"/>
      <c r="BC504" s="172"/>
      <c r="BD504" s="172"/>
      <c r="BE504" s="172"/>
      <c r="BF504" s="172"/>
      <c r="BG504" s="172"/>
      <c r="BH504" s="172"/>
      <c r="BI504" s="172"/>
      <c r="BJ504" s="172"/>
      <c r="BK504" s="172"/>
      <c r="BL504" s="172"/>
      <c r="BM504" s="172"/>
      <c r="BN504" s="174"/>
      <c r="BO504" s="50"/>
    </row>
    <row r="505" spans="1:67" ht="16.5" x14ac:dyDescent="0.3">
      <c r="A505" s="171" t="s">
        <v>717</v>
      </c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  <c r="N505" s="172"/>
      <c r="O505" s="172"/>
      <c r="P505" s="172"/>
      <c r="Q505" s="172"/>
      <c r="R505" s="172"/>
      <c r="S505" s="172"/>
      <c r="T505" s="172"/>
      <c r="U505" s="172"/>
      <c r="V505" s="172"/>
      <c r="W505" s="172"/>
      <c r="X505" s="172"/>
      <c r="Y505" s="172"/>
      <c r="Z505" s="172"/>
      <c r="AA505" s="172"/>
      <c r="AB505" s="172"/>
      <c r="AC505" s="172"/>
      <c r="AD505" s="172"/>
      <c r="AE505" s="172"/>
      <c r="AF505" s="172"/>
      <c r="AG505" s="172"/>
      <c r="AH505" s="172"/>
      <c r="AI505" s="172"/>
      <c r="AJ505" s="172"/>
      <c r="AK505" s="172"/>
      <c r="AL505" s="172"/>
      <c r="AM505" s="172"/>
      <c r="AN505" s="172"/>
      <c r="AO505" s="172"/>
      <c r="AP505" s="172"/>
      <c r="AQ505" s="172"/>
      <c r="AR505" s="172"/>
      <c r="AS505" s="172"/>
      <c r="AT505" s="172"/>
      <c r="AU505" s="172"/>
      <c r="AV505" s="172"/>
      <c r="AW505" s="172">
        <v>543573</v>
      </c>
      <c r="AX505" s="172">
        <v>4785181</v>
      </c>
      <c r="AY505" s="172">
        <v>3743844</v>
      </c>
      <c r="AZ505" s="172">
        <v>3709283</v>
      </c>
      <c r="BA505" s="172">
        <v>529247</v>
      </c>
      <c r="BB505" s="172"/>
      <c r="BC505" s="172"/>
      <c r="BD505" s="172"/>
      <c r="BE505" s="172"/>
      <c r="BF505" s="172"/>
      <c r="BG505" s="172"/>
      <c r="BH505" s="172"/>
      <c r="BI505" s="172"/>
      <c r="BJ505" s="172"/>
      <c r="BK505" s="172"/>
      <c r="BL505" s="172"/>
      <c r="BM505" s="172"/>
      <c r="BN505" s="174"/>
      <c r="BO505" s="50"/>
    </row>
    <row r="506" spans="1:67" ht="16.5" x14ac:dyDescent="0.3">
      <c r="A506" s="171" t="s">
        <v>718</v>
      </c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  <c r="N506" s="172"/>
      <c r="O506" s="172"/>
      <c r="P506" s="172"/>
      <c r="Q506" s="172"/>
      <c r="R506" s="172"/>
      <c r="S506" s="172"/>
      <c r="T506" s="172"/>
      <c r="U506" s="172"/>
      <c r="V506" s="172"/>
      <c r="W506" s="172"/>
      <c r="X506" s="172"/>
      <c r="Y506" s="172"/>
      <c r="Z506" s="172"/>
      <c r="AA506" s="172"/>
      <c r="AB506" s="172"/>
      <c r="AC506" s="172"/>
      <c r="AD506" s="172"/>
      <c r="AE506" s="172"/>
      <c r="AF506" s="172"/>
      <c r="AG506" s="172"/>
      <c r="AH506" s="172"/>
      <c r="AI506" s="172"/>
      <c r="AJ506" s="172"/>
      <c r="AK506" s="172"/>
      <c r="AL506" s="172"/>
      <c r="AM506" s="172"/>
      <c r="AN506" s="172"/>
      <c r="AO506" s="172"/>
      <c r="AP506" s="172"/>
      <c r="AQ506" s="172"/>
      <c r="AR506" s="172"/>
      <c r="AS506" s="172"/>
      <c r="AT506" s="172"/>
      <c r="AU506" s="172"/>
      <c r="AV506" s="172"/>
      <c r="AW506" s="172"/>
      <c r="AX506" s="172">
        <v>27342</v>
      </c>
      <c r="AY506" s="172">
        <v>247837</v>
      </c>
      <c r="AZ506" s="172">
        <v>573496</v>
      </c>
      <c r="BA506" s="172">
        <v>180298</v>
      </c>
      <c r="BB506" s="172">
        <v>7420</v>
      </c>
      <c r="BC506" s="172"/>
      <c r="BD506" s="172"/>
      <c r="BE506" s="172"/>
      <c r="BF506" s="172"/>
      <c r="BG506" s="172"/>
      <c r="BH506" s="172"/>
      <c r="BI506" s="172"/>
      <c r="BJ506" s="172"/>
      <c r="BK506" s="172"/>
      <c r="BL506" s="172"/>
      <c r="BM506" s="172"/>
      <c r="BN506" s="174"/>
      <c r="BO506" s="50"/>
    </row>
    <row r="507" spans="1:67" ht="16.5" x14ac:dyDescent="0.3">
      <c r="A507" s="171" t="s">
        <v>719</v>
      </c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  <c r="N507" s="172"/>
      <c r="O507" s="172"/>
      <c r="P507" s="172"/>
      <c r="Q507" s="172"/>
      <c r="R507" s="172"/>
      <c r="S507" s="172"/>
      <c r="T507" s="172"/>
      <c r="U507" s="172"/>
      <c r="V507" s="172"/>
      <c r="W507" s="172"/>
      <c r="X507" s="172"/>
      <c r="Y507" s="172"/>
      <c r="Z507" s="172"/>
      <c r="AA507" s="172"/>
      <c r="AB507" s="172"/>
      <c r="AC507" s="172"/>
      <c r="AD507" s="172"/>
      <c r="AE507" s="172"/>
      <c r="AF507" s="172"/>
      <c r="AG507" s="172"/>
      <c r="AH507" s="172"/>
      <c r="AI507" s="172"/>
      <c r="AJ507" s="172"/>
      <c r="AK507" s="172"/>
      <c r="AL507" s="172"/>
      <c r="AM507" s="172"/>
      <c r="AN507" s="172"/>
      <c r="AO507" s="172"/>
      <c r="AP507" s="172"/>
      <c r="AQ507" s="172"/>
      <c r="AR507" s="172"/>
      <c r="AS507" s="172"/>
      <c r="AT507" s="172"/>
      <c r="AU507" s="172"/>
      <c r="AV507" s="172"/>
      <c r="AW507" s="172"/>
      <c r="AX507" s="172">
        <v>69944</v>
      </c>
      <c r="AY507" s="172">
        <v>163975</v>
      </c>
      <c r="AZ507" s="172"/>
      <c r="BA507" s="172"/>
      <c r="BB507" s="172"/>
      <c r="BC507" s="172"/>
      <c r="BD507" s="172"/>
      <c r="BE507" s="172"/>
      <c r="BF507" s="172"/>
      <c r="BG507" s="172"/>
      <c r="BH507" s="172"/>
      <c r="BI507" s="172"/>
      <c r="BJ507" s="172"/>
      <c r="BK507" s="172"/>
      <c r="BL507" s="172"/>
      <c r="BM507" s="172"/>
      <c r="BN507" s="174"/>
      <c r="BO507" s="50"/>
    </row>
    <row r="508" spans="1:67" ht="16.5" x14ac:dyDescent="0.3">
      <c r="A508" s="171" t="s">
        <v>720</v>
      </c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  <c r="S508" s="172"/>
      <c r="T508" s="172"/>
      <c r="U508" s="172"/>
      <c r="V508" s="172"/>
      <c r="W508" s="172"/>
      <c r="X508" s="172"/>
      <c r="Y508" s="172"/>
      <c r="Z508" s="172"/>
      <c r="AA508" s="172"/>
      <c r="AB508" s="172"/>
      <c r="AC508" s="172"/>
      <c r="AD508" s="172"/>
      <c r="AE508" s="172"/>
      <c r="AF508" s="172"/>
      <c r="AG508" s="172"/>
      <c r="AH508" s="172"/>
      <c r="AI508" s="172"/>
      <c r="AJ508" s="172"/>
      <c r="AK508" s="172"/>
      <c r="AL508" s="172"/>
      <c r="AM508" s="172"/>
      <c r="AN508" s="172"/>
      <c r="AO508" s="172"/>
      <c r="AP508" s="172"/>
      <c r="AQ508" s="172"/>
      <c r="AR508" s="172"/>
      <c r="AS508" s="172"/>
      <c r="AT508" s="172"/>
      <c r="AU508" s="172"/>
      <c r="AV508" s="172"/>
      <c r="AW508" s="172"/>
      <c r="AX508" s="172">
        <v>14950</v>
      </c>
      <c r="AY508" s="172">
        <v>57200</v>
      </c>
      <c r="AZ508" s="172"/>
      <c r="BA508" s="172"/>
      <c r="BB508" s="172"/>
      <c r="BC508" s="172"/>
      <c r="BD508" s="172"/>
      <c r="BE508" s="172"/>
      <c r="BF508" s="172"/>
      <c r="BG508" s="172"/>
      <c r="BH508" s="172"/>
      <c r="BI508" s="172"/>
      <c r="BJ508" s="172"/>
      <c r="BK508" s="172"/>
      <c r="BL508" s="172"/>
      <c r="BM508" s="172"/>
      <c r="BN508" s="174"/>
      <c r="BO508" s="50"/>
    </row>
    <row r="509" spans="1:67" ht="16.5" x14ac:dyDescent="0.3">
      <c r="A509" s="171" t="s">
        <v>721</v>
      </c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  <c r="S509" s="172"/>
      <c r="T509" s="172"/>
      <c r="U509" s="172"/>
      <c r="V509" s="172"/>
      <c r="W509" s="172"/>
      <c r="X509" s="172"/>
      <c r="Y509" s="172"/>
      <c r="Z509" s="172"/>
      <c r="AA509" s="172"/>
      <c r="AB509" s="172"/>
      <c r="AC509" s="172"/>
      <c r="AD509" s="172"/>
      <c r="AE509" s="172"/>
      <c r="AF509" s="172"/>
      <c r="AG509" s="172"/>
      <c r="AH509" s="172"/>
      <c r="AI509" s="172"/>
      <c r="AJ509" s="172"/>
      <c r="AK509" s="172"/>
      <c r="AL509" s="172"/>
      <c r="AM509" s="172"/>
      <c r="AN509" s="172"/>
      <c r="AO509" s="172"/>
      <c r="AP509" s="172"/>
      <c r="AQ509" s="172"/>
      <c r="AR509" s="172"/>
      <c r="AS509" s="172"/>
      <c r="AT509" s="172"/>
      <c r="AU509" s="172"/>
      <c r="AV509" s="172"/>
      <c r="AW509" s="172"/>
      <c r="AX509" s="172">
        <v>85566</v>
      </c>
      <c r="AY509" s="172">
        <v>53436</v>
      </c>
      <c r="AZ509" s="172"/>
      <c r="BA509" s="172"/>
      <c r="BB509" s="172"/>
      <c r="BC509" s="172"/>
      <c r="BD509" s="172"/>
      <c r="BE509" s="172"/>
      <c r="BF509" s="172"/>
      <c r="BG509" s="172"/>
      <c r="BH509" s="172"/>
      <c r="BI509" s="172"/>
      <c r="BJ509" s="172"/>
      <c r="BK509" s="172"/>
      <c r="BL509" s="172"/>
      <c r="BM509" s="172"/>
      <c r="BN509" s="174"/>
      <c r="BO509" s="50"/>
    </row>
    <row r="510" spans="1:67" ht="16.5" x14ac:dyDescent="0.3">
      <c r="A510" s="171" t="s">
        <v>722</v>
      </c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  <c r="S510" s="172"/>
      <c r="T510" s="172"/>
      <c r="U510" s="172"/>
      <c r="V510" s="172"/>
      <c r="W510" s="172"/>
      <c r="X510" s="172"/>
      <c r="Y510" s="172"/>
      <c r="Z510" s="172"/>
      <c r="AA510" s="172"/>
      <c r="AB510" s="172"/>
      <c r="AC510" s="172"/>
      <c r="AD510" s="172"/>
      <c r="AE510" s="172"/>
      <c r="AF510" s="172"/>
      <c r="AG510" s="172"/>
      <c r="AH510" s="172"/>
      <c r="AI510" s="172"/>
      <c r="AJ510" s="172"/>
      <c r="AK510" s="172"/>
      <c r="AL510" s="172"/>
      <c r="AM510" s="172"/>
      <c r="AN510" s="172"/>
      <c r="AO510" s="172"/>
      <c r="AP510" s="172"/>
      <c r="AQ510" s="172"/>
      <c r="AR510" s="172"/>
      <c r="AS510" s="172"/>
      <c r="AT510" s="172"/>
      <c r="AU510" s="172"/>
      <c r="AV510" s="172"/>
      <c r="AW510" s="172"/>
      <c r="AX510" s="172">
        <v>81905</v>
      </c>
      <c r="AY510" s="172">
        <v>4000</v>
      </c>
      <c r="AZ510" s="172"/>
      <c r="BA510" s="172"/>
      <c r="BB510" s="172"/>
      <c r="BC510" s="172"/>
      <c r="BD510" s="172"/>
      <c r="BE510" s="172"/>
      <c r="BF510" s="172"/>
      <c r="BG510" s="172"/>
      <c r="BH510" s="172"/>
      <c r="BI510" s="172"/>
      <c r="BJ510" s="172"/>
      <c r="BK510" s="172"/>
      <c r="BL510" s="172"/>
      <c r="BM510" s="172"/>
      <c r="BN510" s="174"/>
      <c r="BO510" s="50"/>
    </row>
    <row r="511" spans="1:67" ht="16.5" x14ac:dyDescent="0.3">
      <c r="A511" s="171" t="s">
        <v>723</v>
      </c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  <c r="N511" s="172"/>
      <c r="O511" s="172"/>
      <c r="P511" s="172"/>
      <c r="Q511" s="172"/>
      <c r="R511" s="172"/>
      <c r="S511" s="172"/>
      <c r="T511" s="172"/>
      <c r="U511" s="172"/>
      <c r="V511" s="172"/>
      <c r="W511" s="172"/>
      <c r="X511" s="172"/>
      <c r="Y511" s="172"/>
      <c r="Z511" s="172"/>
      <c r="AA511" s="172"/>
      <c r="AB511" s="172"/>
      <c r="AC511" s="172"/>
      <c r="AD511" s="172"/>
      <c r="AE511" s="172"/>
      <c r="AF511" s="172"/>
      <c r="AG511" s="172"/>
      <c r="AH511" s="172"/>
      <c r="AI511" s="172"/>
      <c r="AJ511" s="172"/>
      <c r="AK511" s="172"/>
      <c r="AL511" s="172"/>
      <c r="AM511" s="172"/>
      <c r="AN511" s="172"/>
      <c r="AO511" s="172"/>
      <c r="AP511" s="172"/>
      <c r="AQ511" s="172"/>
      <c r="AR511" s="172"/>
      <c r="AS511" s="172"/>
      <c r="AT511" s="172"/>
      <c r="AU511" s="172"/>
      <c r="AV511" s="172"/>
      <c r="AW511" s="172"/>
      <c r="AX511" s="172">
        <v>97694</v>
      </c>
      <c r="AY511" s="172">
        <v>51363</v>
      </c>
      <c r="AZ511" s="172"/>
      <c r="BA511" s="172"/>
      <c r="BB511" s="172"/>
      <c r="BC511" s="172"/>
      <c r="BD511" s="172"/>
      <c r="BE511" s="172"/>
      <c r="BF511" s="172"/>
      <c r="BG511" s="172"/>
      <c r="BH511" s="172"/>
      <c r="BI511" s="172"/>
      <c r="BJ511" s="172"/>
      <c r="BK511" s="172"/>
      <c r="BL511" s="172"/>
      <c r="BM511" s="172"/>
      <c r="BN511" s="174"/>
      <c r="BO511" s="50"/>
    </row>
    <row r="512" spans="1:67" ht="16.5" x14ac:dyDescent="0.3">
      <c r="A512" s="171" t="s">
        <v>724</v>
      </c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  <c r="N512" s="172"/>
      <c r="O512" s="172"/>
      <c r="P512" s="172"/>
      <c r="Q512" s="172"/>
      <c r="R512" s="172"/>
      <c r="S512" s="172"/>
      <c r="T512" s="172"/>
      <c r="U512" s="172"/>
      <c r="V512" s="172"/>
      <c r="W512" s="172"/>
      <c r="X512" s="172"/>
      <c r="Y512" s="172"/>
      <c r="Z512" s="172"/>
      <c r="AA512" s="172"/>
      <c r="AB512" s="172"/>
      <c r="AC512" s="172"/>
      <c r="AD512" s="172"/>
      <c r="AE512" s="172"/>
      <c r="AF512" s="172"/>
      <c r="AG512" s="172"/>
      <c r="AH512" s="172"/>
      <c r="AI512" s="172"/>
      <c r="AJ512" s="172"/>
      <c r="AK512" s="172"/>
      <c r="AL512" s="172"/>
      <c r="AM512" s="172"/>
      <c r="AN512" s="172"/>
      <c r="AO512" s="172"/>
      <c r="AP512" s="172"/>
      <c r="AQ512" s="172"/>
      <c r="AR512" s="172"/>
      <c r="AS512" s="172"/>
      <c r="AT512" s="172"/>
      <c r="AU512" s="172"/>
      <c r="AV512" s="172"/>
      <c r="AW512" s="172"/>
      <c r="AX512" s="172">
        <v>62760</v>
      </c>
      <c r="AY512" s="172">
        <v>2000</v>
      </c>
      <c r="AZ512" s="172"/>
      <c r="BA512" s="172"/>
      <c r="BB512" s="172"/>
      <c r="BC512" s="172"/>
      <c r="BD512" s="172"/>
      <c r="BE512" s="172"/>
      <c r="BF512" s="172"/>
      <c r="BG512" s="172"/>
      <c r="BH512" s="172"/>
      <c r="BI512" s="172"/>
      <c r="BJ512" s="172"/>
      <c r="BK512" s="172"/>
      <c r="BL512" s="172"/>
      <c r="BM512" s="172"/>
      <c r="BN512" s="174"/>
      <c r="BO512" s="50"/>
    </row>
    <row r="513" spans="1:67" ht="16.5" x14ac:dyDescent="0.3">
      <c r="A513" s="171" t="s">
        <v>725</v>
      </c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  <c r="N513" s="172"/>
      <c r="O513" s="172"/>
      <c r="P513" s="172"/>
      <c r="Q513" s="172"/>
      <c r="R513" s="172"/>
      <c r="S513" s="172"/>
      <c r="T513" s="172"/>
      <c r="U513" s="172"/>
      <c r="V513" s="172"/>
      <c r="W513" s="172"/>
      <c r="X513" s="172"/>
      <c r="Y513" s="172"/>
      <c r="Z513" s="172"/>
      <c r="AA513" s="172"/>
      <c r="AB513" s="172"/>
      <c r="AC513" s="172"/>
      <c r="AD513" s="172"/>
      <c r="AE513" s="172"/>
      <c r="AF513" s="172"/>
      <c r="AG513" s="172"/>
      <c r="AH513" s="172"/>
      <c r="AI513" s="172"/>
      <c r="AJ513" s="172"/>
      <c r="AK513" s="172"/>
      <c r="AL513" s="172"/>
      <c r="AM513" s="172"/>
      <c r="AN513" s="172"/>
      <c r="AO513" s="172"/>
      <c r="AP513" s="172"/>
      <c r="AQ513" s="172"/>
      <c r="AR513" s="172"/>
      <c r="AS513" s="172"/>
      <c r="AT513" s="172"/>
      <c r="AU513" s="172"/>
      <c r="AV513" s="172"/>
      <c r="AW513" s="172"/>
      <c r="AX513" s="172">
        <v>228285</v>
      </c>
      <c r="AY513" s="172">
        <v>78501</v>
      </c>
      <c r="AZ513" s="172"/>
      <c r="BA513" s="172"/>
      <c r="BB513" s="172"/>
      <c r="BC513" s="172"/>
      <c r="BD513" s="172"/>
      <c r="BE513" s="172"/>
      <c r="BF513" s="172"/>
      <c r="BG513" s="172"/>
      <c r="BH513" s="172"/>
      <c r="BI513" s="172"/>
      <c r="BJ513" s="172"/>
      <c r="BK513" s="172"/>
      <c r="BL513" s="172"/>
      <c r="BM513" s="172"/>
      <c r="BN513" s="174"/>
      <c r="BO513" s="50"/>
    </row>
    <row r="514" spans="1:67" ht="16.5" x14ac:dyDescent="0.3">
      <c r="A514" s="171" t="s">
        <v>726</v>
      </c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  <c r="N514" s="172"/>
      <c r="O514" s="172"/>
      <c r="P514" s="172"/>
      <c r="Q514" s="172"/>
      <c r="R514" s="172"/>
      <c r="S514" s="172"/>
      <c r="T514" s="172"/>
      <c r="U514" s="172"/>
      <c r="V514" s="172"/>
      <c r="W514" s="172"/>
      <c r="X514" s="172"/>
      <c r="Y514" s="172"/>
      <c r="Z514" s="172"/>
      <c r="AA514" s="172"/>
      <c r="AB514" s="172"/>
      <c r="AC514" s="172"/>
      <c r="AD514" s="172"/>
      <c r="AE514" s="172"/>
      <c r="AF514" s="172"/>
      <c r="AG514" s="172"/>
      <c r="AH514" s="172"/>
      <c r="AI514" s="172"/>
      <c r="AJ514" s="172"/>
      <c r="AK514" s="172"/>
      <c r="AL514" s="172"/>
      <c r="AM514" s="172"/>
      <c r="AN514" s="172"/>
      <c r="AO514" s="172"/>
      <c r="AP514" s="172"/>
      <c r="AQ514" s="172"/>
      <c r="AR514" s="172"/>
      <c r="AS514" s="172"/>
      <c r="AT514" s="172"/>
      <c r="AU514" s="172"/>
      <c r="AV514" s="172"/>
      <c r="AW514" s="172"/>
      <c r="AX514" s="172">
        <v>24363</v>
      </c>
      <c r="AY514" s="172">
        <v>352240</v>
      </c>
      <c r="AZ514" s="172">
        <v>343284</v>
      </c>
      <c r="BA514" s="172">
        <v>235896</v>
      </c>
      <c r="BB514" s="172">
        <v>39741</v>
      </c>
      <c r="BC514" s="172"/>
      <c r="BD514" s="172"/>
      <c r="BE514" s="172"/>
      <c r="BF514" s="172"/>
      <c r="BG514" s="172"/>
      <c r="BH514" s="172"/>
      <c r="BI514" s="172"/>
      <c r="BJ514" s="172"/>
      <c r="BK514" s="172"/>
      <c r="BL514" s="172"/>
      <c r="BM514" s="172"/>
      <c r="BN514" s="174"/>
      <c r="BO514" s="50"/>
    </row>
    <row r="515" spans="1:67" ht="16.5" x14ac:dyDescent="0.3">
      <c r="A515" s="171" t="s">
        <v>727</v>
      </c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  <c r="N515" s="172"/>
      <c r="O515" s="172"/>
      <c r="P515" s="172"/>
      <c r="Q515" s="172"/>
      <c r="R515" s="172"/>
      <c r="S515" s="172"/>
      <c r="T515" s="172"/>
      <c r="U515" s="172"/>
      <c r="V515" s="172"/>
      <c r="W515" s="172"/>
      <c r="X515" s="172"/>
      <c r="Y515" s="172"/>
      <c r="Z515" s="172"/>
      <c r="AA515" s="172"/>
      <c r="AB515" s="172"/>
      <c r="AC515" s="172"/>
      <c r="AD515" s="172"/>
      <c r="AE515" s="172"/>
      <c r="AF515" s="172"/>
      <c r="AG515" s="172"/>
      <c r="AH515" s="172"/>
      <c r="AI515" s="172"/>
      <c r="AJ515" s="172"/>
      <c r="AK515" s="172"/>
      <c r="AL515" s="172"/>
      <c r="AM515" s="172"/>
      <c r="AN515" s="172"/>
      <c r="AO515" s="172"/>
      <c r="AP515" s="172"/>
      <c r="AQ515" s="172"/>
      <c r="AR515" s="172"/>
      <c r="AS515" s="172"/>
      <c r="AT515" s="172"/>
      <c r="AU515" s="172"/>
      <c r="AV515" s="172"/>
      <c r="AW515" s="172"/>
      <c r="AX515" s="172">
        <v>27900</v>
      </c>
      <c r="AY515" s="172">
        <v>362327</v>
      </c>
      <c r="AZ515" s="172">
        <v>415430</v>
      </c>
      <c r="BA515" s="172">
        <v>265937</v>
      </c>
      <c r="BB515" s="172">
        <v>50623</v>
      </c>
      <c r="BC515" s="172"/>
      <c r="BD515" s="172"/>
      <c r="BE515" s="172"/>
      <c r="BF515" s="172"/>
      <c r="BG515" s="172"/>
      <c r="BH515" s="172"/>
      <c r="BI515" s="172"/>
      <c r="BJ515" s="172"/>
      <c r="BK515" s="172"/>
      <c r="BL515" s="172"/>
      <c r="BM515" s="172"/>
      <c r="BN515" s="174"/>
      <c r="BO515" s="50"/>
    </row>
    <row r="516" spans="1:67" ht="16.5" x14ac:dyDescent="0.3">
      <c r="A516" s="171" t="s">
        <v>728</v>
      </c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  <c r="N516" s="172"/>
      <c r="O516" s="172"/>
      <c r="P516" s="172"/>
      <c r="Q516" s="172"/>
      <c r="R516" s="172"/>
      <c r="S516" s="172"/>
      <c r="T516" s="172"/>
      <c r="U516" s="172"/>
      <c r="V516" s="172"/>
      <c r="W516" s="172"/>
      <c r="X516" s="172"/>
      <c r="Y516" s="172"/>
      <c r="Z516" s="172"/>
      <c r="AA516" s="172"/>
      <c r="AB516" s="172"/>
      <c r="AC516" s="172"/>
      <c r="AD516" s="172"/>
      <c r="AE516" s="172"/>
      <c r="AF516" s="172"/>
      <c r="AG516" s="172"/>
      <c r="AH516" s="172"/>
      <c r="AI516" s="172"/>
      <c r="AJ516" s="172"/>
      <c r="AK516" s="172"/>
      <c r="AL516" s="172"/>
      <c r="AM516" s="172"/>
      <c r="AN516" s="172"/>
      <c r="AO516" s="172"/>
      <c r="AP516" s="172"/>
      <c r="AQ516" s="172"/>
      <c r="AR516" s="172"/>
      <c r="AS516" s="172"/>
      <c r="AT516" s="172"/>
      <c r="AU516" s="172"/>
      <c r="AV516" s="172"/>
      <c r="AW516" s="172"/>
      <c r="AX516" s="172">
        <v>31093</v>
      </c>
      <c r="AY516" s="172">
        <v>371030</v>
      </c>
      <c r="AZ516" s="172">
        <v>417831</v>
      </c>
      <c r="BA516" s="172">
        <v>260429</v>
      </c>
      <c r="BB516" s="172">
        <v>58389</v>
      </c>
      <c r="BC516" s="172"/>
      <c r="BD516" s="172"/>
      <c r="BE516" s="172"/>
      <c r="BF516" s="172"/>
      <c r="BG516" s="172"/>
      <c r="BH516" s="172"/>
      <c r="BI516" s="172"/>
      <c r="BJ516" s="172"/>
      <c r="BK516" s="172"/>
      <c r="BL516" s="172"/>
      <c r="BM516" s="172"/>
      <c r="BN516" s="174"/>
      <c r="BO516" s="50"/>
    </row>
    <row r="517" spans="1:67" ht="16.5" x14ac:dyDescent="0.3">
      <c r="A517" s="171" t="s">
        <v>729</v>
      </c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  <c r="N517" s="172"/>
      <c r="O517" s="172"/>
      <c r="P517" s="172"/>
      <c r="Q517" s="172"/>
      <c r="R517" s="172"/>
      <c r="S517" s="172"/>
      <c r="T517" s="172"/>
      <c r="U517" s="172"/>
      <c r="V517" s="172"/>
      <c r="W517" s="172"/>
      <c r="X517" s="172"/>
      <c r="Y517" s="172"/>
      <c r="Z517" s="172"/>
      <c r="AA517" s="172"/>
      <c r="AB517" s="172"/>
      <c r="AC517" s="172"/>
      <c r="AD517" s="172"/>
      <c r="AE517" s="172"/>
      <c r="AF517" s="172"/>
      <c r="AG517" s="172"/>
      <c r="AH517" s="172"/>
      <c r="AI517" s="172"/>
      <c r="AJ517" s="172"/>
      <c r="AK517" s="172"/>
      <c r="AL517" s="172"/>
      <c r="AM517" s="172"/>
      <c r="AN517" s="172"/>
      <c r="AO517" s="172"/>
      <c r="AP517" s="172"/>
      <c r="AQ517" s="172"/>
      <c r="AR517" s="172"/>
      <c r="AS517" s="172"/>
      <c r="AT517" s="172"/>
      <c r="AU517" s="172"/>
      <c r="AV517" s="172"/>
      <c r="AW517" s="172"/>
      <c r="AX517" s="172"/>
      <c r="AY517" s="172">
        <v>0</v>
      </c>
      <c r="AZ517" s="172">
        <v>223177</v>
      </c>
      <c r="BA517" s="172">
        <v>169736</v>
      </c>
      <c r="BB517" s="172">
        <v>16549</v>
      </c>
      <c r="BC517" s="172"/>
      <c r="BD517" s="172"/>
      <c r="BE517" s="172"/>
      <c r="BF517" s="172"/>
      <c r="BG517" s="172"/>
      <c r="BH517" s="172"/>
      <c r="BI517" s="172"/>
      <c r="BJ517" s="172"/>
      <c r="BK517" s="172"/>
      <c r="BL517" s="172"/>
      <c r="BM517" s="172"/>
      <c r="BN517" s="174"/>
      <c r="BO517" s="50"/>
    </row>
    <row r="518" spans="1:67" ht="16.5" x14ac:dyDescent="0.3">
      <c r="A518" s="171" t="s">
        <v>730</v>
      </c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  <c r="N518" s="172"/>
      <c r="O518" s="172"/>
      <c r="P518" s="172"/>
      <c r="Q518" s="172"/>
      <c r="R518" s="172"/>
      <c r="S518" s="172"/>
      <c r="T518" s="172"/>
      <c r="U518" s="172"/>
      <c r="V518" s="172"/>
      <c r="W518" s="172"/>
      <c r="X518" s="172"/>
      <c r="Y518" s="172"/>
      <c r="Z518" s="172"/>
      <c r="AA518" s="172"/>
      <c r="AB518" s="172"/>
      <c r="AC518" s="172"/>
      <c r="AD518" s="172"/>
      <c r="AE518" s="172"/>
      <c r="AF518" s="172"/>
      <c r="AG518" s="172"/>
      <c r="AH518" s="172"/>
      <c r="AI518" s="172"/>
      <c r="AJ518" s="172"/>
      <c r="AK518" s="172"/>
      <c r="AL518" s="172"/>
      <c r="AM518" s="172"/>
      <c r="AN518" s="172"/>
      <c r="AO518" s="172"/>
      <c r="AP518" s="172"/>
      <c r="AQ518" s="172"/>
      <c r="AR518" s="172"/>
      <c r="AS518" s="172"/>
      <c r="AT518" s="172"/>
      <c r="AU518" s="172"/>
      <c r="AV518" s="172"/>
      <c r="AW518" s="172"/>
      <c r="AX518" s="172"/>
      <c r="AY518" s="172">
        <v>6000</v>
      </c>
      <c r="AZ518" s="172">
        <v>134134</v>
      </c>
      <c r="BA518" s="172">
        <v>86073</v>
      </c>
      <c r="BB518" s="172">
        <v>8951</v>
      </c>
      <c r="BC518" s="172"/>
      <c r="BD518" s="172"/>
      <c r="BE518" s="172"/>
      <c r="BF518" s="172"/>
      <c r="BG518" s="172"/>
      <c r="BH518" s="172"/>
      <c r="BI518" s="172"/>
      <c r="BJ518" s="172"/>
      <c r="BK518" s="172"/>
      <c r="BL518" s="172"/>
      <c r="BM518" s="172"/>
      <c r="BN518" s="174"/>
      <c r="BO518" s="50"/>
    </row>
    <row r="519" spans="1:67" ht="16.5" x14ac:dyDescent="0.3">
      <c r="A519" s="171" t="s">
        <v>731</v>
      </c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  <c r="N519" s="172"/>
      <c r="O519" s="172"/>
      <c r="P519" s="172"/>
      <c r="Q519" s="172"/>
      <c r="R519" s="172"/>
      <c r="S519" s="172"/>
      <c r="T519" s="172"/>
      <c r="U519" s="172"/>
      <c r="V519" s="172"/>
      <c r="W519" s="172"/>
      <c r="X519" s="172"/>
      <c r="Y519" s="172"/>
      <c r="Z519" s="172"/>
      <c r="AA519" s="172"/>
      <c r="AB519" s="172"/>
      <c r="AC519" s="172"/>
      <c r="AD519" s="172"/>
      <c r="AE519" s="172"/>
      <c r="AF519" s="172"/>
      <c r="AG519" s="172"/>
      <c r="AH519" s="172"/>
      <c r="AI519" s="172"/>
      <c r="AJ519" s="172"/>
      <c r="AK519" s="172"/>
      <c r="AL519" s="172"/>
      <c r="AM519" s="172"/>
      <c r="AN519" s="172"/>
      <c r="AO519" s="172"/>
      <c r="AP519" s="172"/>
      <c r="AQ519" s="172"/>
      <c r="AR519" s="172"/>
      <c r="AS519" s="172"/>
      <c r="AT519" s="172"/>
      <c r="AU519" s="172"/>
      <c r="AV519" s="172"/>
      <c r="AW519" s="172"/>
      <c r="AX519" s="172"/>
      <c r="AY519" s="172">
        <v>100851</v>
      </c>
      <c r="AZ519" s="172">
        <v>922965</v>
      </c>
      <c r="BA519" s="172">
        <v>727887</v>
      </c>
      <c r="BB519" s="172">
        <v>32158</v>
      </c>
      <c r="BC519" s="172"/>
      <c r="BD519" s="172"/>
      <c r="BE519" s="172"/>
      <c r="BF519" s="172"/>
      <c r="BG519" s="172"/>
      <c r="BH519" s="172"/>
      <c r="BI519" s="172"/>
      <c r="BJ519" s="172"/>
      <c r="BK519" s="172"/>
      <c r="BL519" s="172"/>
      <c r="BM519" s="172"/>
      <c r="BN519" s="174"/>
      <c r="BO519" s="50"/>
    </row>
    <row r="520" spans="1:67" ht="16.5" x14ac:dyDescent="0.3">
      <c r="A520" s="171" t="s">
        <v>732</v>
      </c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  <c r="N520" s="172"/>
      <c r="O520" s="172"/>
      <c r="P520" s="172"/>
      <c r="Q520" s="172"/>
      <c r="R520" s="172"/>
      <c r="S520" s="172"/>
      <c r="T520" s="172"/>
      <c r="U520" s="172"/>
      <c r="V520" s="172"/>
      <c r="W520" s="172"/>
      <c r="X520" s="172"/>
      <c r="Y520" s="172"/>
      <c r="Z520" s="172"/>
      <c r="AA520" s="172"/>
      <c r="AB520" s="172"/>
      <c r="AC520" s="172"/>
      <c r="AD520" s="172"/>
      <c r="AE520" s="172"/>
      <c r="AF520" s="172"/>
      <c r="AG520" s="172"/>
      <c r="AH520" s="172"/>
      <c r="AI520" s="172"/>
      <c r="AJ520" s="172"/>
      <c r="AK520" s="172"/>
      <c r="AL520" s="172"/>
      <c r="AM520" s="172"/>
      <c r="AN520" s="172"/>
      <c r="AO520" s="172"/>
      <c r="AP520" s="172"/>
      <c r="AQ520" s="172"/>
      <c r="AR520" s="172"/>
      <c r="AS520" s="172"/>
      <c r="AT520" s="172"/>
      <c r="AU520" s="172"/>
      <c r="AV520" s="172"/>
      <c r="AW520" s="172"/>
      <c r="AX520" s="172"/>
      <c r="AY520" s="172">
        <v>448635</v>
      </c>
      <c r="AZ520" s="172">
        <v>1668659</v>
      </c>
      <c r="BA520" s="172">
        <v>1029092</v>
      </c>
      <c r="BB520" s="172">
        <v>23947</v>
      </c>
      <c r="BC520" s="172"/>
      <c r="BD520" s="172"/>
      <c r="BE520" s="172"/>
      <c r="BF520" s="172"/>
      <c r="BG520" s="172"/>
      <c r="BH520" s="172"/>
      <c r="BI520" s="172"/>
      <c r="BJ520" s="172"/>
      <c r="BK520" s="172"/>
      <c r="BL520" s="172"/>
      <c r="BM520" s="172"/>
      <c r="BN520" s="174"/>
      <c r="BO520" s="50"/>
    </row>
    <row r="521" spans="1:67" ht="16.5" x14ac:dyDescent="0.3">
      <c r="A521" s="171" t="s">
        <v>733</v>
      </c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  <c r="N521" s="172"/>
      <c r="O521" s="172"/>
      <c r="P521" s="172"/>
      <c r="Q521" s="172"/>
      <c r="R521" s="172"/>
      <c r="S521" s="172"/>
      <c r="T521" s="172"/>
      <c r="U521" s="172"/>
      <c r="V521" s="172"/>
      <c r="W521" s="172"/>
      <c r="X521" s="172"/>
      <c r="Y521" s="172"/>
      <c r="Z521" s="172"/>
      <c r="AA521" s="172"/>
      <c r="AB521" s="172"/>
      <c r="AC521" s="172"/>
      <c r="AD521" s="172"/>
      <c r="AE521" s="172"/>
      <c r="AF521" s="172"/>
      <c r="AG521" s="172"/>
      <c r="AH521" s="172"/>
      <c r="AI521" s="172"/>
      <c r="AJ521" s="172"/>
      <c r="AK521" s="172"/>
      <c r="AL521" s="172"/>
      <c r="AM521" s="172"/>
      <c r="AN521" s="172"/>
      <c r="AO521" s="172"/>
      <c r="AP521" s="172"/>
      <c r="AQ521" s="172"/>
      <c r="AR521" s="172"/>
      <c r="AS521" s="172"/>
      <c r="AT521" s="172"/>
      <c r="AU521" s="172"/>
      <c r="AV521" s="172"/>
      <c r="AW521" s="172"/>
      <c r="AX521" s="172"/>
      <c r="AY521" s="172">
        <v>1001028</v>
      </c>
      <c r="AZ521" s="172">
        <v>2736679</v>
      </c>
      <c r="BA521" s="172">
        <v>1310683</v>
      </c>
      <c r="BB521" s="172">
        <v>37140</v>
      </c>
      <c r="BC521" s="172"/>
      <c r="BD521" s="172"/>
      <c r="BE521" s="172"/>
      <c r="BF521" s="172"/>
      <c r="BG521" s="172"/>
      <c r="BH521" s="172"/>
      <c r="BI521" s="172"/>
      <c r="BJ521" s="172"/>
      <c r="BK521" s="172"/>
      <c r="BL521" s="172"/>
      <c r="BM521" s="172"/>
      <c r="BN521" s="174"/>
      <c r="BO521" s="50"/>
    </row>
    <row r="522" spans="1:67" ht="16.5" x14ac:dyDescent="0.3">
      <c r="A522" s="171" t="s">
        <v>734</v>
      </c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  <c r="N522" s="172"/>
      <c r="O522" s="172"/>
      <c r="P522" s="172"/>
      <c r="Q522" s="172"/>
      <c r="R522" s="172"/>
      <c r="S522" s="172"/>
      <c r="T522" s="172"/>
      <c r="U522" s="172"/>
      <c r="V522" s="172"/>
      <c r="W522" s="172"/>
      <c r="X522" s="172"/>
      <c r="Y522" s="172"/>
      <c r="Z522" s="172"/>
      <c r="AA522" s="172"/>
      <c r="AB522" s="172"/>
      <c r="AC522" s="172"/>
      <c r="AD522" s="172"/>
      <c r="AE522" s="172"/>
      <c r="AF522" s="172"/>
      <c r="AG522" s="172"/>
      <c r="AH522" s="172"/>
      <c r="AI522" s="172"/>
      <c r="AJ522" s="172"/>
      <c r="AK522" s="172"/>
      <c r="AL522" s="172"/>
      <c r="AM522" s="172"/>
      <c r="AN522" s="172"/>
      <c r="AO522" s="172"/>
      <c r="AP522" s="172"/>
      <c r="AQ522" s="172"/>
      <c r="AR522" s="172"/>
      <c r="AS522" s="172"/>
      <c r="AT522" s="172"/>
      <c r="AU522" s="172"/>
      <c r="AV522" s="172"/>
      <c r="AW522" s="172"/>
      <c r="AX522" s="172"/>
      <c r="AY522" s="172">
        <v>33142</v>
      </c>
      <c r="AZ522" s="172">
        <v>460166</v>
      </c>
      <c r="BA522" s="172">
        <v>304905</v>
      </c>
      <c r="BB522" s="172">
        <v>11530</v>
      </c>
      <c r="BC522" s="172"/>
      <c r="BD522" s="172"/>
      <c r="BE522" s="172"/>
      <c r="BF522" s="172"/>
      <c r="BG522" s="172"/>
      <c r="BH522" s="172"/>
      <c r="BI522" s="172"/>
      <c r="BJ522" s="172"/>
      <c r="BK522" s="172"/>
      <c r="BL522" s="172"/>
      <c r="BM522" s="172"/>
      <c r="BN522" s="174"/>
      <c r="BO522" s="50"/>
    </row>
    <row r="523" spans="1:67" ht="16.5" x14ac:dyDescent="0.3">
      <c r="A523" s="171" t="s">
        <v>735</v>
      </c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  <c r="N523" s="172"/>
      <c r="O523" s="172"/>
      <c r="P523" s="172"/>
      <c r="Q523" s="172"/>
      <c r="R523" s="172"/>
      <c r="S523" s="172"/>
      <c r="T523" s="172"/>
      <c r="U523" s="172"/>
      <c r="V523" s="172"/>
      <c r="W523" s="172"/>
      <c r="X523" s="172"/>
      <c r="Y523" s="172"/>
      <c r="Z523" s="172"/>
      <c r="AA523" s="172"/>
      <c r="AB523" s="172"/>
      <c r="AC523" s="172"/>
      <c r="AD523" s="172"/>
      <c r="AE523" s="172"/>
      <c r="AF523" s="172"/>
      <c r="AG523" s="172"/>
      <c r="AH523" s="172"/>
      <c r="AI523" s="172"/>
      <c r="AJ523" s="172"/>
      <c r="AK523" s="172"/>
      <c r="AL523" s="172"/>
      <c r="AM523" s="172"/>
      <c r="AN523" s="172"/>
      <c r="AO523" s="172"/>
      <c r="AP523" s="172"/>
      <c r="AQ523" s="172"/>
      <c r="AR523" s="172"/>
      <c r="AS523" s="172"/>
      <c r="AT523" s="172"/>
      <c r="AU523" s="172"/>
      <c r="AV523" s="172"/>
      <c r="AW523" s="172"/>
      <c r="AX523" s="172"/>
      <c r="AY523" s="172">
        <v>22606</v>
      </c>
      <c r="AZ523" s="172">
        <v>246146</v>
      </c>
      <c r="BA523" s="172">
        <v>170113</v>
      </c>
      <c r="BB523" s="172">
        <v>11346</v>
      </c>
      <c r="BC523" s="172"/>
      <c r="BD523" s="172"/>
      <c r="BE523" s="172"/>
      <c r="BF523" s="172"/>
      <c r="BG523" s="172"/>
      <c r="BH523" s="172"/>
      <c r="BI523" s="172"/>
      <c r="BJ523" s="172"/>
      <c r="BK523" s="172"/>
      <c r="BL523" s="172"/>
      <c r="BM523" s="172"/>
      <c r="BN523" s="174"/>
      <c r="BO523" s="50"/>
    </row>
    <row r="524" spans="1:67" ht="16.5" x14ac:dyDescent="0.3">
      <c r="A524" s="171" t="s">
        <v>736</v>
      </c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  <c r="N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2"/>
      <c r="Z524" s="172"/>
      <c r="AA524" s="172"/>
      <c r="AB524" s="172"/>
      <c r="AC524" s="172"/>
      <c r="AD524" s="172"/>
      <c r="AE524" s="172"/>
      <c r="AF524" s="172"/>
      <c r="AG524" s="172"/>
      <c r="AH524" s="172"/>
      <c r="AI524" s="172"/>
      <c r="AJ524" s="172"/>
      <c r="AK524" s="172"/>
      <c r="AL524" s="172"/>
      <c r="AM524" s="172"/>
      <c r="AN524" s="172"/>
      <c r="AO524" s="172"/>
      <c r="AP524" s="172"/>
      <c r="AQ524" s="172"/>
      <c r="AR524" s="172"/>
      <c r="AS524" s="172"/>
      <c r="AT524" s="172"/>
      <c r="AU524" s="172"/>
      <c r="AV524" s="172"/>
      <c r="AW524" s="172"/>
      <c r="AX524" s="172"/>
      <c r="AY524" s="172">
        <v>21084</v>
      </c>
      <c r="AZ524" s="172">
        <v>184521</v>
      </c>
      <c r="BA524" s="172">
        <v>138862</v>
      </c>
      <c r="BB524" s="172">
        <v>5088</v>
      </c>
      <c r="BC524" s="172"/>
      <c r="BD524" s="172"/>
      <c r="BE524" s="172"/>
      <c r="BF524" s="172"/>
      <c r="BG524" s="172"/>
      <c r="BH524" s="172"/>
      <c r="BI524" s="172"/>
      <c r="BJ524" s="172"/>
      <c r="BK524" s="172"/>
      <c r="BL524" s="172"/>
      <c r="BM524" s="172"/>
      <c r="BN524" s="174"/>
      <c r="BO524" s="50"/>
    </row>
    <row r="525" spans="1:67" ht="16.5" x14ac:dyDescent="0.3">
      <c r="A525" s="171" t="s">
        <v>737</v>
      </c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  <c r="N525" s="172"/>
      <c r="O525" s="172"/>
      <c r="P525" s="172"/>
      <c r="Q525" s="172"/>
      <c r="R525" s="172"/>
      <c r="S525" s="172"/>
      <c r="T525" s="172"/>
      <c r="U525" s="172"/>
      <c r="V525" s="172"/>
      <c r="W525" s="172"/>
      <c r="X525" s="172"/>
      <c r="Y525" s="172"/>
      <c r="Z525" s="172"/>
      <c r="AA525" s="172"/>
      <c r="AB525" s="172"/>
      <c r="AC525" s="172"/>
      <c r="AD525" s="172"/>
      <c r="AE525" s="172"/>
      <c r="AF525" s="172"/>
      <c r="AG525" s="172"/>
      <c r="AH525" s="172"/>
      <c r="AI525" s="172"/>
      <c r="AJ525" s="172"/>
      <c r="AK525" s="172"/>
      <c r="AL525" s="172"/>
      <c r="AM525" s="172"/>
      <c r="AN525" s="172"/>
      <c r="AO525" s="172"/>
      <c r="AP525" s="172"/>
      <c r="AQ525" s="172"/>
      <c r="AR525" s="172"/>
      <c r="AS525" s="172"/>
      <c r="AT525" s="172"/>
      <c r="AU525" s="172"/>
      <c r="AV525" s="172"/>
      <c r="AW525" s="172"/>
      <c r="AX525" s="172"/>
      <c r="AY525" s="172">
        <v>19768</v>
      </c>
      <c r="AZ525" s="172">
        <v>160046</v>
      </c>
      <c r="BA525" s="172">
        <v>106848</v>
      </c>
      <c r="BB525" s="172">
        <v>1346</v>
      </c>
      <c r="BC525" s="172"/>
      <c r="BD525" s="172"/>
      <c r="BE525" s="172"/>
      <c r="BF525" s="172"/>
      <c r="BG525" s="172"/>
      <c r="BH525" s="172"/>
      <c r="BI525" s="172"/>
      <c r="BJ525" s="172"/>
      <c r="BK525" s="172"/>
      <c r="BL525" s="172"/>
      <c r="BM525" s="172"/>
      <c r="BN525" s="174"/>
      <c r="BO525" s="50"/>
    </row>
    <row r="526" spans="1:67" ht="16.5" x14ac:dyDescent="0.3">
      <c r="A526" s="171" t="s">
        <v>738</v>
      </c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  <c r="N526" s="172"/>
      <c r="O526" s="172"/>
      <c r="P526" s="172"/>
      <c r="Q526" s="172"/>
      <c r="R526" s="172"/>
      <c r="S526" s="172"/>
      <c r="T526" s="172"/>
      <c r="U526" s="172"/>
      <c r="V526" s="172"/>
      <c r="W526" s="172"/>
      <c r="X526" s="172"/>
      <c r="Y526" s="172"/>
      <c r="Z526" s="172"/>
      <c r="AA526" s="172"/>
      <c r="AB526" s="172"/>
      <c r="AC526" s="172"/>
      <c r="AD526" s="172"/>
      <c r="AE526" s="172"/>
      <c r="AF526" s="172"/>
      <c r="AG526" s="172"/>
      <c r="AH526" s="172"/>
      <c r="AI526" s="172"/>
      <c r="AJ526" s="172"/>
      <c r="AK526" s="172"/>
      <c r="AL526" s="172"/>
      <c r="AM526" s="172"/>
      <c r="AN526" s="172"/>
      <c r="AO526" s="172"/>
      <c r="AP526" s="172"/>
      <c r="AQ526" s="172"/>
      <c r="AR526" s="172"/>
      <c r="AS526" s="172"/>
      <c r="AT526" s="172"/>
      <c r="AU526" s="172"/>
      <c r="AV526" s="172"/>
      <c r="AW526" s="172"/>
      <c r="AX526" s="172"/>
      <c r="AY526" s="172">
        <v>10752</v>
      </c>
      <c r="AZ526" s="172">
        <v>116760</v>
      </c>
      <c r="BA526" s="172">
        <v>73559</v>
      </c>
      <c r="BB526" s="172">
        <v>2124</v>
      </c>
      <c r="BC526" s="172"/>
      <c r="BD526" s="172"/>
      <c r="BE526" s="172"/>
      <c r="BF526" s="172"/>
      <c r="BG526" s="172"/>
      <c r="BH526" s="172"/>
      <c r="BI526" s="172"/>
      <c r="BJ526" s="172"/>
      <c r="BK526" s="172"/>
      <c r="BL526" s="172"/>
      <c r="BM526" s="172"/>
      <c r="BN526" s="174"/>
      <c r="BO526" s="50"/>
    </row>
    <row r="527" spans="1:67" ht="16.5" x14ac:dyDescent="0.3">
      <c r="A527" s="171" t="s">
        <v>739</v>
      </c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  <c r="N527" s="172"/>
      <c r="O527" s="172"/>
      <c r="P527" s="172"/>
      <c r="Q527" s="172"/>
      <c r="R527" s="172"/>
      <c r="S527" s="172"/>
      <c r="T527" s="172"/>
      <c r="U527" s="172"/>
      <c r="V527" s="172"/>
      <c r="W527" s="172"/>
      <c r="X527" s="172"/>
      <c r="Y527" s="172"/>
      <c r="Z527" s="172"/>
      <c r="AA527" s="172"/>
      <c r="AB527" s="172"/>
      <c r="AC527" s="172"/>
      <c r="AD527" s="172"/>
      <c r="AE527" s="172"/>
      <c r="AF527" s="172"/>
      <c r="AG527" s="172"/>
      <c r="AH527" s="172"/>
      <c r="AI527" s="172"/>
      <c r="AJ527" s="172"/>
      <c r="AK527" s="172"/>
      <c r="AL527" s="172"/>
      <c r="AM527" s="172"/>
      <c r="AN527" s="172"/>
      <c r="AO527" s="172"/>
      <c r="AP527" s="172"/>
      <c r="AQ527" s="172"/>
      <c r="AR527" s="172"/>
      <c r="AS527" s="172"/>
      <c r="AT527" s="172"/>
      <c r="AU527" s="172"/>
      <c r="AV527" s="172"/>
      <c r="AW527" s="172"/>
      <c r="AX527" s="172"/>
      <c r="AY527" s="172">
        <v>529248</v>
      </c>
      <c r="AZ527" s="172">
        <v>2244640</v>
      </c>
      <c r="BA527" s="172">
        <v>901407</v>
      </c>
      <c r="BB527" s="172">
        <v>15570</v>
      </c>
      <c r="BC527" s="172"/>
      <c r="BD527" s="172"/>
      <c r="BE527" s="172"/>
      <c r="BF527" s="172"/>
      <c r="BG527" s="172"/>
      <c r="BH527" s="172"/>
      <c r="BI527" s="172"/>
      <c r="BJ527" s="172"/>
      <c r="BK527" s="172"/>
      <c r="BL527" s="172"/>
      <c r="BM527" s="172"/>
      <c r="BN527" s="174"/>
      <c r="BO527" s="50"/>
    </row>
    <row r="528" spans="1:67" ht="16.5" x14ac:dyDescent="0.3">
      <c r="A528" s="171" t="s">
        <v>740</v>
      </c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  <c r="S528" s="172"/>
      <c r="T528" s="172"/>
      <c r="U528" s="172"/>
      <c r="V528" s="172"/>
      <c r="W528" s="172"/>
      <c r="X528" s="172"/>
      <c r="Y528" s="172"/>
      <c r="Z528" s="172"/>
      <c r="AA528" s="172"/>
      <c r="AB528" s="172"/>
      <c r="AC528" s="172"/>
      <c r="AD528" s="172"/>
      <c r="AE528" s="172"/>
      <c r="AF528" s="172"/>
      <c r="AG528" s="172"/>
      <c r="AH528" s="172"/>
      <c r="AI528" s="172"/>
      <c r="AJ528" s="172"/>
      <c r="AK528" s="172"/>
      <c r="AL528" s="172"/>
      <c r="AM528" s="172"/>
      <c r="AN528" s="172"/>
      <c r="AO528" s="172"/>
      <c r="AP528" s="172"/>
      <c r="AQ528" s="172"/>
      <c r="AR528" s="172"/>
      <c r="AS528" s="172"/>
      <c r="AT528" s="172"/>
      <c r="AU528" s="172"/>
      <c r="AV528" s="172"/>
      <c r="AW528" s="172"/>
      <c r="AX528" s="172"/>
      <c r="AY528" s="172">
        <v>53787</v>
      </c>
      <c r="AZ528" s="172">
        <v>584235</v>
      </c>
      <c r="BA528" s="172">
        <v>416580</v>
      </c>
      <c r="BB528" s="172">
        <v>13668</v>
      </c>
      <c r="BC528" s="172"/>
      <c r="BD528" s="172"/>
      <c r="BE528" s="172"/>
      <c r="BF528" s="172"/>
      <c r="BG528" s="172"/>
      <c r="BH528" s="172"/>
      <c r="BI528" s="172"/>
      <c r="BJ528" s="172"/>
      <c r="BK528" s="172"/>
      <c r="BL528" s="172"/>
      <c r="BM528" s="172"/>
      <c r="BN528" s="174"/>
      <c r="BO528" s="50"/>
    </row>
    <row r="529" spans="1:67" ht="16.5" x14ac:dyDescent="0.3">
      <c r="A529" s="171" t="s">
        <v>741</v>
      </c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  <c r="S529" s="172"/>
      <c r="T529" s="172"/>
      <c r="U529" s="172"/>
      <c r="V529" s="172"/>
      <c r="W529" s="172"/>
      <c r="X529" s="172"/>
      <c r="Y529" s="172"/>
      <c r="Z529" s="172"/>
      <c r="AA529" s="172"/>
      <c r="AB529" s="172"/>
      <c r="AC529" s="172"/>
      <c r="AD529" s="172"/>
      <c r="AE529" s="172"/>
      <c r="AF529" s="172"/>
      <c r="AG529" s="172"/>
      <c r="AH529" s="172"/>
      <c r="AI529" s="172"/>
      <c r="AJ529" s="172"/>
      <c r="AK529" s="172"/>
      <c r="AL529" s="172"/>
      <c r="AM529" s="172"/>
      <c r="AN529" s="172"/>
      <c r="AO529" s="172"/>
      <c r="AP529" s="172"/>
      <c r="AQ529" s="172"/>
      <c r="AR529" s="172"/>
      <c r="AS529" s="172"/>
      <c r="AT529" s="172"/>
      <c r="AU529" s="172"/>
      <c r="AV529" s="172"/>
      <c r="AW529" s="172"/>
      <c r="AX529" s="172"/>
      <c r="AY529" s="172">
        <v>48129</v>
      </c>
      <c r="AZ529" s="172">
        <v>674896</v>
      </c>
      <c r="BA529" s="172">
        <v>412412</v>
      </c>
      <c r="BB529" s="172">
        <v>10999</v>
      </c>
      <c r="BC529" s="172"/>
      <c r="BD529" s="172"/>
      <c r="BE529" s="172"/>
      <c r="BF529" s="172"/>
      <c r="BG529" s="172"/>
      <c r="BH529" s="172"/>
      <c r="BI529" s="172"/>
      <c r="BJ529" s="172"/>
      <c r="BK529" s="172"/>
      <c r="BL529" s="172"/>
      <c r="BM529" s="172"/>
      <c r="BN529" s="174"/>
      <c r="BO529" s="50"/>
    </row>
    <row r="530" spans="1:67" ht="16.5" x14ac:dyDescent="0.3">
      <c r="A530" s="171" t="s">
        <v>742</v>
      </c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  <c r="S530" s="172"/>
      <c r="T530" s="172"/>
      <c r="U530" s="172"/>
      <c r="V530" s="172"/>
      <c r="W530" s="172"/>
      <c r="X530" s="172"/>
      <c r="Y530" s="172"/>
      <c r="Z530" s="172"/>
      <c r="AA530" s="172"/>
      <c r="AB530" s="172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172"/>
      <c r="AO530" s="172"/>
      <c r="AP530" s="172"/>
      <c r="AQ530" s="172"/>
      <c r="AR530" s="172"/>
      <c r="AS530" s="172"/>
      <c r="AT530" s="172"/>
      <c r="AU530" s="172"/>
      <c r="AV530" s="172"/>
      <c r="AW530" s="172"/>
      <c r="AX530" s="172"/>
      <c r="AY530" s="172">
        <v>129078</v>
      </c>
      <c r="AZ530" s="172">
        <v>386942</v>
      </c>
      <c r="BA530" s="172"/>
      <c r="BB530" s="172"/>
      <c r="BC530" s="172"/>
      <c r="BD530" s="172"/>
      <c r="BE530" s="172"/>
      <c r="BF530" s="172"/>
      <c r="BG530" s="172"/>
      <c r="BH530" s="172"/>
      <c r="BI530" s="172"/>
      <c r="BJ530" s="172"/>
      <c r="BK530" s="172"/>
      <c r="BL530" s="172"/>
      <c r="BM530" s="172"/>
      <c r="BN530" s="174"/>
      <c r="BO530" s="50"/>
    </row>
    <row r="531" spans="1:67" ht="16.5" x14ac:dyDescent="0.3">
      <c r="A531" s="171" t="s">
        <v>743</v>
      </c>
      <c r="B531" s="172"/>
      <c r="C531" s="172"/>
      <c r="D531" s="172"/>
      <c r="E531" s="172"/>
      <c r="F531" s="172"/>
      <c r="G531" s="172"/>
      <c r="H531" s="172"/>
      <c r="I531" s="172"/>
      <c r="J531" s="172"/>
      <c r="K531" s="172"/>
      <c r="L531" s="172"/>
      <c r="M531" s="172"/>
      <c r="N531" s="172"/>
      <c r="O531" s="172"/>
      <c r="P531" s="172"/>
      <c r="Q531" s="172"/>
      <c r="R531" s="172"/>
      <c r="S531" s="172"/>
      <c r="T531" s="172"/>
      <c r="U531" s="172"/>
      <c r="V531" s="172"/>
      <c r="W531" s="172"/>
      <c r="X531" s="172"/>
      <c r="Y531" s="172"/>
      <c r="Z531" s="172"/>
      <c r="AA531" s="172"/>
      <c r="AB531" s="172"/>
      <c r="AC531" s="172"/>
      <c r="AD531" s="172"/>
      <c r="AE531" s="172"/>
      <c r="AF531" s="172"/>
      <c r="AG531" s="172"/>
      <c r="AH531" s="172"/>
      <c r="AI531" s="172"/>
      <c r="AJ531" s="172"/>
      <c r="AK531" s="172"/>
      <c r="AL531" s="172"/>
      <c r="AM531" s="172"/>
      <c r="AN531" s="172"/>
      <c r="AO531" s="172"/>
      <c r="AP531" s="172"/>
      <c r="AQ531" s="172"/>
      <c r="AR531" s="172"/>
      <c r="AS531" s="172"/>
      <c r="AT531" s="172"/>
      <c r="AU531" s="172"/>
      <c r="AV531" s="172"/>
      <c r="AW531" s="172"/>
      <c r="AX531" s="172"/>
      <c r="AY531" s="172">
        <v>128595</v>
      </c>
      <c r="AZ531" s="172"/>
      <c r="BA531" s="172"/>
      <c r="BB531" s="172"/>
      <c r="BC531" s="172"/>
      <c r="BD531" s="172"/>
      <c r="BE531" s="172"/>
      <c r="BF531" s="172"/>
      <c r="BG531" s="172"/>
      <c r="BH531" s="172"/>
      <c r="BI531" s="172"/>
      <c r="BJ531" s="172"/>
      <c r="BK531" s="172"/>
      <c r="BL531" s="172"/>
      <c r="BM531" s="172"/>
      <c r="BN531" s="174"/>
      <c r="BO531" s="50"/>
    </row>
    <row r="532" spans="1:67" ht="16.5" x14ac:dyDescent="0.3">
      <c r="A532" s="171" t="s">
        <v>744</v>
      </c>
      <c r="B532" s="172"/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  <c r="N532" s="172"/>
      <c r="O532" s="172"/>
      <c r="P532" s="172"/>
      <c r="Q532" s="172"/>
      <c r="R532" s="172"/>
      <c r="S532" s="172"/>
      <c r="T532" s="172"/>
      <c r="U532" s="172"/>
      <c r="V532" s="172"/>
      <c r="W532" s="172"/>
      <c r="X532" s="172"/>
      <c r="Y532" s="172"/>
      <c r="Z532" s="172"/>
      <c r="AA532" s="172"/>
      <c r="AB532" s="172"/>
      <c r="AC532" s="172"/>
      <c r="AD532" s="172"/>
      <c r="AE532" s="172"/>
      <c r="AF532" s="172"/>
      <c r="AG532" s="172"/>
      <c r="AH532" s="172"/>
      <c r="AI532" s="172"/>
      <c r="AJ532" s="172"/>
      <c r="AK532" s="172"/>
      <c r="AL532" s="172"/>
      <c r="AM532" s="172"/>
      <c r="AN532" s="172"/>
      <c r="AO532" s="172"/>
      <c r="AP532" s="172"/>
      <c r="AQ532" s="172"/>
      <c r="AR532" s="172"/>
      <c r="AS532" s="172"/>
      <c r="AT532" s="172"/>
      <c r="AU532" s="172"/>
      <c r="AV532" s="172"/>
      <c r="AW532" s="172"/>
      <c r="AX532" s="172"/>
      <c r="AY532" s="172">
        <v>161467</v>
      </c>
      <c r="AZ532" s="172">
        <v>327488</v>
      </c>
      <c r="BA532" s="172">
        <v>4550</v>
      </c>
      <c r="BB532" s="172"/>
      <c r="BC532" s="172"/>
      <c r="BD532" s="172"/>
      <c r="BE532" s="172"/>
      <c r="BF532" s="172"/>
      <c r="BG532" s="172"/>
      <c r="BH532" s="172"/>
      <c r="BI532" s="172"/>
      <c r="BJ532" s="172"/>
      <c r="BK532" s="172"/>
      <c r="BL532" s="172"/>
      <c r="BM532" s="172"/>
      <c r="BN532" s="174"/>
      <c r="BO532" s="50"/>
    </row>
    <row r="533" spans="1:67" ht="16.5" x14ac:dyDescent="0.3">
      <c r="A533" s="171" t="s">
        <v>745</v>
      </c>
      <c r="B533" s="172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2"/>
      <c r="Z533" s="172"/>
      <c r="AA533" s="172"/>
      <c r="AB533" s="172"/>
      <c r="AC533" s="172"/>
      <c r="AD533" s="172"/>
      <c r="AE533" s="172"/>
      <c r="AF533" s="172"/>
      <c r="AG533" s="172"/>
      <c r="AH533" s="172"/>
      <c r="AI533" s="172"/>
      <c r="AJ533" s="172"/>
      <c r="AK533" s="172"/>
      <c r="AL533" s="172"/>
      <c r="AM533" s="172"/>
      <c r="AN533" s="172"/>
      <c r="AO533" s="172"/>
      <c r="AP533" s="172"/>
      <c r="AQ533" s="172"/>
      <c r="AR533" s="172"/>
      <c r="AS533" s="172"/>
      <c r="AT533" s="172"/>
      <c r="AU533" s="172"/>
      <c r="AV533" s="172"/>
      <c r="AW533" s="172"/>
      <c r="AX533" s="172"/>
      <c r="AY533" s="172">
        <v>18500</v>
      </c>
      <c r="AZ533" s="172">
        <v>75671</v>
      </c>
      <c r="BA533" s="172"/>
      <c r="BB533" s="172"/>
      <c r="BC533" s="172"/>
      <c r="BD533" s="172"/>
      <c r="BE533" s="172"/>
      <c r="BF533" s="172"/>
      <c r="BG533" s="172"/>
      <c r="BH533" s="172"/>
      <c r="BI533" s="172"/>
      <c r="BJ533" s="172"/>
      <c r="BK533" s="172"/>
      <c r="BL533" s="172"/>
      <c r="BM533" s="172"/>
      <c r="BN533" s="174"/>
      <c r="BO533" s="50"/>
    </row>
    <row r="534" spans="1:67" ht="16.5" x14ac:dyDescent="0.3">
      <c r="A534" s="171" t="s">
        <v>746</v>
      </c>
      <c r="B534" s="172"/>
      <c r="C534" s="172"/>
      <c r="D534" s="172"/>
      <c r="E534" s="172"/>
      <c r="F534" s="172"/>
      <c r="G534" s="172"/>
      <c r="H534" s="172"/>
      <c r="I534" s="172"/>
      <c r="J534" s="172"/>
      <c r="K534" s="172"/>
      <c r="L534" s="172"/>
      <c r="M534" s="172"/>
      <c r="N534" s="172"/>
      <c r="O534" s="172"/>
      <c r="P534" s="172"/>
      <c r="Q534" s="172"/>
      <c r="R534" s="172"/>
      <c r="S534" s="172"/>
      <c r="T534" s="172"/>
      <c r="U534" s="172"/>
      <c r="V534" s="172"/>
      <c r="W534" s="172"/>
      <c r="X534" s="172"/>
      <c r="Y534" s="172"/>
      <c r="Z534" s="172"/>
      <c r="AA534" s="172"/>
      <c r="AB534" s="172"/>
      <c r="AC534" s="172"/>
      <c r="AD534" s="172"/>
      <c r="AE534" s="172"/>
      <c r="AF534" s="172"/>
      <c r="AG534" s="172"/>
      <c r="AH534" s="172"/>
      <c r="AI534" s="172"/>
      <c r="AJ534" s="172"/>
      <c r="AK534" s="172"/>
      <c r="AL534" s="172"/>
      <c r="AM534" s="172"/>
      <c r="AN534" s="172"/>
      <c r="AO534" s="172"/>
      <c r="AP534" s="172"/>
      <c r="AQ534" s="172"/>
      <c r="AR534" s="172"/>
      <c r="AS534" s="172"/>
      <c r="AT534" s="172"/>
      <c r="AU534" s="172"/>
      <c r="AV534" s="172"/>
      <c r="AW534" s="172"/>
      <c r="AX534" s="172"/>
      <c r="AY534" s="172">
        <v>129640</v>
      </c>
      <c r="AZ534" s="172">
        <v>355180</v>
      </c>
      <c r="BA534" s="172"/>
      <c r="BB534" s="172"/>
      <c r="BC534" s="172"/>
      <c r="BD534" s="172"/>
      <c r="BE534" s="172"/>
      <c r="BF534" s="172"/>
      <c r="BG534" s="172"/>
      <c r="BH534" s="172"/>
      <c r="BI534" s="172"/>
      <c r="BJ534" s="172"/>
      <c r="BK534" s="172"/>
      <c r="BL534" s="172"/>
      <c r="BM534" s="172"/>
      <c r="BN534" s="174"/>
      <c r="BO534" s="50"/>
    </row>
    <row r="535" spans="1:67" ht="16.5" x14ac:dyDescent="0.3">
      <c r="A535" s="171" t="s">
        <v>747</v>
      </c>
      <c r="B535" s="172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72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  <c r="Z535" s="172"/>
      <c r="AA535" s="172"/>
      <c r="AB535" s="172"/>
      <c r="AC535" s="172"/>
      <c r="AD535" s="172"/>
      <c r="AE535" s="172"/>
      <c r="AF535" s="172"/>
      <c r="AG535" s="172"/>
      <c r="AH535" s="172"/>
      <c r="AI535" s="172"/>
      <c r="AJ535" s="172"/>
      <c r="AK535" s="172"/>
      <c r="AL535" s="172"/>
      <c r="AM535" s="172"/>
      <c r="AN535" s="172"/>
      <c r="AO535" s="172"/>
      <c r="AP535" s="172"/>
      <c r="AQ535" s="172"/>
      <c r="AR535" s="172"/>
      <c r="AS535" s="172"/>
      <c r="AT535" s="172"/>
      <c r="AU535" s="172"/>
      <c r="AV535" s="172"/>
      <c r="AW535" s="172"/>
      <c r="AX535" s="172"/>
      <c r="AY535" s="172">
        <v>18479</v>
      </c>
      <c r="AZ535" s="172">
        <v>928350</v>
      </c>
      <c r="BA535" s="172">
        <v>986083</v>
      </c>
      <c r="BB535" s="172">
        <v>570126</v>
      </c>
      <c r="BC535" s="172">
        <v>185095</v>
      </c>
      <c r="BD535" s="172"/>
      <c r="BE535" s="172"/>
      <c r="BF535" s="172"/>
      <c r="BG535" s="172"/>
      <c r="BH535" s="172"/>
      <c r="BI535" s="172"/>
      <c r="BJ535" s="172"/>
      <c r="BK535" s="172"/>
      <c r="BL535" s="172"/>
      <c r="BM535" s="172"/>
      <c r="BN535" s="174"/>
      <c r="BO535" s="50"/>
    </row>
    <row r="536" spans="1:67" ht="16.5" x14ac:dyDescent="0.3">
      <c r="A536" s="171" t="s">
        <v>748</v>
      </c>
      <c r="B536" s="172"/>
      <c r="C536" s="172"/>
      <c r="D536" s="172"/>
      <c r="E536" s="172"/>
      <c r="F536" s="172"/>
      <c r="G536" s="172"/>
      <c r="H536" s="172"/>
      <c r="I536" s="172"/>
      <c r="J536" s="172"/>
      <c r="K536" s="172"/>
      <c r="L536" s="172"/>
      <c r="M536" s="172"/>
      <c r="N536" s="172"/>
      <c r="O536" s="172"/>
      <c r="P536" s="172"/>
      <c r="Q536" s="172"/>
      <c r="R536" s="172"/>
      <c r="S536" s="172"/>
      <c r="T536" s="172"/>
      <c r="U536" s="172"/>
      <c r="V536" s="172"/>
      <c r="W536" s="172"/>
      <c r="X536" s="172"/>
      <c r="Y536" s="172"/>
      <c r="Z536" s="172"/>
      <c r="AA536" s="172"/>
      <c r="AB536" s="172"/>
      <c r="AC536" s="172"/>
      <c r="AD536" s="172"/>
      <c r="AE536" s="172"/>
      <c r="AF536" s="172"/>
      <c r="AG536" s="172"/>
      <c r="AH536" s="172"/>
      <c r="AI536" s="172"/>
      <c r="AJ536" s="172"/>
      <c r="AK536" s="172"/>
      <c r="AL536" s="172"/>
      <c r="AM536" s="172"/>
      <c r="AN536" s="172"/>
      <c r="AO536" s="172"/>
      <c r="AP536" s="172"/>
      <c r="AQ536" s="172"/>
      <c r="AR536" s="172"/>
      <c r="AS536" s="172"/>
      <c r="AT536" s="172"/>
      <c r="AU536" s="172"/>
      <c r="AV536" s="172"/>
      <c r="AW536" s="172"/>
      <c r="AX536" s="172"/>
      <c r="AY536" s="172">
        <v>9143</v>
      </c>
      <c r="AZ536" s="172">
        <v>605157</v>
      </c>
      <c r="BA536" s="172">
        <v>663315</v>
      </c>
      <c r="BB536" s="172">
        <v>384524</v>
      </c>
      <c r="BC536" s="172">
        <v>125795</v>
      </c>
      <c r="BD536" s="172"/>
      <c r="BE536" s="172"/>
      <c r="BF536" s="172"/>
      <c r="BG536" s="172"/>
      <c r="BH536" s="172"/>
      <c r="BI536" s="172"/>
      <c r="BJ536" s="172"/>
      <c r="BK536" s="172"/>
      <c r="BL536" s="172"/>
      <c r="BM536" s="172"/>
      <c r="BN536" s="174"/>
      <c r="BO536" s="50"/>
    </row>
    <row r="537" spans="1:67" ht="16.5" x14ac:dyDescent="0.3">
      <c r="A537" s="171" t="s">
        <v>749</v>
      </c>
      <c r="B537" s="172"/>
      <c r="C537" s="172"/>
      <c r="D537" s="172"/>
      <c r="E537" s="172"/>
      <c r="F537" s="172"/>
      <c r="G537" s="172"/>
      <c r="H537" s="172"/>
      <c r="I537" s="172"/>
      <c r="J537" s="172"/>
      <c r="K537" s="172"/>
      <c r="L537" s="172"/>
      <c r="M537" s="172"/>
      <c r="N537" s="172"/>
      <c r="O537" s="172"/>
      <c r="P537" s="172"/>
      <c r="Q537" s="172"/>
      <c r="R537" s="172"/>
      <c r="S537" s="172"/>
      <c r="T537" s="172"/>
      <c r="U537" s="172"/>
      <c r="V537" s="172"/>
      <c r="W537" s="172"/>
      <c r="X537" s="172"/>
      <c r="Y537" s="172"/>
      <c r="Z537" s="172"/>
      <c r="AA537" s="172"/>
      <c r="AB537" s="172"/>
      <c r="AC537" s="172"/>
      <c r="AD537" s="172"/>
      <c r="AE537" s="172"/>
      <c r="AF537" s="172"/>
      <c r="AG537" s="172"/>
      <c r="AH537" s="172"/>
      <c r="AI537" s="172"/>
      <c r="AJ537" s="172"/>
      <c r="AK537" s="172"/>
      <c r="AL537" s="172"/>
      <c r="AM537" s="172"/>
      <c r="AN537" s="172"/>
      <c r="AO537" s="172"/>
      <c r="AP537" s="172"/>
      <c r="AQ537" s="172"/>
      <c r="AR537" s="172"/>
      <c r="AS537" s="172"/>
      <c r="AT537" s="172"/>
      <c r="AU537" s="172"/>
      <c r="AV537" s="172"/>
      <c r="AW537" s="172"/>
      <c r="AX537" s="172"/>
      <c r="AY537" s="172"/>
      <c r="AZ537" s="172">
        <v>279256</v>
      </c>
      <c r="BA537" s="172">
        <v>50573</v>
      </c>
      <c r="BB537" s="172"/>
      <c r="BC537" s="172"/>
      <c r="BD537" s="172"/>
      <c r="BE537" s="172"/>
      <c r="BF537" s="172"/>
      <c r="BG537" s="172"/>
      <c r="BH537" s="172"/>
      <c r="BI537" s="172"/>
      <c r="BJ537" s="172"/>
      <c r="BK537" s="172"/>
      <c r="BL537" s="172"/>
      <c r="BM537" s="172"/>
      <c r="BN537" s="174"/>
      <c r="BO537" s="50"/>
    </row>
    <row r="538" spans="1:67" ht="16.5" x14ac:dyDescent="0.3">
      <c r="A538" s="171" t="s">
        <v>750</v>
      </c>
      <c r="B538" s="172"/>
      <c r="C538" s="172"/>
      <c r="D538" s="172"/>
      <c r="E538" s="172"/>
      <c r="F538" s="172"/>
      <c r="G538" s="172"/>
      <c r="H538" s="172"/>
      <c r="I538" s="172"/>
      <c r="J538" s="172"/>
      <c r="K538" s="172"/>
      <c r="L538" s="172"/>
      <c r="M538" s="172"/>
      <c r="N538" s="172"/>
      <c r="O538" s="172"/>
      <c r="P538" s="172"/>
      <c r="Q538" s="172"/>
      <c r="R538" s="172"/>
      <c r="S538" s="172"/>
      <c r="T538" s="172"/>
      <c r="U538" s="172"/>
      <c r="V538" s="172"/>
      <c r="W538" s="172"/>
      <c r="X538" s="172"/>
      <c r="Y538" s="172"/>
      <c r="Z538" s="172"/>
      <c r="AA538" s="172"/>
      <c r="AB538" s="172"/>
      <c r="AC538" s="172"/>
      <c r="AD538" s="172"/>
      <c r="AE538" s="172"/>
      <c r="AF538" s="172"/>
      <c r="AG538" s="172"/>
      <c r="AH538" s="172"/>
      <c r="AI538" s="172"/>
      <c r="AJ538" s="172"/>
      <c r="AK538" s="172"/>
      <c r="AL538" s="172"/>
      <c r="AM538" s="172"/>
      <c r="AN538" s="172"/>
      <c r="AO538" s="172"/>
      <c r="AP538" s="172"/>
      <c r="AQ538" s="172"/>
      <c r="AR538" s="172"/>
      <c r="AS538" s="172"/>
      <c r="AT538" s="172"/>
      <c r="AU538" s="172"/>
      <c r="AV538" s="172"/>
      <c r="AW538" s="172"/>
      <c r="AX538" s="172"/>
      <c r="AY538" s="172"/>
      <c r="AZ538" s="172">
        <v>178705</v>
      </c>
      <c r="BA538" s="172">
        <v>119801</v>
      </c>
      <c r="BB538" s="172">
        <v>24132</v>
      </c>
      <c r="BC538" s="172"/>
      <c r="BD538" s="172"/>
      <c r="BE538" s="172"/>
      <c r="BF538" s="172"/>
      <c r="BG538" s="172"/>
      <c r="BH538" s="172"/>
      <c r="BI538" s="172"/>
      <c r="BJ538" s="172"/>
      <c r="BK538" s="172"/>
      <c r="BL538" s="172"/>
      <c r="BM538" s="172"/>
      <c r="BN538" s="174"/>
      <c r="BO538" s="50"/>
    </row>
    <row r="539" spans="1:67" ht="16.5" x14ac:dyDescent="0.3">
      <c r="A539" s="171" t="s">
        <v>751</v>
      </c>
      <c r="B539" s="172"/>
      <c r="C539" s="172"/>
      <c r="D539" s="172"/>
      <c r="E539" s="172"/>
      <c r="F539" s="172"/>
      <c r="G539" s="172"/>
      <c r="H539" s="172"/>
      <c r="I539" s="172"/>
      <c r="J539" s="172"/>
      <c r="K539" s="172"/>
      <c r="L539" s="172"/>
      <c r="M539" s="172"/>
      <c r="N539" s="172"/>
      <c r="O539" s="172"/>
      <c r="P539" s="172"/>
      <c r="Q539" s="172"/>
      <c r="R539" s="172"/>
      <c r="S539" s="172"/>
      <c r="T539" s="172"/>
      <c r="U539" s="172"/>
      <c r="V539" s="172"/>
      <c r="W539" s="172"/>
      <c r="X539" s="172"/>
      <c r="Y539" s="172"/>
      <c r="Z539" s="172"/>
      <c r="AA539" s="172"/>
      <c r="AB539" s="172"/>
      <c r="AC539" s="172"/>
      <c r="AD539" s="172"/>
      <c r="AE539" s="172"/>
      <c r="AF539" s="172"/>
      <c r="AG539" s="172"/>
      <c r="AH539" s="172"/>
      <c r="AI539" s="172"/>
      <c r="AJ539" s="172"/>
      <c r="AK539" s="172"/>
      <c r="AL539" s="172"/>
      <c r="AM539" s="172"/>
      <c r="AN539" s="172"/>
      <c r="AO539" s="172"/>
      <c r="AP539" s="172"/>
      <c r="AQ539" s="172"/>
      <c r="AR539" s="172"/>
      <c r="AS539" s="172"/>
      <c r="AT539" s="172"/>
      <c r="AU539" s="172"/>
      <c r="AV539" s="172"/>
      <c r="AW539" s="172"/>
      <c r="AX539" s="172"/>
      <c r="AY539" s="172"/>
      <c r="AZ539" s="172">
        <v>209812</v>
      </c>
      <c r="BA539" s="172">
        <v>217057</v>
      </c>
      <c r="BB539" s="172">
        <v>23163</v>
      </c>
      <c r="BC539" s="172"/>
      <c r="BD539" s="172"/>
      <c r="BE539" s="172"/>
      <c r="BF539" s="172"/>
      <c r="BG539" s="172"/>
      <c r="BH539" s="172"/>
      <c r="BI539" s="172"/>
      <c r="BJ539" s="172"/>
      <c r="BK539" s="172"/>
      <c r="BL539" s="172"/>
      <c r="BM539" s="172"/>
      <c r="BN539" s="174"/>
      <c r="BO539" s="50"/>
    </row>
    <row r="540" spans="1:67" ht="16.5" x14ac:dyDescent="0.3">
      <c r="A540" s="171" t="s">
        <v>752</v>
      </c>
      <c r="B540" s="172"/>
      <c r="C540" s="172"/>
      <c r="D540" s="172"/>
      <c r="E540" s="172"/>
      <c r="F540" s="172"/>
      <c r="G540" s="172"/>
      <c r="H540" s="172"/>
      <c r="I540" s="172"/>
      <c r="J540" s="172"/>
      <c r="K540" s="172"/>
      <c r="L540" s="172"/>
      <c r="M540" s="172"/>
      <c r="N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2"/>
      <c r="Z540" s="172"/>
      <c r="AA540" s="172"/>
      <c r="AB540" s="172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172"/>
      <c r="AO540" s="172"/>
      <c r="AP540" s="172"/>
      <c r="AQ540" s="172"/>
      <c r="AR540" s="172"/>
      <c r="AS540" s="172"/>
      <c r="AT540" s="172"/>
      <c r="AU540" s="172"/>
      <c r="AV540" s="172"/>
      <c r="AW540" s="172"/>
      <c r="AX540" s="172"/>
      <c r="AY540" s="172"/>
      <c r="AZ540" s="172">
        <v>123802</v>
      </c>
      <c r="BA540" s="172">
        <v>120060</v>
      </c>
      <c r="BB540" s="172">
        <v>15866</v>
      </c>
      <c r="BC540" s="172"/>
      <c r="BD540" s="172"/>
      <c r="BE540" s="172"/>
      <c r="BF540" s="172"/>
      <c r="BG540" s="172"/>
      <c r="BH540" s="172"/>
      <c r="BI540" s="172"/>
      <c r="BJ540" s="172"/>
      <c r="BK540" s="172"/>
      <c r="BL540" s="172"/>
      <c r="BM540" s="172"/>
      <c r="BN540" s="174"/>
      <c r="BO540" s="50"/>
    </row>
    <row r="541" spans="1:67" ht="16.5" x14ac:dyDescent="0.3">
      <c r="A541" s="171" t="s">
        <v>753</v>
      </c>
      <c r="B541" s="172"/>
      <c r="C541" s="172"/>
      <c r="D541" s="172"/>
      <c r="E541" s="172"/>
      <c r="F541" s="172"/>
      <c r="G541" s="172"/>
      <c r="H541" s="172"/>
      <c r="I541" s="172"/>
      <c r="J541" s="172"/>
      <c r="K541" s="172"/>
      <c r="L541" s="172"/>
      <c r="M541" s="172"/>
      <c r="N541" s="172"/>
      <c r="O541" s="172"/>
      <c r="P541" s="172"/>
      <c r="Q541" s="172"/>
      <c r="R541" s="172"/>
      <c r="S541" s="172"/>
      <c r="T541" s="172"/>
      <c r="U541" s="172"/>
      <c r="V541" s="172"/>
      <c r="W541" s="172"/>
      <c r="X541" s="172"/>
      <c r="Y541" s="172"/>
      <c r="Z541" s="172"/>
      <c r="AA541" s="172"/>
      <c r="AB541" s="172"/>
      <c r="AC541" s="172"/>
      <c r="AD541" s="172"/>
      <c r="AE541" s="172"/>
      <c r="AF541" s="172"/>
      <c r="AG541" s="172"/>
      <c r="AH541" s="172"/>
      <c r="AI541" s="172"/>
      <c r="AJ541" s="172"/>
      <c r="AK541" s="172"/>
      <c r="AL541" s="172"/>
      <c r="AM541" s="172"/>
      <c r="AN541" s="172"/>
      <c r="AO541" s="172"/>
      <c r="AP541" s="172"/>
      <c r="AQ541" s="172"/>
      <c r="AR541" s="172"/>
      <c r="AS541" s="172"/>
      <c r="AT541" s="172"/>
      <c r="AU541" s="172"/>
      <c r="AV541" s="172"/>
      <c r="AW541" s="172"/>
      <c r="AX541" s="172"/>
      <c r="AY541" s="172"/>
      <c r="AZ541" s="172">
        <v>199461</v>
      </c>
      <c r="BA541" s="172">
        <v>143674</v>
      </c>
      <c r="BB541" s="172">
        <v>19758</v>
      </c>
      <c r="BC541" s="172"/>
      <c r="BD541" s="172"/>
      <c r="BE541" s="172"/>
      <c r="BF541" s="172"/>
      <c r="BG541" s="172"/>
      <c r="BH541" s="172"/>
      <c r="BI541" s="172"/>
      <c r="BJ541" s="172"/>
      <c r="BK541" s="172"/>
      <c r="BL541" s="172"/>
      <c r="BM541" s="172"/>
      <c r="BN541" s="174"/>
      <c r="BO541" s="50"/>
    </row>
    <row r="542" spans="1:67" ht="16.5" x14ac:dyDescent="0.3">
      <c r="A542" s="171" t="s">
        <v>754</v>
      </c>
      <c r="B542" s="172"/>
      <c r="C542" s="172"/>
      <c r="D542" s="172"/>
      <c r="E542" s="172"/>
      <c r="F542" s="172"/>
      <c r="G542" s="172"/>
      <c r="H542" s="172"/>
      <c r="I542" s="172"/>
      <c r="J542" s="172"/>
      <c r="K542" s="172"/>
      <c r="L542" s="172"/>
      <c r="M542" s="172"/>
      <c r="N542" s="172"/>
      <c r="O542" s="172"/>
      <c r="P542" s="172"/>
      <c r="Q542" s="172"/>
      <c r="R542" s="172"/>
      <c r="S542" s="172"/>
      <c r="T542" s="172"/>
      <c r="U542" s="172"/>
      <c r="V542" s="172"/>
      <c r="W542" s="172"/>
      <c r="X542" s="172"/>
      <c r="Y542" s="172"/>
      <c r="Z542" s="172"/>
      <c r="AA542" s="172"/>
      <c r="AB542" s="172"/>
      <c r="AC542" s="172"/>
      <c r="AD542" s="172"/>
      <c r="AE542" s="172"/>
      <c r="AF542" s="172"/>
      <c r="AG542" s="172"/>
      <c r="AH542" s="172"/>
      <c r="AI542" s="172"/>
      <c r="AJ542" s="172"/>
      <c r="AK542" s="172"/>
      <c r="AL542" s="172"/>
      <c r="AM542" s="172"/>
      <c r="AN542" s="172"/>
      <c r="AO542" s="172"/>
      <c r="AP542" s="172"/>
      <c r="AQ542" s="172"/>
      <c r="AR542" s="172"/>
      <c r="AS542" s="172"/>
      <c r="AT542" s="172"/>
      <c r="AU542" s="172"/>
      <c r="AV542" s="172"/>
      <c r="AW542" s="172"/>
      <c r="AX542" s="172"/>
      <c r="AY542" s="172"/>
      <c r="AZ542" s="172">
        <v>58149</v>
      </c>
      <c r="BA542" s="172">
        <v>75996</v>
      </c>
      <c r="BB542" s="172">
        <v>5174</v>
      </c>
      <c r="BC542" s="172"/>
      <c r="BD542" s="172"/>
      <c r="BE542" s="172"/>
      <c r="BF542" s="172"/>
      <c r="BG542" s="172"/>
      <c r="BH542" s="172"/>
      <c r="BI542" s="172"/>
      <c r="BJ542" s="172"/>
      <c r="BK542" s="172"/>
      <c r="BL542" s="172"/>
      <c r="BM542" s="172"/>
      <c r="BN542" s="174"/>
      <c r="BO542" s="50"/>
    </row>
    <row r="543" spans="1:67" ht="16.5" x14ac:dyDescent="0.3">
      <c r="A543" s="171" t="s">
        <v>755</v>
      </c>
      <c r="B543" s="172"/>
      <c r="C543" s="172"/>
      <c r="D543" s="172"/>
      <c r="E543" s="172"/>
      <c r="F543" s="172"/>
      <c r="G543" s="172"/>
      <c r="H543" s="172"/>
      <c r="I543" s="172"/>
      <c r="J543" s="172"/>
      <c r="K543" s="172"/>
      <c r="L543" s="172"/>
      <c r="M543" s="172"/>
      <c r="N543" s="172"/>
      <c r="O543" s="172"/>
      <c r="P543" s="172"/>
      <c r="Q543" s="172"/>
      <c r="R543" s="172"/>
      <c r="S543" s="172"/>
      <c r="T543" s="172"/>
      <c r="U543" s="172"/>
      <c r="V543" s="172"/>
      <c r="W543" s="172"/>
      <c r="X543" s="172"/>
      <c r="Y543" s="172"/>
      <c r="Z543" s="172"/>
      <c r="AA543" s="172"/>
      <c r="AB543" s="172"/>
      <c r="AC543" s="172"/>
      <c r="AD543" s="172"/>
      <c r="AE543" s="172"/>
      <c r="AF543" s="172"/>
      <c r="AG543" s="172"/>
      <c r="AH543" s="172"/>
      <c r="AI543" s="172"/>
      <c r="AJ543" s="172"/>
      <c r="AK543" s="172"/>
      <c r="AL543" s="172"/>
      <c r="AM543" s="172"/>
      <c r="AN543" s="172"/>
      <c r="AO543" s="172"/>
      <c r="AP543" s="172"/>
      <c r="AQ543" s="172"/>
      <c r="AR543" s="172"/>
      <c r="AS543" s="172"/>
      <c r="AT543" s="172"/>
      <c r="AU543" s="172"/>
      <c r="AV543" s="172"/>
      <c r="AW543" s="172"/>
      <c r="AX543" s="172"/>
      <c r="AY543" s="172"/>
      <c r="AZ543" s="172">
        <v>62336</v>
      </c>
      <c r="BA543" s="172">
        <v>33196</v>
      </c>
      <c r="BB543" s="172">
        <v>2596</v>
      </c>
      <c r="BC543" s="172"/>
      <c r="BD543" s="172"/>
      <c r="BE543" s="172"/>
      <c r="BF543" s="172"/>
      <c r="BG543" s="172"/>
      <c r="BH543" s="172"/>
      <c r="BI543" s="172"/>
      <c r="BJ543" s="172"/>
      <c r="BK543" s="172"/>
      <c r="BL543" s="172"/>
      <c r="BM543" s="172"/>
      <c r="BN543" s="174"/>
      <c r="BO543" s="50"/>
    </row>
    <row r="544" spans="1:67" ht="16.5" x14ac:dyDescent="0.3">
      <c r="A544" s="171" t="s">
        <v>756</v>
      </c>
      <c r="B544" s="172"/>
      <c r="C544" s="172"/>
      <c r="D544" s="172"/>
      <c r="E544" s="172"/>
      <c r="F544" s="172"/>
      <c r="G544" s="172"/>
      <c r="H544" s="172"/>
      <c r="I544" s="172"/>
      <c r="J544" s="172"/>
      <c r="K544" s="172"/>
      <c r="L544" s="172"/>
      <c r="M544" s="172"/>
      <c r="N544" s="172"/>
      <c r="O544" s="172"/>
      <c r="P544" s="172"/>
      <c r="Q544" s="172"/>
      <c r="R544" s="172"/>
      <c r="S544" s="172"/>
      <c r="T544" s="172"/>
      <c r="U544" s="172"/>
      <c r="V544" s="172"/>
      <c r="W544" s="172"/>
      <c r="X544" s="172"/>
      <c r="Y544" s="172"/>
      <c r="Z544" s="172"/>
      <c r="AA544" s="172"/>
      <c r="AB544" s="172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172"/>
      <c r="AO544" s="172"/>
      <c r="AP544" s="172"/>
      <c r="AQ544" s="172"/>
      <c r="AR544" s="172"/>
      <c r="AS544" s="172"/>
      <c r="AT544" s="172"/>
      <c r="AU544" s="172"/>
      <c r="AV544" s="172"/>
      <c r="AW544" s="172"/>
      <c r="AX544" s="172"/>
      <c r="AY544" s="172"/>
      <c r="AZ544" s="172">
        <v>661874</v>
      </c>
      <c r="BA544" s="172">
        <v>408472</v>
      </c>
      <c r="BB544" s="172">
        <v>36120</v>
      </c>
      <c r="BC544" s="172"/>
      <c r="BD544" s="172"/>
      <c r="BE544" s="172"/>
      <c r="BF544" s="172"/>
      <c r="BG544" s="172"/>
      <c r="BH544" s="172"/>
      <c r="BI544" s="172"/>
      <c r="BJ544" s="172"/>
      <c r="BK544" s="172"/>
      <c r="BL544" s="172"/>
      <c r="BM544" s="172">
        <v>60</v>
      </c>
      <c r="BN544" s="174"/>
      <c r="BO544" s="50"/>
    </row>
    <row r="545" spans="1:67" ht="16.5" x14ac:dyDescent="0.3">
      <c r="A545" s="171" t="s">
        <v>757</v>
      </c>
      <c r="B545" s="172"/>
      <c r="C545" s="172"/>
      <c r="D545" s="172"/>
      <c r="E545" s="172"/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  <c r="S545" s="172"/>
      <c r="T545" s="172"/>
      <c r="U545" s="172"/>
      <c r="V545" s="172"/>
      <c r="W545" s="172"/>
      <c r="X545" s="172"/>
      <c r="Y545" s="172"/>
      <c r="Z545" s="172"/>
      <c r="AA545" s="172"/>
      <c r="AB545" s="172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172"/>
      <c r="AO545" s="172"/>
      <c r="AP545" s="172"/>
      <c r="AQ545" s="172"/>
      <c r="AR545" s="172"/>
      <c r="AS545" s="172"/>
      <c r="AT545" s="172"/>
      <c r="AU545" s="172"/>
      <c r="AV545" s="172"/>
      <c r="AW545" s="172"/>
      <c r="AX545" s="172"/>
      <c r="AY545" s="172"/>
      <c r="AZ545" s="172">
        <v>190999</v>
      </c>
      <c r="BA545" s="172">
        <v>330333</v>
      </c>
      <c r="BB545" s="172"/>
      <c r="BC545" s="172"/>
      <c r="BD545" s="172"/>
      <c r="BE545" s="172"/>
      <c r="BF545" s="172"/>
      <c r="BG545" s="172"/>
      <c r="BH545" s="172"/>
      <c r="BI545" s="172"/>
      <c r="BJ545" s="172"/>
      <c r="BK545" s="172"/>
      <c r="BL545" s="172"/>
      <c r="BM545" s="172">
        <v>0</v>
      </c>
      <c r="BN545" s="174"/>
      <c r="BO545" s="50"/>
    </row>
    <row r="546" spans="1:67" ht="16.5" x14ac:dyDescent="0.3">
      <c r="A546" s="171" t="s">
        <v>758</v>
      </c>
      <c r="B546" s="172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2"/>
      <c r="Z546" s="172"/>
      <c r="AA546" s="172"/>
      <c r="AB546" s="172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172"/>
      <c r="AO546" s="172"/>
      <c r="AP546" s="172"/>
      <c r="AQ546" s="172"/>
      <c r="AR546" s="172"/>
      <c r="AS546" s="172"/>
      <c r="AT546" s="172"/>
      <c r="AU546" s="172"/>
      <c r="AV546" s="172"/>
      <c r="AW546" s="172"/>
      <c r="AX546" s="172"/>
      <c r="AY546" s="172"/>
      <c r="AZ546" s="172">
        <v>146097</v>
      </c>
      <c r="BA546" s="172">
        <v>114416</v>
      </c>
      <c r="BB546" s="172"/>
      <c r="BC546" s="172"/>
      <c r="BD546" s="172"/>
      <c r="BE546" s="172"/>
      <c r="BF546" s="172"/>
      <c r="BG546" s="172"/>
      <c r="BH546" s="172"/>
      <c r="BI546" s="172"/>
      <c r="BJ546" s="172"/>
      <c r="BK546" s="172"/>
      <c r="BL546" s="172"/>
      <c r="BM546" s="172"/>
      <c r="BN546" s="174"/>
      <c r="BO546" s="50"/>
    </row>
    <row r="547" spans="1:67" ht="16.5" x14ac:dyDescent="0.3">
      <c r="A547" s="171" t="s">
        <v>759</v>
      </c>
      <c r="B547" s="172"/>
      <c r="C547" s="172"/>
      <c r="D547" s="172"/>
      <c r="E547" s="172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  <c r="S547" s="172"/>
      <c r="T547" s="172"/>
      <c r="U547" s="172"/>
      <c r="V547" s="172"/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172"/>
      <c r="AO547" s="172"/>
      <c r="AP547" s="172"/>
      <c r="AQ547" s="172"/>
      <c r="AR547" s="172"/>
      <c r="AS547" s="172"/>
      <c r="AT547" s="172"/>
      <c r="AU547" s="172"/>
      <c r="AV547" s="172"/>
      <c r="AW547" s="172"/>
      <c r="AX547" s="172"/>
      <c r="AY547" s="172"/>
      <c r="AZ547" s="172">
        <v>47101</v>
      </c>
      <c r="BA547" s="172">
        <v>70549</v>
      </c>
      <c r="BB547" s="172"/>
      <c r="BC547" s="172"/>
      <c r="BD547" s="172"/>
      <c r="BE547" s="172"/>
      <c r="BF547" s="172"/>
      <c r="BG547" s="172"/>
      <c r="BH547" s="172"/>
      <c r="BI547" s="172"/>
      <c r="BJ547" s="172"/>
      <c r="BK547" s="172"/>
      <c r="BL547" s="172"/>
      <c r="BM547" s="172"/>
      <c r="BN547" s="174"/>
      <c r="BO547" s="50"/>
    </row>
    <row r="548" spans="1:67" ht="16.5" x14ac:dyDescent="0.3">
      <c r="A548" s="171" t="s">
        <v>760</v>
      </c>
      <c r="B548" s="172"/>
      <c r="C548" s="172"/>
      <c r="D548" s="172"/>
      <c r="E548" s="172"/>
      <c r="F548" s="172"/>
      <c r="G548" s="172"/>
      <c r="H548" s="172"/>
      <c r="I548" s="172"/>
      <c r="J548" s="172"/>
      <c r="K548" s="172"/>
      <c r="L548" s="172"/>
      <c r="M548" s="172"/>
      <c r="N548" s="172"/>
      <c r="O548" s="172"/>
      <c r="P548" s="172"/>
      <c r="Q548" s="172"/>
      <c r="R548" s="172"/>
      <c r="S548" s="172"/>
      <c r="T548" s="172"/>
      <c r="U548" s="172"/>
      <c r="V548" s="172"/>
      <c r="W548" s="172"/>
      <c r="X548" s="172"/>
      <c r="Y548" s="172"/>
      <c r="Z548" s="172"/>
      <c r="AA548" s="172"/>
      <c r="AB548" s="172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172"/>
      <c r="AO548" s="172"/>
      <c r="AP548" s="172"/>
      <c r="AQ548" s="172"/>
      <c r="AR548" s="172"/>
      <c r="AS548" s="172"/>
      <c r="AT548" s="172"/>
      <c r="AU548" s="172"/>
      <c r="AV548" s="172"/>
      <c r="AW548" s="172"/>
      <c r="AX548" s="172"/>
      <c r="AY548" s="172"/>
      <c r="AZ548" s="172">
        <v>274214</v>
      </c>
      <c r="BA548" s="172">
        <v>32728</v>
      </c>
      <c r="BB548" s="172"/>
      <c r="BC548" s="172"/>
      <c r="BD548" s="172"/>
      <c r="BE548" s="172"/>
      <c r="BF548" s="172"/>
      <c r="BG548" s="172"/>
      <c r="BH548" s="172"/>
      <c r="BI548" s="172"/>
      <c r="BJ548" s="172"/>
      <c r="BK548" s="172"/>
      <c r="BL548" s="172"/>
      <c r="BM548" s="172"/>
      <c r="BN548" s="174"/>
      <c r="BO548" s="50"/>
    </row>
    <row r="549" spans="1:67" ht="16.5" x14ac:dyDescent="0.3">
      <c r="A549" s="171" t="s">
        <v>761</v>
      </c>
      <c r="B549" s="172"/>
      <c r="C549" s="172"/>
      <c r="D549" s="172"/>
      <c r="E549" s="172"/>
      <c r="F549" s="172"/>
      <c r="G549" s="172"/>
      <c r="H549" s="172"/>
      <c r="I549" s="172"/>
      <c r="J549" s="172"/>
      <c r="K549" s="172"/>
      <c r="L549" s="172"/>
      <c r="M549" s="172"/>
      <c r="N549" s="172"/>
      <c r="O549" s="172"/>
      <c r="P549" s="172"/>
      <c r="Q549" s="172"/>
      <c r="R549" s="172"/>
      <c r="S549" s="172"/>
      <c r="T549" s="172"/>
      <c r="U549" s="172"/>
      <c r="V549" s="172"/>
      <c r="W549" s="172"/>
      <c r="X549" s="172"/>
      <c r="Y549" s="172"/>
      <c r="Z549" s="172"/>
      <c r="AA549" s="172"/>
      <c r="AB549" s="172"/>
      <c r="AC549" s="172"/>
      <c r="AD549" s="172"/>
      <c r="AE549" s="172"/>
      <c r="AF549" s="172"/>
      <c r="AG549" s="172"/>
      <c r="AH549" s="172"/>
      <c r="AI549" s="172"/>
      <c r="AJ549" s="172"/>
      <c r="AK549" s="172"/>
      <c r="AL549" s="172"/>
      <c r="AM549" s="172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>
        <v>158845</v>
      </c>
      <c r="BA549" s="172">
        <v>16201</v>
      </c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4"/>
      <c r="BO549" s="50"/>
    </row>
    <row r="550" spans="1:67" ht="16.5" x14ac:dyDescent="0.3">
      <c r="A550" s="171" t="s">
        <v>762</v>
      </c>
      <c r="B550" s="172"/>
      <c r="C550" s="172"/>
      <c r="D550" s="172"/>
      <c r="E550" s="172"/>
      <c r="F550" s="172"/>
      <c r="G550" s="172"/>
      <c r="H550" s="172"/>
      <c r="I550" s="172"/>
      <c r="J550" s="172"/>
      <c r="K550" s="172"/>
      <c r="L550" s="172"/>
      <c r="M550" s="172"/>
      <c r="N550" s="172"/>
      <c r="O550" s="172"/>
      <c r="P550" s="172"/>
      <c r="Q550" s="172"/>
      <c r="R550" s="172"/>
      <c r="S550" s="172"/>
      <c r="T550" s="172"/>
      <c r="U550" s="172"/>
      <c r="V550" s="172"/>
      <c r="W550" s="172"/>
      <c r="X550" s="172"/>
      <c r="Y550" s="172"/>
      <c r="Z550" s="172"/>
      <c r="AA550" s="172"/>
      <c r="AB550" s="172"/>
      <c r="AC550" s="172"/>
      <c r="AD550" s="172"/>
      <c r="AE550" s="172"/>
      <c r="AF550" s="172"/>
      <c r="AG550" s="172"/>
      <c r="AH550" s="172"/>
      <c r="AI550" s="172"/>
      <c r="AJ550" s="172"/>
      <c r="AK550" s="172"/>
      <c r="AL550" s="172"/>
      <c r="AM550" s="172"/>
      <c r="AN550" s="172"/>
      <c r="AO550" s="172"/>
      <c r="AP550" s="172"/>
      <c r="AQ550" s="172"/>
      <c r="AR550" s="172"/>
      <c r="AS550" s="172"/>
      <c r="AT550" s="172"/>
      <c r="AU550" s="172"/>
      <c r="AV550" s="172"/>
      <c r="AW550" s="172"/>
      <c r="AX550" s="172"/>
      <c r="AY550" s="172"/>
      <c r="AZ550" s="172">
        <v>194805</v>
      </c>
      <c r="BA550" s="172">
        <v>250002</v>
      </c>
      <c r="BB550" s="172"/>
      <c r="BC550" s="172"/>
      <c r="BD550" s="172"/>
      <c r="BE550" s="172"/>
      <c r="BF550" s="172"/>
      <c r="BG550" s="172"/>
      <c r="BH550" s="172"/>
      <c r="BI550" s="172"/>
      <c r="BJ550" s="172"/>
      <c r="BK550" s="172"/>
      <c r="BL550" s="172"/>
      <c r="BM550" s="172"/>
      <c r="BN550" s="174"/>
      <c r="BO550" s="50"/>
    </row>
    <row r="551" spans="1:67" ht="16.5" x14ac:dyDescent="0.3">
      <c r="A551" s="171" t="s">
        <v>763</v>
      </c>
      <c r="B551" s="172"/>
      <c r="C551" s="172"/>
      <c r="D551" s="172"/>
      <c r="E551" s="172"/>
      <c r="F551" s="172"/>
      <c r="G551" s="172"/>
      <c r="H551" s="172"/>
      <c r="I551" s="172"/>
      <c r="J551" s="172"/>
      <c r="K551" s="172"/>
      <c r="L551" s="172"/>
      <c r="M551" s="172"/>
      <c r="N551" s="172"/>
      <c r="O551" s="172"/>
      <c r="P551" s="172"/>
      <c r="Q551" s="172"/>
      <c r="R551" s="172"/>
      <c r="S551" s="172"/>
      <c r="T551" s="172"/>
      <c r="U551" s="172"/>
      <c r="V551" s="172"/>
      <c r="W551" s="172"/>
      <c r="X551" s="172"/>
      <c r="Y551" s="172"/>
      <c r="Z551" s="172"/>
      <c r="AA551" s="172"/>
      <c r="AB551" s="172"/>
      <c r="AC551" s="172"/>
      <c r="AD551" s="172"/>
      <c r="AE551" s="172"/>
      <c r="AF551" s="172"/>
      <c r="AG551" s="172"/>
      <c r="AH551" s="172"/>
      <c r="AI551" s="172"/>
      <c r="AJ551" s="172"/>
      <c r="AK551" s="172"/>
      <c r="AL551" s="172"/>
      <c r="AM551" s="172"/>
      <c r="AN551" s="172"/>
      <c r="AO551" s="172"/>
      <c r="AP551" s="172"/>
      <c r="AQ551" s="172"/>
      <c r="AR551" s="172"/>
      <c r="AS551" s="172"/>
      <c r="AT551" s="172"/>
      <c r="AU551" s="172"/>
      <c r="AV551" s="172"/>
      <c r="AW551" s="172"/>
      <c r="AX551" s="172"/>
      <c r="AY551" s="172"/>
      <c r="AZ551" s="172">
        <v>51239</v>
      </c>
      <c r="BA551" s="172">
        <v>424004</v>
      </c>
      <c r="BB551" s="172"/>
      <c r="BC551" s="172"/>
      <c r="BD551" s="172"/>
      <c r="BE551" s="172"/>
      <c r="BF551" s="172"/>
      <c r="BG551" s="172"/>
      <c r="BH551" s="172"/>
      <c r="BI551" s="172"/>
      <c r="BJ551" s="172"/>
      <c r="BK551" s="172"/>
      <c r="BL551" s="172"/>
      <c r="BM551" s="172"/>
      <c r="BN551" s="174"/>
      <c r="BO551" s="50"/>
    </row>
    <row r="552" spans="1:67" ht="16.5" x14ac:dyDescent="0.3">
      <c r="A552" s="171" t="s">
        <v>764</v>
      </c>
      <c r="B552" s="172"/>
      <c r="C552" s="172"/>
      <c r="D552" s="172"/>
      <c r="E552" s="172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  <c r="S552" s="172"/>
      <c r="T552" s="172"/>
      <c r="U552" s="172"/>
      <c r="V552" s="172"/>
      <c r="W552" s="172"/>
      <c r="X552" s="172"/>
      <c r="Y552" s="172"/>
      <c r="Z552" s="172"/>
      <c r="AA552" s="172"/>
      <c r="AB552" s="172"/>
      <c r="AC552" s="172"/>
      <c r="AD552" s="172"/>
      <c r="AE552" s="172"/>
      <c r="AF552" s="172"/>
      <c r="AG552" s="172"/>
      <c r="AH552" s="172"/>
      <c r="AI552" s="172"/>
      <c r="AJ552" s="172"/>
      <c r="AK552" s="172"/>
      <c r="AL552" s="172"/>
      <c r="AM552" s="172"/>
      <c r="AN552" s="172"/>
      <c r="AO552" s="172"/>
      <c r="AP552" s="172"/>
      <c r="AQ552" s="172"/>
      <c r="AR552" s="172"/>
      <c r="AS552" s="172"/>
      <c r="AT552" s="172"/>
      <c r="AU552" s="172"/>
      <c r="AV552" s="172"/>
      <c r="AW552" s="172"/>
      <c r="AX552" s="172"/>
      <c r="AY552" s="172"/>
      <c r="AZ552" s="172">
        <v>94691</v>
      </c>
      <c r="BA552" s="172">
        <v>164944</v>
      </c>
      <c r="BB552" s="172"/>
      <c r="BC552" s="172"/>
      <c r="BD552" s="172"/>
      <c r="BE552" s="172"/>
      <c r="BF552" s="172"/>
      <c r="BG552" s="172"/>
      <c r="BH552" s="172"/>
      <c r="BI552" s="172"/>
      <c r="BJ552" s="172"/>
      <c r="BK552" s="172"/>
      <c r="BL552" s="172"/>
      <c r="BM552" s="172"/>
      <c r="BN552" s="174"/>
      <c r="BO552" s="50"/>
    </row>
    <row r="553" spans="1:67" ht="16.5" x14ac:dyDescent="0.3">
      <c r="A553" s="171" t="s">
        <v>765</v>
      </c>
      <c r="B553" s="172"/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  <c r="S553" s="172"/>
      <c r="T553" s="172"/>
      <c r="U553" s="172"/>
      <c r="V553" s="172"/>
      <c r="W553" s="172"/>
      <c r="X553" s="172"/>
      <c r="Y553" s="172"/>
      <c r="Z553" s="172"/>
      <c r="AA553" s="172"/>
      <c r="AB553" s="172"/>
      <c r="AC553" s="172"/>
      <c r="AD553" s="172"/>
      <c r="AE553" s="172"/>
      <c r="AF553" s="172"/>
      <c r="AG553" s="172"/>
      <c r="AH553" s="172"/>
      <c r="AI553" s="172"/>
      <c r="AJ553" s="172"/>
      <c r="AK553" s="172"/>
      <c r="AL553" s="172"/>
      <c r="AM553" s="172"/>
      <c r="AN553" s="172"/>
      <c r="AO553" s="172"/>
      <c r="AP553" s="172"/>
      <c r="AQ553" s="172"/>
      <c r="AR553" s="172"/>
      <c r="AS553" s="172"/>
      <c r="AT553" s="172"/>
      <c r="AU553" s="172"/>
      <c r="AV553" s="172"/>
      <c r="AW553" s="172"/>
      <c r="AX553" s="172"/>
      <c r="AY553" s="172"/>
      <c r="AZ553" s="172"/>
      <c r="BA553" s="172">
        <v>304081</v>
      </c>
      <c r="BB553" s="172">
        <v>359013</v>
      </c>
      <c r="BC553" s="172"/>
      <c r="BD553" s="172"/>
      <c r="BE553" s="172"/>
      <c r="BF553" s="172"/>
      <c r="BG553" s="172"/>
      <c r="BH553" s="172"/>
      <c r="BI553" s="172"/>
      <c r="BJ553" s="172"/>
      <c r="BK553" s="172"/>
      <c r="BL553" s="172"/>
      <c r="BM553" s="172"/>
      <c r="BN553" s="174"/>
      <c r="BO553" s="50"/>
    </row>
    <row r="554" spans="1:67" ht="16.5" x14ac:dyDescent="0.3">
      <c r="A554" s="171" t="s">
        <v>766</v>
      </c>
      <c r="B554" s="172"/>
      <c r="C554" s="172"/>
      <c r="D554" s="172"/>
      <c r="E554" s="172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  <c r="S554" s="172"/>
      <c r="T554" s="172"/>
      <c r="U554" s="172"/>
      <c r="V554" s="172"/>
      <c r="W554" s="172"/>
      <c r="X554" s="172"/>
      <c r="Y554" s="172"/>
      <c r="Z554" s="172"/>
      <c r="AA554" s="172"/>
      <c r="AB554" s="172"/>
      <c r="AC554" s="172"/>
      <c r="AD554" s="172"/>
      <c r="AE554" s="172"/>
      <c r="AF554" s="172"/>
      <c r="AG554" s="172"/>
      <c r="AH554" s="172"/>
      <c r="AI554" s="172"/>
      <c r="AJ554" s="172"/>
      <c r="AK554" s="172"/>
      <c r="AL554" s="172"/>
      <c r="AM554" s="172"/>
      <c r="AN554" s="172"/>
      <c r="AO554" s="172"/>
      <c r="AP554" s="172"/>
      <c r="AQ554" s="172"/>
      <c r="AR554" s="172"/>
      <c r="AS554" s="172"/>
      <c r="AT554" s="172"/>
      <c r="AU554" s="172"/>
      <c r="AV554" s="172"/>
      <c r="AW554" s="172"/>
      <c r="AX554" s="172"/>
      <c r="AY554" s="172"/>
      <c r="AZ554" s="172"/>
      <c r="BA554" s="172">
        <v>326721</v>
      </c>
      <c r="BB554" s="172">
        <v>688941</v>
      </c>
      <c r="BC554" s="172">
        <v>432389</v>
      </c>
      <c r="BD554" s="172">
        <v>132440</v>
      </c>
      <c r="BE554" s="172">
        <v>7956</v>
      </c>
      <c r="BF554" s="172"/>
      <c r="BG554" s="172"/>
      <c r="BH554" s="172"/>
      <c r="BI554" s="172"/>
      <c r="BJ554" s="172"/>
      <c r="BK554" s="172"/>
      <c r="BL554" s="172"/>
      <c r="BM554" s="172"/>
      <c r="BN554" s="174"/>
      <c r="BO554" s="50"/>
    </row>
    <row r="555" spans="1:67" ht="16.5" x14ac:dyDescent="0.3">
      <c r="A555" s="171" t="s">
        <v>767</v>
      </c>
      <c r="B555" s="172"/>
      <c r="C555" s="172"/>
      <c r="D555" s="172"/>
      <c r="E555" s="172"/>
      <c r="F555" s="172"/>
      <c r="G555" s="172"/>
      <c r="H555" s="172"/>
      <c r="I555" s="172"/>
      <c r="J555" s="172"/>
      <c r="K555" s="172"/>
      <c r="L555" s="172"/>
      <c r="M555" s="172"/>
      <c r="N555" s="172"/>
      <c r="O555" s="172"/>
      <c r="P555" s="172"/>
      <c r="Q555" s="172"/>
      <c r="R555" s="172"/>
      <c r="S555" s="172"/>
      <c r="T555" s="172"/>
      <c r="U555" s="172"/>
      <c r="V555" s="172"/>
      <c r="W555" s="172"/>
      <c r="X555" s="172"/>
      <c r="Y555" s="172"/>
      <c r="Z555" s="172"/>
      <c r="AA555" s="172"/>
      <c r="AB555" s="172"/>
      <c r="AC555" s="172"/>
      <c r="AD555" s="172"/>
      <c r="AE555" s="172"/>
      <c r="AF555" s="172"/>
      <c r="AG555" s="172"/>
      <c r="AH555" s="172"/>
      <c r="AI555" s="172"/>
      <c r="AJ555" s="172"/>
      <c r="AK555" s="172"/>
      <c r="AL555" s="172"/>
      <c r="AM555" s="172"/>
      <c r="AN555" s="172"/>
      <c r="AO555" s="172"/>
      <c r="AP555" s="172"/>
      <c r="AQ555" s="172"/>
      <c r="AR555" s="172"/>
      <c r="AS555" s="172"/>
      <c r="AT555" s="172"/>
      <c r="AU555" s="172"/>
      <c r="AV555" s="172"/>
      <c r="AW555" s="172"/>
      <c r="AX555" s="172"/>
      <c r="AY555" s="172"/>
      <c r="AZ555" s="172"/>
      <c r="BA555" s="172">
        <v>211218</v>
      </c>
      <c r="BB555" s="172">
        <v>432246</v>
      </c>
      <c r="BC555" s="172">
        <v>261335</v>
      </c>
      <c r="BD555" s="172">
        <v>84560</v>
      </c>
      <c r="BE555" s="172">
        <v>5944</v>
      </c>
      <c r="BF555" s="172"/>
      <c r="BG555" s="172"/>
      <c r="BH555" s="172"/>
      <c r="BI555" s="172"/>
      <c r="BJ555" s="172"/>
      <c r="BK555" s="172"/>
      <c r="BL555" s="172"/>
      <c r="BM555" s="172"/>
      <c r="BN555" s="174"/>
      <c r="BO555" s="50"/>
    </row>
    <row r="556" spans="1:67" ht="16.5" x14ac:dyDescent="0.3">
      <c r="A556" s="171" t="s">
        <v>768</v>
      </c>
      <c r="B556" s="172"/>
      <c r="C556" s="172"/>
      <c r="D556" s="172"/>
      <c r="E556" s="172"/>
      <c r="F556" s="172"/>
      <c r="G556" s="172"/>
      <c r="H556" s="172"/>
      <c r="I556" s="172"/>
      <c r="J556" s="172"/>
      <c r="K556" s="172"/>
      <c r="L556" s="172"/>
      <c r="M556" s="172"/>
      <c r="N556" s="172"/>
      <c r="O556" s="172"/>
      <c r="P556" s="172"/>
      <c r="Q556" s="172"/>
      <c r="R556" s="172"/>
      <c r="S556" s="172"/>
      <c r="T556" s="172"/>
      <c r="U556" s="172"/>
      <c r="V556" s="172"/>
      <c r="W556" s="172"/>
      <c r="X556" s="172"/>
      <c r="Y556" s="172"/>
      <c r="Z556" s="172"/>
      <c r="AA556" s="172"/>
      <c r="AB556" s="172"/>
      <c r="AC556" s="172"/>
      <c r="AD556" s="172"/>
      <c r="AE556" s="172"/>
      <c r="AF556" s="172"/>
      <c r="AG556" s="172"/>
      <c r="AH556" s="172"/>
      <c r="AI556" s="172"/>
      <c r="AJ556" s="172"/>
      <c r="AK556" s="172"/>
      <c r="AL556" s="172"/>
      <c r="AM556" s="172"/>
      <c r="AN556" s="172"/>
      <c r="AO556" s="172"/>
      <c r="AP556" s="172"/>
      <c r="AQ556" s="172"/>
      <c r="AR556" s="172"/>
      <c r="AS556" s="172"/>
      <c r="AT556" s="172"/>
      <c r="AU556" s="172"/>
      <c r="AV556" s="172"/>
      <c r="AW556" s="172"/>
      <c r="AX556" s="172"/>
      <c r="AY556" s="172"/>
      <c r="AZ556" s="172"/>
      <c r="BA556" s="172">
        <v>186474</v>
      </c>
      <c r="BB556" s="172">
        <v>392699</v>
      </c>
      <c r="BC556" s="172"/>
      <c r="BD556" s="172"/>
      <c r="BE556" s="172"/>
      <c r="BF556" s="172"/>
      <c r="BG556" s="172"/>
      <c r="BH556" s="172"/>
      <c r="BI556" s="172"/>
      <c r="BJ556" s="172"/>
      <c r="BK556" s="172"/>
      <c r="BL556" s="172"/>
      <c r="BM556" s="172"/>
      <c r="BN556" s="174"/>
      <c r="BO556" s="50"/>
    </row>
    <row r="557" spans="1:67" ht="16.5" x14ac:dyDescent="0.3">
      <c r="A557" s="171" t="s">
        <v>769</v>
      </c>
      <c r="B557" s="172"/>
      <c r="C557" s="172"/>
      <c r="D557" s="172"/>
      <c r="E557" s="172"/>
      <c r="F557" s="172"/>
      <c r="G557" s="172"/>
      <c r="H557" s="172"/>
      <c r="I557" s="172"/>
      <c r="J557" s="172"/>
      <c r="K557" s="172"/>
      <c r="L557" s="172"/>
      <c r="M557" s="172"/>
      <c r="N557" s="172"/>
      <c r="O557" s="172"/>
      <c r="P557" s="172"/>
      <c r="Q557" s="172"/>
      <c r="R557" s="172"/>
      <c r="S557" s="172"/>
      <c r="T557" s="172"/>
      <c r="U557" s="172"/>
      <c r="V557" s="172"/>
      <c r="W557" s="172"/>
      <c r="X557" s="172"/>
      <c r="Y557" s="172"/>
      <c r="Z557" s="172"/>
      <c r="AA557" s="172"/>
      <c r="AB557" s="172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172"/>
      <c r="AO557" s="172"/>
      <c r="AP557" s="172"/>
      <c r="AQ557" s="172"/>
      <c r="AR557" s="172"/>
      <c r="AS557" s="172"/>
      <c r="AT557" s="172"/>
      <c r="AU557" s="172"/>
      <c r="AV557" s="172"/>
      <c r="AW557" s="172"/>
      <c r="AX557" s="172"/>
      <c r="AY557" s="172"/>
      <c r="AZ557" s="172"/>
      <c r="BA557" s="172">
        <v>44792</v>
      </c>
      <c r="BB557" s="172">
        <v>72964</v>
      </c>
      <c r="BC557" s="172"/>
      <c r="BD557" s="172"/>
      <c r="BE557" s="172"/>
      <c r="BF557" s="172"/>
      <c r="BG557" s="172"/>
      <c r="BH557" s="172"/>
      <c r="BI557" s="172"/>
      <c r="BJ557" s="172"/>
      <c r="BK557" s="172"/>
      <c r="BL557" s="172"/>
      <c r="BM557" s="172"/>
      <c r="BN557" s="174"/>
      <c r="BO557" s="50"/>
    </row>
    <row r="558" spans="1:67" ht="16.5" x14ac:dyDescent="0.3">
      <c r="A558" s="171" t="s">
        <v>770</v>
      </c>
      <c r="B558" s="172"/>
      <c r="C558" s="172"/>
      <c r="D558" s="172"/>
      <c r="E558" s="172"/>
      <c r="F558" s="172"/>
      <c r="G558" s="172"/>
      <c r="H558" s="172"/>
      <c r="I558" s="172"/>
      <c r="J558" s="172"/>
      <c r="K558" s="172"/>
      <c r="L558" s="172"/>
      <c r="M558" s="172"/>
      <c r="N558" s="172"/>
      <c r="O558" s="172"/>
      <c r="P558" s="172"/>
      <c r="Q558" s="172"/>
      <c r="R558" s="172"/>
      <c r="S558" s="172"/>
      <c r="T558" s="172"/>
      <c r="U558" s="172"/>
      <c r="V558" s="172"/>
      <c r="W558" s="172"/>
      <c r="X558" s="172"/>
      <c r="Y558" s="172"/>
      <c r="Z558" s="172"/>
      <c r="AA558" s="172"/>
      <c r="AB558" s="172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172"/>
      <c r="AO558" s="172"/>
      <c r="AP558" s="172"/>
      <c r="AQ558" s="172"/>
      <c r="AR558" s="172"/>
      <c r="AS558" s="172"/>
      <c r="AT558" s="172"/>
      <c r="AU558" s="172"/>
      <c r="AV558" s="172"/>
      <c r="AW558" s="172"/>
      <c r="AX558" s="172"/>
      <c r="AY558" s="172"/>
      <c r="AZ558" s="172"/>
      <c r="BA558" s="172">
        <v>4600</v>
      </c>
      <c r="BB558" s="172">
        <v>32200</v>
      </c>
      <c r="BC558" s="172"/>
      <c r="BD558" s="172"/>
      <c r="BE558" s="172"/>
      <c r="BF558" s="172"/>
      <c r="BG558" s="172"/>
      <c r="BH558" s="172"/>
      <c r="BI558" s="172"/>
      <c r="BJ558" s="172"/>
      <c r="BK558" s="172"/>
      <c r="BL558" s="172"/>
      <c r="BM558" s="172"/>
      <c r="BN558" s="174"/>
      <c r="BO558" s="50"/>
    </row>
    <row r="559" spans="1:67" ht="16.5" x14ac:dyDescent="0.3">
      <c r="A559" s="171" t="s">
        <v>771</v>
      </c>
      <c r="B559" s="172"/>
      <c r="C559" s="172"/>
      <c r="D559" s="172"/>
      <c r="E559" s="172"/>
      <c r="F559" s="172"/>
      <c r="G559" s="172"/>
      <c r="H559" s="172"/>
      <c r="I559" s="172"/>
      <c r="J559" s="172"/>
      <c r="K559" s="172"/>
      <c r="L559" s="172"/>
      <c r="M559" s="172"/>
      <c r="N559" s="172"/>
      <c r="O559" s="172"/>
      <c r="P559" s="172"/>
      <c r="Q559" s="172"/>
      <c r="R559" s="172"/>
      <c r="S559" s="172"/>
      <c r="T559" s="172"/>
      <c r="U559" s="172"/>
      <c r="V559" s="172"/>
      <c r="W559" s="172"/>
      <c r="X559" s="172"/>
      <c r="Y559" s="172"/>
      <c r="Z559" s="172"/>
      <c r="AA559" s="172"/>
      <c r="AB559" s="172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/>
      <c r="AQ559" s="172"/>
      <c r="AR559" s="172"/>
      <c r="AS559" s="172"/>
      <c r="AT559" s="172"/>
      <c r="AU559" s="172"/>
      <c r="AV559" s="172"/>
      <c r="AW559" s="172"/>
      <c r="AX559" s="172"/>
      <c r="AY559" s="172"/>
      <c r="AZ559" s="172"/>
      <c r="BA559" s="172">
        <v>61511</v>
      </c>
      <c r="BB559" s="172">
        <v>148292</v>
      </c>
      <c r="BC559" s="172"/>
      <c r="BD559" s="172"/>
      <c r="BE559" s="172"/>
      <c r="BF559" s="172"/>
      <c r="BG559" s="172"/>
      <c r="BH559" s="172"/>
      <c r="BI559" s="172"/>
      <c r="BJ559" s="172"/>
      <c r="BK559" s="172"/>
      <c r="BL559" s="172"/>
      <c r="BM559" s="172"/>
      <c r="BN559" s="174"/>
      <c r="BO559" s="50"/>
    </row>
    <row r="560" spans="1:67" ht="16.5" x14ac:dyDescent="0.3">
      <c r="A560" s="171" t="s">
        <v>772</v>
      </c>
      <c r="B560" s="172"/>
      <c r="C560" s="172"/>
      <c r="D560" s="172"/>
      <c r="E560" s="172"/>
      <c r="F560" s="172"/>
      <c r="G560" s="172"/>
      <c r="H560" s="172"/>
      <c r="I560" s="172"/>
      <c r="J560" s="172"/>
      <c r="K560" s="172"/>
      <c r="L560" s="172"/>
      <c r="M560" s="172"/>
      <c r="N560" s="172"/>
      <c r="O560" s="172"/>
      <c r="P560" s="172"/>
      <c r="Q560" s="172"/>
      <c r="R560" s="172"/>
      <c r="S560" s="172"/>
      <c r="T560" s="172"/>
      <c r="U560" s="172"/>
      <c r="V560" s="172"/>
      <c r="W560" s="172"/>
      <c r="X560" s="172"/>
      <c r="Y560" s="172"/>
      <c r="Z560" s="172"/>
      <c r="AA560" s="172"/>
      <c r="AB560" s="172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172"/>
      <c r="AQ560" s="172"/>
      <c r="AR560" s="172"/>
      <c r="AS560" s="172"/>
      <c r="AT560" s="172"/>
      <c r="AU560" s="172"/>
      <c r="AV560" s="172"/>
      <c r="AW560" s="172"/>
      <c r="AX560" s="172"/>
      <c r="AY560" s="172"/>
      <c r="AZ560" s="172"/>
      <c r="BA560" s="172">
        <v>71548</v>
      </c>
      <c r="BB560" s="172">
        <v>154655</v>
      </c>
      <c r="BC560" s="172"/>
      <c r="BD560" s="172"/>
      <c r="BE560" s="172"/>
      <c r="BF560" s="172"/>
      <c r="BG560" s="172"/>
      <c r="BH560" s="172"/>
      <c r="BI560" s="172"/>
      <c r="BJ560" s="172"/>
      <c r="BK560" s="172"/>
      <c r="BL560" s="172"/>
      <c r="BM560" s="172"/>
      <c r="BN560" s="174"/>
      <c r="BO560" s="50"/>
    </row>
    <row r="561" spans="1:67" ht="16.5" x14ac:dyDescent="0.3">
      <c r="A561" s="171" t="s">
        <v>773</v>
      </c>
      <c r="B561" s="172"/>
      <c r="C561" s="172"/>
      <c r="D561" s="172"/>
      <c r="E561" s="172"/>
      <c r="F561" s="172"/>
      <c r="G561" s="172"/>
      <c r="H561" s="172"/>
      <c r="I561" s="172"/>
      <c r="J561" s="172"/>
      <c r="K561" s="172"/>
      <c r="L561" s="172"/>
      <c r="M561" s="172"/>
      <c r="N561" s="172"/>
      <c r="O561" s="172"/>
      <c r="P561" s="172"/>
      <c r="Q561" s="172"/>
      <c r="R561" s="172"/>
      <c r="S561" s="172"/>
      <c r="T561" s="172"/>
      <c r="U561" s="172"/>
      <c r="V561" s="172"/>
      <c r="W561" s="172"/>
      <c r="X561" s="172"/>
      <c r="Y561" s="172"/>
      <c r="Z561" s="172"/>
      <c r="AA561" s="172"/>
      <c r="AB561" s="172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2"/>
      <c r="AY561" s="172"/>
      <c r="AZ561" s="172"/>
      <c r="BA561" s="172">
        <v>318046</v>
      </c>
      <c r="BB561" s="172">
        <v>657719</v>
      </c>
      <c r="BC561" s="172"/>
      <c r="BD561" s="172"/>
      <c r="BE561" s="172"/>
      <c r="BF561" s="172"/>
      <c r="BG561" s="172"/>
      <c r="BH561" s="172"/>
      <c r="BI561" s="172"/>
      <c r="BJ561" s="172"/>
      <c r="BK561" s="172"/>
      <c r="BL561" s="172"/>
      <c r="BM561" s="172"/>
      <c r="BN561" s="174"/>
      <c r="BO561" s="50"/>
    </row>
    <row r="562" spans="1:67" ht="16.5" x14ac:dyDescent="0.3">
      <c r="A562" s="171" t="s">
        <v>774</v>
      </c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  <c r="S562" s="172"/>
      <c r="T562" s="172"/>
      <c r="U562" s="172"/>
      <c r="V562" s="172"/>
      <c r="W562" s="172"/>
      <c r="X562" s="172"/>
      <c r="Y562" s="172"/>
      <c r="Z562" s="172"/>
      <c r="AA562" s="172"/>
      <c r="AB562" s="172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>
        <v>17117</v>
      </c>
      <c r="BB562" s="172">
        <v>42518</v>
      </c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172"/>
      <c r="BN562" s="174"/>
      <c r="BO562" s="50"/>
    </row>
    <row r="563" spans="1:67" ht="16.5" x14ac:dyDescent="0.3">
      <c r="A563" s="171" t="s">
        <v>775</v>
      </c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  <c r="S563" s="172"/>
      <c r="T563" s="172"/>
      <c r="U563" s="172"/>
      <c r="V563" s="172"/>
      <c r="W563" s="172"/>
      <c r="X563" s="172"/>
      <c r="Y563" s="172"/>
      <c r="Z563" s="172"/>
      <c r="AA563" s="172"/>
      <c r="AB563" s="172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172"/>
      <c r="AO563" s="172"/>
      <c r="AP563" s="172"/>
      <c r="AQ563" s="172"/>
      <c r="AR563" s="172"/>
      <c r="AS563" s="172"/>
      <c r="AT563" s="172"/>
      <c r="AU563" s="172"/>
      <c r="AV563" s="172"/>
      <c r="AW563" s="172"/>
      <c r="AX563" s="172"/>
      <c r="AY563" s="172"/>
      <c r="AZ563" s="172"/>
      <c r="BA563" s="172">
        <v>28000</v>
      </c>
      <c r="BB563" s="172">
        <v>62800</v>
      </c>
      <c r="BC563" s="172"/>
      <c r="BD563" s="172"/>
      <c r="BE563" s="172"/>
      <c r="BF563" s="172"/>
      <c r="BG563" s="172"/>
      <c r="BH563" s="172"/>
      <c r="BI563" s="172"/>
      <c r="BJ563" s="172"/>
      <c r="BK563" s="172"/>
      <c r="BL563" s="172"/>
      <c r="BM563" s="172"/>
      <c r="BN563" s="174"/>
      <c r="BO563" s="50"/>
    </row>
    <row r="564" spans="1:67" ht="16.5" x14ac:dyDescent="0.3">
      <c r="A564" s="171" t="s">
        <v>776</v>
      </c>
      <c r="B564" s="172"/>
      <c r="C564" s="172"/>
      <c r="D564" s="172"/>
      <c r="E564" s="172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  <c r="S564" s="172"/>
      <c r="T564" s="172"/>
      <c r="U564" s="172"/>
      <c r="V564" s="172"/>
      <c r="W564" s="172"/>
      <c r="X564" s="172"/>
      <c r="Y564" s="172"/>
      <c r="Z564" s="172"/>
      <c r="AA564" s="172"/>
      <c r="AB564" s="172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172"/>
      <c r="AQ564" s="172"/>
      <c r="AR564" s="172"/>
      <c r="AS564" s="172"/>
      <c r="AT564" s="172"/>
      <c r="AU564" s="172"/>
      <c r="AV564" s="172"/>
      <c r="AW564" s="172"/>
      <c r="AX564" s="172"/>
      <c r="AY564" s="172"/>
      <c r="AZ564" s="172"/>
      <c r="BA564" s="172">
        <v>36319</v>
      </c>
      <c r="BB564" s="172">
        <v>67683</v>
      </c>
      <c r="BC564" s="172"/>
      <c r="BD564" s="172"/>
      <c r="BE564" s="172"/>
      <c r="BF564" s="172"/>
      <c r="BG564" s="172"/>
      <c r="BH564" s="172"/>
      <c r="BI564" s="172"/>
      <c r="BJ564" s="172"/>
      <c r="BK564" s="172"/>
      <c r="BL564" s="172"/>
      <c r="BM564" s="172"/>
      <c r="BN564" s="174"/>
      <c r="BO564" s="50"/>
    </row>
    <row r="565" spans="1:67" ht="16.5" x14ac:dyDescent="0.3">
      <c r="A565" s="171" t="s">
        <v>777</v>
      </c>
      <c r="B565" s="172"/>
      <c r="C565" s="172"/>
      <c r="D565" s="172"/>
      <c r="E565" s="172"/>
      <c r="F565" s="172"/>
      <c r="G565" s="172"/>
      <c r="H565" s="172"/>
      <c r="I565" s="172"/>
      <c r="J565" s="172"/>
      <c r="K565" s="172"/>
      <c r="L565" s="172"/>
      <c r="M565" s="172"/>
      <c r="N565" s="172"/>
      <c r="O565" s="172"/>
      <c r="P565" s="172"/>
      <c r="Q565" s="172"/>
      <c r="R565" s="172"/>
      <c r="S565" s="172"/>
      <c r="T565" s="172"/>
      <c r="U565" s="172"/>
      <c r="V565" s="172"/>
      <c r="W565" s="172"/>
      <c r="X565" s="172"/>
      <c r="Y565" s="172"/>
      <c r="Z565" s="172"/>
      <c r="AA565" s="172"/>
      <c r="AB565" s="172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172"/>
      <c r="AO565" s="172"/>
      <c r="AP565" s="172"/>
      <c r="AQ565" s="172"/>
      <c r="AR565" s="172"/>
      <c r="AS565" s="172"/>
      <c r="AT565" s="172"/>
      <c r="AU565" s="172"/>
      <c r="AV565" s="172"/>
      <c r="AW565" s="172"/>
      <c r="AX565" s="172"/>
      <c r="AY565" s="172"/>
      <c r="AZ565" s="172"/>
      <c r="BA565" s="172">
        <v>16800</v>
      </c>
      <c r="BB565" s="172">
        <v>46824</v>
      </c>
      <c r="BC565" s="172"/>
      <c r="BD565" s="172"/>
      <c r="BE565" s="172"/>
      <c r="BF565" s="172"/>
      <c r="BG565" s="172"/>
      <c r="BH565" s="172"/>
      <c r="BI565" s="172"/>
      <c r="BJ565" s="172"/>
      <c r="BK565" s="172"/>
      <c r="BL565" s="172"/>
      <c r="BM565" s="172"/>
      <c r="BN565" s="174"/>
      <c r="BO565" s="50"/>
    </row>
    <row r="566" spans="1:67" ht="16.5" x14ac:dyDescent="0.3">
      <c r="A566" s="171" t="s">
        <v>778</v>
      </c>
      <c r="B566" s="172"/>
      <c r="C566" s="172"/>
      <c r="D566" s="172"/>
      <c r="E566" s="172"/>
      <c r="F566" s="172"/>
      <c r="G566" s="172"/>
      <c r="H566" s="172"/>
      <c r="I566" s="172"/>
      <c r="J566" s="172"/>
      <c r="K566" s="172"/>
      <c r="L566" s="172"/>
      <c r="M566" s="172"/>
      <c r="N566" s="172"/>
      <c r="O566" s="172"/>
      <c r="P566" s="172"/>
      <c r="Q566" s="172"/>
      <c r="R566" s="172"/>
      <c r="S566" s="172"/>
      <c r="T566" s="172"/>
      <c r="U566" s="172"/>
      <c r="V566" s="172"/>
      <c r="W566" s="172"/>
      <c r="X566" s="172"/>
      <c r="Y566" s="172"/>
      <c r="Z566" s="172"/>
      <c r="AA566" s="172"/>
      <c r="AB566" s="172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172"/>
      <c r="AO566" s="172"/>
      <c r="AP566" s="172"/>
      <c r="AQ566" s="172"/>
      <c r="AR566" s="172"/>
      <c r="AS566" s="172"/>
      <c r="AT566" s="172"/>
      <c r="AU566" s="172"/>
      <c r="AV566" s="172"/>
      <c r="AW566" s="172"/>
      <c r="AX566" s="172"/>
      <c r="AY566" s="172"/>
      <c r="AZ566" s="172"/>
      <c r="BA566" s="172">
        <v>54977</v>
      </c>
      <c r="BB566" s="172">
        <v>126738</v>
      </c>
      <c r="BC566" s="172"/>
      <c r="BD566" s="172"/>
      <c r="BE566" s="172"/>
      <c r="BF566" s="172"/>
      <c r="BG566" s="172"/>
      <c r="BH566" s="172"/>
      <c r="BI566" s="172"/>
      <c r="BJ566" s="172"/>
      <c r="BK566" s="172"/>
      <c r="BL566" s="172"/>
      <c r="BM566" s="172"/>
      <c r="BN566" s="174"/>
      <c r="BO566" s="50"/>
    </row>
    <row r="567" spans="1:67" ht="16.5" x14ac:dyDescent="0.3">
      <c r="A567" s="171" t="s">
        <v>779</v>
      </c>
      <c r="B567" s="172"/>
      <c r="C567" s="172"/>
      <c r="D567" s="172"/>
      <c r="E567" s="172"/>
      <c r="F567" s="172"/>
      <c r="G567" s="172"/>
      <c r="H567" s="172"/>
      <c r="I567" s="172"/>
      <c r="J567" s="172"/>
      <c r="K567" s="172"/>
      <c r="L567" s="172"/>
      <c r="M567" s="172"/>
      <c r="N567" s="172"/>
      <c r="O567" s="172"/>
      <c r="P567" s="172"/>
      <c r="Q567" s="172"/>
      <c r="R567" s="172"/>
      <c r="S567" s="172"/>
      <c r="T567" s="172"/>
      <c r="U567" s="172"/>
      <c r="V567" s="172"/>
      <c r="W567" s="172"/>
      <c r="X567" s="172"/>
      <c r="Y567" s="172"/>
      <c r="Z567" s="172"/>
      <c r="AA567" s="172"/>
      <c r="AB567" s="172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172"/>
      <c r="AO567" s="172"/>
      <c r="AP567" s="172"/>
      <c r="AQ567" s="172"/>
      <c r="AR567" s="172"/>
      <c r="AS567" s="172"/>
      <c r="AT567" s="172"/>
      <c r="AU567" s="172"/>
      <c r="AV567" s="172"/>
      <c r="AW567" s="172"/>
      <c r="AX567" s="172"/>
      <c r="AY567" s="172"/>
      <c r="AZ567" s="172"/>
      <c r="BA567" s="172">
        <v>171838</v>
      </c>
      <c r="BB567" s="172">
        <v>347863</v>
      </c>
      <c r="BC567" s="172"/>
      <c r="BD567" s="172"/>
      <c r="BE567" s="172"/>
      <c r="BF567" s="172"/>
      <c r="BG567" s="172"/>
      <c r="BH567" s="172"/>
      <c r="BI567" s="172"/>
      <c r="BJ567" s="172"/>
      <c r="BK567" s="172"/>
      <c r="BL567" s="172"/>
      <c r="BM567" s="172"/>
      <c r="BN567" s="174"/>
      <c r="BO567" s="50"/>
    </row>
    <row r="568" spans="1:67" ht="16.5" x14ac:dyDescent="0.3">
      <c r="A568" s="171" t="s">
        <v>780</v>
      </c>
      <c r="B568" s="172"/>
      <c r="C568" s="172"/>
      <c r="D568" s="172"/>
      <c r="E568" s="172"/>
      <c r="F568" s="172"/>
      <c r="G568" s="172"/>
      <c r="H568" s="172"/>
      <c r="I568" s="172"/>
      <c r="J568" s="172"/>
      <c r="K568" s="172"/>
      <c r="L568" s="172"/>
      <c r="M568" s="172"/>
      <c r="N568" s="172"/>
      <c r="O568" s="172"/>
      <c r="P568" s="172"/>
      <c r="Q568" s="172"/>
      <c r="R568" s="172"/>
      <c r="S568" s="172"/>
      <c r="T568" s="172"/>
      <c r="U568" s="172"/>
      <c r="V568" s="172"/>
      <c r="W568" s="172"/>
      <c r="X568" s="172"/>
      <c r="Y568" s="172"/>
      <c r="Z568" s="172"/>
      <c r="AA568" s="172"/>
      <c r="AB568" s="172"/>
      <c r="AC568" s="172"/>
      <c r="AD568" s="172"/>
      <c r="AE568" s="172"/>
      <c r="AF568" s="172"/>
      <c r="AG568" s="172"/>
      <c r="AH568" s="172"/>
      <c r="AI568" s="172"/>
      <c r="AJ568" s="172"/>
      <c r="AK568" s="172"/>
      <c r="AL568" s="172"/>
      <c r="AM568" s="172"/>
      <c r="AN568" s="172"/>
      <c r="AO568" s="172"/>
      <c r="AP568" s="172"/>
      <c r="AQ568" s="172"/>
      <c r="AR568" s="172"/>
      <c r="AS568" s="172"/>
      <c r="AT568" s="172"/>
      <c r="AU568" s="172"/>
      <c r="AV568" s="172"/>
      <c r="AW568" s="172"/>
      <c r="AX568" s="172"/>
      <c r="AY568" s="172"/>
      <c r="AZ568" s="172"/>
      <c r="BA568" s="172">
        <v>100196</v>
      </c>
      <c r="BB568" s="172">
        <v>189167</v>
      </c>
      <c r="BC568" s="172"/>
      <c r="BD568" s="172"/>
      <c r="BE568" s="172"/>
      <c r="BF568" s="172"/>
      <c r="BG568" s="172"/>
      <c r="BH568" s="172"/>
      <c r="BI568" s="172"/>
      <c r="BJ568" s="172"/>
      <c r="BK568" s="172"/>
      <c r="BL568" s="172"/>
      <c r="BM568" s="172"/>
      <c r="BN568" s="174"/>
      <c r="BO568" s="50"/>
    </row>
    <row r="569" spans="1:67" ht="16.5" x14ac:dyDescent="0.3">
      <c r="A569" s="171" t="s">
        <v>781</v>
      </c>
      <c r="B569" s="172"/>
      <c r="C569" s="172"/>
      <c r="D569" s="172"/>
      <c r="E569" s="172"/>
      <c r="F569" s="172"/>
      <c r="G569" s="172"/>
      <c r="H569" s="172"/>
      <c r="I569" s="172"/>
      <c r="J569" s="172"/>
      <c r="K569" s="172"/>
      <c r="L569" s="172"/>
      <c r="M569" s="172"/>
      <c r="N569" s="172"/>
      <c r="O569" s="172"/>
      <c r="P569" s="172"/>
      <c r="Q569" s="172"/>
      <c r="R569" s="172"/>
      <c r="S569" s="172"/>
      <c r="T569" s="172"/>
      <c r="U569" s="172"/>
      <c r="V569" s="172"/>
      <c r="W569" s="172"/>
      <c r="X569" s="172"/>
      <c r="Y569" s="172"/>
      <c r="Z569" s="172"/>
      <c r="AA569" s="172"/>
      <c r="AB569" s="172"/>
      <c r="AC569" s="172"/>
      <c r="AD569" s="172"/>
      <c r="AE569" s="172"/>
      <c r="AF569" s="172"/>
      <c r="AG569" s="172"/>
      <c r="AH569" s="172"/>
      <c r="AI569" s="172"/>
      <c r="AJ569" s="172"/>
      <c r="AK569" s="172"/>
      <c r="AL569" s="172"/>
      <c r="AM569" s="172"/>
      <c r="AN569" s="172"/>
      <c r="AO569" s="172"/>
      <c r="AP569" s="172"/>
      <c r="AQ569" s="172"/>
      <c r="AR569" s="172"/>
      <c r="AS569" s="172"/>
      <c r="AT569" s="172"/>
      <c r="AU569" s="172"/>
      <c r="AV569" s="172"/>
      <c r="AW569" s="172"/>
      <c r="AX569" s="172"/>
      <c r="AY569" s="172"/>
      <c r="AZ569" s="172"/>
      <c r="BA569" s="172"/>
      <c r="BB569" s="172">
        <v>0</v>
      </c>
      <c r="BC569" s="172">
        <v>366</v>
      </c>
      <c r="BD569" s="172"/>
      <c r="BE569" s="172"/>
      <c r="BF569" s="172"/>
      <c r="BG569" s="172"/>
      <c r="BH569" s="172"/>
      <c r="BI569" s="172"/>
      <c r="BJ569" s="172"/>
      <c r="BK569" s="172"/>
      <c r="BL569" s="172"/>
      <c r="BM569" s="172"/>
      <c r="BN569" s="174"/>
      <c r="BO569" s="50"/>
    </row>
    <row r="570" spans="1:67" ht="16.5" x14ac:dyDescent="0.3">
      <c r="A570" s="171" t="s">
        <v>782</v>
      </c>
      <c r="B570" s="172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2"/>
      <c r="Z570" s="172"/>
      <c r="AA570" s="172"/>
      <c r="AB570" s="172"/>
      <c r="AC570" s="172"/>
      <c r="AD570" s="172"/>
      <c r="AE570" s="172"/>
      <c r="AF570" s="172"/>
      <c r="AG570" s="172"/>
      <c r="AH570" s="172"/>
      <c r="AI570" s="172"/>
      <c r="AJ570" s="172"/>
      <c r="AK570" s="172"/>
      <c r="AL570" s="172"/>
      <c r="AM570" s="172"/>
      <c r="AN570" s="172"/>
      <c r="AO570" s="172"/>
      <c r="AP570" s="172"/>
      <c r="AQ570" s="172"/>
      <c r="AR570" s="172"/>
      <c r="AS570" s="172"/>
      <c r="AT570" s="172"/>
      <c r="AU570" s="172"/>
      <c r="AV570" s="172"/>
      <c r="AW570" s="172"/>
      <c r="AX570" s="172"/>
      <c r="AY570" s="172"/>
      <c r="AZ570" s="172"/>
      <c r="BA570" s="172"/>
      <c r="BB570" s="172">
        <v>27600</v>
      </c>
      <c r="BC570" s="172">
        <v>46800</v>
      </c>
      <c r="BD570" s="172"/>
      <c r="BE570" s="172"/>
      <c r="BF570" s="172"/>
      <c r="BG570" s="172"/>
      <c r="BH570" s="172"/>
      <c r="BI570" s="172"/>
      <c r="BJ570" s="172"/>
      <c r="BK570" s="172"/>
      <c r="BL570" s="172"/>
      <c r="BM570" s="172"/>
      <c r="BN570" s="174"/>
      <c r="BO570" s="50"/>
    </row>
    <row r="571" spans="1:67" ht="16.5" x14ac:dyDescent="0.3">
      <c r="A571" s="171" t="s">
        <v>783</v>
      </c>
      <c r="B571" s="172"/>
      <c r="C571" s="172"/>
      <c r="D571" s="172"/>
      <c r="E571" s="172"/>
      <c r="F571" s="172"/>
      <c r="G571" s="172"/>
      <c r="H571" s="172"/>
      <c r="I571" s="172"/>
      <c r="J571" s="172"/>
      <c r="K571" s="172"/>
      <c r="L571" s="172"/>
      <c r="M571" s="172"/>
      <c r="N571" s="172"/>
      <c r="O571" s="172"/>
      <c r="P571" s="172"/>
      <c r="Q571" s="172"/>
      <c r="R571" s="172"/>
      <c r="S571" s="172"/>
      <c r="T571" s="172"/>
      <c r="U571" s="172"/>
      <c r="V571" s="172"/>
      <c r="W571" s="172"/>
      <c r="X571" s="172"/>
      <c r="Y571" s="172"/>
      <c r="Z571" s="172"/>
      <c r="AA571" s="172"/>
      <c r="AB571" s="172"/>
      <c r="AC571" s="172"/>
      <c r="AD571" s="172"/>
      <c r="AE571" s="172"/>
      <c r="AF571" s="172"/>
      <c r="AG571" s="172"/>
      <c r="AH571" s="172"/>
      <c r="AI571" s="172"/>
      <c r="AJ571" s="172"/>
      <c r="AK571" s="172"/>
      <c r="AL571" s="172"/>
      <c r="AM571" s="172"/>
      <c r="AN571" s="172"/>
      <c r="AO571" s="172"/>
      <c r="AP571" s="172"/>
      <c r="AQ571" s="172"/>
      <c r="AR571" s="172"/>
      <c r="AS571" s="172"/>
      <c r="AT571" s="172"/>
      <c r="AU571" s="172"/>
      <c r="AV571" s="172"/>
      <c r="AW571" s="172"/>
      <c r="AX571" s="172"/>
      <c r="AY571" s="172"/>
      <c r="AZ571" s="172"/>
      <c r="BA571" s="172"/>
      <c r="BB571" s="172">
        <v>110063</v>
      </c>
      <c r="BC571" s="172">
        <v>306528</v>
      </c>
      <c r="BD571" s="172"/>
      <c r="BE571" s="172"/>
      <c r="BF571" s="172"/>
      <c r="BG571" s="172"/>
      <c r="BH571" s="172"/>
      <c r="BI571" s="172"/>
      <c r="BJ571" s="172"/>
      <c r="BK571" s="172"/>
      <c r="BL571" s="172"/>
      <c r="BM571" s="172"/>
      <c r="BN571" s="174"/>
      <c r="BO571" s="50"/>
    </row>
    <row r="572" spans="1:67" ht="16.5" x14ac:dyDescent="0.3">
      <c r="A572" s="171" t="s">
        <v>784</v>
      </c>
      <c r="B572" s="172"/>
      <c r="C572" s="172"/>
      <c r="D572" s="172"/>
      <c r="E572" s="172"/>
      <c r="F572" s="172"/>
      <c r="G572" s="172"/>
      <c r="H572" s="172"/>
      <c r="I572" s="172"/>
      <c r="J572" s="172"/>
      <c r="K572" s="172"/>
      <c r="L572" s="172"/>
      <c r="M572" s="172"/>
      <c r="N572" s="172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  <c r="Z572" s="172"/>
      <c r="AA572" s="172"/>
      <c r="AB572" s="172"/>
      <c r="AC572" s="172"/>
      <c r="AD572" s="172"/>
      <c r="AE572" s="172"/>
      <c r="AF572" s="172"/>
      <c r="AG572" s="172"/>
      <c r="AH572" s="172"/>
      <c r="AI572" s="172"/>
      <c r="AJ572" s="172"/>
      <c r="AK572" s="172"/>
      <c r="AL572" s="172"/>
      <c r="AM572" s="172"/>
      <c r="AN572" s="172"/>
      <c r="AO572" s="172"/>
      <c r="AP572" s="172"/>
      <c r="AQ572" s="172"/>
      <c r="AR572" s="172"/>
      <c r="AS572" s="172"/>
      <c r="AT572" s="172"/>
      <c r="AU572" s="172"/>
      <c r="AV572" s="172"/>
      <c r="AW572" s="172"/>
      <c r="AX572" s="172"/>
      <c r="AY572" s="172"/>
      <c r="AZ572" s="172"/>
      <c r="BA572" s="172"/>
      <c r="BB572" s="172">
        <v>0</v>
      </c>
      <c r="BC572" s="172">
        <v>52214121</v>
      </c>
      <c r="BD572" s="172">
        <v>0</v>
      </c>
      <c r="BE572" s="172">
        <v>0</v>
      </c>
      <c r="BF572" s="172"/>
      <c r="BG572" s="172"/>
      <c r="BH572" s="172"/>
      <c r="BI572" s="172"/>
      <c r="BJ572" s="172"/>
      <c r="BK572" s="172"/>
      <c r="BL572" s="172"/>
      <c r="BM572" s="172"/>
      <c r="BN572" s="174"/>
      <c r="BO572" s="50"/>
    </row>
    <row r="573" spans="1:67" ht="16.5" x14ac:dyDescent="0.3">
      <c r="A573" s="171" t="s">
        <v>785</v>
      </c>
      <c r="B573" s="172"/>
      <c r="C573" s="172"/>
      <c r="D573" s="172"/>
      <c r="E573" s="172"/>
      <c r="F573" s="172"/>
      <c r="G573" s="172"/>
      <c r="H573" s="172"/>
      <c r="I573" s="172"/>
      <c r="J573" s="172"/>
      <c r="K573" s="172"/>
      <c r="L573" s="172"/>
      <c r="M573" s="172"/>
      <c r="N573" s="172"/>
      <c r="O573" s="172"/>
      <c r="P573" s="172"/>
      <c r="Q573" s="172"/>
      <c r="R573" s="172"/>
      <c r="S573" s="172"/>
      <c r="T573" s="172"/>
      <c r="U573" s="172"/>
      <c r="V573" s="172"/>
      <c r="W573" s="172"/>
      <c r="X573" s="172"/>
      <c r="Y573" s="172"/>
      <c r="Z573" s="172"/>
      <c r="AA573" s="172"/>
      <c r="AB573" s="172"/>
      <c r="AC573" s="172"/>
      <c r="AD573" s="172"/>
      <c r="AE573" s="172"/>
      <c r="AF573" s="172"/>
      <c r="AG573" s="172"/>
      <c r="AH573" s="172"/>
      <c r="AI573" s="172"/>
      <c r="AJ573" s="172"/>
      <c r="AK573" s="172"/>
      <c r="AL573" s="172"/>
      <c r="AM573" s="172"/>
      <c r="AN573" s="172"/>
      <c r="AO573" s="172"/>
      <c r="AP573" s="172"/>
      <c r="AQ573" s="172"/>
      <c r="AR573" s="172"/>
      <c r="AS573" s="172"/>
      <c r="AT573" s="172"/>
      <c r="AU573" s="172"/>
      <c r="AV573" s="172"/>
      <c r="AW573" s="172"/>
      <c r="AX573" s="172"/>
      <c r="AY573" s="172"/>
      <c r="AZ573" s="172"/>
      <c r="BA573" s="172"/>
      <c r="BB573" s="172">
        <v>236513</v>
      </c>
      <c r="BC573" s="172"/>
      <c r="BD573" s="172"/>
      <c r="BE573" s="172"/>
      <c r="BF573" s="172"/>
      <c r="BG573" s="172"/>
      <c r="BH573" s="172"/>
      <c r="BI573" s="172"/>
      <c r="BJ573" s="172"/>
      <c r="BK573" s="172"/>
      <c r="BL573" s="172"/>
      <c r="BM573" s="172"/>
      <c r="BN573" s="174"/>
      <c r="BO573" s="50"/>
    </row>
    <row r="574" spans="1:67" ht="16.5" x14ac:dyDescent="0.3">
      <c r="A574" s="171" t="s">
        <v>786</v>
      </c>
      <c r="B574" s="172"/>
      <c r="C574" s="172"/>
      <c r="D574" s="172"/>
      <c r="E574" s="172"/>
      <c r="F574" s="172"/>
      <c r="G574" s="172"/>
      <c r="H574" s="172"/>
      <c r="I574" s="172"/>
      <c r="J574" s="172"/>
      <c r="K574" s="172"/>
      <c r="L574" s="172"/>
      <c r="M574" s="172"/>
      <c r="N574" s="172"/>
      <c r="O574" s="172"/>
      <c r="P574" s="172"/>
      <c r="Q574" s="172"/>
      <c r="R574" s="172"/>
      <c r="S574" s="172"/>
      <c r="T574" s="172"/>
      <c r="U574" s="172"/>
      <c r="V574" s="172"/>
      <c r="W574" s="172"/>
      <c r="X574" s="172"/>
      <c r="Y574" s="172"/>
      <c r="Z574" s="172"/>
      <c r="AA574" s="172"/>
      <c r="AB574" s="172"/>
      <c r="AC574" s="172"/>
      <c r="AD574" s="172"/>
      <c r="AE574" s="172"/>
      <c r="AF574" s="172"/>
      <c r="AG574" s="172"/>
      <c r="AH574" s="172"/>
      <c r="AI574" s="172"/>
      <c r="AJ574" s="172"/>
      <c r="AK574" s="172"/>
      <c r="AL574" s="172"/>
      <c r="AM574" s="172"/>
      <c r="AN574" s="172"/>
      <c r="AO574" s="172"/>
      <c r="AP574" s="172"/>
      <c r="AQ574" s="172"/>
      <c r="AR574" s="172"/>
      <c r="AS574" s="172"/>
      <c r="AT574" s="172"/>
      <c r="AU574" s="172"/>
      <c r="AV574" s="172"/>
      <c r="AW574" s="172"/>
      <c r="AX574" s="172"/>
      <c r="AY574" s="172"/>
      <c r="AZ574" s="172"/>
      <c r="BA574" s="172"/>
      <c r="BB574" s="172">
        <v>19194</v>
      </c>
      <c r="BC574" s="172">
        <v>54760</v>
      </c>
      <c r="BD574" s="172"/>
      <c r="BE574" s="172"/>
      <c r="BF574" s="172"/>
      <c r="BG574" s="172"/>
      <c r="BH574" s="172"/>
      <c r="BI574" s="172"/>
      <c r="BJ574" s="172"/>
      <c r="BK574" s="172"/>
      <c r="BL574" s="172"/>
      <c r="BM574" s="172"/>
      <c r="BN574" s="174"/>
      <c r="BO574" s="50"/>
    </row>
    <row r="575" spans="1:67" ht="16.5" x14ac:dyDescent="0.3">
      <c r="A575" s="171" t="s">
        <v>787</v>
      </c>
      <c r="B575" s="172"/>
      <c r="C575" s="172"/>
      <c r="D575" s="172"/>
      <c r="E575" s="172"/>
      <c r="F575" s="172"/>
      <c r="G575" s="172"/>
      <c r="H575" s="172"/>
      <c r="I575" s="172"/>
      <c r="J575" s="172"/>
      <c r="K575" s="172"/>
      <c r="L575" s="172"/>
      <c r="M575" s="172"/>
      <c r="N575" s="172"/>
      <c r="O575" s="172"/>
      <c r="P575" s="172"/>
      <c r="Q575" s="172"/>
      <c r="R575" s="172"/>
      <c r="S575" s="172"/>
      <c r="T575" s="172"/>
      <c r="U575" s="172"/>
      <c r="V575" s="172"/>
      <c r="W575" s="172"/>
      <c r="X575" s="172"/>
      <c r="Y575" s="172"/>
      <c r="Z575" s="172"/>
      <c r="AA575" s="172"/>
      <c r="AB575" s="172"/>
      <c r="AC575" s="172"/>
      <c r="AD575" s="172"/>
      <c r="AE575" s="172"/>
      <c r="AF575" s="172"/>
      <c r="AG575" s="172"/>
      <c r="AH575" s="172"/>
      <c r="AI575" s="172"/>
      <c r="AJ575" s="172"/>
      <c r="AK575" s="172"/>
      <c r="AL575" s="172"/>
      <c r="AM575" s="172"/>
      <c r="AN575" s="172"/>
      <c r="AO575" s="172"/>
      <c r="AP575" s="172"/>
      <c r="AQ575" s="172"/>
      <c r="AR575" s="172"/>
      <c r="AS575" s="172"/>
      <c r="AT575" s="172"/>
      <c r="AU575" s="172"/>
      <c r="AV575" s="172"/>
      <c r="AW575" s="172"/>
      <c r="AX575" s="172"/>
      <c r="AY575" s="172"/>
      <c r="AZ575" s="172"/>
      <c r="BA575" s="172"/>
      <c r="BB575" s="172">
        <v>835516</v>
      </c>
      <c r="BC575" s="172">
        <v>2480</v>
      </c>
      <c r="BD575" s="172"/>
      <c r="BE575" s="172"/>
      <c r="BF575" s="172"/>
      <c r="BG575" s="172"/>
      <c r="BH575" s="172"/>
      <c r="BI575" s="172"/>
      <c r="BJ575" s="172"/>
      <c r="BK575" s="172"/>
      <c r="BL575" s="172"/>
      <c r="BM575" s="172"/>
      <c r="BN575" s="174"/>
      <c r="BO575" s="50"/>
    </row>
    <row r="576" spans="1:67" ht="16.5" x14ac:dyDescent="0.3">
      <c r="A576" s="171" t="s">
        <v>788</v>
      </c>
      <c r="B576" s="172"/>
      <c r="C576" s="172"/>
      <c r="D576" s="172"/>
      <c r="E576" s="172"/>
      <c r="F576" s="172"/>
      <c r="G576" s="172"/>
      <c r="H576" s="172"/>
      <c r="I576" s="172"/>
      <c r="J576" s="172"/>
      <c r="K576" s="172"/>
      <c r="L576" s="172"/>
      <c r="M576" s="172"/>
      <c r="N576" s="172"/>
      <c r="O576" s="172"/>
      <c r="P576" s="172"/>
      <c r="Q576" s="172"/>
      <c r="R576" s="172"/>
      <c r="S576" s="172"/>
      <c r="T576" s="172"/>
      <c r="U576" s="172"/>
      <c r="V576" s="172"/>
      <c r="W576" s="172"/>
      <c r="X576" s="172"/>
      <c r="Y576" s="172"/>
      <c r="Z576" s="172"/>
      <c r="AA576" s="172"/>
      <c r="AB576" s="172"/>
      <c r="AC576" s="172"/>
      <c r="AD576" s="172"/>
      <c r="AE576" s="172"/>
      <c r="AF576" s="172"/>
      <c r="AG576" s="172"/>
      <c r="AH576" s="172"/>
      <c r="AI576" s="172"/>
      <c r="AJ576" s="172"/>
      <c r="AK576" s="172"/>
      <c r="AL576" s="172"/>
      <c r="AM576" s="172"/>
      <c r="AN576" s="172"/>
      <c r="AO576" s="172"/>
      <c r="AP576" s="172"/>
      <c r="AQ576" s="172"/>
      <c r="AR576" s="172"/>
      <c r="AS576" s="172"/>
      <c r="AT576" s="172"/>
      <c r="AU576" s="172"/>
      <c r="AV576" s="172"/>
      <c r="AW576" s="172"/>
      <c r="AX576" s="172"/>
      <c r="AY576" s="172"/>
      <c r="AZ576" s="172"/>
      <c r="BA576" s="172"/>
      <c r="BB576" s="172">
        <v>0</v>
      </c>
      <c r="BC576" s="172">
        <v>0</v>
      </c>
      <c r="BD576" s="172">
        <v>310</v>
      </c>
      <c r="BE576" s="172"/>
      <c r="BF576" s="172"/>
      <c r="BG576" s="172"/>
      <c r="BH576" s="172"/>
      <c r="BI576" s="172"/>
      <c r="BJ576" s="172"/>
      <c r="BK576" s="172"/>
      <c r="BL576" s="172"/>
      <c r="BM576" s="172"/>
      <c r="BN576" s="174"/>
      <c r="BO576" s="50"/>
    </row>
    <row r="577" spans="1:67" ht="16.5" x14ac:dyDescent="0.3">
      <c r="A577" s="171" t="s">
        <v>789</v>
      </c>
      <c r="B577" s="172"/>
      <c r="C577" s="172"/>
      <c r="D577" s="172"/>
      <c r="E577" s="172"/>
      <c r="F577" s="172"/>
      <c r="G577" s="172"/>
      <c r="H577" s="172"/>
      <c r="I577" s="172"/>
      <c r="J577" s="172"/>
      <c r="K577" s="172"/>
      <c r="L577" s="172"/>
      <c r="M577" s="172"/>
      <c r="N577" s="172"/>
      <c r="O577" s="172"/>
      <c r="P577" s="172"/>
      <c r="Q577" s="172"/>
      <c r="R577" s="172"/>
      <c r="S577" s="172"/>
      <c r="T577" s="172"/>
      <c r="U577" s="172"/>
      <c r="V577" s="172"/>
      <c r="W577" s="172"/>
      <c r="X577" s="172"/>
      <c r="Y577" s="172"/>
      <c r="Z577" s="172"/>
      <c r="AA577" s="172"/>
      <c r="AB577" s="172"/>
      <c r="AC577" s="172"/>
      <c r="AD577" s="172"/>
      <c r="AE577" s="172"/>
      <c r="AF577" s="172"/>
      <c r="AG577" s="172"/>
      <c r="AH577" s="172"/>
      <c r="AI577" s="172"/>
      <c r="AJ577" s="172"/>
      <c r="AK577" s="172"/>
      <c r="AL577" s="172"/>
      <c r="AM577" s="172"/>
      <c r="AN577" s="172"/>
      <c r="AO577" s="172"/>
      <c r="AP577" s="172"/>
      <c r="AQ577" s="172"/>
      <c r="AR577" s="172"/>
      <c r="AS577" s="172"/>
      <c r="AT577" s="172"/>
      <c r="AU577" s="172"/>
      <c r="AV577" s="172"/>
      <c r="AW577" s="172"/>
      <c r="AX577" s="172"/>
      <c r="AY577" s="172"/>
      <c r="AZ577" s="172"/>
      <c r="BA577" s="172"/>
      <c r="BB577" s="172">
        <v>251044</v>
      </c>
      <c r="BC577" s="172">
        <v>216414</v>
      </c>
      <c r="BD577" s="172"/>
      <c r="BE577" s="172"/>
      <c r="BF577" s="172"/>
      <c r="BG577" s="172"/>
      <c r="BH577" s="172"/>
      <c r="BI577" s="172"/>
      <c r="BJ577" s="172"/>
      <c r="BK577" s="172"/>
      <c r="BL577" s="172"/>
      <c r="BM577" s="172"/>
      <c r="BN577" s="174"/>
      <c r="BO577" s="50"/>
    </row>
    <row r="578" spans="1:67" ht="16.5" x14ac:dyDescent="0.3">
      <c r="A578" s="171" t="s">
        <v>790</v>
      </c>
      <c r="B578" s="172"/>
      <c r="C578" s="172"/>
      <c r="D578" s="172"/>
      <c r="E578" s="172"/>
      <c r="F578" s="172"/>
      <c r="G578" s="172"/>
      <c r="H578" s="172"/>
      <c r="I578" s="172"/>
      <c r="J578" s="172"/>
      <c r="K578" s="172"/>
      <c r="L578" s="172"/>
      <c r="M578" s="172"/>
      <c r="N578" s="172"/>
      <c r="O578" s="172"/>
      <c r="P578" s="172"/>
      <c r="Q578" s="172"/>
      <c r="R578" s="172"/>
      <c r="S578" s="172"/>
      <c r="T578" s="172"/>
      <c r="U578" s="172"/>
      <c r="V578" s="172"/>
      <c r="W578" s="172"/>
      <c r="X578" s="172"/>
      <c r="Y578" s="172"/>
      <c r="Z578" s="172"/>
      <c r="AA578" s="172"/>
      <c r="AB578" s="172"/>
      <c r="AC578" s="172"/>
      <c r="AD578" s="172"/>
      <c r="AE578" s="172"/>
      <c r="AF578" s="172"/>
      <c r="AG578" s="172"/>
      <c r="AH578" s="172"/>
      <c r="AI578" s="172"/>
      <c r="AJ578" s="172"/>
      <c r="AK578" s="172"/>
      <c r="AL578" s="172"/>
      <c r="AM578" s="172"/>
      <c r="AN578" s="172"/>
      <c r="AO578" s="172"/>
      <c r="AP578" s="172"/>
      <c r="AQ578" s="172"/>
      <c r="AR578" s="172"/>
      <c r="AS578" s="172"/>
      <c r="AT578" s="172"/>
      <c r="AU578" s="172"/>
      <c r="AV578" s="172"/>
      <c r="AW578" s="172"/>
      <c r="AX578" s="172"/>
      <c r="AY578" s="172"/>
      <c r="AZ578" s="172"/>
      <c r="BA578" s="172"/>
      <c r="BB578" s="172">
        <v>83482</v>
      </c>
      <c r="BC578" s="172">
        <v>174012</v>
      </c>
      <c r="BD578" s="172"/>
      <c r="BE578" s="172"/>
      <c r="BF578" s="172"/>
      <c r="BG578" s="172"/>
      <c r="BH578" s="172"/>
      <c r="BI578" s="172"/>
      <c r="BJ578" s="172"/>
      <c r="BK578" s="172"/>
      <c r="BL578" s="172"/>
      <c r="BM578" s="172"/>
      <c r="BN578" s="174"/>
      <c r="BO578" s="50"/>
    </row>
    <row r="579" spans="1:67" ht="16.5" x14ac:dyDescent="0.3">
      <c r="A579" s="171" t="s">
        <v>791</v>
      </c>
      <c r="B579" s="172"/>
      <c r="C579" s="172"/>
      <c r="D579" s="172"/>
      <c r="E579" s="172"/>
      <c r="F579" s="172"/>
      <c r="G579" s="172"/>
      <c r="H579" s="172"/>
      <c r="I579" s="172"/>
      <c r="J579" s="172"/>
      <c r="K579" s="172"/>
      <c r="L579" s="172"/>
      <c r="M579" s="172"/>
      <c r="N579" s="172"/>
      <c r="O579" s="172"/>
      <c r="P579" s="172"/>
      <c r="Q579" s="172"/>
      <c r="R579" s="172"/>
      <c r="S579" s="172"/>
      <c r="T579" s="172"/>
      <c r="U579" s="172"/>
      <c r="V579" s="172"/>
      <c r="W579" s="172"/>
      <c r="X579" s="172"/>
      <c r="Y579" s="172"/>
      <c r="Z579" s="172"/>
      <c r="AA579" s="172"/>
      <c r="AB579" s="172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172"/>
      <c r="AO579" s="172"/>
      <c r="AP579" s="172"/>
      <c r="AQ579" s="172"/>
      <c r="AR579" s="172"/>
      <c r="AS579" s="172"/>
      <c r="AT579" s="172"/>
      <c r="AU579" s="172"/>
      <c r="AV579" s="172"/>
      <c r="AW579" s="172"/>
      <c r="AX579" s="172"/>
      <c r="AY579" s="172"/>
      <c r="AZ579" s="172"/>
      <c r="BA579" s="172"/>
      <c r="BB579" s="172"/>
      <c r="BC579" s="172">
        <v>182775</v>
      </c>
      <c r="BD579" s="172">
        <v>446858</v>
      </c>
      <c r="BE579" s="172">
        <v>43091</v>
      </c>
      <c r="BF579" s="172"/>
      <c r="BG579" s="172"/>
      <c r="BH579" s="172"/>
      <c r="BI579" s="172"/>
      <c r="BJ579" s="172"/>
      <c r="BK579" s="172"/>
      <c r="BL579" s="172"/>
      <c r="BM579" s="172"/>
      <c r="BN579" s="174"/>
      <c r="BO579" s="50"/>
    </row>
    <row r="580" spans="1:67" ht="16.5" x14ac:dyDescent="0.3">
      <c r="A580" s="171" t="s">
        <v>792</v>
      </c>
      <c r="B580" s="172"/>
      <c r="C580" s="172"/>
      <c r="D580" s="172"/>
      <c r="E580" s="172"/>
      <c r="F580" s="172"/>
      <c r="G580" s="172"/>
      <c r="H580" s="172"/>
      <c r="I580" s="172"/>
      <c r="J580" s="172"/>
      <c r="K580" s="172"/>
      <c r="L580" s="172"/>
      <c r="M580" s="172"/>
      <c r="N580" s="172"/>
      <c r="O580" s="172"/>
      <c r="P580" s="172"/>
      <c r="Q580" s="172"/>
      <c r="R580" s="172"/>
      <c r="S580" s="172"/>
      <c r="T580" s="172"/>
      <c r="U580" s="172"/>
      <c r="V580" s="172"/>
      <c r="W580" s="172"/>
      <c r="X580" s="172"/>
      <c r="Y580" s="172"/>
      <c r="Z580" s="172"/>
      <c r="AA580" s="172"/>
      <c r="AB580" s="172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172"/>
      <c r="AO580" s="172"/>
      <c r="AP580" s="172"/>
      <c r="AQ580" s="172"/>
      <c r="AR580" s="172"/>
      <c r="AS580" s="172"/>
      <c r="AT580" s="172"/>
      <c r="AU580" s="172"/>
      <c r="AV580" s="172"/>
      <c r="AW580" s="172"/>
      <c r="AX580" s="172"/>
      <c r="AY580" s="172"/>
      <c r="AZ580" s="172"/>
      <c r="BA580" s="172"/>
      <c r="BB580" s="172"/>
      <c r="BC580" s="172">
        <v>366780</v>
      </c>
      <c r="BD580" s="172">
        <v>941037</v>
      </c>
      <c r="BE580" s="172">
        <v>114568</v>
      </c>
      <c r="BF580" s="172"/>
      <c r="BG580" s="172"/>
      <c r="BH580" s="172"/>
      <c r="BI580" s="172"/>
      <c r="BJ580" s="172"/>
      <c r="BK580" s="172"/>
      <c r="BL580" s="172"/>
      <c r="BM580" s="172"/>
      <c r="BN580" s="174"/>
      <c r="BO580" s="50"/>
    </row>
    <row r="581" spans="1:67" ht="16.5" x14ac:dyDescent="0.3">
      <c r="A581" s="171" t="s">
        <v>793</v>
      </c>
      <c r="B581" s="172"/>
      <c r="C581" s="172"/>
      <c r="D581" s="172"/>
      <c r="E581" s="172"/>
      <c r="F581" s="172"/>
      <c r="G581" s="172"/>
      <c r="H581" s="172"/>
      <c r="I581" s="172"/>
      <c r="J581" s="172"/>
      <c r="K581" s="17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  <c r="AA581" s="172"/>
      <c r="AB581" s="172"/>
      <c r="AC581" s="172"/>
      <c r="AD581" s="172"/>
      <c r="AE581" s="172"/>
      <c r="AF581" s="172"/>
      <c r="AG581" s="172"/>
      <c r="AH581" s="172"/>
      <c r="AI581" s="172"/>
      <c r="AJ581" s="172"/>
      <c r="AK581" s="172"/>
      <c r="AL581" s="172"/>
      <c r="AM581" s="172"/>
      <c r="AN581" s="172"/>
      <c r="AO581" s="172"/>
      <c r="AP581" s="172"/>
      <c r="AQ581" s="172"/>
      <c r="AR581" s="172"/>
      <c r="AS581" s="172"/>
      <c r="AT581" s="172"/>
      <c r="AU581" s="172"/>
      <c r="AV581" s="172"/>
      <c r="AW581" s="172"/>
      <c r="AX581" s="172"/>
      <c r="AY581" s="172"/>
      <c r="AZ581" s="172"/>
      <c r="BA581" s="172"/>
      <c r="BB581" s="172"/>
      <c r="BC581" s="172">
        <v>194881</v>
      </c>
      <c r="BD581" s="172">
        <v>496530</v>
      </c>
      <c r="BE581" s="172"/>
      <c r="BF581" s="172"/>
      <c r="BG581" s="172"/>
      <c r="BH581" s="172"/>
      <c r="BI581" s="172"/>
      <c r="BJ581" s="172"/>
      <c r="BK581" s="172"/>
      <c r="BL581" s="172"/>
      <c r="BM581" s="172"/>
      <c r="BN581" s="174"/>
      <c r="BO581" s="50"/>
    </row>
    <row r="582" spans="1:67" ht="16.5" x14ac:dyDescent="0.3">
      <c r="A582" s="171" t="s">
        <v>794</v>
      </c>
      <c r="B582" s="172"/>
      <c r="C582" s="172"/>
      <c r="D582" s="172"/>
      <c r="E582" s="172"/>
      <c r="F582" s="172"/>
      <c r="G582" s="172"/>
      <c r="H582" s="172"/>
      <c r="I582" s="172"/>
      <c r="J582" s="172"/>
      <c r="K582" s="172"/>
      <c r="L582" s="172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172"/>
      <c r="AV582" s="172"/>
      <c r="AW582" s="172"/>
      <c r="AX582" s="172"/>
      <c r="AY582" s="172"/>
      <c r="AZ582" s="172"/>
      <c r="BA582" s="172"/>
      <c r="BB582" s="172"/>
      <c r="BC582" s="172">
        <v>82850</v>
      </c>
      <c r="BD582" s="172">
        <v>535841</v>
      </c>
      <c r="BE582" s="172">
        <v>322597</v>
      </c>
      <c r="BF582" s="172">
        <v>225376</v>
      </c>
      <c r="BG582" s="172">
        <v>25146</v>
      </c>
      <c r="BH582" s="172"/>
      <c r="BI582" s="172"/>
      <c r="BJ582" s="172"/>
      <c r="BK582" s="172"/>
      <c r="BL582" s="172"/>
      <c r="BM582" s="172"/>
      <c r="BN582" s="174"/>
      <c r="BO582" s="50"/>
    </row>
    <row r="583" spans="1:67" ht="16.5" x14ac:dyDescent="0.3">
      <c r="A583" s="171" t="s">
        <v>795</v>
      </c>
      <c r="B583" s="172"/>
      <c r="C583" s="172"/>
      <c r="D583" s="172"/>
      <c r="E583" s="172"/>
      <c r="F583" s="172"/>
      <c r="G583" s="172"/>
      <c r="H583" s="172"/>
      <c r="I583" s="172"/>
      <c r="J583" s="172"/>
      <c r="K583" s="172"/>
      <c r="L583" s="172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172"/>
      <c r="AF583" s="172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172"/>
      <c r="AV583" s="172"/>
      <c r="AW583" s="172"/>
      <c r="AX583" s="172"/>
      <c r="AY583" s="172"/>
      <c r="AZ583" s="172"/>
      <c r="BA583" s="172"/>
      <c r="BB583" s="172"/>
      <c r="BC583" s="172"/>
      <c r="BD583" s="172">
        <v>139614</v>
      </c>
      <c r="BE583" s="172">
        <v>402400</v>
      </c>
      <c r="BF583" s="172"/>
      <c r="BG583" s="172"/>
      <c r="BH583" s="172"/>
      <c r="BI583" s="172"/>
      <c r="BJ583" s="172"/>
      <c r="BK583" s="172"/>
      <c r="BL583" s="172"/>
      <c r="BM583" s="172"/>
      <c r="BN583" s="174"/>
      <c r="BO583" s="50"/>
    </row>
    <row r="584" spans="1:67" ht="16.5" x14ac:dyDescent="0.3">
      <c r="A584" s="171" t="s">
        <v>796</v>
      </c>
      <c r="B584" s="172"/>
      <c r="C584" s="172"/>
      <c r="D584" s="172"/>
      <c r="E584" s="172"/>
      <c r="F584" s="172"/>
      <c r="G584" s="172"/>
      <c r="H584" s="172"/>
      <c r="I584" s="172"/>
      <c r="J584" s="172"/>
      <c r="K584" s="172"/>
      <c r="L584" s="172"/>
      <c r="M584" s="172"/>
      <c r="N584" s="172"/>
      <c r="O584" s="172"/>
      <c r="P584" s="172"/>
      <c r="Q584" s="172"/>
      <c r="R584" s="172"/>
      <c r="S584" s="172"/>
      <c r="T584" s="172"/>
      <c r="U584" s="172"/>
      <c r="V584" s="172"/>
      <c r="W584" s="172"/>
      <c r="X584" s="172"/>
      <c r="Y584" s="172"/>
      <c r="Z584" s="172"/>
      <c r="AA584" s="172"/>
      <c r="AB584" s="172"/>
      <c r="AC584" s="172"/>
      <c r="AD584" s="172"/>
      <c r="AE584" s="172"/>
      <c r="AF584" s="172"/>
      <c r="AG584" s="172"/>
      <c r="AH584" s="172"/>
      <c r="AI584" s="172"/>
      <c r="AJ584" s="172"/>
      <c r="AK584" s="172"/>
      <c r="AL584" s="172"/>
      <c r="AM584" s="172"/>
      <c r="AN584" s="172"/>
      <c r="AO584" s="172"/>
      <c r="AP584" s="172"/>
      <c r="AQ584" s="172"/>
      <c r="AR584" s="172"/>
      <c r="AS584" s="172"/>
      <c r="AT584" s="172"/>
      <c r="AU584" s="172"/>
      <c r="AV584" s="172"/>
      <c r="AW584" s="172"/>
      <c r="AX584" s="172"/>
      <c r="AY584" s="172"/>
      <c r="AZ584" s="172"/>
      <c r="BA584" s="172"/>
      <c r="BB584" s="172"/>
      <c r="BC584" s="172"/>
      <c r="BD584" s="172">
        <v>56650</v>
      </c>
      <c r="BE584" s="172">
        <v>59308</v>
      </c>
      <c r="BF584" s="172"/>
      <c r="BG584" s="172"/>
      <c r="BH584" s="172"/>
      <c r="BI584" s="172"/>
      <c r="BJ584" s="172"/>
      <c r="BK584" s="172"/>
      <c r="BL584" s="172"/>
      <c r="BM584" s="172"/>
      <c r="BN584" s="174"/>
      <c r="BO584" s="50"/>
    </row>
    <row r="585" spans="1:67" ht="16.5" x14ac:dyDescent="0.3">
      <c r="A585" s="171" t="s">
        <v>797</v>
      </c>
      <c r="B585" s="172"/>
      <c r="C585" s="172"/>
      <c r="D585" s="172"/>
      <c r="E585" s="172"/>
      <c r="F585" s="172"/>
      <c r="G585" s="172"/>
      <c r="H585" s="172"/>
      <c r="I585" s="172"/>
      <c r="J585" s="172"/>
      <c r="K585" s="172"/>
      <c r="L585" s="172"/>
      <c r="M585" s="172"/>
      <c r="N585" s="172"/>
      <c r="O585" s="172"/>
      <c r="P585" s="172"/>
      <c r="Q585" s="172"/>
      <c r="R585" s="172"/>
      <c r="S585" s="172"/>
      <c r="T585" s="172"/>
      <c r="U585" s="172"/>
      <c r="V585" s="172"/>
      <c r="W585" s="172"/>
      <c r="X585" s="172"/>
      <c r="Y585" s="172"/>
      <c r="Z585" s="172"/>
      <c r="AA585" s="172"/>
      <c r="AB585" s="172"/>
      <c r="AC585" s="172"/>
      <c r="AD585" s="172"/>
      <c r="AE585" s="172"/>
      <c r="AF585" s="172"/>
      <c r="AG585" s="172"/>
      <c r="AH585" s="172"/>
      <c r="AI585" s="172"/>
      <c r="AJ585" s="172"/>
      <c r="AK585" s="172"/>
      <c r="AL585" s="172"/>
      <c r="AM585" s="172"/>
      <c r="AN585" s="172"/>
      <c r="AO585" s="172"/>
      <c r="AP585" s="172"/>
      <c r="AQ585" s="172"/>
      <c r="AR585" s="172"/>
      <c r="AS585" s="172"/>
      <c r="AT585" s="172"/>
      <c r="AU585" s="172"/>
      <c r="AV585" s="172"/>
      <c r="AW585" s="172"/>
      <c r="AX585" s="172"/>
      <c r="AY585" s="172"/>
      <c r="AZ585" s="172"/>
      <c r="BA585" s="172"/>
      <c r="BB585" s="172"/>
      <c r="BC585" s="172"/>
      <c r="BD585" s="172">
        <v>101658</v>
      </c>
      <c r="BE585" s="172">
        <v>521319</v>
      </c>
      <c r="BF585" s="172"/>
      <c r="BG585" s="172"/>
      <c r="BH585" s="172"/>
      <c r="BI585" s="172"/>
      <c r="BJ585" s="172"/>
      <c r="BK585" s="172"/>
      <c r="BL585" s="172"/>
      <c r="BM585" s="172"/>
      <c r="BN585" s="174"/>
      <c r="BO585" s="50"/>
    </row>
    <row r="586" spans="1:67" ht="16.5" x14ac:dyDescent="0.3">
      <c r="A586" s="171" t="s">
        <v>798</v>
      </c>
      <c r="B586" s="172"/>
      <c r="C586" s="172"/>
      <c r="D586" s="172"/>
      <c r="E586" s="172"/>
      <c r="F586" s="172"/>
      <c r="G586" s="172"/>
      <c r="H586" s="172"/>
      <c r="I586" s="172"/>
      <c r="J586" s="172"/>
      <c r="K586" s="172"/>
      <c r="L586" s="172"/>
      <c r="M586" s="172"/>
      <c r="N586" s="172"/>
      <c r="O586" s="172"/>
      <c r="P586" s="172"/>
      <c r="Q586" s="172"/>
      <c r="R586" s="172"/>
      <c r="S586" s="172"/>
      <c r="T586" s="172"/>
      <c r="U586" s="172"/>
      <c r="V586" s="172"/>
      <c r="W586" s="172"/>
      <c r="X586" s="172"/>
      <c r="Y586" s="172"/>
      <c r="Z586" s="172"/>
      <c r="AA586" s="172"/>
      <c r="AB586" s="172"/>
      <c r="AC586" s="172"/>
      <c r="AD586" s="172"/>
      <c r="AE586" s="172"/>
      <c r="AF586" s="172"/>
      <c r="AG586" s="172"/>
      <c r="AH586" s="172"/>
      <c r="AI586" s="172"/>
      <c r="AJ586" s="172"/>
      <c r="AK586" s="172"/>
      <c r="AL586" s="172"/>
      <c r="AM586" s="172"/>
      <c r="AN586" s="172"/>
      <c r="AO586" s="172"/>
      <c r="AP586" s="172"/>
      <c r="AQ586" s="172"/>
      <c r="AR586" s="172"/>
      <c r="AS586" s="172"/>
      <c r="AT586" s="172"/>
      <c r="AU586" s="172"/>
      <c r="AV586" s="172"/>
      <c r="AW586" s="172"/>
      <c r="AX586" s="172"/>
      <c r="AY586" s="172"/>
      <c r="AZ586" s="172"/>
      <c r="BA586" s="172"/>
      <c r="BB586" s="172"/>
      <c r="BC586" s="172"/>
      <c r="BD586" s="172">
        <v>39801</v>
      </c>
      <c r="BE586" s="172">
        <v>162265</v>
      </c>
      <c r="BF586" s="172">
        <v>82416</v>
      </c>
      <c r="BG586" s="172">
        <v>9756</v>
      </c>
      <c r="BH586" s="172"/>
      <c r="BI586" s="172"/>
      <c r="BJ586" s="172"/>
      <c r="BK586" s="172"/>
      <c r="BL586" s="172"/>
      <c r="BM586" s="172"/>
      <c r="BN586" s="174"/>
      <c r="BO586" s="50"/>
    </row>
    <row r="587" spans="1:67" ht="16.5" x14ac:dyDescent="0.3">
      <c r="A587" s="171" t="s">
        <v>799</v>
      </c>
      <c r="B587" s="172"/>
      <c r="C587" s="172"/>
      <c r="D587" s="172"/>
      <c r="E587" s="172"/>
      <c r="F587" s="172"/>
      <c r="G587" s="172"/>
      <c r="H587" s="172"/>
      <c r="I587" s="172"/>
      <c r="J587" s="172"/>
      <c r="K587" s="172"/>
      <c r="L587" s="172"/>
      <c r="M587" s="172"/>
      <c r="N587" s="172"/>
      <c r="O587" s="172"/>
      <c r="P587" s="172"/>
      <c r="Q587" s="172"/>
      <c r="R587" s="172"/>
      <c r="S587" s="172"/>
      <c r="T587" s="172"/>
      <c r="U587" s="172"/>
      <c r="V587" s="172"/>
      <c r="W587" s="172"/>
      <c r="X587" s="172"/>
      <c r="Y587" s="172"/>
      <c r="Z587" s="172"/>
      <c r="AA587" s="172"/>
      <c r="AB587" s="172"/>
      <c r="AC587" s="172"/>
      <c r="AD587" s="172"/>
      <c r="AE587" s="172"/>
      <c r="AF587" s="172"/>
      <c r="AG587" s="172"/>
      <c r="AH587" s="172"/>
      <c r="AI587" s="172"/>
      <c r="AJ587" s="172"/>
      <c r="AK587" s="172"/>
      <c r="AL587" s="172"/>
      <c r="AM587" s="172"/>
      <c r="AN587" s="172"/>
      <c r="AO587" s="172"/>
      <c r="AP587" s="172"/>
      <c r="AQ587" s="172"/>
      <c r="AR587" s="172"/>
      <c r="AS587" s="172"/>
      <c r="AT587" s="172"/>
      <c r="AU587" s="172"/>
      <c r="AV587" s="172"/>
      <c r="AW587" s="172"/>
      <c r="AX587" s="172"/>
      <c r="AY587" s="172"/>
      <c r="AZ587" s="172"/>
      <c r="BA587" s="172"/>
      <c r="BB587" s="172"/>
      <c r="BC587" s="172"/>
      <c r="BD587" s="172">
        <v>59980</v>
      </c>
      <c r="BE587" s="172">
        <v>260377</v>
      </c>
      <c r="BF587" s="172">
        <v>133905</v>
      </c>
      <c r="BG587" s="172">
        <v>15374</v>
      </c>
      <c r="BH587" s="172"/>
      <c r="BI587" s="172"/>
      <c r="BJ587" s="172"/>
      <c r="BK587" s="172"/>
      <c r="BL587" s="172"/>
      <c r="BM587" s="172"/>
      <c r="BN587" s="174"/>
      <c r="BO587" s="50"/>
    </row>
    <row r="588" spans="1:67" ht="16.5" x14ac:dyDescent="0.3">
      <c r="A588" s="171" t="s">
        <v>800</v>
      </c>
      <c r="B588" s="172"/>
      <c r="C588" s="172"/>
      <c r="D588" s="172"/>
      <c r="E588" s="172"/>
      <c r="F588" s="172"/>
      <c r="G588" s="172"/>
      <c r="H588" s="172"/>
      <c r="I588" s="172"/>
      <c r="J588" s="172"/>
      <c r="K588" s="172"/>
      <c r="L588" s="172"/>
      <c r="M588" s="172"/>
      <c r="N588" s="172"/>
      <c r="O588" s="172"/>
      <c r="P588" s="172"/>
      <c r="Q588" s="172"/>
      <c r="R588" s="172"/>
      <c r="S588" s="172"/>
      <c r="T588" s="172"/>
      <c r="U588" s="172"/>
      <c r="V588" s="172"/>
      <c r="W588" s="172"/>
      <c r="X588" s="172"/>
      <c r="Y588" s="172"/>
      <c r="Z588" s="172"/>
      <c r="AA588" s="172"/>
      <c r="AB588" s="172"/>
      <c r="AC588" s="172"/>
      <c r="AD588" s="172"/>
      <c r="AE588" s="172"/>
      <c r="AF588" s="172"/>
      <c r="AG588" s="172"/>
      <c r="AH588" s="172"/>
      <c r="AI588" s="172"/>
      <c r="AJ588" s="172"/>
      <c r="AK588" s="172"/>
      <c r="AL588" s="172"/>
      <c r="AM588" s="172"/>
      <c r="AN588" s="172"/>
      <c r="AO588" s="172"/>
      <c r="AP588" s="172"/>
      <c r="AQ588" s="172"/>
      <c r="AR588" s="172"/>
      <c r="AS588" s="172"/>
      <c r="AT588" s="172"/>
      <c r="AU588" s="172"/>
      <c r="AV588" s="172"/>
      <c r="AW588" s="172"/>
      <c r="AX588" s="172"/>
      <c r="AY588" s="172"/>
      <c r="AZ588" s="172"/>
      <c r="BA588" s="172"/>
      <c r="BB588" s="172"/>
      <c r="BC588" s="172"/>
      <c r="BD588" s="172">
        <v>339678</v>
      </c>
      <c r="BE588" s="172">
        <v>1450196</v>
      </c>
      <c r="BF588" s="172">
        <v>881888</v>
      </c>
      <c r="BG588" s="172">
        <v>100031</v>
      </c>
      <c r="BH588" s="172"/>
      <c r="BI588" s="172"/>
      <c r="BJ588" s="172"/>
      <c r="BK588" s="172"/>
      <c r="BL588" s="172"/>
      <c r="BM588" s="172"/>
      <c r="BN588" s="174"/>
      <c r="BO588" s="50"/>
    </row>
    <row r="589" spans="1:67" ht="16.5" x14ac:dyDescent="0.3">
      <c r="A589" s="171" t="s">
        <v>801</v>
      </c>
      <c r="B589" s="172"/>
      <c r="C589" s="172"/>
      <c r="D589" s="172"/>
      <c r="E589" s="172"/>
      <c r="F589" s="172"/>
      <c r="G589" s="172"/>
      <c r="H589" s="172"/>
      <c r="I589" s="172"/>
      <c r="J589" s="172"/>
      <c r="K589" s="172"/>
      <c r="L589" s="172"/>
      <c r="M589" s="172"/>
      <c r="N589" s="172"/>
      <c r="O589" s="172"/>
      <c r="P589" s="172"/>
      <c r="Q589" s="172"/>
      <c r="R589" s="172"/>
      <c r="S589" s="172"/>
      <c r="T589" s="172"/>
      <c r="U589" s="172"/>
      <c r="V589" s="172"/>
      <c r="W589" s="172"/>
      <c r="X589" s="172"/>
      <c r="Y589" s="172"/>
      <c r="Z589" s="172"/>
      <c r="AA589" s="172"/>
      <c r="AB589" s="172"/>
      <c r="AC589" s="172"/>
      <c r="AD589" s="172"/>
      <c r="AE589" s="172"/>
      <c r="AF589" s="172"/>
      <c r="AG589" s="172"/>
      <c r="AH589" s="172"/>
      <c r="AI589" s="172"/>
      <c r="AJ589" s="172"/>
      <c r="AK589" s="172"/>
      <c r="AL589" s="172"/>
      <c r="AM589" s="172"/>
      <c r="AN589" s="172"/>
      <c r="AO589" s="172"/>
      <c r="AP589" s="172"/>
      <c r="AQ589" s="172"/>
      <c r="AR589" s="172"/>
      <c r="AS589" s="172"/>
      <c r="AT589" s="172"/>
      <c r="AU589" s="172"/>
      <c r="AV589" s="172"/>
      <c r="AW589" s="172"/>
      <c r="AX589" s="172"/>
      <c r="AY589" s="172"/>
      <c r="AZ589" s="172"/>
      <c r="BA589" s="172"/>
      <c r="BB589" s="172"/>
      <c r="BC589" s="172"/>
      <c r="BD589" s="172"/>
      <c r="BE589" s="172">
        <v>86398</v>
      </c>
      <c r="BF589" s="172">
        <v>215275</v>
      </c>
      <c r="BG589" s="172"/>
      <c r="BH589" s="172"/>
      <c r="BI589" s="172"/>
      <c r="BJ589" s="172"/>
      <c r="BK589" s="172"/>
      <c r="BL589" s="172"/>
      <c r="BM589" s="172"/>
      <c r="BN589" s="174"/>
      <c r="BO589" s="50"/>
    </row>
    <row r="590" spans="1:67" ht="16.5" x14ac:dyDescent="0.3">
      <c r="A590" s="171" t="s">
        <v>802</v>
      </c>
      <c r="B590" s="172"/>
      <c r="C590" s="172"/>
      <c r="D590" s="172"/>
      <c r="E590" s="172"/>
      <c r="F590" s="172"/>
      <c r="G590" s="172"/>
      <c r="H590" s="172"/>
      <c r="I590" s="172"/>
      <c r="J590" s="172"/>
      <c r="K590" s="172"/>
      <c r="L590" s="172"/>
      <c r="M590" s="172"/>
      <c r="N590" s="172"/>
      <c r="O590" s="172"/>
      <c r="P590" s="172"/>
      <c r="Q590" s="172"/>
      <c r="R590" s="172"/>
      <c r="S590" s="172"/>
      <c r="T590" s="172"/>
      <c r="U590" s="172"/>
      <c r="V590" s="172"/>
      <c r="W590" s="172"/>
      <c r="X590" s="172"/>
      <c r="Y590" s="172"/>
      <c r="Z590" s="172"/>
      <c r="AA590" s="172"/>
      <c r="AB590" s="172"/>
      <c r="AC590" s="172"/>
      <c r="AD590" s="172"/>
      <c r="AE590" s="172"/>
      <c r="AF590" s="172"/>
      <c r="AG590" s="172"/>
      <c r="AH590" s="172"/>
      <c r="AI590" s="172"/>
      <c r="AJ590" s="172"/>
      <c r="AK590" s="172"/>
      <c r="AL590" s="172"/>
      <c r="AM590" s="172"/>
      <c r="AN590" s="172"/>
      <c r="AO590" s="172"/>
      <c r="AP590" s="172"/>
      <c r="AQ590" s="172"/>
      <c r="AR590" s="172"/>
      <c r="AS590" s="172"/>
      <c r="AT590" s="172"/>
      <c r="AU590" s="172"/>
      <c r="AV590" s="172"/>
      <c r="AW590" s="172"/>
      <c r="AX590" s="172"/>
      <c r="AY590" s="172"/>
      <c r="AZ590" s="172"/>
      <c r="BA590" s="172"/>
      <c r="BB590" s="172"/>
      <c r="BC590" s="172"/>
      <c r="BD590" s="172"/>
      <c r="BE590" s="172">
        <v>323628</v>
      </c>
      <c r="BF590" s="172">
        <v>2124588</v>
      </c>
      <c r="BG590" s="172">
        <v>1336672</v>
      </c>
      <c r="BH590" s="172">
        <v>138511</v>
      </c>
      <c r="BI590" s="172"/>
      <c r="BJ590" s="172"/>
      <c r="BK590" s="172"/>
      <c r="BL590" s="172"/>
      <c r="BM590" s="172"/>
      <c r="BN590" s="174"/>
      <c r="BO590" s="50"/>
    </row>
    <row r="591" spans="1:67" ht="16.5" x14ac:dyDescent="0.3">
      <c r="A591" s="171" t="s">
        <v>803</v>
      </c>
      <c r="B591" s="172"/>
      <c r="C591" s="172"/>
      <c r="D591" s="172"/>
      <c r="E591" s="172"/>
      <c r="F591" s="172"/>
      <c r="G591" s="172"/>
      <c r="H591" s="172"/>
      <c r="I591" s="172"/>
      <c r="J591" s="172"/>
      <c r="K591" s="172"/>
      <c r="L591" s="172"/>
      <c r="M591" s="172"/>
      <c r="N591" s="172"/>
      <c r="O591" s="172"/>
      <c r="P591" s="172"/>
      <c r="Q591" s="172"/>
      <c r="R591" s="172"/>
      <c r="S591" s="172"/>
      <c r="T591" s="172"/>
      <c r="U591" s="172"/>
      <c r="V591" s="172"/>
      <c r="W591" s="172"/>
      <c r="X591" s="172"/>
      <c r="Y591" s="172"/>
      <c r="Z591" s="172"/>
      <c r="AA591" s="172"/>
      <c r="AB591" s="172"/>
      <c r="AC591" s="172"/>
      <c r="AD591" s="172"/>
      <c r="AE591" s="172"/>
      <c r="AF591" s="172"/>
      <c r="AG591" s="172"/>
      <c r="AH591" s="172"/>
      <c r="AI591" s="172"/>
      <c r="AJ591" s="172"/>
      <c r="AK591" s="172"/>
      <c r="AL591" s="172"/>
      <c r="AM591" s="172"/>
      <c r="AN591" s="172"/>
      <c r="AO591" s="172"/>
      <c r="AP591" s="172"/>
      <c r="AQ591" s="172"/>
      <c r="AR591" s="172"/>
      <c r="AS591" s="172"/>
      <c r="AT591" s="172"/>
      <c r="AU591" s="172"/>
      <c r="AV591" s="172"/>
      <c r="AW591" s="172"/>
      <c r="AX591" s="172"/>
      <c r="AY591" s="172"/>
      <c r="AZ591" s="172"/>
      <c r="BA591" s="172"/>
      <c r="BB591" s="172"/>
      <c r="BC591" s="172"/>
      <c r="BD591" s="172"/>
      <c r="BE591" s="172">
        <v>116267</v>
      </c>
      <c r="BF591" s="172">
        <v>327815</v>
      </c>
      <c r="BG591" s="172"/>
      <c r="BH591" s="172"/>
      <c r="BI591" s="172"/>
      <c r="BJ591" s="172"/>
      <c r="BK591" s="172"/>
      <c r="BL591" s="172"/>
      <c r="BM591" s="172"/>
      <c r="BN591" s="174"/>
      <c r="BO591" s="50"/>
    </row>
    <row r="592" spans="1:67" ht="16.5" x14ac:dyDescent="0.3">
      <c r="A592" s="171" t="s">
        <v>804</v>
      </c>
      <c r="B592" s="172"/>
      <c r="C592" s="172"/>
      <c r="D592" s="172"/>
      <c r="E592" s="172"/>
      <c r="F592" s="172"/>
      <c r="G592" s="172"/>
      <c r="H592" s="172"/>
      <c r="I592" s="172"/>
      <c r="J592" s="172"/>
      <c r="K592" s="172"/>
      <c r="L592" s="172"/>
      <c r="M592" s="172"/>
      <c r="N592" s="172"/>
      <c r="O592" s="172"/>
      <c r="P592" s="172"/>
      <c r="Q592" s="172"/>
      <c r="R592" s="172"/>
      <c r="S592" s="172"/>
      <c r="T592" s="172"/>
      <c r="U592" s="172"/>
      <c r="V592" s="172"/>
      <c r="W592" s="172"/>
      <c r="X592" s="172"/>
      <c r="Y592" s="172"/>
      <c r="Z592" s="172"/>
      <c r="AA592" s="172"/>
      <c r="AB592" s="172"/>
      <c r="AC592" s="172"/>
      <c r="AD592" s="172"/>
      <c r="AE592" s="172"/>
      <c r="AF592" s="172"/>
      <c r="AG592" s="172"/>
      <c r="AH592" s="172"/>
      <c r="AI592" s="172"/>
      <c r="AJ592" s="172"/>
      <c r="AK592" s="172"/>
      <c r="AL592" s="172"/>
      <c r="AM592" s="172"/>
      <c r="AN592" s="172"/>
      <c r="AO592" s="172"/>
      <c r="AP592" s="172"/>
      <c r="AQ592" s="172"/>
      <c r="AR592" s="172"/>
      <c r="AS592" s="172"/>
      <c r="AT592" s="172"/>
      <c r="AU592" s="172"/>
      <c r="AV592" s="172"/>
      <c r="AW592" s="172"/>
      <c r="AX592" s="172"/>
      <c r="AY592" s="172"/>
      <c r="AZ592" s="172"/>
      <c r="BA592" s="172"/>
      <c r="BB592" s="172"/>
      <c r="BC592" s="172"/>
      <c r="BD592" s="172"/>
      <c r="BE592" s="172">
        <v>77109</v>
      </c>
      <c r="BF592" s="172">
        <v>132297</v>
      </c>
      <c r="BG592" s="172"/>
      <c r="BH592" s="172"/>
      <c r="BI592" s="172"/>
      <c r="BJ592" s="172"/>
      <c r="BK592" s="172"/>
      <c r="BL592" s="172"/>
      <c r="BM592" s="172"/>
      <c r="BN592" s="174"/>
      <c r="BO592" s="50"/>
    </row>
    <row r="593" spans="1:67" ht="16.5" x14ac:dyDescent="0.3">
      <c r="A593" s="171" t="s">
        <v>805</v>
      </c>
      <c r="B593" s="172"/>
      <c r="C593" s="172"/>
      <c r="D593" s="172"/>
      <c r="E593" s="172"/>
      <c r="F593" s="172"/>
      <c r="G593" s="172"/>
      <c r="H593" s="172"/>
      <c r="I593" s="172"/>
      <c r="J593" s="172"/>
      <c r="K593" s="172"/>
      <c r="L593" s="172"/>
      <c r="M593" s="172"/>
      <c r="N593" s="172"/>
      <c r="O593" s="172"/>
      <c r="P593" s="172"/>
      <c r="Q593" s="172"/>
      <c r="R593" s="172"/>
      <c r="S593" s="172"/>
      <c r="T593" s="172"/>
      <c r="U593" s="172"/>
      <c r="V593" s="172"/>
      <c r="W593" s="172"/>
      <c r="X593" s="172"/>
      <c r="Y593" s="172"/>
      <c r="Z593" s="172"/>
      <c r="AA593" s="172"/>
      <c r="AB593" s="172"/>
      <c r="AC593" s="172"/>
      <c r="AD593" s="172"/>
      <c r="AE593" s="172"/>
      <c r="AF593" s="172"/>
      <c r="AG593" s="172"/>
      <c r="AH593" s="172"/>
      <c r="AI593" s="172"/>
      <c r="AJ593" s="172"/>
      <c r="AK593" s="172"/>
      <c r="AL593" s="172"/>
      <c r="AM593" s="172"/>
      <c r="AN593" s="172"/>
      <c r="AO593" s="172"/>
      <c r="AP593" s="172"/>
      <c r="AQ593" s="172"/>
      <c r="AR593" s="172"/>
      <c r="AS593" s="172"/>
      <c r="AT593" s="172"/>
      <c r="AU593" s="172"/>
      <c r="AV593" s="172"/>
      <c r="AW593" s="172"/>
      <c r="AX593" s="172"/>
      <c r="AY593" s="172"/>
      <c r="AZ593" s="172"/>
      <c r="BA593" s="172"/>
      <c r="BB593" s="172"/>
      <c r="BC593" s="172"/>
      <c r="BD593" s="172"/>
      <c r="BE593" s="172"/>
      <c r="BF593" s="172">
        <v>920088</v>
      </c>
      <c r="BG593" s="172">
        <v>976017</v>
      </c>
      <c r="BH593" s="172">
        <v>21787</v>
      </c>
      <c r="BI593" s="172"/>
      <c r="BJ593" s="172"/>
      <c r="BK593" s="172"/>
      <c r="BL593" s="172"/>
      <c r="BM593" s="172"/>
      <c r="BN593" s="174"/>
      <c r="BO593" s="50"/>
    </row>
    <row r="594" spans="1:67" ht="16.5" x14ac:dyDescent="0.3">
      <c r="A594" s="171" t="s">
        <v>806</v>
      </c>
      <c r="B594" s="172"/>
      <c r="C594" s="172"/>
      <c r="D594" s="172"/>
      <c r="E594" s="172"/>
      <c r="F594" s="172"/>
      <c r="G594" s="172"/>
      <c r="H594" s="172"/>
      <c r="I594" s="172"/>
      <c r="J594" s="172"/>
      <c r="K594" s="172"/>
      <c r="L594" s="172"/>
      <c r="M594" s="172"/>
      <c r="N594" s="172"/>
      <c r="O594" s="172"/>
      <c r="P594" s="172"/>
      <c r="Q594" s="172"/>
      <c r="R594" s="172"/>
      <c r="S594" s="172"/>
      <c r="T594" s="172"/>
      <c r="U594" s="172"/>
      <c r="V594" s="172"/>
      <c r="W594" s="172"/>
      <c r="X594" s="172"/>
      <c r="Y594" s="172"/>
      <c r="Z594" s="172"/>
      <c r="AA594" s="172"/>
      <c r="AB594" s="172"/>
      <c r="AC594" s="172"/>
      <c r="AD594" s="172"/>
      <c r="AE594" s="172"/>
      <c r="AF594" s="172"/>
      <c r="AG594" s="172"/>
      <c r="AH594" s="172"/>
      <c r="AI594" s="172"/>
      <c r="AJ594" s="172"/>
      <c r="AK594" s="172"/>
      <c r="AL594" s="172"/>
      <c r="AM594" s="172"/>
      <c r="AN594" s="172"/>
      <c r="AO594" s="172"/>
      <c r="AP594" s="172"/>
      <c r="AQ594" s="172"/>
      <c r="AR594" s="172"/>
      <c r="AS594" s="172"/>
      <c r="AT594" s="172"/>
      <c r="AU594" s="172"/>
      <c r="AV594" s="172"/>
      <c r="AW594" s="172"/>
      <c r="AX594" s="172"/>
      <c r="AY594" s="172"/>
      <c r="AZ594" s="172"/>
      <c r="BA594" s="172"/>
      <c r="BB594" s="172"/>
      <c r="BC594" s="172"/>
      <c r="BD594" s="172"/>
      <c r="BE594" s="172"/>
      <c r="BF594" s="172">
        <v>440679</v>
      </c>
      <c r="BG594" s="172">
        <v>514329</v>
      </c>
      <c r="BH594" s="172"/>
      <c r="BI594" s="172"/>
      <c r="BJ594" s="172"/>
      <c r="BK594" s="172"/>
      <c r="BL594" s="172"/>
      <c r="BM594" s="172">
        <v>10295</v>
      </c>
      <c r="BN594" s="174"/>
      <c r="BO594" s="50"/>
    </row>
    <row r="595" spans="1:67" ht="16.5" x14ac:dyDescent="0.3">
      <c r="A595" s="171" t="s">
        <v>807</v>
      </c>
      <c r="B595" s="172"/>
      <c r="C595" s="172"/>
      <c r="D595" s="172"/>
      <c r="E595" s="172"/>
      <c r="F595" s="172"/>
      <c r="G595" s="172"/>
      <c r="H595" s="172"/>
      <c r="I595" s="172"/>
      <c r="J595" s="172"/>
      <c r="K595" s="172"/>
      <c r="L595" s="172"/>
      <c r="M595" s="172"/>
      <c r="N595" s="172"/>
      <c r="O595" s="172"/>
      <c r="P595" s="172"/>
      <c r="Q595" s="172"/>
      <c r="R595" s="172"/>
      <c r="S595" s="172"/>
      <c r="T595" s="172"/>
      <c r="U595" s="172"/>
      <c r="V595" s="172"/>
      <c r="W595" s="172"/>
      <c r="X595" s="172"/>
      <c r="Y595" s="172"/>
      <c r="Z595" s="172"/>
      <c r="AA595" s="172"/>
      <c r="AB595" s="172"/>
      <c r="AC595" s="172"/>
      <c r="AD595" s="172"/>
      <c r="AE595" s="172"/>
      <c r="AF595" s="172"/>
      <c r="AG595" s="172"/>
      <c r="AH595" s="172"/>
      <c r="AI595" s="172"/>
      <c r="AJ595" s="172"/>
      <c r="AK595" s="172"/>
      <c r="AL595" s="172"/>
      <c r="AM595" s="172"/>
      <c r="AN595" s="172"/>
      <c r="AO595" s="172"/>
      <c r="AP595" s="172"/>
      <c r="AQ595" s="172"/>
      <c r="AR595" s="172"/>
      <c r="AS595" s="172"/>
      <c r="AT595" s="172"/>
      <c r="AU595" s="172"/>
      <c r="AV595" s="172"/>
      <c r="AW595" s="172"/>
      <c r="AX595" s="172"/>
      <c r="AY595" s="172"/>
      <c r="AZ595" s="172"/>
      <c r="BA595" s="172"/>
      <c r="BB595" s="172"/>
      <c r="BC595" s="172"/>
      <c r="BD595" s="172"/>
      <c r="BE595" s="172"/>
      <c r="BF595" s="172">
        <v>35628</v>
      </c>
      <c r="BG595" s="172">
        <v>429210</v>
      </c>
      <c r="BH595" s="172">
        <v>42967</v>
      </c>
      <c r="BI595" s="172"/>
      <c r="BJ595" s="172"/>
      <c r="BK595" s="172"/>
      <c r="BL595" s="172"/>
      <c r="BM595" s="172"/>
      <c r="BN595" s="174"/>
      <c r="BO595" s="50"/>
    </row>
    <row r="596" spans="1:67" ht="16.5" x14ac:dyDescent="0.3">
      <c r="A596" s="171" t="s">
        <v>808</v>
      </c>
      <c r="B596" s="172"/>
      <c r="C596" s="172"/>
      <c r="D596" s="172"/>
      <c r="E596" s="172"/>
      <c r="F596" s="172"/>
      <c r="G596" s="172"/>
      <c r="H596" s="172"/>
      <c r="I596" s="172"/>
      <c r="J596" s="172"/>
      <c r="K596" s="172"/>
      <c r="L596" s="172"/>
      <c r="M596" s="172"/>
      <c r="N596" s="172"/>
      <c r="O596" s="172"/>
      <c r="P596" s="172"/>
      <c r="Q596" s="172"/>
      <c r="R596" s="172"/>
      <c r="S596" s="172"/>
      <c r="T596" s="172"/>
      <c r="U596" s="172"/>
      <c r="V596" s="172"/>
      <c r="W596" s="172"/>
      <c r="X596" s="172"/>
      <c r="Y596" s="172"/>
      <c r="Z596" s="172"/>
      <c r="AA596" s="172"/>
      <c r="AB596" s="172"/>
      <c r="AC596" s="172"/>
      <c r="AD596" s="172"/>
      <c r="AE596" s="172"/>
      <c r="AF596" s="172"/>
      <c r="AG596" s="172"/>
      <c r="AH596" s="172"/>
      <c r="AI596" s="172"/>
      <c r="AJ596" s="172"/>
      <c r="AK596" s="172"/>
      <c r="AL596" s="172"/>
      <c r="AM596" s="172"/>
      <c r="AN596" s="172"/>
      <c r="AO596" s="172"/>
      <c r="AP596" s="172"/>
      <c r="AQ596" s="172"/>
      <c r="AR596" s="172"/>
      <c r="AS596" s="172"/>
      <c r="AT596" s="172"/>
      <c r="AU596" s="172"/>
      <c r="AV596" s="172"/>
      <c r="AW596" s="172"/>
      <c r="AX596" s="172"/>
      <c r="AY596" s="172"/>
      <c r="AZ596" s="172"/>
      <c r="BA596" s="172"/>
      <c r="BB596" s="172"/>
      <c r="BC596" s="172"/>
      <c r="BD596" s="172"/>
      <c r="BE596" s="172"/>
      <c r="BF596" s="172">
        <v>129314</v>
      </c>
      <c r="BG596" s="172">
        <v>562705</v>
      </c>
      <c r="BH596" s="172">
        <v>331396</v>
      </c>
      <c r="BI596" s="172">
        <v>27900</v>
      </c>
      <c r="BJ596" s="172"/>
      <c r="BK596" s="172"/>
      <c r="BL596" s="172"/>
      <c r="BM596" s="172"/>
      <c r="BN596" s="174"/>
      <c r="BO596" s="50"/>
    </row>
    <row r="597" spans="1:67" ht="16.5" x14ac:dyDescent="0.3">
      <c r="A597" s="171" t="s">
        <v>809</v>
      </c>
      <c r="B597" s="172"/>
      <c r="C597" s="172"/>
      <c r="D597" s="172"/>
      <c r="E597" s="172"/>
      <c r="F597" s="172"/>
      <c r="G597" s="172"/>
      <c r="H597" s="172"/>
      <c r="I597" s="172"/>
      <c r="J597" s="172"/>
      <c r="K597" s="172"/>
      <c r="L597" s="172"/>
      <c r="M597" s="172"/>
      <c r="N597" s="172"/>
      <c r="O597" s="172"/>
      <c r="P597" s="172"/>
      <c r="Q597" s="172"/>
      <c r="R597" s="172"/>
      <c r="S597" s="172"/>
      <c r="T597" s="172"/>
      <c r="U597" s="172"/>
      <c r="V597" s="172"/>
      <c r="W597" s="172"/>
      <c r="X597" s="172"/>
      <c r="Y597" s="172"/>
      <c r="Z597" s="172"/>
      <c r="AA597" s="172"/>
      <c r="AB597" s="172"/>
      <c r="AC597" s="172"/>
      <c r="AD597" s="172"/>
      <c r="AE597" s="172"/>
      <c r="AF597" s="172"/>
      <c r="AG597" s="172"/>
      <c r="AH597" s="172"/>
      <c r="AI597" s="172"/>
      <c r="AJ597" s="172"/>
      <c r="AK597" s="172"/>
      <c r="AL597" s="172"/>
      <c r="AM597" s="172"/>
      <c r="AN597" s="172"/>
      <c r="AO597" s="172"/>
      <c r="AP597" s="172"/>
      <c r="AQ597" s="172"/>
      <c r="AR597" s="172"/>
      <c r="AS597" s="172"/>
      <c r="AT597" s="172"/>
      <c r="AU597" s="172"/>
      <c r="AV597" s="172"/>
      <c r="AW597" s="172"/>
      <c r="AX597" s="172"/>
      <c r="AY597" s="172"/>
      <c r="AZ597" s="172"/>
      <c r="BA597" s="172"/>
      <c r="BB597" s="172"/>
      <c r="BC597" s="172"/>
      <c r="BD597" s="172"/>
      <c r="BE597" s="172"/>
      <c r="BF597" s="172">
        <v>93898</v>
      </c>
      <c r="BG597" s="172">
        <v>400536</v>
      </c>
      <c r="BH597" s="172">
        <v>228903</v>
      </c>
      <c r="BI597" s="172">
        <v>25551</v>
      </c>
      <c r="BJ597" s="172"/>
      <c r="BK597" s="172"/>
      <c r="BL597" s="172"/>
      <c r="BM597" s="172"/>
      <c r="BN597" s="174"/>
      <c r="BO597" s="50"/>
    </row>
    <row r="598" spans="1:67" ht="16.5" x14ac:dyDescent="0.3">
      <c r="A598" s="171" t="s">
        <v>810</v>
      </c>
      <c r="B598" s="172"/>
      <c r="C598" s="172"/>
      <c r="D598" s="172"/>
      <c r="E598" s="172"/>
      <c r="F598" s="172"/>
      <c r="G598" s="172"/>
      <c r="H598" s="172"/>
      <c r="I598" s="172"/>
      <c r="J598" s="172"/>
      <c r="K598" s="172"/>
      <c r="L598" s="172"/>
      <c r="M598" s="172"/>
      <c r="N598" s="172"/>
      <c r="O598" s="172"/>
      <c r="P598" s="172"/>
      <c r="Q598" s="172"/>
      <c r="R598" s="172"/>
      <c r="S598" s="172"/>
      <c r="T598" s="172"/>
      <c r="U598" s="172"/>
      <c r="V598" s="172"/>
      <c r="W598" s="172"/>
      <c r="X598" s="172"/>
      <c r="Y598" s="172"/>
      <c r="Z598" s="172"/>
      <c r="AA598" s="172"/>
      <c r="AB598" s="172"/>
      <c r="AC598" s="172"/>
      <c r="AD598" s="172"/>
      <c r="AE598" s="172"/>
      <c r="AF598" s="172"/>
      <c r="AG598" s="172"/>
      <c r="AH598" s="172"/>
      <c r="AI598" s="172"/>
      <c r="AJ598" s="172"/>
      <c r="AK598" s="172"/>
      <c r="AL598" s="172"/>
      <c r="AM598" s="172"/>
      <c r="AN598" s="172"/>
      <c r="AO598" s="172"/>
      <c r="AP598" s="172"/>
      <c r="AQ598" s="172"/>
      <c r="AR598" s="172"/>
      <c r="AS598" s="172"/>
      <c r="AT598" s="172"/>
      <c r="AU598" s="172"/>
      <c r="AV598" s="172"/>
      <c r="AW598" s="172"/>
      <c r="AX598" s="172"/>
      <c r="AY598" s="172"/>
      <c r="AZ598" s="172"/>
      <c r="BA598" s="172"/>
      <c r="BB598" s="172"/>
      <c r="BC598" s="172"/>
      <c r="BD598" s="172"/>
      <c r="BE598" s="172"/>
      <c r="BF598" s="172">
        <v>120391</v>
      </c>
      <c r="BG598" s="172">
        <v>445083</v>
      </c>
      <c r="BH598" s="172"/>
      <c r="BI598" s="172"/>
      <c r="BJ598" s="172"/>
      <c r="BK598" s="172"/>
      <c r="BL598" s="172"/>
      <c r="BM598" s="172">
        <v>10912</v>
      </c>
      <c r="BN598" s="174"/>
      <c r="BO598" s="50"/>
    </row>
    <row r="599" spans="1:67" ht="16.5" x14ac:dyDescent="0.3">
      <c r="A599" s="171" t="s">
        <v>811</v>
      </c>
      <c r="B599" s="172"/>
      <c r="C599" s="172"/>
      <c r="D599" s="172"/>
      <c r="E599" s="172"/>
      <c r="F599" s="172"/>
      <c r="G599" s="172"/>
      <c r="H599" s="172"/>
      <c r="I599" s="172"/>
      <c r="J599" s="172"/>
      <c r="K599" s="172"/>
      <c r="L599" s="172"/>
      <c r="M599" s="172"/>
      <c r="N599" s="172"/>
      <c r="O599" s="172"/>
      <c r="P599" s="172"/>
      <c r="Q599" s="172"/>
      <c r="R599" s="172"/>
      <c r="S599" s="172"/>
      <c r="T599" s="172"/>
      <c r="U599" s="172"/>
      <c r="V599" s="172"/>
      <c r="W599" s="172"/>
      <c r="X599" s="172"/>
      <c r="Y599" s="172"/>
      <c r="Z599" s="172"/>
      <c r="AA599" s="172"/>
      <c r="AB599" s="172"/>
      <c r="AC599" s="172"/>
      <c r="AD599" s="172"/>
      <c r="AE599" s="172"/>
      <c r="AF599" s="172"/>
      <c r="AG599" s="172"/>
      <c r="AH599" s="172"/>
      <c r="AI599" s="172"/>
      <c r="AJ599" s="172"/>
      <c r="AK599" s="172"/>
      <c r="AL599" s="172"/>
      <c r="AM599" s="172"/>
      <c r="AN599" s="172"/>
      <c r="AO599" s="172"/>
      <c r="AP599" s="172"/>
      <c r="AQ599" s="172"/>
      <c r="AR599" s="172"/>
      <c r="AS599" s="172"/>
      <c r="AT599" s="172"/>
      <c r="AU599" s="172"/>
      <c r="AV599" s="172"/>
      <c r="AW599" s="172"/>
      <c r="AX599" s="172"/>
      <c r="AY599" s="172"/>
      <c r="AZ599" s="172"/>
      <c r="BA599" s="172"/>
      <c r="BB599" s="172"/>
      <c r="BC599" s="172"/>
      <c r="BD599" s="172"/>
      <c r="BE599" s="172"/>
      <c r="BF599" s="172"/>
      <c r="BG599" s="172">
        <v>2359240</v>
      </c>
      <c r="BH599" s="172">
        <v>3492101</v>
      </c>
      <c r="BI599" s="172">
        <v>159959</v>
      </c>
      <c r="BJ599" s="172"/>
      <c r="BK599" s="172"/>
      <c r="BL599" s="172"/>
      <c r="BM599" s="172">
        <v>11162</v>
      </c>
      <c r="BN599" s="174"/>
      <c r="BO599" s="50"/>
    </row>
    <row r="600" spans="1:67" ht="16.5" x14ac:dyDescent="0.3">
      <c r="A600" s="171" t="s">
        <v>812</v>
      </c>
      <c r="B600" s="172"/>
      <c r="C600" s="172"/>
      <c r="D600" s="172"/>
      <c r="E600" s="172"/>
      <c r="F600" s="172"/>
      <c r="G600" s="172"/>
      <c r="H600" s="172"/>
      <c r="I600" s="172"/>
      <c r="J600" s="172"/>
      <c r="K600" s="172"/>
      <c r="L600" s="172"/>
      <c r="M600" s="172"/>
      <c r="N600" s="172"/>
      <c r="O600" s="172"/>
      <c r="P600" s="172"/>
      <c r="Q600" s="172"/>
      <c r="R600" s="172"/>
      <c r="S600" s="172"/>
      <c r="T600" s="172"/>
      <c r="U600" s="172"/>
      <c r="V600" s="172"/>
      <c r="W600" s="172"/>
      <c r="X600" s="172"/>
      <c r="Y600" s="172"/>
      <c r="Z600" s="172"/>
      <c r="AA600" s="172"/>
      <c r="AB600" s="172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172"/>
      <c r="AO600" s="172"/>
      <c r="AP600" s="172"/>
      <c r="AQ600" s="172"/>
      <c r="AR600" s="172"/>
      <c r="AS600" s="172"/>
      <c r="AT600" s="172"/>
      <c r="AU600" s="172"/>
      <c r="AV600" s="172"/>
      <c r="AW600" s="172"/>
      <c r="AX600" s="172"/>
      <c r="AY600" s="172"/>
      <c r="AZ600" s="172"/>
      <c r="BA600" s="172"/>
      <c r="BB600" s="172"/>
      <c r="BC600" s="172"/>
      <c r="BD600" s="172"/>
      <c r="BE600" s="172"/>
      <c r="BF600" s="172"/>
      <c r="BG600" s="172">
        <v>0</v>
      </c>
      <c r="BH600" s="172">
        <v>1095717</v>
      </c>
      <c r="BI600" s="172">
        <v>0</v>
      </c>
      <c r="BJ600" s="172"/>
      <c r="BK600" s="172"/>
      <c r="BL600" s="172"/>
      <c r="BM600" s="172">
        <v>17231</v>
      </c>
      <c r="BN600" s="174"/>
      <c r="BO600" s="50"/>
    </row>
    <row r="601" spans="1:67" ht="16.5" x14ac:dyDescent="0.3">
      <c r="A601" s="171" t="s">
        <v>813</v>
      </c>
      <c r="B601" s="172"/>
      <c r="C601" s="172"/>
      <c r="D601" s="172"/>
      <c r="E601" s="172"/>
      <c r="F601" s="172"/>
      <c r="G601" s="172"/>
      <c r="H601" s="172"/>
      <c r="I601" s="172"/>
      <c r="J601" s="172"/>
      <c r="K601" s="172"/>
      <c r="L601" s="172"/>
      <c r="M601" s="172"/>
      <c r="N601" s="172"/>
      <c r="O601" s="172"/>
      <c r="P601" s="172"/>
      <c r="Q601" s="172"/>
      <c r="R601" s="172"/>
      <c r="S601" s="172"/>
      <c r="T601" s="172"/>
      <c r="U601" s="172"/>
      <c r="V601" s="172"/>
      <c r="W601" s="172"/>
      <c r="X601" s="172"/>
      <c r="Y601" s="172"/>
      <c r="Z601" s="172"/>
      <c r="AA601" s="172"/>
      <c r="AB601" s="172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172"/>
      <c r="AO601" s="172"/>
      <c r="AP601" s="172"/>
      <c r="AQ601" s="172"/>
      <c r="AR601" s="172"/>
      <c r="AS601" s="172"/>
      <c r="AT601" s="172"/>
      <c r="AU601" s="172"/>
      <c r="AV601" s="172"/>
      <c r="AW601" s="172"/>
      <c r="AX601" s="172"/>
      <c r="AY601" s="172"/>
      <c r="AZ601" s="172"/>
      <c r="BA601" s="172"/>
      <c r="BB601" s="172"/>
      <c r="BC601" s="172"/>
      <c r="BD601" s="172"/>
      <c r="BE601" s="172"/>
      <c r="BF601" s="172"/>
      <c r="BG601" s="172">
        <v>2538112</v>
      </c>
      <c r="BH601" s="172">
        <v>4141448</v>
      </c>
      <c r="BI601" s="172">
        <v>162105</v>
      </c>
      <c r="BJ601" s="172"/>
      <c r="BK601" s="172"/>
      <c r="BL601" s="172"/>
      <c r="BM601" s="172"/>
      <c r="BN601" s="174"/>
      <c r="BO601" s="50"/>
    </row>
    <row r="602" spans="1:67" ht="16.5" x14ac:dyDescent="0.3">
      <c r="A602" s="171" t="s">
        <v>814</v>
      </c>
      <c r="B602" s="172"/>
      <c r="C602" s="172"/>
      <c r="D602" s="172"/>
      <c r="E602" s="172"/>
      <c r="F602" s="172"/>
      <c r="G602" s="172"/>
      <c r="H602" s="172"/>
      <c r="I602" s="172"/>
      <c r="J602" s="172"/>
      <c r="K602" s="172"/>
      <c r="L602" s="172"/>
      <c r="M602" s="172"/>
      <c r="N602" s="172"/>
      <c r="O602" s="172"/>
      <c r="P602" s="172"/>
      <c r="Q602" s="172"/>
      <c r="R602" s="172"/>
      <c r="S602" s="172"/>
      <c r="T602" s="172"/>
      <c r="U602" s="172"/>
      <c r="V602" s="172"/>
      <c r="W602" s="172"/>
      <c r="X602" s="172"/>
      <c r="Y602" s="172"/>
      <c r="Z602" s="172"/>
      <c r="AA602" s="172"/>
      <c r="AB602" s="172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172"/>
      <c r="AO602" s="172"/>
      <c r="AP602" s="172"/>
      <c r="AQ602" s="172"/>
      <c r="AR602" s="172"/>
      <c r="AS602" s="172"/>
      <c r="AT602" s="172"/>
      <c r="AU602" s="172"/>
      <c r="AV602" s="172"/>
      <c r="AW602" s="172"/>
      <c r="AX602" s="172"/>
      <c r="AY602" s="172"/>
      <c r="AZ602" s="172"/>
      <c r="BA602" s="172"/>
      <c r="BB602" s="172"/>
      <c r="BC602" s="172"/>
      <c r="BD602" s="172"/>
      <c r="BE602" s="172"/>
      <c r="BF602" s="172"/>
      <c r="BG602" s="172">
        <v>0</v>
      </c>
      <c r="BH602" s="172">
        <v>1188775</v>
      </c>
      <c r="BI602" s="172">
        <v>0</v>
      </c>
      <c r="BJ602" s="172"/>
      <c r="BK602" s="172"/>
      <c r="BL602" s="172"/>
      <c r="BM602" s="172"/>
      <c r="BN602" s="174"/>
      <c r="BO602" s="50"/>
    </row>
    <row r="603" spans="1:67" ht="16.5" x14ac:dyDescent="0.3">
      <c r="A603" s="171" t="s">
        <v>815</v>
      </c>
      <c r="B603" s="172"/>
      <c r="C603" s="172"/>
      <c r="D603" s="172"/>
      <c r="E603" s="172"/>
      <c r="F603" s="172"/>
      <c r="G603" s="172"/>
      <c r="H603" s="172"/>
      <c r="I603" s="172"/>
      <c r="J603" s="172"/>
      <c r="K603" s="172"/>
      <c r="L603" s="172"/>
      <c r="M603" s="172"/>
      <c r="N603" s="172"/>
      <c r="O603" s="172"/>
      <c r="P603" s="172"/>
      <c r="Q603" s="172"/>
      <c r="R603" s="172"/>
      <c r="S603" s="172"/>
      <c r="T603" s="172"/>
      <c r="U603" s="172"/>
      <c r="V603" s="172"/>
      <c r="W603" s="172"/>
      <c r="X603" s="172"/>
      <c r="Y603" s="172"/>
      <c r="Z603" s="172"/>
      <c r="AA603" s="172"/>
      <c r="AB603" s="172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172"/>
      <c r="AO603" s="172"/>
      <c r="AP603" s="172"/>
      <c r="AQ603" s="172"/>
      <c r="AR603" s="172"/>
      <c r="AS603" s="172"/>
      <c r="AT603" s="172"/>
      <c r="AU603" s="172"/>
      <c r="AV603" s="172"/>
      <c r="AW603" s="172"/>
      <c r="AX603" s="172"/>
      <c r="AY603" s="172"/>
      <c r="AZ603" s="172"/>
      <c r="BA603" s="172"/>
      <c r="BB603" s="172"/>
      <c r="BC603" s="172"/>
      <c r="BD603" s="172"/>
      <c r="BE603" s="172"/>
      <c r="BF603" s="172"/>
      <c r="BG603" s="172">
        <v>34811</v>
      </c>
      <c r="BH603" s="172">
        <v>162415</v>
      </c>
      <c r="BI603" s="172">
        <v>120500</v>
      </c>
      <c r="BJ603" s="172">
        <v>13875</v>
      </c>
      <c r="BK603" s="172"/>
      <c r="BL603" s="172"/>
      <c r="BM603" s="172"/>
      <c r="BN603" s="174"/>
      <c r="BO603" s="50"/>
    </row>
    <row r="604" spans="1:67" ht="16.5" x14ac:dyDescent="0.3">
      <c r="A604" s="171" t="s">
        <v>816</v>
      </c>
      <c r="B604" s="172"/>
      <c r="C604" s="172"/>
      <c r="D604" s="172"/>
      <c r="E604" s="172"/>
      <c r="F604" s="172"/>
      <c r="G604" s="172"/>
      <c r="H604" s="172"/>
      <c r="I604" s="172"/>
      <c r="J604" s="172"/>
      <c r="K604" s="172"/>
      <c r="L604" s="172"/>
      <c r="M604" s="172"/>
      <c r="N604" s="172"/>
      <c r="O604" s="172"/>
      <c r="P604" s="172"/>
      <c r="Q604" s="172"/>
      <c r="R604" s="172"/>
      <c r="S604" s="172"/>
      <c r="T604" s="172"/>
      <c r="U604" s="172"/>
      <c r="V604" s="172"/>
      <c r="W604" s="172"/>
      <c r="X604" s="172"/>
      <c r="Y604" s="172"/>
      <c r="Z604" s="172"/>
      <c r="AA604" s="172"/>
      <c r="AB604" s="172"/>
      <c r="AC604" s="172"/>
      <c r="AD604" s="172"/>
      <c r="AE604" s="172"/>
      <c r="AF604" s="172"/>
      <c r="AG604" s="172"/>
      <c r="AH604" s="172"/>
      <c r="AI604" s="172"/>
      <c r="AJ604" s="172"/>
      <c r="AK604" s="172"/>
      <c r="AL604" s="172"/>
      <c r="AM604" s="172"/>
      <c r="AN604" s="172"/>
      <c r="AO604" s="172"/>
      <c r="AP604" s="172"/>
      <c r="AQ604" s="172"/>
      <c r="AR604" s="172"/>
      <c r="AS604" s="172"/>
      <c r="AT604" s="172"/>
      <c r="AU604" s="172"/>
      <c r="AV604" s="172"/>
      <c r="AW604" s="172"/>
      <c r="AX604" s="172"/>
      <c r="AY604" s="172"/>
      <c r="AZ604" s="172"/>
      <c r="BA604" s="172"/>
      <c r="BB604" s="172"/>
      <c r="BC604" s="172"/>
      <c r="BD604" s="172"/>
      <c r="BE604" s="172"/>
      <c r="BF604" s="172"/>
      <c r="BG604" s="172">
        <v>36593</v>
      </c>
      <c r="BH604" s="172">
        <v>211972</v>
      </c>
      <c r="BI604" s="172">
        <v>174621</v>
      </c>
      <c r="BJ604" s="172">
        <v>22082</v>
      </c>
      <c r="BK604" s="172"/>
      <c r="BL604" s="172"/>
      <c r="BM604" s="172"/>
      <c r="BN604" s="174"/>
      <c r="BO604" s="50"/>
    </row>
    <row r="605" spans="1:67" ht="16.5" x14ac:dyDescent="0.3">
      <c r="A605" s="171" t="s">
        <v>817</v>
      </c>
      <c r="B605" s="172"/>
      <c r="C605" s="172"/>
      <c r="D605" s="172"/>
      <c r="E605" s="172"/>
      <c r="F605" s="172"/>
      <c r="G605" s="172"/>
      <c r="H605" s="172"/>
      <c r="I605" s="172"/>
      <c r="J605" s="172"/>
      <c r="K605" s="172"/>
      <c r="L605" s="172"/>
      <c r="M605" s="172"/>
      <c r="N605" s="172"/>
      <c r="O605" s="172"/>
      <c r="P605" s="172"/>
      <c r="Q605" s="172"/>
      <c r="R605" s="172"/>
      <c r="S605" s="172"/>
      <c r="T605" s="172"/>
      <c r="U605" s="172"/>
      <c r="V605" s="172"/>
      <c r="W605" s="172"/>
      <c r="X605" s="172"/>
      <c r="Y605" s="172"/>
      <c r="Z605" s="172"/>
      <c r="AA605" s="172"/>
      <c r="AB605" s="172"/>
      <c r="AC605" s="172"/>
      <c r="AD605" s="172"/>
      <c r="AE605" s="172"/>
      <c r="AF605" s="172"/>
      <c r="AG605" s="172"/>
      <c r="AH605" s="172"/>
      <c r="AI605" s="172"/>
      <c r="AJ605" s="172"/>
      <c r="AK605" s="172"/>
      <c r="AL605" s="172"/>
      <c r="AM605" s="172"/>
      <c r="AN605" s="172"/>
      <c r="AO605" s="172"/>
      <c r="AP605" s="172"/>
      <c r="AQ605" s="172"/>
      <c r="AR605" s="172"/>
      <c r="AS605" s="172"/>
      <c r="AT605" s="172"/>
      <c r="AU605" s="172"/>
      <c r="AV605" s="172"/>
      <c r="AW605" s="172"/>
      <c r="AX605" s="172"/>
      <c r="AY605" s="172"/>
      <c r="AZ605" s="172"/>
      <c r="BA605" s="172"/>
      <c r="BB605" s="172"/>
      <c r="BC605" s="172"/>
      <c r="BD605" s="172"/>
      <c r="BE605" s="172"/>
      <c r="BF605" s="172"/>
      <c r="BG605" s="172">
        <v>60316</v>
      </c>
      <c r="BH605" s="172">
        <v>317069</v>
      </c>
      <c r="BI605" s="172">
        <v>247798</v>
      </c>
      <c r="BJ605" s="172">
        <v>34560</v>
      </c>
      <c r="BK605" s="172"/>
      <c r="BL605" s="172"/>
      <c r="BM605" s="172">
        <v>26445</v>
      </c>
      <c r="BN605" s="174"/>
      <c r="BO605" s="50"/>
    </row>
    <row r="606" spans="1:67" ht="16.5" x14ac:dyDescent="0.3">
      <c r="A606" s="171" t="s">
        <v>818</v>
      </c>
      <c r="B606" s="172"/>
      <c r="C606" s="172"/>
      <c r="D606" s="172"/>
      <c r="E606" s="172"/>
      <c r="F606" s="172"/>
      <c r="G606" s="172"/>
      <c r="H606" s="172"/>
      <c r="I606" s="172"/>
      <c r="J606" s="172"/>
      <c r="K606" s="172"/>
      <c r="L606" s="172"/>
      <c r="M606" s="172"/>
      <c r="N606" s="172"/>
      <c r="O606" s="172"/>
      <c r="P606" s="172"/>
      <c r="Q606" s="172"/>
      <c r="R606" s="172"/>
      <c r="S606" s="172"/>
      <c r="T606" s="172"/>
      <c r="U606" s="172"/>
      <c r="V606" s="172"/>
      <c r="W606" s="172"/>
      <c r="X606" s="172"/>
      <c r="Y606" s="172"/>
      <c r="Z606" s="172"/>
      <c r="AA606" s="172"/>
      <c r="AB606" s="172"/>
      <c r="AC606" s="172"/>
      <c r="AD606" s="172"/>
      <c r="AE606" s="172"/>
      <c r="AF606" s="172"/>
      <c r="AG606" s="172"/>
      <c r="AH606" s="172"/>
      <c r="AI606" s="172"/>
      <c r="AJ606" s="172"/>
      <c r="AK606" s="172"/>
      <c r="AL606" s="172"/>
      <c r="AM606" s="172"/>
      <c r="AN606" s="172"/>
      <c r="AO606" s="172"/>
      <c r="AP606" s="172"/>
      <c r="AQ606" s="172"/>
      <c r="AR606" s="172"/>
      <c r="AS606" s="172"/>
      <c r="AT606" s="172"/>
      <c r="AU606" s="172"/>
      <c r="AV606" s="172"/>
      <c r="AW606" s="172"/>
      <c r="AX606" s="172"/>
      <c r="AY606" s="172"/>
      <c r="AZ606" s="172"/>
      <c r="BA606" s="172"/>
      <c r="BB606" s="172"/>
      <c r="BC606" s="172"/>
      <c r="BD606" s="172"/>
      <c r="BE606" s="172"/>
      <c r="BF606" s="172"/>
      <c r="BG606" s="172">
        <v>79057</v>
      </c>
      <c r="BH606" s="172">
        <v>421779</v>
      </c>
      <c r="BI606" s="172"/>
      <c r="BJ606" s="172"/>
      <c r="BK606" s="172"/>
      <c r="BL606" s="172"/>
      <c r="BM606" s="172"/>
      <c r="BN606" s="174"/>
      <c r="BO606" s="50"/>
    </row>
    <row r="607" spans="1:67" ht="16.5" x14ac:dyDescent="0.3">
      <c r="A607" s="171" t="s">
        <v>819</v>
      </c>
      <c r="B607" s="172"/>
      <c r="C607" s="172"/>
      <c r="D607" s="172"/>
      <c r="E607" s="172"/>
      <c r="F607" s="172"/>
      <c r="G607" s="172"/>
      <c r="H607" s="172"/>
      <c r="I607" s="172"/>
      <c r="J607" s="172"/>
      <c r="K607" s="17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172"/>
      <c r="Y607" s="172"/>
      <c r="Z607" s="172"/>
      <c r="AA607" s="172"/>
      <c r="AB607" s="172"/>
      <c r="AC607" s="172"/>
      <c r="AD607" s="172"/>
      <c r="AE607" s="172"/>
      <c r="AF607" s="172"/>
      <c r="AG607" s="172"/>
      <c r="AH607" s="172"/>
      <c r="AI607" s="172"/>
      <c r="AJ607" s="172"/>
      <c r="AK607" s="172"/>
      <c r="AL607" s="172"/>
      <c r="AM607" s="172"/>
      <c r="AN607" s="172"/>
      <c r="AO607" s="172"/>
      <c r="AP607" s="172"/>
      <c r="AQ607" s="172"/>
      <c r="AR607" s="172"/>
      <c r="AS607" s="172"/>
      <c r="AT607" s="172"/>
      <c r="AU607" s="172"/>
      <c r="AV607" s="172"/>
      <c r="AW607" s="172"/>
      <c r="AX607" s="172"/>
      <c r="AY607" s="172"/>
      <c r="AZ607" s="172"/>
      <c r="BA607" s="172"/>
      <c r="BB607" s="172"/>
      <c r="BC607" s="172"/>
      <c r="BD607" s="172"/>
      <c r="BE607" s="172"/>
      <c r="BF607" s="172"/>
      <c r="BG607" s="172">
        <v>85080</v>
      </c>
      <c r="BH607" s="172">
        <v>556761</v>
      </c>
      <c r="BI607" s="172"/>
      <c r="BJ607" s="172"/>
      <c r="BK607" s="172"/>
      <c r="BL607" s="172"/>
      <c r="BM607" s="172">
        <v>60358</v>
      </c>
      <c r="BN607" s="174"/>
      <c r="BO607" s="50"/>
    </row>
    <row r="608" spans="1:67" ht="16.5" x14ac:dyDescent="0.3">
      <c r="A608" s="171" t="s">
        <v>820</v>
      </c>
      <c r="B608" s="172"/>
      <c r="C608" s="172"/>
      <c r="D608" s="172"/>
      <c r="E608" s="172"/>
      <c r="F608" s="172"/>
      <c r="G608" s="172"/>
      <c r="H608" s="172"/>
      <c r="I608" s="172"/>
      <c r="J608" s="172"/>
      <c r="K608" s="172"/>
      <c r="L608" s="172"/>
      <c r="M608" s="172"/>
      <c r="N608" s="172"/>
      <c r="O608" s="172"/>
      <c r="P608" s="172"/>
      <c r="Q608" s="172"/>
      <c r="R608" s="172"/>
      <c r="S608" s="172"/>
      <c r="T608" s="172"/>
      <c r="U608" s="172"/>
      <c r="V608" s="172"/>
      <c r="W608" s="172"/>
      <c r="X608" s="172"/>
      <c r="Y608" s="172"/>
      <c r="Z608" s="172"/>
      <c r="AA608" s="172"/>
      <c r="AB608" s="172"/>
      <c r="AC608" s="172"/>
      <c r="AD608" s="172"/>
      <c r="AE608" s="172"/>
      <c r="AF608" s="172"/>
      <c r="AG608" s="172"/>
      <c r="AH608" s="172"/>
      <c r="AI608" s="172"/>
      <c r="AJ608" s="172"/>
      <c r="AK608" s="172"/>
      <c r="AL608" s="172"/>
      <c r="AM608" s="172"/>
      <c r="AN608" s="172"/>
      <c r="AO608" s="172"/>
      <c r="AP608" s="172"/>
      <c r="AQ608" s="172"/>
      <c r="AR608" s="172"/>
      <c r="AS608" s="172"/>
      <c r="AT608" s="172"/>
      <c r="AU608" s="172"/>
      <c r="AV608" s="172"/>
      <c r="AW608" s="172"/>
      <c r="AX608" s="172"/>
      <c r="AY608" s="172"/>
      <c r="AZ608" s="172"/>
      <c r="BA608" s="172"/>
      <c r="BB608" s="172"/>
      <c r="BC608" s="172"/>
      <c r="BD608" s="172"/>
      <c r="BE608" s="172"/>
      <c r="BF608" s="172"/>
      <c r="BG608" s="172">
        <v>16500</v>
      </c>
      <c r="BH608" s="172">
        <v>58586</v>
      </c>
      <c r="BI608" s="172"/>
      <c r="BJ608" s="172"/>
      <c r="BK608" s="172"/>
      <c r="BL608" s="172"/>
      <c r="BM608" s="172">
        <v>158641</v>
      </c>
      <c r="BN608" s="174"/>
      <c r="BO608" s="50"/>
    </row>
    <row r="609" spans="1:67" ht="16.5" x14ac:dyDescent="0.3">
      <c r="A609" s="171" t="s">
        <v>821</v>
      </c>
      <c r="B609" s="172"/>
      <c r="C609" s="172"/>
      <c r="D609" s="172"/>
      <c r="E609" s="172"/>
      <c r="F609" s="172"/>
      <c r="G609" s="172"/>
      <c r="H609" s="172"/>
      <c r="I609" s="172"/>
      <c r="J609" s="172"/>
      <c r="K609" s="172"/>
      <c r="L609" s="172"/>
      <c r="M609" s="172"/>
      <c r="N609" s="172"/>
      <c r="O609" s="172"/>
      <c r="P609" s="172"/>
      <c r="Q609" s="172"/>
      <c r="R609" s="172"/>
      <c r="S609" s="172"/>
      <c r="T609" s="172"/>
      <c r="U609" s="172"/>
      <c r="V609" s="172"/>
      <c r="W609" s="172"/>
      <c r="X609" s="172"/>
      <c r="Y609" s="172"/>
      <c r="Z609" s="172"/>
      <c r="AA609" s="172"/>
      <c r="AB609" s="172"/>
      <c r="AC609" s="172"/>
      <c r="AD609" s="172"/>
      <c r="AE609" s="172"/>
      <c r="AF609" s="172"/>
      <c r="AG609" s="172"/>
      <c r="AH609" s="172"/>
      <c r="AI609" s="172"/>
      <c r="AJ609" s="172"/>
      <c r="AK609" s="172"/>
      <c r="AL609" s="172"/>
      <c r="AM609" s="172"/>
      <c r="AN609" s="172"/>
      <c r="AO609" s="172"/>
      <c r="AP609" s="172"/>
      <c r="AQ609" s="172"/>
      <c r="AR609" s="172"/>
      <c r="AS609" s="172"/>
      <c r="AT609" s="172"/>
      <c r="AU609" s="172"/>
      <c r="AV609" s="172"/>
      <c r="AW609" s="172"/>
      <c r="AX609" s="172"/>
      <c r="AY609" s="172"/>
      <c r="AZ609" s="172"/>
      <c r="BA609" s="172"/>
      <c r="BB609" s="172"/>
      <c r="BC609" s="172"/>
      <c r="BD609" s="172"/>
      <c r="BE609" s="172"/>
      <c r="BF609" s="172"/>
      <c r="BG609" s="172">
        <v>11046</v>
      </c>
      <c r="BH609" s="172">
        <v>37050</v>
      </c>
      <c r="BI609" s="172"/>
      <c r="BJ609" s="172"/>
      <c r="BK609" s="172"/>
      <c r="BL609" s="172"/>
      <c r="BM609" s="172">
        <v>138749</v>
      </c>
      <c r="BN609" s="174"/>
      <c r="BO609" s="50"/>
    </row>
    <row r="610" spans="1:67" ht="16.5" x14ac:dyDescent="0.3">
      <c r="A610" s="171" t="s">
        <v>822</v>
      </c>
      <c r="B610" s="172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  <c r="S610" s="172"/>
      <c r="T610" s="172"/>
      <c r="U610" s="172"/>
      <c r="V610" s="172"/>
      <c r="W610" s="172"/>
      <c r="X610" s="172"/>
      <c r="Y610" s="172"/>
      <c r="Z610" s="172"/>
      <c r="AA610" s="172"/>
      <c r="AB610" s="172"/>
      <c r="AC610" s="172"/>
      <c r="AD610" s="172"/>
      <c r="AE610" s="172"/>
      <c r="AF610" s="172"/>
      <c r="AG610" s="172"/>
      <c r="AH610" s="172"/>
      <c r="AI610" s="172"/>
      <c r="AJ610" s="172"/>
      <c r="AK610" s="172"/>
      <c r="AL610" s="172"/>
      <c r="AM610" s="172"/>
      <c r="AN610" s="172"/>
      <c r="AO610" s="172"/>
      <c r="AP610" s="172"/>
      <c r="AQ610" s="172"/>
      <c r="AR610" s="172"/>
      <c r="AS610" s="172"/>
      <c r="AT610" s="172"/>
      <c r="AU610" s="172"/>
      <c r="AV610" s="172"/>
      <c r="AW610" s="172"/>
      <c r="AX610" s="172"/>
      <c r="AY610" s="172"/>
      <c r="AZ610" s="172"/>
      <c r="BA610" s="172"/>
      <c r="BB610" s="172"/>
      <c r="BC610" s="172"/>
      <c r="BD610" s="172"/>
      <c r="BE610" s="172"/>
      <c r="BF610" s="172"/>
      <c r="BG610" s="172">
        <v>177647</v>
      </c>
      <c r="BH610" s="172">
        <v>596400</v>
      </c>
      <c r="BI610" s="172"/>
      <c r="BJ610" s="172"/>
      <c r="BK610" s="172"/>
      <c r="BL610" s="172"/>
      <c r="BM610" s="172"/>
      <c r="BN610" s="174"/>
      <c r="BO610" s="50"/>
    </row>
    <row r="611" spans="1:67" ht="16.5" x14ac:dyDescent="0.3">
      <c r="A611" s="171" t="s">
        <v>823</v>
      </c>
      <c r="B611" s="172"/>
      <c r="C611" s="172"/>
      <c r="D611" s="172"/>
      <c r="E611" s="172"/>
      <c r="F611" s="172"/>
      <c r="G611" s="172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  <c r="S611" s="172"/>
      <c r="T611" s="172"/>
      <c r="U611" s="172"/>
      <c r="V611" s="172"/>
      <c r="W611" s="172"/>
      <c r="X611" s="172"/>
      <c r="Y611" s="172"/>
      <c r="Z611" s="172"/>
      <c r="AA611" s="172"/>
      <c r="AB611" s="172"/>
      <c r="AC611" s="172"/>
      <c r="AD611" s="172"/>
      <c r="AE611" s="172"/>
      <c r="AF611" s="172"/>
      <c r="AG611" s="172"/>
      <c r="AH611" s="172"/>
      <c r="AI611" s="172"/>
      <c r="AJ611" s="172"/>
      <c r="AK611" s="172"/>
      <c r="AL611" s="172"/>
      <c r="AM611" s="172"/>
      <c r="AN611" s="172"/>
      <c r="AO611" s="172"/>
      <c r="AP611" s="172"/>
      <c r="AQ611" s="172"/>
      <c r="AR611" s="172"/>
      <c r="AS611" s="172"/>
      <c r="AT611" s="172"/>
      <c r="AU611" s="172"/>
      <c r="AV611" s="172"/>
      <c r="AW611" s="172"/>
      <c r="AX611" s="172"/>
      <c r="AY611" s="172"/>
      <c r="AZ611" s="172"/>
      <c r="BA611" s="172"/>
      <c r="BB611" s="172"/>
      <c r="BC611" s="172"/>
      <c r="BD611" s="172"/>
      <c r="BE611" s="172"/>
      <c r="BF611" s="172"/>
      <c r="BG611" s="172"/>
      <c r="BH611" s="172">
        <v>855728</v>
      </c>
      <c r="BI611" s="172">
        <v>1042299</v>
      </c>
      <c r="BJ611" s="172">
        <v>16196</v>
      </c>
      <c r="BK611" s="172"/>
      <c r="BL611" s="172"/>
      <c r="BM611" s="172"/>
      <c r="BN611" s="174"/>
      <c r="BO611" s="50"/>
    </row>
    <row r="612" spans="1:67" ht="16.5" x14ac:dyDescent="0.3">
      <c r="A612" s="171" t="s">
        <v>824</v>
      </c>
      <c r="B612" s="172"/>
      <c r="C612" s="172"/>
      <c r="D612" s="172"/>
      <c r="E612" s="172"/>
      <c r="F612" s="172"/>
      <c r="G612" s="172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  <c r="S612" s="172"/>
      <c r="T612" s="172"/>
      <c r="U612" s="172"/>
      <c r="V612" s="172"/>
      <c r="W612" s="172"/>
      <c r="X612" s="172"/>
      <c r="Y612" s="172"/>
      <c r="Z612" s="172"/>
      <c r="AA612" s="172"/>
      <c r="AB612" s="172"/>
      <c r="AC612" s="172"/>
      <c r="AD612" s="172"/>
      <c r="AE612" s="172"/>
      <c r="AF612" s="172"/>
      <c r="AG612" s="172"/>
      <c r="AH612" s="172"/>
      <c r="AI612" s="172"/>
      <c r="AJ612" s="172"/>
      <c r="AK612" s="172"/>
      <c r="AL612" s="172"/>
      <c r="AM612" s="172"/>
      <c r="AN612" s="172"/>
      <c r="AO612" s="172"/>
      <c r="AP612" s="172"/>
      <c r="AQ612" s="172"/>
      <c r="AR612" s="172"/>
      <c r="AS612" s="172"/>
      <c r="AT612" s="172"/>
      <c r="AU612" s="172"/>
      <c r="AV612" s="172"/>
      <c r="AW612" s="172"/>
      <c r="AX612" s="172"/>
      <c r="AY612" s="172"/>
      <c r="AZ612" s="172"/>
      <c r="BA612" s="172"/>
      <c r="BB612" s="172"/>
      <c r="BC612" s="172"/>
      <c r="BD612" s="172"/>
      <c r="BE612" s="172"/>
      <c r="BF612" s="172"/>
      <c r="BG612" s="172"/>
      <c r="BH612" s="172">
        <v>194913</v>
      </c>
      <c r="BI612" s="172">
        <v>294674</v>
      </c>
      <c r="BJ612" s="172"/>
      <c r="BK612" s="172"/>
      <c r="BL612" s="172"/>
      <c r="BM612" s="172">
        <v>2500</v>
      </c>
      <c r="BN612" s="174"/>
      <c r="BO612" s="50"/>
    </row>
    <row r="613" spans="1:67" ht="16.5" x14ac:dyDescent="0.3">
      <c r="A613" s="171" t="s">
        <v>825</v>
      </c>
      <c r="B613" s="172"/>
      <c r="C613" s="172"/>
      <c r="D613" s="172"/>
      <c r="E613" s="172"/>
      <c r="F613" s="172"/>
      <c r="G613" s="172"/>
      <c r="H613" s="172"/>
      <c r="I613" s="172"/>
      <c r="J613" s="172"/>
      <c r="K613" s="172"/>
      <c r="L613" s="172"/>
      <c r="M613" s="172"/>
      <c r="N613" s="172"/>
      <c r="O613" s="172"/>
      <c r="P613" s="172"/>
      <c r="Q613" s="172"/>
      <c r="R613" s="172"/>
      <c r="S613" s="172"/>
      <c r="T613" s="172"/>
      <c r="U613" s="172"/>
      <c r="V613" s="172"/>
      <c r="W613" s="172"/>
      <c r="X613" s="172"/>
      <c r="Y613" s="172"/>
      <c r="Z613" s="172"/>
      <c r="AA613" s="172"/>
      <c r="AB613" s="172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172"/>
      <c r="AO613" s="172"/>
      <c r="AP613" s="172"/>
      <c r="AQ613" s="172"/>
      <c r="AR613" s="172"/>
      <c r="AS613" s="172"/>
      <c r="AT613" s="172"/>
      <c r="AU613" s="172"/>
      <c r="AV613" s="172"/>
      <c r="AW613" s="172"/>
      <c r="AX613" s="172"/>
      <c r="AY613" s="172"/>
      <c r="AZ613" s="172"/>
      <c r="BA613" s="172"/>
      <c r="BB613" s="172"/>
      <c r="BC613" s="172"/>
      <c r="BD613" s="172"/>
      <c r="BE613" s="172"/>
      <c r="BF613" s="172"/>
      <c r="BG613" s="172"/>
      <c r="BH613" s="172">
        <v>13920</v>
      </c>
      <c r="BI613" s="172">
        <v>117943</v>
      </c>
      <c r="BJ613" s="172">
        <v>85803</v>
      </c>
      <c r="BK613" s="172">
        <v>20286</v>
      </c>
      <c r="BL613" s="172"/>
      <c r="BM613" s="172"/>
      <c r="BN613" s="174"/>
      <c r="BO613" s="50"/>
    </row>
    <row r="614" spans="1:67" ht="16.5" x14ac:dyDescent="0.3">
      <c r="A614" s="171" t="s">
        <v>826</v>
      </c>
      <c r="B614" s="172"/>
      <c r="C614" s="172"/>
      <c r="D614" s="172"/>
      <c r="E614" s="172"/>
      <c r="F614" s="172"/>
      <c r="G614" s="172"/>
      <c r="H614" s="172"/>
      <c r="I614" s="172"/>
      <c r="J614" s="172"/>
      <c r="K614" s="172"/>
      <c r="L614" s="172"/>
      <c r="M614" s="172"/>
      <c r="N614" s="172"/>
      <c r="O614" s="172"/>
      <c r="P614" s="172"/>
      <c r="Q614" s="172"/>
      <c r="R614" s="172"/>
      <c r="S614" s="172"/>
      <c r="T614" s="172"/>
      <c r="U614" s="172"/>
      <c r="V614" s="172"/>
      <c r="W614" s="172"/>
      <c r="X614" s="172"/>
      <c r="Y614" s="172"/>
      <c r="Z614" s="172"/>
      <c r="AA614" s="172"/>
      <c r="AB614" s="172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172"/>
      <c r="AO614" s="172"/>
      <c r="AP614" s="172"/>
      <c r="AQ614" s="172"/>
      <c r="AR614" s="172"/>
      <c r="AS614" s="172"/>
      <c r="AT614" s="172"/>
      <c r="AU614" s="172"/>
      <c r="AV614" s="172"/>
      <c r="AW614" s="172"/>
      <c r="AX614" s="172"/>
      <c r="AY614" s="172"/>
      <c r="AZ614" s="172"/>
      <c r="BA614" s="172"/>
      <c r="BB614" s="172"/>
      <c r="BC614" s="172"/>
      <c r="BD614" s="172"/>
      <c r="BE614" s="172"/>
      <c r="BF614" s="172"/>
      <c r="BG614" s="172"/>
      <c r="BH614" s="172">
        <v>39250</v>
      </c>
      <c r="BI614" s="172">
        <v>288365</v>
      </c>
      <c r="BJ614" s="172">
        <v>280775</v>
      </c>
      <c r="BK614" s="172">
        <v>50820</v>
      </c>
      <c r="BL614" s="172"/>
      <c r="BM614" s="172">
        <v>1882</v>
      </c>
      <c r="BN614" s="174"/>
      <c r="BO614" s="50"/>
    </row>
    <row r="615" spans="1:67" ht="16.5" x14ac:dyDescent="0.3">
      <c r="A615" s="171" t="s">
        <v>827</v>
      </c>
      <c r="B615" s="172"/>
      <c r="C615" s="172"/>
      <c r="D615" s="172"/>
      <c r="E615" s="172"/>
      <c r="F615" s="172"/>
      <c r="G615" s="172"/>
      <c r="H615" s="172"/>
      <c r="I615" s="172"/>
      <c r="J615" s="172"/>
      <c r="K615" s="172"/>
      <c r="L615" s="172"/>
      <c r="M615" s="172"/>
      <c r="N615" s="172"/>
      <c r="O615" s="172"/>
      <c r="P615" s="172"/>
      <c r="Q615" s="172"/>
      <c r="R615" s="172"/>
      <c r="S615" s="172"/>
      <c r="T615" s="172"/>
      <c r="U615" s="172"/>
      <c r="V615" s="172"/>
      <c r="W615" s="172"/>
      <c r="X615" s="172"/>
      <c r="Y615" s="172"/>
      <c r="Z615" s="172"/>
      <c r="AA615" s="172"/>
      <c r="AB615" s="172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172"/>
      <c r="AO615" s="172"/>
      <c r="AP615" s="172"/>
      <c r="AQ615" s="172"/>
      <c r="AR615" s="172"/>
      <c r="AS615" s="172"/>
      <c r="AT615" s="172"/>
      <c r="AU615" s="172"/>
      <c r="AV615" s="172"/>
      <c r="AW615" s="172"/>
      <c r="AX615" s="172"/>
      <c r="AY615" s="172"/>
      <c r="AZ615" s="172"/>
      <c r="BA615" s="172"/>
      <c r="BB615" s="172"/>
      <c r="BC615" s="172"/>
      <c r="BD615" s="172"/>
      <c r="BE615" s="172"/>
      <c r="BF615" s="172"/>
      <c r="BG615" s="172"/>
      <c r="BH615" s="172">
        <v>38484</v>
      </c>
      <c r="BI615" s="172">
        <v>317954</v>
      </c>
      <c r="BJ615" s="172">
        <v>310858</v>
      </c>
      <c r="BK615" s="172">
        <v>56214</v>
      </c>
      <c r="BL615" s="172"/>
      <c r="BM615" s="172">
        <v>108542</v>
      </c>
      <c r="BN615" s="174"/>
      <c r="BO615" s="50"/>
    </row>
    <row r="616" spans="1:67" ht="16.5" x14ac:dyDescent="0.3">
      <c r="A616" s="171" t="s">
        <v>828</v>
      </c>
      <c r="B616" s="172"/>
      <c r="C616" s="172"/>
      <c r="D616" s="172"/>
      <c r="E616" s="172"/>
      <c r="F616" s="172"/>
      <c r="G616" s="172"/>
      <c r="H616" s="172"/>
      <c r="I616" s="172"/>
      <c r="J616" s="172"/>
      <c r="K616" s="172"/>
      <c r="L616" s="172"/>
      <c r="M616" s="172"/>
      <c r="N616" s="172"/>
      <c r="O616" s="172"/>
      <c r="P616" s="172"/>
      <c r="Q616" s="172"/>
      <c r="R616" s="172"/>
      <c r="S616" s="172"/>
      <c r="T616" s="172"/>
      <c r="U616" s="172"/>
      <c r="V616" s="172"/>
      <c r="W616" s="172"/>
      <c r="X616" s="172"/>
      <c r="Y616" s="172"/>
      <c r="Z616" s="172"/>
      <c r="AA616" s="172"/>
      <c r="AB616" s="172"/>
      <c r="AC616" s="172"/>
      <c r="AD616" s="172"/>
      <c r="AE616" s="172"/>
      <c r="AF616" s="172"/>
      <c r="AG616" s="172"/>
      <c r="AH616" s="172"/>
      <c r="AI616" s="172"/>
      <c r="AJ616" s="172"/>
      <c r="AK616" s="172"/>
      <c r="AL616" s="172"/>
      <c r="AM616" s="172"/>
      <c r="AN616" s="172"/>
      <c r="AO616" s="172"/>
      <c r="AP616" s="172"/>
      <c r="AQ616" s="172"/>
      <c r="AR616" s="172"/>
      <c r="AS616" s="172"/>
      <c r="AT616" s="172"/>
      <c r="AU616" s="172"/>
      <c r="AV616" s="172"/>
      <c r="AW616" s="172"/>
      <c r="AX616" s="172"/>
      <c r="AY616" s="172"/>
      <c r="AZ616" s="172"/>
      <c r="BA616" s="172"/>
      <c r="BB616" s="172"/>
      <c r="BC616" s="172"/>
      <c r="BD616" s="172"/>
      <c r="BE616" s="172"/>
      <c r="BF616" s="172"/>
      <c r="BG616" s="172"/>
      <c r="BH616" s="172">
        <v>75665</v>
      </c>
      <c r="BI616" s="172">
        <v>118447</v>
      </c>
      <c r="BJ616" s="172"/>
      <c r="BK616" s="172"/>
      <c r="BL616" s="172"/>
      <c r="BM616" s="172">
        <v>12980</v>
      </c>
      <c r="BN616" s="174"/>
      <c r="BO616" s="50"/>
    </row>
    <row r="617" spans="1:67" ht="16.5" x14ac:dyDescent="0.3">
      <c r="A617" s="171" t="s">
        <v>829</v>
      </c>
      <c r="B617" s="172"/>
      <c r="C617" s="172"/>
      <c r="D617" s="172"/>
      <c r="E617" s="172"/>
      <c r="F617" s="172"/>
      <c r="G617" s="172"/>
      <c r="H617" s="172"/>
      <c r="I617" s="172"/>
      <c r="J617" s="172"/>
      <c r="K617" s="172"/>
      <c r="L617" s="172"/>
      <c r="M617" s="172"/>
      <c r="N617" s="172"/>
      <c r="O617" s="172"/>
      <c r="P617" s="172"/>
      <c r="Q617" s="172"/>
      <c r="R617" s="172"/>
      <c r="S617" s="172"/>
      <c r="T617" s="172"/>
      <c r="U617" s="172"/>
      <c r="V617" s="172"/>
      <c r="W617" s="172"/>
      <c r="X617" s="172"/>
      <c r="Y617" s="172"/>
      <c r="Z617" s="172"/>
      <c r="AA617" s="172"/>
      <c r="AB617" s="172"/>
      <c r="AC617" s="172"/>
      <c r="AD617" s="172"/>
      <c r="AE617" s="172"/>
      <c r="AF617" s="172"/>
      <c r="AG617" s="172"/>
      <c r="AH617" s="172"/>
      <c r="AI617" s="172"/>
      <c r="AJ617" s="172"/>
      <c r="AK617" s="172"/>
      <c r="AL617" s="172"/>
      <c r="AM617" s="172"/>
      <c r="AN617" s="172"/>
      <c r="AO617" s="172"/>
      <c r="AP617" s="172"/>
      <c r="AQ617" s="172"/>
      <c r="AR617" s="172"/>
      <c r="AS617" s="172"/>
      <c r="AT617" s="172"/>
      <c r="AU617" s="172"/>
      <c r="AV617" s="172"/>
      <c r="AW617" s="172"/>
      <c r="AX617" s="172"/>
      <c r="AY617" s="172"/>
      <c r="AZ617" s="172"/>
      <c r="BA617" s="172"/>
      <c r="BB617" s="172"/>
      <c r="BC617" s="172"/>
      <c r="BD617" s="172"/>
      <c r="BE617" s="172"/>
      <c r="BF617" s="172"/>
      <c r="BG617" s="172"/>
      <c r="BH617" s="172">
        <v>73800</v>
      </c>
      <c r="BI617" s="172">
        <v>46636</v>
      </c>
      <c r="BJ617" s="172"/>
      <c r="BK617" s="172"/>
      <c r="BL617" s="172"/>
      <c r="BM617" s="172">
        <v>61556</v>
      </c>
      <c r="BN617" s="174"/>
      <c r="BO617" s="50"/>
    </row>
    <row r="618" spans="1:67" ht="16.5" x14ac:dyDescent="0.3">
      <c r="A618" s="171" t="s">
        <v>830</v>
      </c>
      <c r="B618" s="172"/>
      <c r="C618" s="172"/>
      <c r="D618" s="172"/>
      <c r="E618" s="172"/>
      <c r="F618" s="172"/>
      <c r="G618" s="172"/>
      <c r="H618" s="172"/>
      <c r="I618" s="172"/>
      <c r="J618" s="172"/>
      <c r="K618" s="172"/>
      <c r="L618" s="172"/>
      <c r="M618" s="172"/>
      <c r="N618" s="172"/>
      <c r="O618" s="172"/>
      <c r="P618" s="172"/>
      <c r="Q618" s="172"/>
      <c r="R618" s="172"/>
      <c r="S618" s="172"/>
      <c r="T618" s="172"/>
      <c r="U618" s="172"/>
      <c r="V618" s="172"/>
      <c r="W618" s="172"/>
      <c r="X618" s="172"/>
      <c r="Y618" s="172"/>
      <c r="Z618" s="172"/>
      <c r="AA618" s="172"/>
      <c r="AB618" s="172"/>
      <c r="AC618" s="172"/>
      <c r="AD618" s="172"/>
      <c r="AE618" s="172"/>
      <c r="AF618" s="172"/>
      <c r="AG618" s="172"/>
      <c r="AH618" s="172"/>
      <c r="AI618" s="172"/>
      <c r="AJ618" s="172"/>
      <c r="AK618" s="172"/>
      <c r="AL618" s="172"/>
      <c r="AM618" s="172"/>
      <c r="AN618" s="172"/>
      <c r="AO618" s="172"/>
      <c r="AP618" s="172"/>
      <c r="AQ618" s="172"/>
      <c r="AR618" s="172"/>
      <c r="AS618" s="172"/>
      <c r="AT618" s="172"/>
      <c r="AU618" s="172"/>
      <c r="AV618" s="172"/>
      <c r="AW618" s="172"/>
      <c r="AX618" s="172"/>
      <c r="AY618" s="172"/>
      <c r="AZ618" s="172"/>
      <c r="BA618" s="172"/>
      <c r="BB618" s="172"/>
      <c r="BC618" s="172"/>
      <c r="BD618" s="172"/>
      <c r="BE618" s="172"/>
      <c r="BF618" s="172"/>
      <c r="BG618" s="172"/>
      <c r="BH618" s="172">
        <v>149300</v>
      </c>
      <c r="BI618" s="172">
        <v>237155</v>
      </c>
      <c r="BJ618" s="172"/>
      <c r="BK618" s="172"/>
      <c r="BL618" s="172"/>
      <c r="BM618" s="172">
        <v>82670</v>
      </c>
      <c r="BN618" s="174"/>
      <c r="BO618" s="50"/>
    </row>
    <row r="619" spans="1:67" ht="16.5" x14ac:dyDescent="0.3">
      <c r="A619" s="171" t="s">
        <v>831</v>
      </c>
      <c r="B619" s="172"/>
      <c r="C619" s="172"/>
      <c r="D619" s="172"/>
      <c r="E619" s="172"/>
      <c r="F619" s="172"/>
      <c r="G619" s="172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  <c r="S619" s="172"/>
      <c r="T619" s="172"/>
      <c r="U619" s="172"/>
      <c r="V619" s="172"/>
      <c r="W619" s="172"/>
      <c r="X619" s="172"/>
      <c r="Y619" s="172"/>
      <c r="Z619" s="172"/>
      <c r="AA619" s="172"/>
      <c r="AB619" s="172"/>
      <c r="AC619" s="172"/>
      <c r="AD619" s="172"/>
      <c r="AE619" s="172"/>
      <c r="AF619" s="172"/>
      <c r="AG619" s="172"/>
      <c r="AH619" s="172"/>
      <c r="AI619" s="172"/>
      <c r="AJ619" s="172"/>
      <c r="AK619" s="172"/>
      <c r="AL619" s="172"/>
      <c r="AM619" s="172"/>
      <c r="AN619" s="172"/>
      <c r="AO619" s="172"/>
      <c r="AP619" s="172"/>
      <c r="AQ619" s="172"/>
      <c r="AR619" s="172"/>
      <c r="AS619" s="172"/>
      <c r="AT619" s="172"/>
      <c r="AU619" s="172"/>
      <c r="AV619" s="172"/>
      <c r="AW619" s="172"/>
      <c r="AX619" s="172"/>
      <c r="AY619" s="172"/>
      <c r="AZ619" s="172"/>
      <c r="BA619" s="172"/>
      <c r="BB619" s="172"/>
      <c r="BC619" s="172"/>
      <c r="BD619" s="172"/>
      <c r="BE619" s="172"/>
      <c r="BF619" s="172"/>
      <c r="BG619" s="172"/>
      <c r="BH619" s="172">
        <v>49128</v>
      </c>
      <c r="BI619" s="172">
        <v>908317</v>
      </c>
      <c r="BJ619" s="172">
        <v>141457</v>
      </c>
      <c r="BK619" s="172"/>
      <c r="BL619" s="172"/>
      <c r="BM619" s="172">
        <v>0</v>
      </c>
      <c r="BN619" s="174"/>
      <c r="BO619" s="50"/>
    </row>
    <row r="620" spans="1:67" ht="16.5" x14ac:dyDescent="0.3">
      <c r="A620" s="171" t="s">
        <v>832</v>
      </c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  <c r="S620" s="172"/>
      <c r="T620" s="172"/>
      <c r="U620" s="172"/>
      <c r="V620" s="172"/>
      <c r="W620" s="172"/>
      <c r="X620" s="172"/>
      <c r="Y620" s="172"/>
      <c r="Z620" s="172"/>
      <c r="AA620" s="172"/>
      <c r="AB620" s="172"/>
      <c r="AC620" s="172"/>
      <c r="AD620" s="172"/>
      <c r="AE620" s="172"/>
      <c r="AF620" s="172"/>
      <c r="AG620" s="172"/>
      <c r="AH620" s="172"/>
      <c r="AI620" s="172"/>
      <c r="AJ620" s="172"/>
      <c r="AK620" s="172"/>
      <c r="AL620" s="172"/>
      <c r="AM620" s="172"/>
      <c r="AN620" s="172"/>
      <c r="AO620" s="172"/>
      <c r="AP620" s="172"/>
      <c r="AQ620" s="172"/>
      <c r="AR620" s="172"/>
      <c r="AS620" s="172"/>
      <c r="AT620" s="172"/>
      <c r="AU620" s="172"/>
      <c r="AV620" s="172"/>
      <c r="AW620" s="172"/>
      <c r="AX620" s="172"/>
      <c r="AY620" s="172"/>
      <c r="AZ620" s="172"/>
      <c r="BA620" s="172"/>
      <c r="BB620" s="172"/>
      <c r="BC620" s="172"/>
      <c r="BD620" s="172"/>
      <c r="BE620" s="172"/>
      <c r="BF620" s="172"/>
      <c r="BG620" s="172"/>
      <c r="BH620" s="172"/>
      <c r="BI620" s="172">
        <v>3084467</v>
      </c>
      <c r="BJ620" s="172">
        <v>3983006</v>
      </c>
      <c r="BK620" s="172">
        <v>107348</v>
      </c>
      <c r="BL620" s="172"/>
      <c r="BM620" s="172">
        <v>0</v>
      </c>
      <c r="BN620" s="174"/>
      <c r="BO620" s="50"/>
    </row>
    <row r="621" spans="1:67" ht="16.5" x14ac:dyDescent="0.3">
      <c r="A621" s="171" t="s">
        <v>833</v>
      </c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  <c r="S621" s="172"/>
      <c r="T621" s="172"/>
      <c r="U621" s="172"/>
      <c r="V621" s="172"/>
      <c r="W621" s="172"/>
      <c r="X621" s="172"/>
      <c r="Y621" s="172"/>
      <c r="Z621" s="172"/>
      <c r="AA621" s="172"/>
      <c r="AB621" s="172"/>
      <c r="AC621" s="172"/>
      <c r="AD621" s="172"/>
      <c r="AE621" s="172"/>
      <c r="AF621" s="172"/>
      <c r="AG621" s="172"/>
      <c r="AH621" s="172"/>
      <c r="AI621" s="172"/>
      <c r="AJ621" s="172"/>
      <c r="AK621" s="172"/>
      <c r="AL621" s="172"/>
      <c r="AM621" s="172"/>
      <c r="AN621" s="172"/>
      <c r="AO621" s="172"/>
      <c r="AP621" s="172"/>
      <c r="AQ621" s="172"/>
      <c r="AR621" s="172"/>
      <c r="AS621" s="172"/>
      <c r="AT621" s="172"/>
      <c r="AU621" s="172"/>
      <c r="AV621" s="172"/>
      <c r="AW621" s="172"/>
      <c r="AX621" s="172"/>
      <c r="AY621" s="172"/>
      <c r="AZ621" s="172"/>
      <c r="BA621" s="172"/>
      <c r="BB621" s="172"/>
      <c r="BC621" s="172"/>
      <c r="BD621" s="172"/>
      <c r="BE621" s="172"/>
      <c r="BF621" s="172"/>
      <c r="BG621" s="172"/>
      <c r="BH621" s="172"/>
      <c r="BI621" s="172">
        <v>0</v>
      </c>
      <c r="BJ621" s="172">
        <v>1184994</v>
      </c>
      <c r="BK621" s="172">
        <v>0</v>
      </c>
      <c r="BL621" s="172"/>
      <c r="BM621" s="172">
        <v>91649</v>
      </c>
      <c r="BN621" s="174"/>
      <c r="BO621" s="50"/>
    </row>
    <row r="622" spans="1:67" ht="16.5" x14ac:dyDescent="0.3">
      <c r="A622" s="171" t="s">
        <v>834</v>
      </c>
      <c r="B622" s="172"/>
      <c r="C622" s="172"/>
      <c r="D622" s="172"/>
      <c r="E622" s="172"/>
      <c r="F622" s="172"/>
      <c r="G622" s="172"/>
      <c r="H622" s="172"/>
      <c r="I622" s="172"/>
      <c r="J622" s="172"/>
      <c r="K622" s="172"/>
      <c r="L622" s="172"/>
      <c r="M622" s="172"/>
      <c r="N622" s="172"/>
      <c r="O622" s="172"/>
      <c r="P622" s="172"/>
      <c r="Q622" s="172"/>
      <c r="R622" s="172"/>
      <c r="S622" s="172"/>
      <c r="T622" s="172"/>
      <c r="U622" s="172"/>
      <c r="V622" s="172"/>
      <c r="W622" s="172"/>
      <c r="X622" s="172"/>
      <c r="Y622" s="172"/>
      <c r="Z622" s="172"/>
      <c r="AA622" s="172"/>
      <c r="AB622" s="172"/>
      <c r="AC622" s="172"/>
      <c r="AD622" s="172"/>
      <c r="AE622" s="172"/>
      <c r="AF622" s="172"/>
      <c r="AG622" s="172"/>
      <c r="AH622" s="172"/>
      <c r="AI622" s="172"/>
      <c r="AJ622" s="172"/>
      <c r="AK622" s="172"/>
      <c r="AL622" s="172"/>
      <c r="AM622" s="172"/>
      <c r="AN622" s="172"/>
      <c r="AO622" s="172"/>
      <c r="AP622" s="172"/>
      <c r="AQ622" s="172"/>
      <c r="AR622" s="172"/>
      <c r="AS622" s="172"/>
      <c r="AT622" s="172"/>
      <c r="AU622" s="172"/>
      <c r="AV622" s="172"/>
      <c r="AW622" s="172"/>
      <c r="AX622" s="172"/>
      <c r="AY622" s="172"/>
      <c r="AZ622" s="172"/>
      <c r="BA622" s="172"/>
      <c r="BB622" s="172"/>
      <c r="BC622" s="172"/>
      <c r="BD622" s="172"/>
      <c r="BE622" s="172"/>
      <c r="BF622" s="172"/>
      <c r="BG622" s="172"/>
      <c r="BH622" s="172"/>
      <c r="BI622" s="172">
        <v>2738859</v>
      </c>
      <c r="BJ622" s="172">
        <v>4467279</v>
      </c>
      <c r="BK622" s="172">
        <v>120795</v>
      </c>
      <c r="BL622" s="172"/>
      <c r="BM622" s="172">
        <v>19127</v>
      </c>
      <c r="BN622" s="174"/>
      <c r="BO622" s="50"/>
    </row>
    <row r="623" spans="1:67" ht="16.5" x14ac:dyDescent="0.3">
      <c r="A623" s="171" t="s">
        <v>835</v>
      </c>
      <c r="B623" s="172"/>
      <c r="C623" s="172"/>
      <c r="D623" s="172"/>
      <c r="E623" s="172"/>
      <c r="F623" s="172"/>
      <c r="G623" s="172"/>
      <c r="H623" s="172"/>
      <c r="I623" s="172"/>
      <c r="J623" s="172"/>
      <c r="K623" s="172"/>
      <c r="L623" s="172"/>
      <c r="M623" s="172"/>
      <c r="N623" s="172"/>
      <c r="O623" s="172"/>
      <c r="P623" s="172"/>
      <c r="Q623" s="172"/>
      <c r="R623" s="172"/>
      <c r="S623" s="172"/>
      <c r="T623" s="172"/>
      <c r="U623" s="172"/>
      <c r="V623" s="172"/>
      <c r="W623" s="172"/>
      <c r="X623" s="172"/>
      <c r="Y623" s="172"/>
      <c r="Z623" s="172"/>
      <c r="AA623" s="172"/>
      <c r="AB623" s="172"/>
      <c r="AC623" s="172"/>
      <c r="AD623" s="172"/>
      <c r="AE623" s="172"/>
      <c r="AF623" s="172"/>
      <c r="AG623" s="172"/>
      <c r="AH623" s="172"/>
      <c r="AI623" s="172"/>
      <c r="AJ623" s="172"/>
      <c r="AK623" s="172"/>
      <c r="AL623" s="172"/>
      <c r="AM623" s="172"/>
      <c r="AN623" s="172"/>
      <c r="AO623" s="172"/>
      <c r="AP623" s="172"/>
      <c r="AQ623" s="172"/>
      <c r="AR623" s="172"/>
      <c r="AS623" s="172"/>
      <c r="AT623" s="172"/>
      <c r="AU623" s="172"/>
      <c r="AV623" s="172"/>
      <c r="AW623" s="172"/>
      <c r="AX623" s="172"/>
      <c r="AY623" s="172"/>
      <c r="AZ623" s="172"/>
      <c r="BA623" s="172"/>
      <c r="BB623" s="172"/>
      <c r="BC623" s="172"/>
      <c r="BD623" s="172"/>
      <c r="BE623" s="172"/>
      <c r="BF623" s="172"/>
      <c r="BG623" s="172"/>
      <c r="BH623" s="172"/>
      <c r="BI623" s="172">
        <v>0</v>
      </c>
      <c r="BJ623" s="172">
        <v>1876246</v>
      </c>
      <c r="BK623" s="172">
        <v>0</v>
      </c>
      <c r="BL623" s="172"/>
      <c r="BM623" s="172">
        <v>0</v>
      </c>
      <c r="BN623" s="174"/>
      <c r="BO623" s="50"/>
    </row>
    <row r="624" spans="1:67" ht="16.5" x14ac:dyDescent="0.3">
      <c r="A624" s="171" t="s">
        <v>836</v>
      </c>
      <c r="B624" s="172"/>
      <c r="C624" s="172"/>
      <c r="D624" s="172"/>
      <c r="E624" s="172"/>
      <c r="F624" s="172"/>
      <c r="G624" s="172"/>
      <c r="H624" s="172"/>
      <c r="I624" s="172"/>
      <c r="J624" s="172"/>
      <c r="K624" s="172"/>
      <c r="L624" s="172"/>
      <c r="M624" s="172"/>
      <c r="N624" s="172"/>
      <c r="O624" s="172"/>
      <c r="P624" s="172"/>
      <c r="Q624" s="172"/>
      <c r="R624" s="172"/>
      <c r="S624" s="172"/>
      <c r="T624" s="172"/>
      <c r="U624" s="172"/>
      <c r="V624" s="172"/>
      <c r="W624" s="172"/>
      <c r="X624" s="172"/>
      <c r="Y624" s="172"/>
      <c r="Z624" s="172"/>
      <c r="AA624" s="172"/>
      <c r="AB624" s="172"/>
      <c r="AC624" s="172"/>
      <c r="AD624" s="172"/>
      <c r="AE624" s="172"/>
      <c r="AF624" s="172"/>
      <c r="AG624" s="172"/>
      <c r="AH624" s="172"/>
      <c r="AI624" s="172"/>
      <c r="AJ624" s="172"/>
      <c r="AK624" s="172"/>
      <c r="AL624" s="172"/>
      <c r="AM624" s="172"/>
      <c r="AN624" s="172"/>
      <c r="AO624" s="172"/>
      <c r="AP624" s="172"/>
      <c r="AQ624" s="172"/>
      <c r="AR624" s="172"/>
      <c r="AS624" s="172"/>
      <c r="AT624" s="172"/>
      <c r="AU624" s="172"/>
      <c r="AV624" s="172"/>
      <c r="AW624" s="172"/>
      <c r="AX624" s="172"/>
      <c r="AY624" s="172"/>
      <c r="AZ624" s="172"/>
      <c r="BA624" s="172"/>
      <c r="BB624" s="172"/>
      <c r="BC624" s="172"/>
      <c r="BD624" s="172"/>
      <c r="BE624" s="172"/>
      <c r="BF624" s="172"/>
      <c r="BG624" s="172"/>
      <c r="BH624" s="172"/>
      <c r="BI624" s="172">
        <v>523689</v>
      </c>
      <c r="BJ624" s="172">
        <v>362039</v>
      </c>
      <c r="BK624" s="172"/>
      <c r="BL624" s="172"/>
      <c r="BM624" s="172"/>
      <c r="BN624" s="174"/>
      <c r="BO624" s="50"/>
    </row>
    <row r="625" spans="1:67" ht="16.5" x14ac:dyDescent="0.3">
      <c r="A625" s="171" t="s">
        <v>837</v>
      </c>
      <c r="B625" s="172"/>
      <c r="C625" s="172"/>
      <c r="D625" s="172"/>
      <c r="E625" s="172"/>
      <c r="F625" s="172"/>
      <c r="G625" s="172"/>
      <c r="H625" s="172"/>
      <c r="I625" s="172"/>
      <c r="J625" s="172"/>
      <c r="K625" s="172"/>
      <c r="L625" s="172"/>
      <c r="M625" s="172"/>
      <c r="N625" s="172"/>
      <c r="O625" s="172"/>
      <c r="P625" s="172"/>
      <c r="Q625" s="172"/>
      <c r="R625" s="172"/>
      <c r="S625" s="172"/>
      <c r="T625" s="172"/>
      <c r="U625" s="172"/>
      <c r="V625" s="172"/>
      <c r="W625" s="172"/>
      <c r="X625" s="172"/>
      <c r="Y625" s="172"/>
      <c r="Z625" s="172"/>
      <c r="AA625" s="172"/>
      <c r="AB625" s="172"/>
      <c r="AC625" s="172"/>
      <c r="AD625" s="172"/>
      <c r="AE625" s="172"/>
      <c r="AF625" s="172"/>
      <c r="AG625" s="172"/>
      <c r="AH625" s="172"/>
      <c r="AI625" s="172"/>
      <c r="AJ625" s="172"/>
      <c r="AK625" s="172"/>
      <c r="AL625" s="172"/>
      <c r="AM625" s="172"/>
      <c r="AN625" s="172"/>
      <c r="AO625" s="172"/>
      <c r="AP625" s="172"/>
      <c r="AQ625" s="172"/>
      <c r="AR625" s="172"/>
      <c r="AS625" s="172"/>
      <c r="AT625" s="172"/>
      <c r="AU625" s="172"/>
      <c r="AV625" s="172"/>
      <c r="AW625" s="172"/>
      <c r="AX625" s="172"/>
      <c r="AY625" s="172"/>
      <c r="AZ625" s="172"/>
      <c r="BA625" s="172"/>
      <c r="BB625" s="172"/>
      <c r="BC625" s="172"/>
      <c r="BD625" s="172"/>
      <c r="BE625" s="172"/>
      <c r="BF625" s="172"/>
      <c r="BG625" s="172"/>
      <c r="BH625" s="172"/>
      <c r="BI625" s="172">
        <v>19000</v>
      </c>
      <c r="BJ625" s="172">
        <v>56000</v>
      </c>
      <c r="BK625" s="172"/>
      <c r="BL625" s="172"/>
      <c r="BM625" s="172">
        <v>9892262</v>
      </c>
      <c r="BN625" s="174"/>
      <c r="BO625" s="50"/>
    </row>
    <row r="626" spans="1:67" ht="16.5" x14ac:dyDescent="0.3">
      <c r="A626" s="171" t="s">
        <v>838</v>
      </c>
      <c r="B626" s="172"/>
      <c r="C626" s="172"/>
      <c r="D626" s="172"/>
      <c r="E626" s="172"/>
      <c r="F626" s="172"/>
      <c r="G626" s="172"/>
      <c r="H626" s="172"/>
      <c r="I626" s="172"/>
      <c r="J626" s="172"/>
      <c r="K626" s="172"/>
      <c r="L626" s="172"/>
      <c r="M626" s="172"/>
      <c r="N626" s="172"/>
      <c r="O626" s="172"/>
      <c r="P626" s="172"/>
      <c r="Q626" s="172"/>
      <c r="R626" s="172"/>
      <c r="S626" s="172"/>
      <c r="T626" s="172"/>
      <c r="U626" s="172"/>
      <c r="V626" s="172"/>
      <c r="W626" s="172"/>
      <c r="X626" s="172"/>
      <c r="Y626" s="172"/>
      <c r="Z626" s="172"/>
      <c r="AA626" s="172"/>
      <c r="AB626" s="172"/>
      <c r="AC626" s="172"/>
      <c r="AD626" s="172"/>
      <c r="AE626" s="172"/>
      <c r="AF626" s="172"/>
      <c r="AG626" s="172"/>
      <c r="AH626" s="172"/>
      <c r="AI626" s="172"/>
      <c r="AJ626" s="172"/>
      <c r="AK626" s="172"/>
      <c r="AL626" s="172"/>
      <c r="AM626" s="172"/>
      <c r="AN626" s="172"/>
      <c r="AO626" s="172"/>
      <c r="AP626" s="172"/>
      <c r="AQ626" s="172"/>
      <c r="AR626" s="172"/>
      <c r="AS626" s="172"/>
      <c r="AT626" s="172"/>
      <c r="AU626" s="172"/>
      <c r="AV626" s="172"/>
      <c r="AW626" s="172"/>
      <c r="AX626" s="172"/>
      <c r="AY626" s="172"/>
      <c r="AZ626" s="172"/>
      <c r="BA626" s="172"/>
      <c r="BB626" s="172"/>
      <c r="BC626" s="172"/>
      <c r="BD626" s="172"/>
      <c r="BE626" s="172"/>
      <c r="BF626" s="172"/>
      <c r="BG626" s="172"/>
      <c r="BH626" s="172"/>
      <c r="BI626" s="172">
        <v>245847</v>
      </c>
      <c r="BJ626" s="172">
        <v>443579</v>
      </c>
      <c r="BK626" s="172"/>
      <c r="BL626" s="172"/>
      <c r="BM626" s="172"/>
      <c r="BN626" s="174"/>
      <c r="BO626" s="50"/>
    </row>
    <row r="627" spans="1:67" ht="16.5" x14ac:dyDescent="0.3">
      <c r="A627" s="171" t="s">
        <v>839</v>
      </c>
      <c r="B627" s="172"/>
      <c r="C627" s="172"/>
      <c r="D627" s="172"/>
      <c r="E627" s="172"/>
      <c r="F627" s="172"/>
      <c r="G627" s="172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  <c r="S627" s="172"/>
      <c r="T627" s="172"/>
      <c r="U627" s="172"/>
      <c r="V627" s="172"/>
      <c r="W627" s="172"/>
      <c r="X627" s="172"/>
      <c r="Y627" s="172"/>
      <c r="Z627" s="172"/>
      <c r="AA627" s="172"/>
      <c r="AB627" s="172"/>
      <c r="AC627" s="172"/>
      <c r="AD627" s="172"/>
      <c r="AE627" s="172"/>
      <c r="AF627" s="172"/>
      <c r="AG627" s="172"/>
      <c r="AH627" s="172"/>
      <c r="AI627" s="172"/>
      <c r="AJ627" s="172"/>
      <c r="AK627" s="172"/>
      <c r="AL627" s="172"/>
      <c r="AM627" s="172"/>
      <c r="AN627" s="172"/>
      <c r="AO627" s="172"/>
      <c r="AP627" s="172"/>
      <c r="AQ627" s="172"/>
      <c r="AR627" s="172"/>
      <c r="AS627" s="172"/>
      <c r="AT627" s="172"/>
      <c r="AU627" s="172"/>
      <c r="AV627" s="172"/>
      <c r="AW627" s="172"/>
      <c r="AX627" s="172"/>
      <c r="AY627" s="172"/>
      <c r="AZ627" s="172"/>
      <c r="BA627" s="172"/>
      <c r="BB627" s="172"/>
      <c r="BC627" s="172"/>
      <c r="BD627" s="172"/>
      <c r="BE627" s="172"/>
      <c r="BF627" s="172"/>
      <c r="BG627" s="172"/>
      <c r="BH627" s="172"/>
      <c r="BI627" s="172"/>
      <c r="BJ627" s="172">
        <v>457219</v>
      </c>
      <c r="BK627" s="172">
        <v>1495431</v>
      </c>
      <c r="BL627" s="172"/>
      <c r="BM627" s="172"/>
      <c r="BN627" s="174"/>
      <c r="BO627" s="50"/>
    </row>
    <row r="628" spans="1:67" ht="16.5" x14ac:dyDescent="0.3">
      <c r="A628" s="171" t="s">
        <v>840</v>
      </c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  <c r="S628" s="172"/>
      <c r="T628" s="172"/>
      <c r="U628" s="172"/>
      <c r="V628" s="172"/>
      <c r="W628" s="172"/>
      <c r="X628" s="172"/>
      <c r="Y628" s="172"/>
      <c r="Z628" s="172"/>
      <c r="AA628" s="172"/>
      <c r="AB628" s="172"/>
      <c r="AC628" s="172"/>
      <c r="AD628" s="172"/>
      <c r="AE628" s="172"/>
      <c r="AF628" s="172"/>
      <c r="AG628" s="172"/>
      <c r="AH628" s="172"/>
      <c r="AI628" s="172"/>
      <c r="AJ628" s="172"/>
      <c r="AK628" s="172"/>
      <c r="AL628" s="172"/>
      <c r="AM628" s="172"/>
      <c r="AN628" s="172"/>
      <c r="AO628" s="172"/>
      <c r="AP628" s="172"/>
      <c r="AQ628" s="172"/>
      <c r="AR628" s="172"/>
      <c r="AS628" s="172"/>
      <c r="AT628" s="172"/>
      <c r="AU628" s="172"/>
      <c r="AV628" s="172"/>
      <c r="AW628" s="172"/>
      <c r="AX628" s="172"/>
      <c r="AY628" s="172"/>
      <c r="AZ628" s="172"/>
      <c r="BA628" s="172"/>
      <c r="BB628" s="172"/>
      <c r="BC628" s="172"/>
      <c r="BD628" s="172"/>
      <c r="BE628" s="172"/>
      <c r="BF628" s="172"/>
      <c r="BG628" s="172"/>
      <c r="BH628" s="172"/>
      <c r="BI628" s="172"/>
      <c r="BJ628" s="172">
        <v>301204</v>
      </c>
      <c r="BK628" s="172">
        <v>369320</v>
      </c>
      <c r="BL628" s="172"/>
      <c r="BM628" s="172"/>
      <c r="BN628" s="174"/>
      <c r="BO628" s="50"/>
    </row>
    <row r="629" spans="1:67" ht="16.5" x14ac:dyDescent="0.3">
      <c r="A629" s="171" t="s">
        <v>841</v>
      </c>
      <c r="B629" s="172"/>
      <c r="C629" s="172"/>
      <c r="D629" s="172"/>
      <c r="E629" s="172"/>
      <c r="F629" s="172"/>
      <c r="G629" s="172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  <c r="S629" s="172"/>
      <c r="T629" s="172"/>
      <c r="U629" s="172"/>
      <c r="V629" s="172"/>
      <c r="W629" s="172"/>
      <c r="X629" s="172"/>
      <c r="Y629" s="172"/>
      <c r="Z629" s="172"/>
      <c r="AA629" s="172"/>
      <c r="AB629" s="172"/>
      <c r="AC629" s="172"/>
      <c r="AD629" s="172"/>
      <c r="AE629" s="172"/>
      <c r="AF629" s="172"/>
      <c r="AG629" s="172"/>
      <c r="AH629" s="172"/>
      <c r="AI629" s="172"/>
      <c r="AJ629" s="172"/>
      <c r="AK629" s="172"/>
      <c r="AL629" s="172"/>
      <c r="AM629" s="172"/>
      <c r="AN629" s="172"/>
      <c r="AO629" s="172"/>
      <c r="AP629" s="172"/>
      <c r="AQ629" s="172"/>
      <c r="AR629" s="172"/>
      <c r="AS629" s="172"/>
      <c r="AT629" s="172"/>
      <c r="AU629" s="172"/>
      <c r="AV629" s="172"/>
      <c r="AW629" s="172"/>
      <c r="AX629" s="172"/>
      <c r="AY629" s="172"/>
      <c r="AZ629" s="172"/>
      <c r="BA629" s="172"/>
      <c r="BB629" s="172"/>
      <c r="BC629" s="172"/>
      <c r="BD629" s="172"/>
      <c r="BE629" s="172"/>
      <c r="BF629" s="172"/>
      <c r="BG629" s="172"/>
      <c r="BH629" s="172"/>
      <c r="BI629" s="172"/>
      <c r="BJ629" s="172">
        <v>0</v>
      </c>
      <c r="BK629" s="172">
        <v>0</v>
      </c>
      <c r="BL629" s="172"/>
      <c r="BM629" s="172"/>
      <c r="BN629" s="174"/>
      <c r="BO629" s="50"/>
    </row>
    <row r="630" spans="1:67" ht="16.5" x14ac:dyDescent="0.3">
      <c r="A630" s="171" t="s">
        <v>842</v>
      </c>
      <c r="B630" s="172"/>
      <c r="C630" s="172"/>
      <c r="D630" s="172"/>
      <c r="E630" s="172"/>
      <c r="F630" s="172"/>
      <c r="G630" s="172"/>
      <c r="H630" s="172"/>
      <c r="I630" s="172"/>
      <c r="J630" s="172"/>
      <c r="K630" s="172"/>
      <c r="L630" s="172"/>
      <c r="M630" s="172"/>
      <c r="N630" s="172"/>
      <c r="O630" s="172"/>
      <c r="P630" s="172"/>
      <c r="Q630" s="172"/>
      <c r="R630" s="172"/>
      <c r="S630" s="172"/>
      <c r="T630" s="172"/>
      <c r="U630" s="172"/>
      <c r="V630" s="172"/>
      <c r="W630" s="172"/>
      <c r="X630" s="172"/>
      <c r="Y630" s="172"/>
      <c r="Z630" s="172"/>
      <c r="AA630" s="172"/>
      <c r="AB630" s="172"/>
      <c r="AC630" s="172"/>
      <c r="AD630" s="172"/>
      <c r="AE630" s="172"/>
      <c r="AF630" s="172"/>
      <c r="AG630" s="172"/>
      <c r="AH630" s="172"/>
      <c r="AI630" s="172"/>
      <c r="AJ630" s="172"/>
      <c r="AK630" s="172"/>
      <c r="AL630" s="172"/>
      <c r="AM630" s="172"/>
      <c r="AN630" s="172"/>
      <c r="AO630" s="172"/>
      <c r="AP630" s="172"/>
      <c r="AQ630" s="172"/>
      <c r="AR630" s="172"/>
      <c r="AS630" s="172"/>
      <c r="AT630" s="172"/>
      <c r="AU630" s="172"/>
      <c r="AV630" s="172"/>
      <c r="AW630" s="172"/>
      <c r="AX630" s="172"/>
      <c r="AY630" s="172"/>
      <c r="AZ630" s="172"/>
      <c r="BA630" s="172"/>
      <c r="BB630" s="172"/>
      <c r="BC630" s="172"/>
      <c r="BD630" s="172"/>
      <c r="BE630" s="172"/>
      <c r="BF630" s="172"/>
      <c r="BG630" s="172"/>
      <c r="BH630" s="172"/>
      <c r="BI630" s="172"/>
      <c r="BJ630" s="172">
        <v>174343</v>
      </c>
      <c r="BK630" s="172">
        <v>217182</v>
      </c>
      <c r="BL630" s="172"/>
      <c r="BM630" s="172"/>
      <c r="BN630" s="174"/>
      <c r="BO630" s="50"/>
    </row>
    <row r="631" spans="1:67" ht="16.5" x14ac:dyDescent="0.3">
      <c r="A631" s="171" t="s">
        <v>843</v>
      </c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  <c r="BA631" s="172"/>
      <c r="BB631" s="172"/>
      <c r="BC631" s="172"/>
      <c r="BD631" s="172"/>
      <c r="BE631" s="172"/>
      <c r="BF631" s="172"/>
      <c r="BG631" s="172"/>
      <c r="BH631" s="172"/>
      <c r="BI631" s="172"/>
      <c r="BJ631" s="172">
        <v>313124</v>
      </c>
      <c r="BK631" s="172">
        <v>295607</v>
      </c>
      <c r="BL631" s="172"/>
      <c r="BM631" s="172"/>
      <c r="BN631" s="174"/>
      <c r="BO631" s="50"/>
    </row>
    <row r="632" spans="1:67" ht="16.5" x14ac:dyDescent="0.3">
      <c r="A632" s="171" t="s">
        <v>844</v>
      </c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  <c r="BA632" s="172"/>
      <c r="BB632" s="172"/>
      <c r="BC632" s="172"/>
      <c r="BD632" s="172"/>
      <c r="BE632" s="172"/>
      <c r="BF632" s="172"/>
      <c r="BG632" s="172"/>
      <c r="BH632" s="172"/>
      <c r="BI632" s="172"/>
      <c r="BJ632" s="172"/>
      <c r="BK632" s="172"/>
      <c r="BL632" s="172"/>
      <c r="BM632" s="172"/>
      <c r="BN632" s="174"/>
      <c r="BO632" s="50"/>
    </row>
    <row r="633" spans="1:67" ht="16.5" x14ac:dyDescent="0.3">
      <c r="A633" s="171" t="s">
        <v>845</v>
      </c>
      <c r="B633" s="172"/>
      <c r="C633" s="172"/>
      <c r="D633" s="172"/>
      <c r="E633" s="172">
        <v>33000</v>
      </c>
      <c r="F633" s="172">
        <v>80197</v>
      </c>
      <c r="G633" s="172">
        <v>30156</v>
      </c>
      <c r="H633" s="172">
        <v>24455</v>
      </c>
      <c r="I633" s="172">
        <v>13832</v>
      </c>
      <c r="J633" s="172">
        <v>6298</v>
      </c>
      <c r="K633" s="172">
        <v>5600</v>
      </c>
      <c r="L633" s="172">
        <v>4756</v>
      </c>
      <c r="M633" s="172">
        <v>3722</v>
      </c>
      <c r="N633" s="172">
        <v>2241</v>
      </c>
      <c r="O633" s="172">
        <v>5600</v>
      </c>
      <c r="P633" s="172">
        <v>3772</v>
      </c>
      <c r="Q633" s="172">
        <v>7472</v>
      </c>
      <c r="R633" s="172">
        <v>0</v>
      </c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  <c r="BA633" s="172"/>
      <c r="BB633" s="172"/>
      <c r="BC633" s="172"/>
      <c r="BD633" s="172"/>
      <c r="BE633" s="172"/>
      <c r="BF633" s="172"/>
      <c r="BG633" s="172"/>
      <c r="BH633" s="172"/>
      <c r="BI633" s="172"/>
      <c r="BJ633" s="172"/>
      <c r="BK633" s="172"/>
      <c r="BL633" s="172"/>
      <c r="BM633" s="172"/>
      <c r="BN633" s="174"/>
      <c r="BO633" s="50"/>
    </row>
    <row r="634" spans="1:67" ht="16.5" x14ac:dyDescent="0.3">
      <c r="A634" s="171" t="s">
        <v>846</v>
      </c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>
        <v>0</v>
      </c>
      <c r="AU634" s="172"/>
      <c r="AV634" s="172"/>
      <c r="AW634" s="172">
        <v>0</v>
      </c>
      <c r="AX634" s="172"/>
      <c r="AY634" s="172"/>
      <c r="AZ634" s="172"/>
      <c r="BA634" s="172"/>
      <c r="BB634" s="172"/>
      <c r="BC634" s="172"/>
      <c r="BD634" s="172"/>
      <c r="BE634" s="172"/>
      <c r="BF634" s="172"/>
      <c r="BG634" s="172"/>
      <c r="BH634" s="172"/>
      <c r="BI634" s="172"/>
      <c r="BJ634" s="172"/>
      <c r="BK634" s="172"/>
      <c r="BL634" s="172"/>
      <c r="BM634" s="172"/>
      <c r="BN634" s="174"/>
      <c r="BO634" s="50"/>
    </row>
    <row r="635" spans="1:67" ht="16.5" x14ac:dyDescent="0.3">
      <c r="A635" s="171" t="s">
        <v>847</v>
      </c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>
        <v>287651</v>
      </c>
      <c r="AH635" s="172">
        <v>810094</v>
      </c>
      <c r="AI635" s="172">
        <v>886059</v>
      </c>
      <c r="AJ635" s="172">
        <v>667667</v>
      </c>
      <c r="AK635" s="172">
        <v>354228</v>
      </c>
      <c r="AL635" s="172">
        <v>33520</v>
      </c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  <c r="BA635" s="172"/>
      <c r="BB635" s="172"/>
      <c r="BC635" s="172"/>
      <c r="BD635" s="172"/>
      <c r="BE635" s="172"/>
      <c r="BF635" s="172"/>
      <c r="BG635" s="172"/>
      <c r="BH635" s="172"/>
      <c r="BI635" s="172"/>
      <c r="BJ635" s="172"/>
      <c r="BK635" s="172"/>
      <c r="BL635" s="172"/>
      <c r="BM635" s="172"/>
      <c r="BN635" s="174"/>
      <c r="BO635" s="50"/>
    </row>
    <row r="636" spans="1:67" ht="16.5" x14ac:dyDescent="0.3">
      <c r="A636" s="171" t="s">
        <v>848</v>
      </c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>
        <v>47509</v>
      </c>
      <c r="AE636" s="172">
        <v>370807</v>
      </c>
      <c r="AF636" s="172">
        <v>136830</v>
      </c>
      <c r="AG636" s="172">
        <v>122727</v>
      </c>
      <c r="AH636" s="172">
        <v>33222</v>
      </c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  <c r="BA636" s="172"/>
      <c r="BB636" s="172"/>
      <c r="BC636" s="172"/>
      <c r="BD636" s="172"/>
      <c r="BE636" s="172"/>
      <c r="BF636" s="172"/>
      <c r="BG636" s="172"/>
      <c r="BH636" s="172"/>
      <c r="BI636" s="172"/>
      <c r="BJ636" s="172"/>
      <c r="BK636" s="172"/>
      <c r="BL636" s="172"/>
      <c r="BM636" s="172"/>
      <c r="BN636" s="174"/>
      <c r="BO636" s="50"/>
    </row>
    <row r="637" spans="1:67" ht="16.5" x14ac:dyDescent="0.3">
      <c r="A637" s="171" t="s">
        <v>849</v>
      </c>
      <c r="B637" s="172"/>
      <c r="C637" s="172"/>
      <c r="D637" s="172"/>
      <c r="E637" s="172"/>
      <c r="F637" s="172"/>
      <c r="G637" s="172"/>
      <c r="H637" s="172">
        <v>2500</v>
      </c>
      <c r="I637" s="172">
        <v>4000</v>
      </c>
      <c r="J637" s="172">
        <v>500</v>
      </c>
      <c r="K637" s="172">
        <v>0</v>
      </c>
      <c r="L637" s="172">
        <v>600</v>
      </c>
      <c r="M637" s="172">
        <v>31797</v>
      </c>
      <c r="N637" s="172">
        <v>21900</v>
      </c>
      <c r="O637" s="172">
        <v>25500</v>
      </c>
      <c r="P637" s="172">
        <v>7200</v>
      </c>
      <c r="Q637" s="172"/>
      <c r="R637" s="172"/>
      <c r="S637" s="172"/>
      <c r="T637" s="172">
        <v>33999</v>
      </c>
      <c r="U637" s="172">
        <v>32730</v>
      </c>
      <c r="V637" s="172">
        <v>16000</v>
      </c>
      <c r="W637" s="172">
        <v>11000</v>
      </c>
      <c r="X637" s="172">
        <v>3495</v>
      </c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  <c r="BA637" s="172"/>
      <c r="BB637" s="172"/>
      <c r="BC637" s="172"/>
      <c r="BD637" s="172"/>
      <c r="BE637" s="172"/>
      <c r="BF637" s="172"/>
      <c r="BG637" s="172"/>
      <c r="BH637" s="172"/>
      <c r="BI637" s="172"/>
      <c r="BJ637" s="172"/>
      <c r="BK637" s="172"/>
      <c r="BL637" s="172"/>
      <c r="BM637" s="172"/>
      <c r="BN637" s="174"/>
      <c r="BO637" s="50"/>
    </row>
    <row r="638" spans="1:67" ht="16.5" x14ac:dyDescent="0.3">
      <c r="A638" s="171" t="s">
        <v>850</v>
      </c>
      <c r="B638" s="172"/>
      <c r="C638" s="172"/>
      <c r="D638" s="172"/>
      <c r="E638" s="172"/>
      <c r="F638" s="172"/>
      <c r="G638" s="172"/>
      <c r="H638" s="172"/>
      <c r="I638" s="172"/>
      <c r="J638" s="172"/>
      <c r="K638" s="172">
        <v>11500</v>
      </c>
      <c r="L638" s="172">
        <v>44495</v>
      </c>
      <c r="M638" s="172">
        <v>0</v>
      </c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  <c r="AU638" s="172"/>
      <c r="AV638" s="172"/>
      <c r="AW638" s="172"/>
      <c r="AX638" s="172"/>
      <c r="AY638" s="172"/>
      <c r="AZ638" s="172"/>
      <c r="BA638" s="172"/>
      <c r="BB638" s="172"/>
      <c r="BC638" s="172"/>
      <c r="BD638" s="172"/>
      <c r="BE638" s="172"/>
      <c r="BF638" s="172"/>
      <c r="BG638" s="172"/>
      <c r="BH638" s="172"/>
      <c r="BI638" s="172"/>
      <c r="BJ638" s="172"/>
      <c r="BK638" s="172"/>
      <c r="BL638" s="172"/>
      <c r="BM638" s="172">
        <v>545310</v>
      </c>
      <c r="BN638" s="50"/>
      <c r="BO638" s="50"/>
    </row>
    <row r="639" spans="1:67" ht="16.5" x14ac:dyDescent="0.3">
      <c r="A639" s="171" t="s">
        <v>851</v>
      </c>
      <c r="B639" s="172"/>
      <c r="C639" s="172"/>
      <c r="D639" s="172"/>
      <c r="E639" s="172"/>
      <c r="F639" s="172"/>
      <c r="G639" s="172"/>
      <c r="H639" s="172"/>
      <c r="I639" s="172"/>
      <c r="J639" s="172"/>
      <c r="K639" s="172">
        <v>14423</v>
      </c>
      <c r="L639" s="172">
        <v>51891</v>
      </c>
      <c r="M639" s="172">
        <v>0</v>
      </c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  <c r="AU639" s="172"/>
      <c r="AV639" s="172"/>
      <c r="AW639" s="172"/>
      <c r="AX639" s="172"/>
      <c r="AY639" s="172"/>
      <c r="AZ639" s="172"/>
      <c r="BA639" s="172"/>
      <c r="BB639" s="172"/>
      <c r="BC639" s="172"/>
      <c r="BD639" s="172"/>
      <c r="BE639" s="172"/>
      <c r="BF639" s="172"/>
      <c r="BG639" s="172"/>
      <c r="BH639" s="172"/>
      <c r="BI639" s="172"/>
      <c r="BJ639" s="172"/>
      <c r="BK639" s="172"/>
      <c r="BL639" s="172"/>
      <c r="BM639" s="172">
        <v>0</v>
      </c>
      <c r="BN639" s="50"/>
      <c r="BO639" s="50"/>
    </row>
    <row r="640" spans="1:67" ht="16.5" x14ac:dyDescent="0.3">
      <c r="A640" s="171" t="s">
        <v>852</v>
      </c>
      <c r="B640" s="172"/>
      <c r="C640" s="172"/>
      <c r="D640" s="172"/>
      <c r="E640" s="172"/>
      <c r="F640" s="172">
        <v>6500</v>
      </c>
      <c r="G640" s="172">
        <v>13500</v>
      </c>
      <c r="H640" s="172">
        <v>11000</v>
      </c>
      <c r="I640" s="172">
        <v>11500</v>
      </c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  <c r="AU640" s="172"/>
      <c r="AV640" s="172"/>
      <c r="AW640" s="172"/>
      <c r="AX640" s="172"/>
      <c r="AY640" s="172"/>
      <c r="AZ640" s="172"/>
      <c r="BA640" s="172"/>
      <c r="BB640" s="172"/>
      <c r="BC640" s="172"/>
      <c r="BD640" s="172"/>
      <c r="BE640" s="172"/>
      <c r="BF640" s="172"/>
      <c r="BG640" s="172"/>
      <c r="BH640" s="172"/>
      <c r="BI640" s="172"/>
      <c r="BJ640" s="172"/>
      <c r="BK640" s="172"/>
      <c r="BL640" s="172"/>
      <c r="BM640" s="172"/>
      <c r="BN640" s="50"/>
      <c r="BO640" s="50"/>
    </row>
    <row r="641" spans="1:65" ht="16.5" x14ac:dyDescent="0.3">
      <c r="A641" s="171" t="s">
        <v>853</v>
      </c>
      <c r="B641" s="172"/>
      <c r="C641" s="172"/>
      <c r="D641" s="172"/>
      <c r="E641" s="172"/>
      <c r="F641" s="172">
        <v>2250</v>
      </c>
      <c r="G641" s="172">
        <v>1750</v>
      </c>
      <c r="H641" s="172">
        <v>1500</v>
      </c>
      <c r="I641" s="172">
        <v>1500</v>
      </c>
      <c r="J641" s="172">
        <v>500</v>
      </c>
      <c r="K641" s="172">
        <v>250</v>
      </c>
      <c r="L641" s="172">
        <v>250</v>
      </c>
      <c r="M641" s="172">
        <v>250</v>
      </c>
      <c r="N641" s="172"/>
      <c r="O641" s="172">
        <v>500</v>
      </c>
      <c r="P641" s="172"/>
      <c r="Q641" s="172"/>
      <c r="R641" s="172">
        <v>750</v>
      </c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  <c r="AU641" s="172"/>
      <c r="AV641" s="172"/>
      <c r="AW641" s="172"/>
      <c r="AX641" s="172"/>
      <c r="AY641" s="172"/>
      <c r="AZ641" s="172"/>
      <c r="BA641" s="172"/>
      <c r="BB641" s="172"/>
      <c r="BC641" s="172"/>
      <c r="BD641" s="172"/>
      <c r="BE641" s="172"/>
      <c r="BF641" s="172"/>
      <c r="BG641" s="172"/>
      <c r="BH641" s="172"/>
      <c r="BI641" s="172"/>
      <c r="BJ641" s="172"/>
      <c r="BK641" s="172"/>
      <c r="BL641" s="172"/>
      <c r="BM641" s="172"/>
    </row>
    <row r="642" spans="1:65" ht="16.5" x14ac:dyDescent="0.3">
      <c r="A642" s="171" t="s">
        <v>854</v>
      </c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>
        <v>0</v>
      </c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  <c r="AU642" s="172"/>
      <c r="AV642" s="172"/>
      <c r="AW642" s="172"/>
      <c r="AX642" s="172"/>
      <c r="AY642" s="172"/>
      <c r="AZ642" s="172"/>
      <c r="BA642" s="172"/>
      <c r="BB642" s="172"/>
      <c r="BC642" s="172"/>
      <c r="BD642" s="172"/>
      <c r="BE642" s="172"/>
      <c r="BF642" s="172"/>
      <c r="BG642" s="172"/>
      <c r="BH642" s="172"/>
      <c r="BI642" s="172"/>
      <c r="BJ642" s="172"/>
      <c r="BK642" s="172"/>
      <c r="BL642" s="172"/>
      <c r="BM642" s="172">
        <v>3632</v>
      </c>
    </row>
    <row r="643" spans="1:65" ht="16.5" x14ac:dyDescent="0.3">
      <c r="A643" s="171" t="s">
        <v>855</v>
      </c>
      <c r="B643" s="172"/>
      <c r="C643" s="172"/>
      <c r="D643" s="172"/>
      <c r="E643" s="172"/>
      <c r="F643" s="172">
        <v>48983</v>
      </c>
      <c r="G643" s="172">
        <v>40191</v>
      </c>
      <c r="H643" s="172">
        <v>30319</v>
      </c>
      <c r="I643" s="172">
        <v>22167</v>
      </c>
      <c r="J643" s="172">
        <v>0</v>
      </c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>
        <v>0</v>
      </c>
      <c r="AD643" s="172"/>
      <c r="AE643" s="172"/>
      <c r="AF643" s="172">
        <v>0</v>
      </c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  <c r="AU643" s="172"/>
      <c r="AV643" s="172"/>
      <c r="AW643" s="172"/>
      <c r="AX643" s="172"/>
      <c r="AY643" s="172"/>
      <c r="AZ643" s="172"/>
      <c r="BA643" s="172"/>
      <c r="BB643" s="172"/>
      <c r="BC643" s="172"/>
      <c r="BD643" s="172"/>
      <c r="BE643" s="172"/>
      <c r="BF643" s="172"/>
      <c r="BG643" s="172"/>
      <c r="BH643" s="172"/>
      <c r="BI643" s="172"/>
      <c r="BJ643" s="172"/>
      <c r="BK643" s="172"/>
      <c r="BL643" s="172"/>
      <c r="BM643" s="172"/>
    </row>
    <row r="644" spans="1:65" ht="16.5" x14ac:dyDescent="0.3">
      <c r="A644" s="171" t="s">
        <v>856</v>
      </c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>
        <v>0</v>
      </c>
      <c r="Z644" s="172"/>
      <c r="AA644" s="172">
        <v>127</v>
      </c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  <c r="AU644" s="172"/>
      <c r="AV644" s="172"/>
      <c r="AW644" s="172"/>
      <c r="AX644" s="172"/>
      <c r="AY644" s="172"/>
      <c r="AZ644" s="172"/>
      <c r="BA644" s="172"/>
      <c r="BB644" s="172"/>
      <c r="BC644" s="172"/>
      <c r="BD644" s="172"/>
      <c r="BE644" s="172"/>
      <c r="BF644" s="172"/>
      <c r="BG644" s="172"/>
      <c r="BH644" s="172"/>
      <c r="BI644" s="172"/>
      <c r="BJ644" s="172"/>
      <c r="BK644" s="172"/>
      <c r="BL644" s="172"/>
      <c r="BM644" s="172">
        <v>22491</v>
      </c>
    </row>
    <row r="645" spans="1:65" ht="16.5" x14ac:dyDescent="0.3">
      <c r="A645" s="171" t="s">
        <v>857</v>
      </c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>
        <v>0</v>
      </c>
      <c r="Z645" s="172">
        <v>3000</v>
      </c>
      <c r="AA645" s="172">
        <v>3000</v>
      </c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  <c r="AU645" s="172"/>
      <c r="AV645" s="172"/>
      <c r="AW645" s="172"/>
      <c r="AX645" s="172"/>
      <c r="AY645" s="172"/>
      <c r="AZ645" s="172"/>
      <c r="BA645" s="172"/>
      <c r="BB645" s="172"/>
      <c r="BC645" s="172"/>
      <c r="BD645" s="172"/>
      <c r="BE645" s="172"/>
      <c r="BF645" s="172"/>
      <c r="BG645" s="172"/>
      <c r="BH645" s="172"/>
      <c r="BI645" s="172"/>
      <c r="BJ645" s="172"/>
      <c r="BK645" s="172"/>
      <c r="BL645" s="172"/>
      <c r="BM645" s="172"/>
    </row>
    <row r="646" spans="1:65" ht="16.5" x14ac:dyDescent="0.3">
      <c r="A646" s="171" t="s">
        <v>858</v>
      </c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>
        <v>5250298</v>
      </c>
      <c r="BA646" s="172">
        <v>26241444</v>
      </c>
      <c r="BB646" s="172">
        <v>44698316</v>
      </c>
      <c r="BC646" s="172">
        <v>43672390</v>
      </c>
      <c r="BD646" s="172">
        <v>21106154</v>
      </c>
      <c r="BE646" s="172">
        <v>22629410</v>
      </c>
      <c r="BF646" s="172">
        <v>23304772</v>
      </c>
      <c r="BG646" s="172">
        <v>14987208</v>
      </c>
      <c r="BH646" s="172">
        <v>6833943</v>
      </c>
      <c r="BI646" s="172">
        <v>1506965</v>
      </c>
      <c r="BJ646" s="172">
        <v>41769</v>
      </c>
      <c r="BK646" s="172"/>
      <c r="BL646" s="172"/>
      <c r="BM646" s="172">
        <v>576942</v>
      </c>
    </row>
    <row r="647" spans="1:65" ht="16.5" x14ac:dyDescent="0.3">
      <c r="A647" s="171" t="s">
        <v>859</v>
      </c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>
        <v>876418</v>
      </c>
      <c r="BA647" s="172">
        <v>2918554</v>
      </c>
      <c r="BB647" s="172">
        <v>4399775</v>
      </c>
      <c r="BC647" s="172">
        <v>3839916</v>
      </c>
      <c r="BD647" s="172">
        <v>2671512</v>
      </c>
      <c r="BE647" s="172">
        <v>3453885</v>
      </c>
      <c r="BF647" s="172">
        <v>3030933</v>
      </c>
      <c r="BG647" s="172">
        <v>1787102</v>
      </c>
      <c r="BH647" s="172">
        <v>358946</v>
      </c>
      <c r="BI647" s="172">
        <v>0</v>
      </c>
      <c r="BJ647" s="172"/>
      <c r="BK647" s="172"/>
      <c r="BL647" s="172"/>
      <c r="BM647" s="172"/>
    </row>
    <row r="648" spans="1:65" ht="16.5" x14ac:dyDescent="0.3">
      <c r="A648" s="171" t="s">
        <v>860</v>
      </c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>
        <v>1149304</v>
      </c>
      <c r="BA648" s="172">
        <v>4404151</v>
      </c>
      <c r="BB648" s="172">
        <v>5861445</v>
      </c>
      <c r="BC648" s="172">
        <v>4224273</v>
      </c>
      <c r="BD648" s="172">
        <v>830916</v>
      </c>
      <c r="BE648" s="172">
        <v>417741</v>
      </c>
      <c r="BF648" s="172">
        <v>787799</v>
      </c>
      <c r="BG648" s="172">
        <v>329231</v>
      </c>
      <c r="BH648" s="172">
        <v>5913</v>
      </c>
      <c r="BI648" s="172"/>
      <c r="BJ648" s="172"/>
      <c r="BK648" s="172"/>
      <c r="BL648" s="172"/>
      <c r="BM648" s="172"/>
    </row>
    <row r="649" spans="1:65" ht="16.5" x14ac:dyDescent="0.3">
      <c r="A649" s="171" t="s">
        <v>861</v>
      </c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>
        <v>13000</v>
      </c>
      <c r="BA649" s="172">
        <v>7000</v>
      </c>
      <c r="BB649" s="172">
        <v>3000</v>
      </c>
      <c r="BC649" s="172"/>
      <c r="BD649" s="172"/>
      <c r="BE649" s="172"/>
      <c r="BF649" s="172"/>
      <c r="BG649" s="172"/>
      <c r="BH649" s="172"/>
      <c r="BI649" s="172"/>
      <c r="BJ649" s="172"/>
      <c r="BK649" s="172"/>
      <c r="BL649" s="172"/>
      <c r="BM649" s="172"/>
    </row>
    <row r="650" spans="1:65" ht="16.5" x14ac:dyDescent="0.3">
      <c r="A650" s="171" t="s">
        <v>862</v>
      </c>
      <c r="B650" s="172"/>
      <c r="C650" s="172"/>
      <c r="D650" s="172"/>
      <c r="E650" s="172"/>
      <c r="F650" s="172">
        <v>0</v>
      </c>
      <c r="G650" s="172">
        <v>131436</v>
      </c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  <c r="BA650" s="172"/>
      <c r="BB650" s="172"/>
      <c r="BC650" s="172"/>
      <c r="BD650" s="172"/>
      <c r="BE650" s="172"/>
      <c r="BF650" s="172"/>
      <c r="BG650" s="172"/>
      <c r="BH650" s="172"/>
      <c r="BI650" s="172"/>
      <c r="BJ650" s="172"/>
      <c r="BK650" s="172"/>
      <c r="BL650" s="172"/>
      <c r="BM650" s="172"/>
    </row>
    <row r="651" spans="1:65" ht="16.5" x14ac:dyDescent="0.3">
      <c r="A651" s="171" t="s">
        <v>863</v>
      </c>
      <c r="B651" s="172"/>
      <c r="C651" s="172"/>
      <c r="D651" s="172"/>
      <c r="E651" s="172"/>
      <c r="F651" s="172">
        <v>0</v>
      </c>
      <c r="G651" s="172">
        <v>53500</v>
      </c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  <c r="BA651" s="172"/>
      <c r="BB651" s="172"/>
      <c r="BC651" s="172"/>
      <c r="BD651" s="172"/>
      <c r="BE651" s="172"/>
      <c r="BF651" s="172"/>
      <c r="BG651" s="172"/>
      <c r="BH651" s="172"/>
      <c r="BI651" s="172"/>
      <c r="BJ651" s="172"/>
      <c r="BK651" s="172"/>
      <c r="BL651" s="172"/>
      <c r="BM651" s="172"/>
    </row>
    <row r="652" spans="1:65" ht="16.5" x14ac:dyDescent="0.3">
      <c r="A652" s="171" t="s">
        <v>864</v>
      </c>
      <c r="B652" s="172"/>
      <c r="C652" s="172"/>
      <c r="D652" s="172"/>
      <c r="E652" s="172"/>
      <c r="F652" s="172">
        <v>0</v>
      </c>
      <c r="G652" s="172">
        <v>158499</v>
      </c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  <c r="BA652" s="172"/>
      <c r="BB652" s="172"/>
      <c r="BC652" s="172"/>
      <c r="BD652" s="172"/>
      <c r="BE652" s="172"/>
      <c r="BF652" s="172"/>
      <c r="BG652" s="172"/>
      <c r="BH652" s="172"/>
      <c r="BI652" s="172"/>
      <c r="BJ652" s="172"/>
      <c r="BK652" s="172"/>
      <c r="BL652" s="172"/>
      <c r="BM652" s="172">
        <v>261378</v>
      </c>
    </row>
    <row r="653" spans="1:65" ht="16.5" x14ac:dyDescent="0.3">
      <c r="A653" s="171" t="s">
        <v>865</v>
      </c>
      <c r="B653" s="172"/>
      <c r="C653" s="172"/>
      <c r="D653" s="172">
        <v>0</v>
      </c>
      <c r="E653" s="172">
        <v>2312725</v>
      </c>
      <c r="F653" s="172">
        <v>6568983</v>
      </c>
      <c r="G653" s="172">
        <v>6525388</v>
      </c>
      <c r="H653" s="172">
        <v>7284003</v>
      </c>
      <c r="I653" s="172">
        <v>6375706</v>
      </c>
      <c r="J653" s="172">
        <v>4381883</v>
      </c>
      <c r="K653" s="172">
        <v>3764095</v>
      </c>
      <c r="L653" s="172">
        <v>3383211</v>
      </c>
      <c r="M653" s="172">
        <v>2139531</v>
      </c>
      <c r="N653" s="172">
        <v>1123842</v>
      </c>
      <c r="O653" s="172">
        <v>475140</v>
      </c>
      <c r="P653" s="172">
        <v>0</v>
      </c>
      <c r="Q653" s="172"/>
      <c r="R653" s="172"/>
      <c r="S653" s="172"/>
      <c r="T653" s="172"/>
      <c r="U653" s="172"/>
      <c r="V653" s="172"/>
      <c r="W653" s="172"/>
      <c r="X653" s="172"/>
      <c r="Y653" s="172"/>
      <c r="Z653" s="172">
        <v>295303</v>
      </c>
      <c r="AA653" s="172">
        <v>1139372</v>
      </c>
      <c r="AB653" s="172">
        <v>1675425</v>
      </c>
      <c r="AC653" s="172">
        <v>2339064</v>
      </c>
      <c r="AD653" s="172">
        <v>2891093</v>
      </c>
      <c r="AE653" s="172">
        <v>2538292</v>
      </c>
      <c r="AF653" s="172">
        <v>973586</v>
      </c>
      <c r="AG653" s="172">
        <v>402695</v>
      </c>
      <c r="AH653" s="172">
        <v>0</v>
      </c>
      <c r="AI653" s="172"/>
      <c r="AJ653" s="172">
        <v>500</v>
      </c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2"/>
      <c r="AY653" s="172"/>
      <c r="AZ653" s="172"/>
      <c r="BA653" s="172"/>
      <c r="BB653" s="172"/>
      <c r="BC653" s="172"/>
      <c r="BD653" s="172"/>
      <c r="BE653" s="172"/>
      <c r="BF653" s="172"/>
      <c r="BG653" s="172"/>
      <c r="BH653" s="172"/>
      <c r="BI653" s="172"/>
      <c r="BJ653" s="172"/>
      <c r="BK653" s="172"/>
      <c r="BL653" s="172"/>
      <c r="BM653" s="172"/>
    </row>
    <row r="654" spans="1:65" ht="16.5" x14ac:dyDescent="0.3">
      <c r="A654" s="171" t="s">
        <v>866</v>
      </c>
      <c r="B654" s="172"/>
      <c r="C654" s="172"/>
      <c r="D654" s="172"/>
      <c r="E654" s="172"/>
      <c r="F654" s="172"/>
      <c r="G654" s="172"/>
      <c r="H654" s="172">
        <v>1855</v>
      </c>
      <c r="I654" s="172">
        <v>383605</v>
      </c>
      <c r="J654" s="172">
        <v>14092</v>
      </c>
      <c r="K654" s="172">
        <v>16023</v>
      </c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  <c r="AU654" s="172"/>
      <c r="AV654" s="172"/>
      <c r="AW654" s="172"/>
      <c r="AX654" s="172"/>
      <c r="AY654" s="172"/>
      <c r="AZ654" s="172"/>
      <c r="BA654" s="172"/>
      <c r="BB654" s="172"/>
      <c r="BC654" s="172"/>
      <c r="BD654" s="172"/>
      <c r="BE654" s="172"/>
      <c r="BF654" s="172"/>
      <c r="BG654" s="172"/>
      <c r="BH654" s="172"/>
      <c r="BI654" s="172"/>
      <c r="BJ654" s="172"/>
      <c r="BK654" s="172"/>
      <c r="BL654" s="172"/>
      <c r="BM654" s="172"/>
    </row>
    <row r="655" spans="1:65" ht="16.5" x14ac:dyDescent="0.3">
      <c r="A655" s="171" t="s">
        <v>867</v>
      </c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>
        <v>9000</v>
      </c>
      <c r="M655" s="172">
        <v>29261</v>
      </c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  <c r="AU655" s="172"/>
      <c r="AV655" s="172"/>
      <c r="AW655" s="172"/>
      <c r="AX655" s="172"/>
      <c r="AY655" s="172"/>
      <c r="AZ655" s="172"/>
      <c r="BA655" s="172"/>
      <c r="BB655" s="172"/>
      <c r="BC655" s="172"/>
      <c r="BD655" s="172"/>
      <c r="BE655" s="172"/>
      <c r="BF655" s="172"/>
      <c r="BG655" s="172"/>
      <c r="BH655" s="172"/>
      <c r="BI655" s="172"/>
      <c r="BJ655" s="172"/>
      <c r="BK655" s="172"/>
      <c r="BL655" s="172"/>
      <c r="BM655" s="172"/>
    </row>
    <row r="656" spans="1:65" ht="16.5" x14ac:dyDescent="0.3">
      <c r="A656" s="171" t="s">
        <v>868</v>
      </c>
      <c r="B656" s="172"/>
      <c r="C656" s="172"/>
      <c r="D656" s="172"/>
      <c r="E656" s="172"/>
      <c r="F656" s="172"/>
      <c r="G656" s="172"/>
      <c r="H656" s="172"/>
      <c r="I656" s="172"/>
      <c r="J656" s="172"/>
      <c r="K656" s="172">
        <v>225175</v>
      </c>
      <c r="L656" s="172">
        <v>1534679</v>
      </c>
      <c r="M656" s="172">
        <v>0</v>
      </c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  <c r="AU656" s="172"/>
      <c r="AV656" s="172"/>
      <c r="AW656" s="172"/>
      <c r="AX656" s="172"/>
      <c r="AY656" s="172"/>
      <c r="AZ656" s="172"/>
      <c r="BA656" s="172"/>
      <c r="BB656" s="172"/>
      <c r="BC656" s="172"/>
      <c r="BD656" s="172"/>
      <c r="BE656" s="172"/>
      <c r="BF656" s="172"/>
      <c r="BG656" s="172"/>
      <c r="BH656" s="172"/>
      <c r="BI656" s="172"/>
      <c r="BJ656" s="172"/>
      <c r="BK656" s="172"/>
      <c r="BL656" s="172"/>
      <c r="BM656" s="172"/>
    </row>
    <row r="657" spans="1:65" ht="16.5" x14ac:dyDescent="0.3">
      <c r="A657" s="171" t="s">
        <v>869</v>
      </c>
      <c r="B657" s="172">
        <v>313167</v>
      </c>
      <c r="C657" s="172">
        <v>20437652</v>
      </c>
      <c r="D657" s="172">
        <v>40942997</v>
      </c>
      <c r="E657" s="172">
        <v>41347594</v>
      </c>
      <c r="F657" s="172">
        <v>34259922</v>
      </c>
      <c r="G657" s="172">
        <v>16877742</v>
      </c>
      <c r="H657" s="172">
        <v>11612268</v>
      </c>
      <c r="I657" s="172">
        <v>7258868</v>
      </c>
      <c r="J657" s="172">
        <v>4271775</v>
      </c>
      <c r="K657" s="172">
        <v>1052627</v>
      </c>
      <c r="L657" s="172">
        <v>0</v>
      </c>
      <c r="M657" s="172"/>
      <c r="N657" s="172">
        <v>0</v>
      </c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  <c r="AU657" s="172"/>
      <c r="AV657" s="172"/>
      <c r="AW657" s="172"/>
      <c r="AX657" s="172"/>
      <c r="AY657" s="172"/>
      <c r="AZ657" s="172"/>
      <c r="BA657" s="172"/>
      <c r="BB657" s="172"/>
      <c r="BC657" s="172"/>
      <c r="BD657" s="172"/>
      <c r="BE657" s="172"/>
      <c r="BF657" s="172"/>
      <c r="BG657" s="172"/>
      <c r="BH657" s="172"/>
      <c r="BI657" s="172"/>
      <c r="BJ657" s="172"/>
      <c r="BK657" s="172"/>
      <c r="BL657" s="172"/>
      <c r="BM657" s="172"/>
    </row>
    <row r="658" spans="1:65" ht="16.5" x14ac:dyDescent="0.3">
      <c r="A658" s="171" t="s">
        <v>870</v>
      </c>
      <c r="B658" s="172"/>
      <c r="C658" s="172"/>
      <c r="D658" s="172"/>
      <c r="E658" s="172"/>
      <c r="F658" s="172">
        <v>129073</v>
      </c>
      <c r="G658" s="172">
        <v>146167</v>
      </c>
      <c r="H658" s="172">
        <v>93401</v>
      </c>
      <c r="I658" s="172">
        <v>45613</v>
      </c>
      <c r="J658" s="172">
        <v>0</v>
      </c>
      <c r="K658" s="172"/>
      <c r="L658" s="172"/>
      <c r="M658" s="172"/>
      <c r="N658" s="172">
        <v>0</v>
      </c>
      <c r="O658" s="172"/>
      <c r="P658" s="172">
        <v>500</v>
      </c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  <c r="AU658" s="172"/>
      <c r="AV658" s="172"/>
      <c r="AW658" s="172"/>
      <c r="AX658" s="172"/>
      <c r="AY658" s="172"/>
      <c r="AZ658" s="172"/>
      <c r="BA658" s="172"/>
      <c r="BB658" s="172"/>
      <c r="BC658" s="172"/>
      <c r="BD658" s="172"/>
      <c r="BE658" s="172"/>
      <c r="BF658" s="172"/>
      <c r="BG658" s="172"/>
      <c r="BH658" s="172"/>
      <c r="BI658" s="172"/>
      <c r="BJ658" s="172"/>
      <c r="BK658" s="172"/>
      <c r="BL658" s="172"/>
      <c r="BM658" s="172"/>
    </row>
    <row r="659" spans="1:65" ht="16.5" x14ac:dyDescent="0.3">
      <c r="A659" s="171" t="s">
        <v>871</v>
      </c>
      <c r="B659" s="172"/>
      <c r="C659" s="172"/>
      <c r="D659" s="172"/>
      <c r="E659" s="172"/>
      <c r="F659" s="172">
        <v>56595</v>
      </c>
      <c r="G659" s="172">
        <v>70472</v>
      </c>
      <c r="H659" s="172">
        <v>60800</v>
      </c>
      <c r="I659" s="172">
        <v>28523</v>
      </c>
      <c r="J659" s="172">
        <v>0</v>
      </c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  <c r="AU659" s="172"/>
      <c r="AV659" s="172"/>
      <c r="AW659" s="172"/>
      <c r="AX659" s="172"/>
      <c r="AY659" s="172"/>
      <c r="AZ659" s="172"/>
      <c r="BA659" s="172"/>
      <c r="BB659" s="172"/>
      <c r="BC659" s="172"/>
      <c r="BD659" s="172"/>
      <c r="BE659" s="172"/>
      <c r="BF659" s="172"/>
      <c r="BG659" s="172"/>
      <c r="BH659" s="172"/>
      <c r="BI659" s="172"/>
      <c r="BJ659" s="172"/>
      <c r="BK659" s="172"/>
      <c r="BL659" s="172"/>
      <c r="BM659" s="172"/>
    </row>
    <row r="660" spans="1:65" ht="16.5" x14ac:dyDescent="0.3">
      <c r="A660" s="171" t="s">
        <v>872</v>
      </c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>
        <v>0</v>
      </c>
      <c r="AM660" s="172">
        <v>5273</v>
      </c>
      <c r="AN660" s="172">
        <v>3194</v>
      </c>
      <c r="AO660" s="172">
        <v>4307</v>
      </c>
      <c r="AP660" s="172">
        <v>0</v>
      </c>
      <c r="AQ660" s="172"/>
      <c r="AR660" s="172"/>
      <c r="AS660" s="172"/>
      <c r="AT660" s="172"/>
      <c r="AU660" s="172"/>
      <c r="AV660" s="172"/>
      <c r="AW660" s="172"/>
      <c r="AX660" s="172"/>
      <c r="AY660" s="172"/>
      <c r="AZ660" s="172"/>
      <c r="BA660" s="172"/>
      <c r="BB660" s="172"/>
      <c r="BC660" s="172"/>
      <c r="BD660" s="172"/>
      <c r="BE660" s="172"/>
      <c r="BF660" s="172"/>
      <c r="BG660" s="172"/>
      <c r="BH660" s="172"/>
      <c r="BI660" s="172"/>
      <c r="BJ660" s="172"/>
      <c r="BK660" s="172"/>
      <c r="BL660" s="172"/>
      <c r="BM660" s="172"/>
    </row>
    <row r="661" spans="1:65" ht="16.5" x14ac:dyDescent="0.3">
      <c r="A661" s="171" t="s">
        <v>873</v>
      </c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  <c r="AU661" s="172"/>
      <c r="AV661" s="172"/>
      <c r="AW661" s="172">
        <v>0</v>
      </c>
      <c r="AX661" s="172">
        <v>200</v>
      </c>
      <c r="AY661" s="172">
        <v>0</v>
      </c>
      <c r="AZ661" s="172"/>
      <c r="BA661" s="172"/>
      <c r="BB661" s="172"/>
      <c r="BC661" s="172"/>
      <c r="BD661" s="172"/>
      <c r="BE661" s="172"/>
      <c r="BF661" s="172"/>
      <c r="BG661" s="172"/>
      <c r="BH661" s="172"/>
      <c r="BI661" s="172"/>
      <c r="BJ661" s="172"/>
      <c r="BK661" s="172"/>
      <c r="BL661" s="172"/>
      <c r="BM661" s="172"/>
    </row>
    <row r="662" spans="1:65" ht="16.5" x14ac:dyDescent="0.3">
      <c r="A662" s="171" t="s">
        <v>874</v>
      </c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  <c r="AU662" s="172"/>
      <c r="AV662" s="172"/>
      <c r="AW662" s="172"/>
      <c r="AX662" s="172"/>
      <c r="AY662" s="172"/>
      <c r="AZ662" s="172">
        <v>0</v>
      </c>
      <c r="BA662" s="172">
        <v>0</v>
      </c>
      <c r="BB662" s="172">
        <v>0</v>
      </c>
      <c r="BC662" s="172">
        <v>12</v>
      </c>
      <c r="BD662" s="172"/>
      <c r="BE662" s="172">
        <v>0</v>
      </c>
      <c r="BF662" s="172">
        <v>0</v>
      </c>
      <c r="BG662" s="172"/>
      <c r="BH662" s="172"/>
      <c r="BI662" s="172"/>
      <c r="BJ662" s="172"/>
      <c r="BK662" s="172"/>
      <c r="BL662" s="172"/>
      <c r="BM662" s="172"/>
    </row>
    <row r="663" spans="1:65" ht="16.5" x14ac:dyDescent="0.3">
      <c r="A663" s="171" t="s">
        <v>875</v>
      </c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  <c r="AU663" s="172"/>
      <c r="AV663" s="172"/>
      <c r="AW663" s="172"/>
      <c r="AX663" s="172"/>
      <c r="AY663" s="172"/>
      <c r="AZ663" s="172"/>
      <c r="BA663" s="172">
        <v>30</v>
      </c>
      <c r="BB663" s="172">
        <v>60</v>
      </c>
      <c r="BC663" s="172"/>
      <c r="BD663" s="172"/>
      <c r="BE663" s="172"/>
      <c r="BF663" s="172"/>
      <c r="BG663" s="172"/>
      <c r="BH663" s="172"/>
      <c r="BI663" s="172"/>
      <c r="BJ663" s="172"/>
      <c r="BK663" s="172"/>
      <c r="BL663" s="172"/>
      <c r="BM663" s="172"/>
    </row>
    <row r="664" spans="1:65" ht="16.5" x14ac:dyDescent="0.3">
      <c r="A664" s="171" t="s">
        <v>876</v>
      </c>
      <c r="B664" s="172"/>
      <c r="C664" s="172"/>
      <c r="D664" s="172"/>
      <c r="E664" s="172">
        <v>0</v>
      </c>
      <c r="F664" s="172">
        <v>0</v>
      </c>
      <c r="G664" s="172">
        <v>0</v>
      </c>
      <c r="H664" s="172"/>
      <c r="I664" s="172"/>
      <c r="J664" s="172">
        <v>0</v>
      </c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>
        <v>0</v>
      </c>
      <c r="Y664" s="172">
        <v>0</v>
      </c>
      <c r="Z664" s="172">
        <v>600</v>
      </c>
      <c r="AA664" s="172"/>
      <c r="AB664" s="172"/>
      <c r="AC664" s="172"/>
      <c r="AD664" s="172"/>
      <c r="AE664" s="172"/>
      <c r="AF664" s="172"/>
      <c r="AG664" s="172">
        <v>200</v>
      </c>
      <c r="AH664" s="172"/>
      <c r="AI664" s="172"/>
      <c r="AJ664" s="172"/>
      <c r="AK664" s="172">
        <v>0</v>
      </c>
      <c r="AL664" s="172">
        <v>0</v>
      </c>
      <c r="AM664" s="172"/>
      <c r="AN664" s="172"/>
      <c r="AO664" s="172"/>
      <c r="AP664" s="172"/>
      <c r="AQ664" s="172"/>
      <c r="AR664" s="172"/>
      <c r="AS664" s="172"/>
      <c r="AT664" s="172"/>
      <c r="AU664" s="172"/>
      <c r="AV664" s="172"/>
      <c r="AW664" s="172"/>
      <c r="AX664" s="172"/>
      <c r="AY664" s="172"/>
      <c r="AZ664" s="172"/>
      <c r="BA664" s="172"/>
      <c r="BB664" s="172"/>
      <c r="BC664" s="172"/>
      <c r="BD664" s="172"/>
      <c r="BE664" s="172"/>
      <c r="BF664" s="172"/>
      <c r="BG664" s="172"/>
      <c r="BH664" s="172"/>
      <c r="BI664" s="172"/>
      <c r="BJ664" s="172"/>
      <c r="BK664" s="172"/>
      <c r="BL664" s="172"/>
      <c r="BM664" s="172"/>
    </row>
    <row r="665" spans="1:65" ht="16.5" x14ac:dyDescent="0.3">
      <c r="A665" s="171" t="s">
        <v>877</v>
      </c>
      <c r="B665" s="172"/>
      <c r="C665" s="172"/>
      <c r="D665" s="172"/>
      <c r="E665" s="172"/>
      <c r="F665" s="172">
        <v>121071</v>
      </c>
      <c r="G665" s="172">
        <v>123893</v>
      </c>
      <c r="H665" s="172">
        <v>88771</v>
      </c>
      <c r="I665" s="172">
        <v>45952</v>
      </c>
      <c r="J665" s="172">
        <v>0</v>
      </c>
      <c r="K665" s="172"/>
      <c r="L665" s="172"/>
      <c r="M665" s="172">
        <v>0</v>
      </c>
      <c r="N665" s="172">
        <v>32</v>
      </c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  <c r="AU665" s="172"/>
      <c r="AV665" s="172"/>
      <c r="AW665" s="172"/>
      <c r="AX665" s="172"/>
      <c r="AY665" s="172"/>
      <c r="AZ665" s="172"/>
      <c r="BA665" s="172"/>
      <c r="BB665" s="172"/>
      <c r="BC665" s="172"/>
      <c r="BD665" s="172"/>
      <c r="BE665" s="172"/>
      <c r="BF665" s="172"/>
      <c r="BG665" s="172"/>
      <c r="BH665" s="172"/>
      <c r="BI665" s="172"/>
      <c r="BJ665" s="172"/>
      <c r="BK665" s="172"/>
      <c r="BL665" s="172"/>
      <c r="BM665" s="172"/>
    </row>
    <row r="666" spans="1:65" ht="16.5" x14ac:dyDescent="0.3">
      <c r="A666" s="171" t="s">
        <v>878</v>
      </c>
      <c r="B666" s="172"/>
      <c r="C666" s="172"/>
      <c r="D666" s="172"/>
      <c r="E666" s="172"/>
      <c r="F666" s="172">
        <v>3449</v>
      </c>
      <c r="G666" s="172">
        <v>12983</v>
      </c>
      <c r="H666" s="172">
        <v>0</v>
      </c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  <c r="AU666" s="172"/>
      <c r="AV666" s="172"/>
      <c r="AW666" s="172"/>
      <c r="AX666" s="172"/>
      <c r="AY666" s="172"/>
      <c r="AZ666" s="172"/>
      <c r="BA666" s="172"/>
      <c r="BB666" s="172"/>
      <c r="BC666" s="172"/>
      <c r="BD666" s="172"/>
      <c r="BE666" s="172"/>
      <c r="BF666" s="172"/>
      <c r="BG666" s="172"/>
      <c r="BH666" s="172"/>
      <c r="BI666" s="172"/>
      <c r="BJ666" s="172"/>
      <c r="BK666" s="172"/>
      <c r="BL666" s="172"/>
      <c r="BM666" s="172"/>
    </row>
    <row r="667" spans="1:65" ht="16.5" x14ac:dyDescent="0.3">
      <c r="A667" s="171" t="s">
        <v>879</v>
      </c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  <c r="AU667" s="172"/>
      <c r="AV667" s="172"/>
      <c r="AW667" s="172"/>
      <c r="AX667" s="172"/>
      <c r="AY667" s="172"/>
      <c r="AZ667" s="172"/>
      <c r="BA667" s="172"/>
      <c r="BB667" s="172"/>
      <c r="BC667" s="172"/>
      <c r="BD667" s="172"/>
      <c r="BE667" s="172"/>
      <c r="BF667" s="172"/>
      <c r="BG667" s="172"/>
      <c r="BH667" s="172"/>
      <c r="BI667" s="172">
        <v>640</v>
      </c>
      <c r="BJ667" s="172">
        <v>360</v>
      </c>
      <c r="BK667" s="172"/>
      <c r="BL667" s="172"/>
      <c r="BM667" s="172"/>
    </row>
    <row r="668" spans="1:65" ht="16.5" x14ac:dyDescent="0.3">
      <c r="A668" s="171" t="s">
        <v>880</v>
      </c>
      <c r="B668" s="172"/>
      <c r="C668" s="172"/>
      <c r="D668" s="172"/>
      <c r="E668" s="172">
        <v>21618</v>
      </c>
      <c r="F668" s="172">
        <v>219812</v>
      </c>
      <c r="G668" s="172">
        <v>73524</v>
      </c>
      <c r="H668" s="172">
        <v>51990</v>
      </c>
      <c r="I668" s="172">
        <v>291</v>
      </c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  <c r="AU668" s="172"/>
      <c r="AV668" s="172"/>
      <c r="AW668" s="172"/>
      <c r="AX668" s="172"/>
      <c r="AY668" s="172"/>
      <c r="AZ668" s="172"/>
      <c r="BA668" s="172"/>
      <c r="BB668" s="172"/>
      <c r="BC668" s="172"/>
      <c r="BD668" s="172"/>
      <c r="BE668" s="172"/>
      <c r="BF668" s="172"/>
      <c r="BG668" s="172"/>
      <c r="BH668" s="172"/>
      <c r="BI668" s="172"/>
      <c r="BJ668" s="172"/>
      <c r="BK668" s="172"/>
      <c r="BL668" s="172"/>
      <c r="BM668" s="172">
        <v>12717</v>
      </c>
    </row>
  </sheetData>
  <mergeCells count="7">
    <mergeCell ref="BC36:BN36"/>
    <mergeCell ref="BO36:BO37"/>
    <mergeCell ref="B36:F36"/>
    <mergeCell ref="G36:R36"/>
    <mergeCell ref="S36:AD36"/>
    <mergeCell ref="AE36:AP36"/>
    <mergeCell ref="AQ36:BB36"/>
  </mergeCells>
  <conditionalFormatting sqref="BH38:BL58 BH61:BL63 B60:BL60 AZ64:BL64">
    <cfRule type="duplicateValues" dxfId="2" priority="2"/>
  </conditionalFormatting>
  <conditionalFormatting sqref="BH59:BL59">
    <cfRule type="duplicateValues" dxfId="1" priority="1"/>
  </conditionalFormatting>
  <pageMargins left="0.25" right="0.25" top="0.75" bottom="0.75" header="0.3" footer="0.3"/>
  <pageSetup paperSize="9" scale="74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20C3C-066C-4D5F-84EF-AC2E71D8692F}">
  <sheetPr codeName="Лист2"/>
  <dimension ref="A1:AI44"/>
  <sheetViews>
    <sheetView showGridLines="0" zoomScale="60" zoomScaleNormal="60" workbookViewId="0">
      <selection activeCell="AC50" sqref="AC50"/>
    </sheetView>
  </sheetViews>
  <sheetFormatPr defaultRowHeight="15" outlineLevelCol="1" x14ac:dyDescent="0.25"/>
  <cols>
    <col min="1" max="1" width="53.85546875" customWidth="1"/>
    <col min="2" max="8" width="14.28515625" hidden="1" customWidth="1" outlineLevel="1"/>
    <col min="9" max="9" width="14.28515625" hidden="1" customWidth="1" outlineLevel="1" collapsed="1"/>
    <col min="10" max="11" width="14.28515625" hidden="1" customWidth="1" outlineLevel="1"/>
    <col min="12" max="12" width="14.28515625" hidden="1" customWidth="1" outlineLevel="1" collapsed="1"/>
    <col min="13" max="15" width="14.28515625" hidden="1" customWidth="1" outlineLevel="1"/>
    <col min="16" max="16" width="14.28515625" hidden="1" customWidth="1" outlineLevel="1" collapsed="1"/>
    <col min="17" max="17" width="14.28515625" customWidth="1" outlineLevel="1" collapsed="1"/>
    <col min="18" max="21" width="14.28515625" customWidth="1"/>
    <col min="22" max="28" width="14.42578125" bestFit="1" customWidth="1"/>
    <col min="29" max="30" width="16.140625" bestFit="1" customWidth="1"/>
    <col min="31" max="32" width="0" hidden="1" customWidth="1"/>
    <col min="33" max="33" width="19.28515625" customWidth="1"/>
  </cols>
  <sheetData>
    <row r="1" spans="1:1" ht="39" customHeight="1" x14ac:dyDescent="0.25">
      <c r="A1" s="1" t="s">
        <v>881</v>
      </c>
    </row>
    <row r="2" spans="1:1" ht="25.5" customHeight="1" x14ac:dyDescent="0.3">
      <c r="A2" s="3" t="s">
        <v>1</v>
      </c>
    </row>
    <row r="3" spans="1:1" ht="32.25" customHeight="1" x14ac:dyDescent="0.25">
      <c r="A3" s="5" t="s">
        <v>2</v>
      </c>
    </row>
    <row r="4" spans="1:1" ht="25.5" customHeight="1" x14ac:dyDescent="0.3">
      <c r="A4" s="3" t="s">
        <v>3</v>
      </c>
    </row>
    <row r="5" spans="1:1" ht="32.25" customHeight="1" x14ac:dyDescent="0.25">
      <c r="A5" s="8">
        <f>РЕКРУТИНГ!A5</f>
        <v>45566</v>
      </c>
    </row>
    <row r="6" spans="1:1" hidden="1" x14ac:dyDescent="0.25"/>
    <row r="7" spans="1:1" hidden="1" x14ac:dyDescent="0.25"/>
    <row r="8" spans="1:1" hidden="1" x14ac:dyDescent="0.25"/>
    <row r="9" spans="1:1" hidden="1" x14ac:dyDescent="0.25"/>
    <row r="10" spans="1:1" hidden="1" x14ac:dyDescent="0.25"/>
    <row r="11" spans="1:1" hidden="1" x14ac:dyDescent="0.25"/>
    <row r="12" spans="1:1" hidden="1" x14ac:dyDescent="0.25"/>
    <row r="13" spans="1:1" hidden="1" x14ac:dyDescent="0.25"/>
    <row r="14" spans="1:1" hidden="1" x14ac:dyDescent="0.25"/>
    <row r="15" spans="1:1" hidden="1" x14ac:dyDescent="0.25"/>
    <row r="16" spans="1:1" hidden="1" x14ac:dyDescent="0.25"/>
    <row r="17" spans="1:35" hidden="1" x14ac:dyDescent="0.25"/>
    <row r="18" spans="1:35" hidden="1" x14ac:dyDescent="0.25"/>
    <row r="19" spans="1:35" hidden="1" x14ac:dyDescent="0.25"/>
    <row r="21" spans="1:35" ht="16.5" x14ac:dyDescent="0.25">
      <c r="A21" s="16" t="s">
        <v>882</v>
      </c>
      <c r="B21" s="235">
        <v>2022</v>
      </c>
      <c r="C21" s="236"/>
      <c r="D21" s="236"/>
      <c r="E21" s="236"/>
      <c r="F21" s="236"/>
      <c r="G21" s="236"/>
      <c r="H21" s="237"/>
      <c r="I21" s="235">
        <v>2023</v>
      </c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7"/>
      <c r="U21" s="229">
        <v>2024</v>
      </c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31" t="s">
        <v>931</v>
      </c>
    </row>
    <row r="22" spans="1:35" ht="16.5" x14ac:dyDescent="0.3">
      <c r="A22" s="17" t="s">
        <v>883</v>
      </c>
      <c r="B22" s="175">
        <v>44713</v>
      </c>
      <c r="C22" s="18">
        <v>44743</v>
      </c>
      <c r="D22" s="18">
        <v>44774</v>
      </c>
      <c r="E22" s="18">
        <v>44805</v>
      </c>
      <c r="F22" s="18">
        <v>44835</v>
      </c>
      <c r="G22" s="18">
        <v>44866</v>
      </c>
      <c r="H22" s="18">
        <v>44896</v>
      </c>
      <c r="I22" s="18">
        <v>44927</v>
      </c>
      <c r="J22" s="18">
        <v>44958</v>
      </c>
      <c r="K22" s="18">
        <v>44986</v>
      </c>
      <c r="L22" s="18">
        <v>45017</v>
      </c>
      <c r="M22" s="18">
        <v>45047</v>
      </c>
      <c r="N22" s="18">
        <v>45078</v>
      </c>
      <c r="O22" s="18">
        <v>45108</v>
      </c>
      <c r="P22" s="18">
        <v>45139</v>
      </c>
      <c r="Q22" s="18">
        <v>45170</v>
      </c>
      <c r="R22" s="18">
        <v>45200</v>
      </c>
      <c r="S22" s="18">
        <v>45231</v>
      </c>
      <c r="T22" s="18">
        <v>45261</v>
      </c>
      <c r="U22" s="18">
        <v>45292</v>
      </c>
      <c r="V22" s="18">
        <v>45323</v>
      </c>
      <c r="W22" s="18">
        <v>45352</v>
      </c>
      <c r="X22" s="18">
        <v>45383</v>
      </c>
      <c r="Y22" s="18">
        <v>45413</v>
      </c>
      <c r="Z22" s="18">
        <v>45444</v>
      </c>
      <c r="AA22" s="18">
        <v>45474</v>
      </c>
      <c r="AB22" s="18">
        <v>45505</v>
      </c>
      <c r="AC22" s="18">
        <v>45536</v>
      </c>
      <c r="AD22" s="18">
        <v>45566</v>
      </c>
      <c r="AE22" s="18">
        <v>45597</v>
      </c>
      <c r="AF22" s="18">
        <v>45627</v>
      </c>
      <c r="AG22" s="232"/>
    </row>
    <row r="23" spans="1:35" ht="16.5" x14ac:dyDescent="0.25">
      <c r="A23" s="21" t="s">
        <v>884</v>
      </c>
      <c r="B23" s="22">
        <v>1923</v>
      </c>
      <c r="C23" s="22">
        <v>4705</v>
      </c>
      <c r="D23" s="22">
        <v>5528</v>
      </c>
      <c r="E23" s="22">
        <v>7178</v>
      </c>
      <c r="F23" s="22">
        <v>8753</v>
      </c>
      <c r="G23" s="22">
        <v>11302</v>
      </c>
      <c r="H23" s="22">
        <v>16201</v>
      </c>
      <c r="I23" s="22">
        <v>16511</v>
      </c>
      <c r="J23" s="22">
        <v>17489</v>
      </c>
      <c r="K23" s="22">
        <v>18870</v>
      </c>
      <c r="L23" s="22">
        <v>18653</v>
      </c>
      <c r="M23" s="22">
        <v>18671</v>
      </c>
      <c r="N23" s="22">
        <v>18868</v>
      </c>
      <c r="O23" s="22">
        <v>19451</v>
      </c>
      <c r="P23" s="22">
        <v>20629</v>
      </c>
      <c r="Q23" s="22">
        <v>22930</v>
      </c>
      <c r="R23" s="22">
        <v>25650</v>
      </c>
      <c r="S23" s="22">
        <v>26154</v>
      </c>
      <c r="T23" s="22">
        <v>29616</v>
      </c>
      <c r="U23" s="22">
        <v>28877</v>
      </c>
      <c r="V23" s="22">
        <v>30056</v>
      </c>
      <c r="W23" s="22">
        <v>31434</v>
      </c>
      <c r="X23" s="22">
        <v>31310</v>
      </c>
      <c r="Y23" s="22">
        <v>30882</v>
      </c>
      <c r="Z23" s="22">
        <v>30456</v>
      </c>
      <c r="AA23" s="22">
        <v>31764</v>
      </c>
      <c r="AB23" s="22">
        <v>32945</v>
      </c>
      <c r="AC23" s="22">
        <v>36564</v>
      </c>
      <c r="AD23" s="22">
        <v>38350</v>
      </c>
      <c r="AG23" s="207">
        <f>AD23/AC23-1</f>
        <v>4.884585931517349E-2</v>
      </c>
      <c r="AH23" s="208"/>
      <c r="AI23" s="211"/>
    </row>
    <row r="24" spans="1:35" ht="16.5" x14ac:dyDescent="0.25">
      <c r="A24" s="24" t="s">
        <v>885</v>
      </c>
      <c r="B24" s="25">
        <f>B23/'АКТИВНОСТЬ БАЗЫ'!AJ76</f>
        <v>5.0196557502858305E-3</v>
      </c>
      <c r="C24" s="25">
        <f>C23/'АКТИВНОСТЬ БАЗЫ'!AK76</f>
        <v>1.2237403017605734E-2</v>
      </c>
      <c r="D24" s="25">
        <f>D23/'АКТИВНОСТЬ БАЗЫ'!AL76</f>
        <v>1.3609394618282086E-2</v>
      </c>
      <c r="E24" s="25">
        <f>E23/'АКТИВНОСТЬ БАЗЫ'!AM76</f>
        <v>1.7007342679710841E-2</v>
      </c>
      <c r="F24" s="25">
        <f>F23/'АКТИВНОСТЬ БАЗЫ'!AN76</f>
        <v>2.0102799187895603E-2</v>
      </c>
      <c r="G24" s="25">
        <f>G23/'АКТИВНОСТЬ БАЗЫ'!AO76</f>
        <v>2.5720501756877311E-2</v>
      </c>
      <c r="H24" s="25">
        <f>H23/'АКТИВНОСТЬ БАЗЫ'!AP76</f>
        <v>3.4343288739276334E-2</v>
      </c>
      <c r="I24" s="25">
        <f>I23/'АКТИВНОСТЬ БАЗЫ'!AQ76</f>
        <v>3.7517411250906067E-2</v>
      </c>
      <c r="J24" s="25">
        <f>J23/'АКТИВНОСТЬ БАЗЫ'!AR76</f>
        <v>3.923781404385733E-2</v>
      </c>
      <c r="K24" s="25">
        <f>K23/'АКТИВНОСТЬ БАЗЫ'!AS76</f>
        <v>4.0643139450983773E-2</v>
      </c>
      <c r="L24" s="25">
        <f>L23/'АКТИВНОСТЬ БАЗЫ'!AT76</f>
        <v>4.1456362250329483E-2</v>
      </c>
      <c r="M24" s="25">
        <f>M23/'АКТИВНОСТЬ БАЗЫ'!AU76</f>
        <v>4.1587316436467472E-2</v>
      </c>
      <c r="N24" s="25">
        <f>N23/'АКТИВНОСТЬ БАЗЫ'!AV76</f>
        <v>4.3681082720413753E-2</v>
      </c>
      <c r="O24" s="25">
        <f>O23/'АКТИВНОСТЬ БАЗЫ'!AW76</f>
        <v>4.4787941725709261E-2</v>
      </c>
      <c r="P24" s="25">
        <f>P23/'АКТИВНОСТЬ БАЗЫ'!AX76</f>
        <v>4.5807917182021464E-2</v>
      </c>
      <c r="Q24" s="25">
        <f>Q23/'АКТИВНОСТЬ БАЗЫ'!AY76</f>
        <v>4.8302258809948623E-2</v>
      </c>
      <c r="R24" s="25">
        <f>R23/'АКТИВНОСТЬ БАЗЫ'!AZ76</f>
        <v>5.1269955805897743E-2</v>
      </c>
      <c r="S24" s="25">
        <f>S23/'АКТИВНОСТЬ БАЗЫ'!BA76</f>
        <v>5.2295658224658981E-2</v>
      </c>
      <c r="T24" s="25">
        <f>T23/'АКТИВНОСТЬ БАЗЫ'!BB76</f>
        <v>5.4836625147895578E-2</v>
      </c>
      <c r="U24" s="25">
        <f>U23/'АКТИВНОСТЬ БАЗЫ'!BC76</f>
        <v>5.4735138188359234E-2</v>
      </c>
      <c r="V24" s="25">
        <f>V23/'АКТИВНОСТЬ БАЗЫ'!BD76</f>
        <v>5.6245040944952619E-2</v>
      </c>
      <c r="W24" s="25">
        <f>W23/'АКТИВНОСТЬ БАЗЫ'!BE76</f>
        <v>5.6990356565929434E-2</v>
      </c>
      <c r="X24" s="25">
        <f>X23/'АКТИВНОСТЬ БАЗЫ'!BF76</f>
        <v>5.6929032351909062E-2</v>
      </c>
      <c r="Y24" s="25">
        <f>Y23/'АКТИВНОСТЬ БАЗЫ'!BG76</f>
        <v>5.6956107169402088E-2</v>
      </c>
      <c r="Z24" s="25">
        <f>Z23/'АКТИВНОСТЬ БАЗЫ'!BH76</f>
        <v>5.6921889397045879E-2</v>
      </c>
      <c r="AA24" s="25">
        <f>AA23/'АКТИВНОСТЬ БАЗЫ'!BI76</f>
        <v>5.8149411988693778E-2</v>
      </c>
      <c r="AB24" s="25">
        <f>AB23/'АКТИВНОСТЬ БАЗЫ'!BJ76</f>
        <v>5.8757854147828303E-2</v>
      </c>
      <c r="AC24" s="25">
        <f>AC23/'АКТИВНОСТЬ БАЗЫ'!BK76</f>
        <v>6.1700978737765776E-2</v>
      </c>
      <c r="AD24" s="25">
        <f>AD23/'АКТИВНОСТЬ БАЗЫ'!BL76</f>
        <v>6.3781980384754189E-2</v>
      </c>
      <c r="AG24" s="207">
        <f>AD24-AC24</f>
        <v>2.0810016469884132E-3</v>
      </c>
      <c r="AH24" s="208"/>
      <c r="AI24" s="211"/>
    </row>
    <row r="25" spans="1:35" ht="16.5" x14ac:dyDescent="0.25">
      <c r="A25" s="21" t="s">
        <v>886</v>
      </c>
      <c r="B25" s="22">
        <v>2403</v>
      </c>
      <c r="C25" s="22">
        <v>6841</v>
      </c>
      <c r="D25" s="22">
        <v>8668</v>
      </c>
      <c r="E25" s="22">
        <v>11837</v>
      </c>
      <c r="F25" s="22">
        <v>15099</v>
      </c>
      <c r="G25" s="22">
        <v>19920</v>
      </c>
      <c r="H25" s="22">
        <v>31803</v>
      </c>
      <c r="I25" s="22">
        <v>31273</v>
      </c>
      <c r="J25" s="22">
        <v>34237</v>
      </c>
      <c r="K25" s="22">
        <v>37732</v>
      </c>
      <c r="L25" s="22">
        <v>36677</v>
      </c>
      <c r="M25" s="22">
        <v>36071</v>
      </c>
      <c r="N25" s="22">
        <v>35743</v>
      </c>
      <c r="O25" s="22">
        <v>37131</v>
      </c>
      <c r="P25" s="22">
        <v>39915</v>
      </c>
      <c r="Q25" s="22">
        <v>46782</v>
      </c>
      <c r="R25" s="22">
        <v>53890</v>
      </c>
      <c r="S25" s="22">
        <v>54910</v>
      </c>
      <c r="T25" s="22">
        <v>66242</v>
      </c>
      <c r="U25" s="22">
        <v>60665</v>
      </c>
      <c r="V25" s="22">
        <v>65303</v>
      </c>
      <c r="W25" s="22">
        <v>69754</v>
      </c>
      <c r="X25" s="22">
        <v>67383</v>
      </c>
      <c r="Y25" s="22">
        <v>65424</v>
      </c>
      <c r="Z25" s="22">
        <v>63501</v>
      </c>
      <c r="AA25" s="22">
        <v>66583</v>
      </c>
      <c r="AB25" s="22">
        <v>68782</v>
      </c>
      <c r="AC25" s="22">
        <v>80056</v>
      </c>
      <c r="AD25" s="22">
        <v>86192</v>
      </c>
      <c r="AG25" s="207">
        <f t="shared" ref="AG25:AG39" si="0">AD25/AC25-1</f>
        <v>7.6646347556710293E-2</v>
      </c>
      <c r="AH25" s="208"/>
      <c r="AI25" s="211"/>
    </row>
    <row r="26" spans="1:35" ht="16.5" x14ac:dyDescent="0.25">
      <c r="A26" s="21" t="s">
        <v>887</v>
      </c>
      <c r="B26" s="22">
        <v>2892677.3</v>
      </c>
      <c r="C26" s="22">
        <v>8773118.6099999994</v>
      </c>
      <c r="D26" s="22">
        <v>10843140.389999999</v>
      </c>
      <c r="E26" s="22">
        <v>14728835.16</v>
      </c>
      <c r="F26" s="22">
        <v>18479711.77</v>
      </c>
      <c r="G26" s="22">
        <v>24818429</v>
      </c>
      <c r="H26" s="22">
        <v>39972178.609999999</v>
      </c>
      <c r="I26" s="22">
        <v>39136486.089999996</v>
      </c>
      <c r="J26" s="22">
        <v>43339447.280000009</v>
      </c>
      <c r="K26" s="22">
        <v>48049384.369999997</v>
      </c>
      <c r="L26" s="22">
        <v>47831279.859999999</v>
      </c>
      <c r="M26" s="22">
        <v>45738668.599999987</v>
      </c>
      <c r="N26" s="22">
        <v>47620076.359999999</v>
      </c>
      <c r="O26" s="22">
        <v>49397180.93999999</v>
      </c>
      <c r="P26" s="22">
        <v>54705702.579999991</v>
      </c>
      <c r="Q26" s="22">
        <v>59114100.300000004</v>
      </c>
      <c r="R26" s="22">
        <v>69314467.060000002</v>
      </c>
      <c r="S26" s="22">
        <v>72506538.50999999</v>
      </c>
      <c r="T26" s="22">
        <v>88053464.840000004</v>
      </c>
      <c r="U26" s="22">
        <v>79499514.830000013</v>
      </c>
      <c r="V26" s="22">
        <v>88201211.549999997</v>
      </c>
      <c r="W26" s="22">
        <v>94312126.450000003</v>
      </c>
      <c r="X26" s="22">
        <v>90887946.00999999</v>
      </c>
      <c r="Y26" s="22">
        <v>89254459.439999998</v>
      </c>
      <c r="Z26" s="22">
        <v>89527597.11999999</v>
      </c>
      <c r="AA26" s="22">
        <v>93962468.489999995</v>
      </c>
      <c r="AB26" s="22">
        <v>98870100.260000005</v>
      </c>
      <c r="AC26" s="22">
        <v>108748211.53</v>
      </c>
      <c r="AD26" s="22">
        <v>118933575.17999998</v>
      </c>
      <c r="AG26" s="207">
        <f t="shared" si="0"/>
        <v>9.3660056627139721E-2</v>
      </c>
      <c r="AH26" s="208"/>
      <c r="AI26" s="211"/>
    </row>
    <row r="27" spans="1:35" ht="16.5" x14ac:dyDescent="0.25">
      <c r="A27" s="21" t="s">
        <v>888</v>
      </c>
      <c r="B27" s="22">
        <v>2361533.0200000005</v>
      </c>
      <c r="C27" s="22">
        <v>7020511.5800000019</v>
      </c>
      <c r="D27" s="22">
        <v>8651695.4399999995</v>
      </c>
      <c r="E27" s="22">
        <v>11770752.029999999</v>
      </c>
      <c r="F27" s="22">
        <v>14891942.279999994</v>
      </c>
      <c r="G27" s="22">
        <v>19812555.920000002</v>
      </c>
      <c r="H27" s="22">
        <v>32210423.019999996</v>
      </c>
      <c r="I27" s="22">
        <v>31584707.509999998</v>
      </c>
      <c r="J27" s="22">
        <v>35016977.180000022</v>
      </c>
      <c r="K27" s="22">
        <v>38531686.159999989</v>
      </c>
      <c r="L27" s="22">
        <v>38482859.759999998</v>
      </c>
      <c r="M27" s="22">
        <v>37142553.080000006</v>
      </c>
      <c r="N27" s="22">
        <v>38178329.839999989</v>
      </c>
      <c r="O27" s="22">
        <v>39506910.169999994</v>
      </c>
      <c r="P27" s="22">
        <v>43764846.559999973</v>
      </c>
      <c r="Q27" s="22">
        <v>47419348.450000003</v>
      </c>
      <c r="R27" s="22">
        <v>55519443.890000015</v>
      </c>
      <c r="S27" s="22">
        <v>57756950.630000025</v>
      </c>
      <c r="T27" s="22">
        <v>71147144.62000002</v>
      </c>
      <c r="U27" s="22">
        <v>64292850.400000043</v>
      </c>
      <c r="V27" s="22">
        <v>71106901.060000017</v>
      </c>
      <c r="W27" s="22">
        <v>75987459.169999987</v>
      </c>
      <c r="X27" s="22">
        <v>73697187.780000046</v>
      </c>
      <c r="Y27" s="22">
        <v>72569141.959999979</v>
      </c>
      <c r="Z27" s="22">
        <v>72944104.899999961</v>
      </c>
      <c r="AA27" s="22">
        <v>76605258.930000022</v>
      </c>
      <c r="AB27" s="22">
        <v>80567368.569999978</v>
      </c>
      <c r="AC27" s="22">
        <v>90074257.530000016</v>
      </c>
      <c r="AD27" s="22">
        <v>99348225.509999946</v>
      </c>
      <c r="AG27" s="207">
        <f t="shared" si="0"/>
        <v>0.1029591387629385</v>
      </c>
      <c r="AH27" s="208"/>
      <c r="AI27" s="211"/>
    </row>
    <row r="28" spans="1:35" ht="16.5" x14ac:dyDescent="0.25">
      <c r="A28" s="21" t="s">
        <v>889</v>
      </c>
      <c r="B28" s="22">
        <f>B27/B25</f>
        <v>982.74366208905553</v>
      </c>
      <c r="C28" s="22">
        <f t="shared" ref="C28:AD28" si="1">C27/C25</f>
        <v>1026.2405467036986</v>
      </c>
      <c r="D28" s="22">
        <f t="shared" si="1"/>
        <v>998.11899400092284</v>
      </c>
      <c r="E28" s="22">
        <f t="shared" si="1"/>
        <v>994.40331418433721</v>
      </c>
      <c r="F28" s="22">
        <f t="shared" si="1"/>
        <v>986.28666004371109</v>
      </c>
      <c r="G28" s="22">
        <f t="shared" si="1"/>
        <v>994.60622088353421</v>
      </c>
      <c r="H28" s="22">
        <f t="shared" si="1"/>
        <v>1012.810836084646</v>
      </c>
      <c r="I28" s="22">
        <f t="shared" si="1"/>
        <v>1009.9673043839733</v>
      </c>
      <c r="J28" s="22">
        <f t="shared" si="1"/>
        <v>1022.7817034202769</v>
      </c>
      <c r="K28" s="22">
        <f t="shared" si="1"/>
        <v>1021.193845012191</v>
      </c>
      <c r="L28" s="22">
        <f t="shared" si="1"/>
        <v>1049.2368448891675</v>
      </c>
      <c r="M28" s="22">
        <f t="shared" si="1"/>
        <v>1029.7067749715841</v>
      </c>
      <c r="N28" s="22">
        <f t="shared" si="1"/>
        <v>1068.1344554178438</v>
      </c>
      <c r="O28" s="22">
        <f t="shared" si="1"/>
        <v>1063.9872389647462</v>
      </c>
      <c r="P28" s="22">
        <f t="shared" si="1"/>
        <v>1096.4511226355999</v>
      </c>
      <c r="Q28" s="22">
        <f t="shared" si="1"/>
        <v>1013.6237965456801</v>
      </c>
      <c r="R28" s="22">
        <f t="shared" si="1"/>
        <v>1030.2364796808315</v>
      </c>
      <c r="S28" s="22">
        <f t="shared" si="1"/>
        <v>1051.8475802221822</v>
      </c>
      <c r="T28" s="22">
        <f t="shared" si="1"/>
        <v>1074.0488605416506</v>
      </c>
      <c r="U28" s="22">
        <f t="shared" si="1"/>
        <v>1059.8013747630437</v>
      </c>
      <c r="V28" s="22">
        <f t="shared" si="1"/>
        <v>1088.8764843881602</v>
      </c>
      <c r="W28" s="22">
        <f t="shared" si="1"/>
        <v>1089.3634654643458</v>
      </c>
      <c r="X28" s="22">
        <f t="shared" si="1"/>
        <v>1093.7059463069327</v>
      </c>
      <c r="Y28" s="22">
        <f t="shared" si="1"/>
        <v>1109.2128570555144</v>
      </c>
      <c r="Z28" s="22">
        <f t="shared" si="1"/>
        <v>1148.7079715280067</v>
      </c>
      <c r="AA28" s="22">
        <f t="shared" si="1"/>
        <v>1150.5227900515149</v>
      </c>
      <c r="AB28" s="22">
        <f t="shared" si="1"/>
        <v>1171.3437900904303</v>
      </c>
      <c r="AC28" s="22">
        <f t="shared" si="1"/>
        <v>1125.1406206905169</v>
      </c>
      <c r="AD28" s="22">
        <f t="shared" si="1"/>
        <v>1152.6385918646736</v>
      </c>
      <c r="AG28" s="207">
        <f t="shared" si="0"/>
        <v>2.4439586189040741E-2</v>
      </c>
      <c r="AH28" s="208"/>
      <c r="AI28" s="211"/>
    </row>
    <row r="29" spans="1:35" ht="16.5" x14ac:dyDescent="0.25">
      <c r="A29" s="21" t="s">
        <v>890</v>
      </c>
      <c r="B29" s="22">
        <f>B27/B23</f>
        <v>1228.0462922516904</v>
      </c>
      <c r="C29" s="22">
        <f t="shared" ref="C29:AD29" si="2">C27/C23</f>
        <v>1492.1384867162596</v>
      </c>
      <c r="D29" s="22">
        <f t="shared" si="2"/>
        <v>1565.0679160636757</v>
      </c>
      <c r="E29" s="22">
        <f t="shared" si="2"/>
        <v>1639.8372847589858</v>
      </c>
      <c r="F29" s="22">
        <f t="shared" si="2"/>
        <v>1701.3529395635776</v>
      </c>
      <c r="G29" s="22">
        <f t="shared" si="2"/>
        <v>1753.0132649088659</v>
      </c>
      <c r="H29" s="22">
        <f t="shared" si="2"/>
        <v>1988.1749904326891</v>
      </c>
      <c r="I29" s="22">
        <f t="shared" si="2"/>
        <v>1912.9493979771059</v>
      </c>
      <c r="J29" s="22">
        <f t="shared" si="2"/>
        <v>2002.2286683057935</v>
      </c>
      <c r="K29" s="22">
        <f t="shared" si="2"/>
        <v>2041.9547514573392</v>
      </c>
      <c r="L29" s="22">
        <f t="shared" si="2"/>
        <v>2063.0922511124213</v>
      </c>
      <c r="M29" s="22">
        <f t="shared" si="2"/>
        <v>1989.317823362434</v>
      </c>
      <c r="N29" s="22">
        <f t="shared" si="2"/>
        <v>2023.4433877464485</v>
      </c>
      <c r="O29" s="22">
        <f t="shared" si="2"/>
        <v>2031.0991810189705</v>
      </c>
      <c r="P29" s="22">
        <f t="shared" si="2"/>
        <v>2121.5205080226851</v>
      </c>
      <c r="Q29" s="22">
        <f t="shared" si="2"/>
        <v>2068.0047296118623</v>
      </c>
      <c r="R29" s="22">
        <f t="shared" si="2"/>
        <v>2164.5007364522421</v>
      </c>
      <c r="S29" s="22">
        <f t="shared" si="2"/>
        <v>2208.341004435269</v>
      </c>
      <c r="T29" s="22">
        <f t="shared" si="2"/>
        <v>2402.3211986763918</v>
      </c>
      <c r="U29" s="22">
        <f t="shared" si="2"/>
        <v>2226.4380094885219</v>
      </c>
      <c r="V29" s="22">
        <f t="shared" si="2"/>
        <v>2365.8138494809696</v>
      </c>
      <c r="W29" s="22">
        <f t="shared" si="2"/>
        <v>2417.36524686645</v>
      </c>
      <c r="X29" s="22">
        <f t="shared" si="2"/>
        <v>2353.7907307569481</v>
      </c>
      <c r="Y29" s="22">
        <f t="shared" si="2"/>
        <v>2349.884785959458</v>
      </c>
      <c r="Z29" s="22">
        <f t="shared" si="2"/>
        <v>2395.0651727081677</v>
      </c>
      <c r="AA29" s="22">
        <f t="shared" si="2"/>
        <v>2411.7006337363059</v>
      </c>
      <c r="AB29" s="22">
        <f t="shared" si="2"/>
        <v>2445.51126331765</v>
      </c>
      <c r="AC29" s="22">
        <f t="shared" si="2"/>
        <v>2463.468371348868</v>
      </c>
      <c r="AD29" s="22">
        <f t="shared" si="2"/>
        <v>2590.5665061277691</v>
      </c>
      <c r="AG29" s="207">
        <f t="shared" si="0"/>
        <v>5.1593166876873209E-2</v>
      </c>
      <c r="AH29" s="208"/>
      <c r="AI29" s="211"/>
    </row>
    <row r="30" spans="1:35" ht="33" x14ac:dyDescent="0.25">
      <c r="A30" s="24" t="s">
        <v>891</v>
      </c>
      <c r="B30" s="25">
        <f>B29/'АКТИВНОСТЬ БАЗЫ'!AJ173-1</f>
        <v>-0.44696100451213971</v>
      </c>
      <c r="C30" s="25">
        <f>C29/'АКТИВНОСТЬ БАЗЫ'!AK173-1</f>
        <v>-0.33152480079209368</v>
      </c>
      <c r="D30" s="25">
        <f>D29/'АКТИВНОСТЬ БАЗЫ'!AL173-1</f>
        <v>-0.30875753381016602</v>
      </c>
      <c r="E30" s="25">
        <f>E29/'АКТИВНОСТЬ БАЗЫ'!AM173-1</f>
        <v>-0.30800716840113773</v>
      </c>
      <c r="F30" s="25">
        <f>F29/'АКТИВНОСТЬ БАЗЫ'!AN173-1</f>
        <v>-0.30574494805034125</v>
      </c>
      <c r="G30" s="25">
        <f>G29/'АКТИВНОСТЬ БАЗЫ'!AO173-1</f>
        <v>-0.27194905823792759</v>
      </c>
      <c r="H30" s="25">
        <f>H29/'АКТИВНОСТЬ БАЗЫ'!AP173-1</f>
        <v>-0.25026706081531436</v>
      </c>
      <c r="I30" s="25">
        <f>I29/'АКТИВНОСТЬ БАЗЫ'!AQ173-1</f>
        <v>-0.1948142142121887</v>
      </c>
      <c r="J30" s="25">
        <f>J29/'АКТИВНОСТЬ БАЗЫ'!AR173-1</f>
        <v>-0.17026992973545108</v>
      </c>
      <c r="K30" s="25">
        <f>K29/'АКТИВНОСТЬ БАЗЫ'!AS173-1</f>
        <v>-0.18856704029463134</v>
      </c>
      <c r="L30" s="25">
        <f>L29/'АКТИВНОСТЬ БАЗЫ'!AT173-1</f>
        <v>-0.17159867011630425</v>
      </c>
      <c r="M30" s="25">
        <f>M29/'АКТИВНОСТЬ БАЗЫ'!AU173-1</f>
        <v>-0.18758786414402795</v>
      </c>
      <c r="N30" s="25">
        <f>N29/'АКТИВНОСТЬ БАЗЫ'!AV173-1</f>
        <v>-0.1701772179543376</v>
      </c>
      <c r="O30" s="25">
        <f>O29/'АКТИВНОСТЬ БАЗЫ'!AW173-1</f>
        <v>-0.16953631887105203</v>
      </c>
      <c r="P30" s="25">
        <f>P29/'АКТИВНОСТЬ БАЗЫ'!AX173-1</f>
        <v>-0.22277015615262641</v>
      </c>
      <c r="Q30" s="25">
        <f>Q29/'АКТИВНОСТЬ БАЗЫ'!AY173-1</f>
        <v>-0.17397801547899405</v>
      </c>
      <c r="R30" s="25">
        <f>R29/'АКТИВНОСТЬ БАЗЫ'!AZ173-1</f>
        <v>-0.18216013944789522</v>
      </c>
      <c r="S30" s="25">
        <f>S29/'АКТИВНОСТЬ БАЗЫ'!BA173-1</f>
        <v>-0.17759346112146357</v>
      </c>
      <c r="T30" s="25">
        <f>T29/'АКТИВНОСТЬ БАЗЫ'!BB173-1</f>
        <v>-0.17784586653852563</v>
      </c>
      <c r="U30" s="25">
        <f>U29/'АКТИВНОСТЬ БАЗЫ'!BC173-1</f>
        <v>-0.17963654404618046</v>
      </c>
      <c r="V30" s="25">
        <f>V29/'АКТИВНОСТЬ БАЗЫ'!BD173-1</f>
        <v>-0.15702072037802761</v>
      </c>
      <c r="W30" s="25">
        <f>W29/'АКТИВНОСТЬ БАЗЫ'!BE173-1</f>
        <v>-0.16530292803145263</v>
      </c>
      <c r="X30" s="25">
        <f>X29/'АКТИВНОСТЬ БАЗЫ'!BF173-1</f>
        <v>-0.19347177396225756</v>
      </c>
      <c r="Y30" s="25">
        <f>Y29/'АКТИВНОСТЬ БАЗЫ'!BG173-1</f>
        <v>-0.17985026190774112</v>
      </c>
      <c r="Z30" s="25">
        <f>Z29/'АКТИВНОСТЬ БАЗЫ'!BH173-1</f>
        <v>-0.16442399775065031</v>
      </c>
      <c r="AA30" s="25">
        <f>AA29/'АКТИВНОСТЬ БАЗЫ'!BI173-1</f>
        <v>-0.18401045679145189</v>
      </c>
      <c r="AB30" s="25">
        <f>AB29/'АКТИВНОСТЬ БАЗЫ'!BJ173-1</f>
        <v>-0.17584879004572807</v>
      </c>
      <c r="AC30" s="25">
        <f>AC29/'АКТИВНОСТЬ БАЗЫ'!BK173-1</f>
        <v>-0.17530615646595127</v>
      </c>
      <c r="AD30" s="25">
        <f>AD29/'АКТИВНОСТЬ БАЗЫ'!BL173-1</f>
        <v>-0.16602027639333439</v>
      </c>
      <c r="AG30" s="207">
        <f>AD30-AC30</f>
        <v>9.2858800726168811E-3</v>
      </c>
      <c r="AH30" s="208"/>
      <c r="AI30" s="211"/>
    </row>
    <row r="31" spans="1:35" ht="16.5" x14ac:dyDescent="0.25">
      <c r="A31" s="21" t="s">
        <v>892</v>
      </c>
      <c r="B31" s="60">
        <f t="shared" ref="B31:AD31" si="3">B25/B23</f>
        <v>1.249609984399376</v>
      </c>
      <c r="C31" s="60">
        <f t="shared" si="3"/>
        <v>1.4539851222104145</v>
      </c>
      <c r="D31" s="60">
        <f t="shared" si="3"/>
        <v>1.5680173661360348</v>
      </c>
      <c r="E31" s="60">
        <f t="shared" si="3"/>
        <v>1.6490665923655614</v>
      </c>
      <c r="F31" s="60">
        <f t="shared" si="3"/>
        <v>1.7250085684908032</v>
      </c>
      <c r="G31" s="60">
        <f t="shared" si="3"/>
        <v>1.7625199079808884</v>
      </c>
      <c r="H31" s="60">
        <f t="shared" si="3"/>
        <v>1.9630269736436023</v>
      </c>
      <c r="I31" s="60">
        <f t="shared" si="3"/>
        <v>1.8940706195869421</v>
      </c>
      <c r="J31" s="60">
        <f t="shared" si="3"/>
        <v>1.9576305106066672</v>
      </c>
      <c r="K31" s="60">
        <f t="shared" si="3"/>
        <v>1.9995760466348702</v>
      </c>
      <c r="L31" s="60">
        <f t="shared" si="3"/>
        <v>1.9662788827534445</v>
      </c>
      <c r="M31" s="60">
        <f t="shared" si="3"/>
        <v>1.93192651705854</v>
      </c>
      <c r="N31" s="60">
        <f t="shared" si="3"/>
        <v>1.89437142251431</v>
      </c>
      <c r="O31" s="60">
        <f t="shared" si="3"/>
        <v>1.9089506966222816</v>
      </c>
      <c r="P31" s="60">
        <f t="shared" si="3"/>
        <v>1.9348974744292016</v>
      </c>
      <c r="Q31" s="60">
        <f t="shared" si="3"/>
        <v>2.0402093327518536</v>
      </c>
      <c r="R31" s="60">
        <f t="shared" si="3"/>
        <v>2.1009746588693958</v>
      </c>
      <c r="S31" s="60">
        <f t="shared" si="3"/>
        <v>2.0994876500726467</v>
      </c>
      <c r="T31" s="60">
        <f t="shared" si="3"/>
        <v>2.236696380334954</v>
      </c>
      <c r="U31" s="60">
        <f t="shared" si="3"/>
        <v>2.1008068705197909</v>
      </c>
      <c r="V31" s="60">
        <f t="shared" si="3"/>
        <v>2.1727109395794515</v>
      </c>
      <c r="W31" s="60">
        <f t="shared" si="3"/>
        <v>2.2190621619902018</v>
      </c>
      <c r="X31" s="60">
        <f t="shared" si="3"/>
        <v>2.1521239220696264</v>
      </c>
      <c r="Y31" s="60">
        <f t="shared" si="3"/>
        <v>2.1185156401787451</v>
      </c>
      <c r="Z31" s="60">
        <f t="shared" si="3"/>
        <v>2.0850078802206462</v>
      </c>
      <c r="AA31" s="60">
        <f t="shared" si="3"/>
        <v>2.0961780632162195</v>
      </c>
      <c r="AB31" s="60">
        <f t="shared" si="3"/>
        <v>2.087782668083169</v>
      </c>
      <c r="AC31" s="60">
        <f t="shared" si="3"/>
        <v>2.1894759873099225</v>
      </c>
      <c r="AD31" s="60">
        <f t="shared" si="3"/>
        <v>2.247509778357236</v>
      </c>
      <c r="AG31" s="207">
        <f t="shared" si="0"/>
        <v>2.6505790145073149E-2</v>
      </c>
      <c r="AH31" s="208"/>
      <c r="AI31" s="211"/>
    </row>
    <row r="32" spans="1:35" ht="16.5" x14ac:dyDescent="0.25">
      <c r="A32" s="24" t="s">
        <v>893</v>
      </c>
      <c r="B32" s="27">
        <f>B27/ВОВЛЕЧЁННОСТЬ!AJ40</f>
        <v>3.0356752292492175E-3</v>
      </c>
      <c r="C32" s="27">
        <f>C27/ВОВЛЕЧЁННОСТЬ!AK40</f>
        <v>9.0263824984410605E-3</v>
      </c>
      <c r="D32" s="27">
        <f>D27/ВОВЛЕЧЁННОСТЬ!AL40</f>
        <v>1.0316213808478442E-2</v>
      </c>
      <c r="E32" s="27">
        <f>E27/ВОВЛЕЧЁННОСТЬ!AM40</f>
        <v>1.2856796688709473E-2</v>
      </c>
      <c r="F32" s="27">
        <f>F27/ВОВЛЕЧЁННОСТЬ!AN40</f>
        <v>1.5435982682977061E-2</v>
      </c>
      <c r="G32" s="27">
        <f>G27/ВОВЛЕЧЁННОСТЬ!AO40</f>
        <v>2.0320493962294274E-2</v>
      </c>
      <c r="H32" s="27">
        <f>H27/ВОВЛЕЧЁННОСТЬ!AP40</f>
        <v>2.8184923436951288E-2</v>
      </c>
      <c r="I32" s="27">
        <f>I27/ВОВЛЕЧЁННОСТЬ!AQ40</f>
        <v>3.2891991488721337E-2</v>
      </c>
      <c r="J32" s="27">
        <f>J27/ВОВЛЕЧЁННОСТЬ!AR40</f>
        <v>3.5585229533287202E-2</v>
      </c>
      <c r="K32" s="27">
        <f>K27/ВОВЛЕЧЁННОСТЬ!AS40</f>
        <v>3.6554357796945283E-2</v>
      </c>
      <c r="L32" s="27">
        <f>L27/ВОВЛЕЧЁННОСТЬ!AT40</f>
        <v>3.851853826018236E-2</v>
      </c>
      <c r="M32" s="27">
        <f>M27/ВОВЛЕЧЁННОСТЬ!AU40</f>
        <v>3.8329883546871703E-2</v>
      </c>
      <c r="N32" s="27">
        <f>N27/ВОВЛЕЧЁННОСТЬ!AV40</f>
        <v>4.1606604867941224E-2</v>
      </c>
      <c r="O32" s="27">
        <f>O27/ВОВЛЕЧЁННОСТЬ!AW40</f>
        <v>4.3065791366724046E-2</v>
      </c>
      <c r="P32" s="27">
        <f>P27/ВОВЛЕЧЁННОСТЬ!AX40</f>
        <v>4.2060037594735568E-2</v>
      </c>
      <c r="Q32" s="27">
        <f>Q27/ВОВЛЕЧЁННОСТЬ!AY40</f>
        <v>4.5058352395466301E-2</v>
      </c>
      <c r="R32" s="27">
        <f>R27/ВОВЛЕЧЁННОСТЬ!AZ40</f>
        <v>4.73307677534857E-2</v>
      </c>
      <c r="S32" s="27">
        <f>S27/ВОВЛЕЧЁННОСТЬ!BA40</f>
        <v>4.8135879521947575E-2</v>
      </c>
      <c r="T32" s="27">
        <f>T27/ВОВЛЕЧЁННОСТЬ!BB40</f>
        <v>5.0221725889438018E-2</v>
      </c>
      <c r="U32" s="27">
        <f>U27/ВОВЛЕЧЁННОСТЬ!BC40</f>
        <v>5.012727430949325E-2</v>
      </c>
      <c r="V32" s="27">
        <f>V27/ВОВЛЕЧЁННОСТЬ!BD40</f>
        <v>5.3112466482611462E-2</v>
      </c>
      <c r="W32" s="27">
        <f>W27/ВОВЛЕЧЁННОСТЬ!BE40</f>
        <v>5.3265510328115523E-2</v>
      </c>
      <c r="X32" s="27">
        <f>X27/ВОВЛЕЧЁННОСТЬ!BF40</f>
        <v>5.2382101210568723E-2</v>
      </c>
      <c r="Y32" s="27">
        <f>Y27/ВОВЛЕЧЁННОСТЬ!BG40</f>
        <v>5.3527240936721419E-2</v>
      </c>
      <c r="Z32" s="27">
        <f>Z27/ВОВЛЕЧЁННОСТЬ!BH40</f>
        <v>5.4969564078322944E-2</v>
      </c>
      <c r="AA32" s="27">
        <f>AA27/ВОВЛЕЧЁННОСТЬ!BI40</f>
        <v>5.49415504752137E-2</v>
      </c>
      <c r="AB32" s="27">
        <f>AB27/ВОВЛЕЧЁННОСТЬ!BJ40</f>
        <v>5.5842733576202688E-2</v>
      </c>
      <c r="AC32" s="27">
        <f>AC27/ВОВЛЕЧЁННОСТЬ!BK40</f>
        <v>5.7413755995795672E-2</v>
      </c>
      <c r="AD32" s="27">
        <f>AD27/ВОВЛЕЧЁННОСТЬ!BL40</f>
        <v>5.933623764323296E-2</v>
      </c>
      <c r="AG32" s="207">
        <f>AD32-AC32</f>
        <v>1.922481647437288E-3</v>
      </c>
      <c r="AH32" s="208"/>
      <c r="AI32" s="211"/>
    </row>
    <row r="33" spans="1:35" ht="16.5" x14ac:dyDescent="0.25">
      <c r="A33" s="21" t="s">
        <v>894</v>
      </c>
      <c r="B33" s="22">
        <v>13145.4</v>
      </c>
      <c r="C33" s="22">
        <v>54870.3</v>
      </c>
      <c r="D33" s="22">
        <v>85438</v>
      </c>
      <c r="E33" s="22">
        <v>110224.2</v>
      </c>
      <c r="F33" s="22">
        <v>168698.8</v>
      </c>
      <c r="G33" s="22">
        <v>296047.59999999998</v>
      </c>
      <c r="H33" s="22">
        <v>402895.8</v>
      </c>
      <c r="I33" s="22">
        <v>585121.30000000005</v>
      </c>
      <c r="J33" s="22">
        <v>408607.9</v>
      </c>
      <c r="K33" s="22">
        <v>470568.6</v>
      </c>
      <c r="L33" s="22">
        <v>438074.8</v>
      </c>
      <c r="M33" s="22">
        <v>481314.2</v>
      </c>
      <c r="N33" s="22">
        <v>510776.9</v>
      </c>
      <c r="O33" s="22">
        <v>514470.5</v>
      </c>
      <c r="P33" s="22">
        <v>544113.19999999995</v>
      </c>
      <c r="Q33" s="22">
        <v>554602.6</v>
      </c>
      <c r="R33" s="22">
        <v>698353.5</v>
      </c>
      <c r="S33" s="22">
        <v>729256.1</v>
      </c>
      <c r="T33" s="22">
        <v>974646.5</v>
      </c>
      <c r="U33" s="22">
        <v>1162585.8</v>
      </c>
      <c r="V33" s="22">
        <v>775858.3</v>
      </c>
      <c r="W33" s="22">
        <v>824009.6</v>
      </c>
      <c r="X33" s="22">
        <v>827793.4</v>
      </c>
      <c r="Y33" s="22">
        <v>742996.7</v>
      </c>
      <c r="Z33" s="22">
        <v>672296.7</v>
      </c>
      <c r="AA33" s="22">
        <v>757739.2</v>
      </c>
      <c r="AB33" s="22">
        <v>809882.3</v>
      </c>
      <c r="AC33" s="22">
        <v>980249.1</v>
      </c>
      <c r="AD33" s="22">
        <v>981860.4</v>
      </c>
      <c r="AG33" s="207">
        <f t="shared" si="0"/>
        <v>1.6437658550261247E-3</v>
      </c>
      <c r="AH33" s="208"/>
      <c r="AI33" s="211"/>
    </row>
    <row r="34" spans="1:35" ht="16.5" x14ac:dyDescent="0.25">
      <c r="A34" s="24" t="s">
        <v>895</v>
      </c>
      <c r="B34" s="27">
        <f t="shared" ref="B34:AD34" si="4">B33/B26</f>
        <v>4.5443714029214394E-3</v>
      </c>
      <c r="C34" s="27">
        <f t="shared" si="4"/>
        <v>6.2543665986068333E-3</v>
      </c>
      <c r="D34" s="27">
        <f t="shared" si="4"/>
        <v>7.8794516096826091E-3</v>
      </c>
      <c r="E34" s="27">
        <f t="shared" si="4"/>
        <v>7.483565319499441E-3</v>
      </c>
      <c r="F34" s="27">
        <f t="shared" si="4"/>
        <v>9.1288653253708187E-3</v>
      </c>
      <c r="G34" s="27">
        <f t="shared" si="4"/>
        <v>1.1928539070704272E-2</v>
      </c>
      <c r="H34" s="27">
        <f t="shared" si="4"/>
        <v>1.0079405576838035E-2</v>
      </c>
      <c r="I34" s="27">
        <f t="shared" si="4"/>
        <v>1.4950787831447852E-2</v>
      </c>
      <c r="J34" s="27">
        <f t="shared" si="4"/>
        <v>9.4280828585592419E-3</v>
      </c>
      <c r="K34" s="27">
        <f t="shared" si="4"/>
        <v>9.7934366104761809E-3</v>
      </c>
      <c r="L34" s="27">
        <f t="shared" si="4"/>
        <v>9.1587513711158305E-3</v>
      </c>
      <c r="M34" s="27">
        <f t="shared" si="4"/>
        <v>1.052313534111048E-2</v>
      </c>
      <c r="N34" s="27">
        <f t="shared" si="4"/>
        <v>1.0726083178418491E-2</v>
      </c>
      <c r="O34" s="27">
        <f t="shared" si="4"/>
        <v>1.0414976932082393E-2</v>
      </c>
      <c r="P34" s="27">
        <f t="shared" si="4"/>
        <v>9.9461879537019928E-3</v>
      </c>
      <c r="Q34" s="27">
        <f t="shared" si="4"/>
        <v>9.3819003788508971E-3</v>
      </c>
      <c r="R34" s="27">
        <f t="shared" si="4"/>
        <v>1.0075147795560357E-2</v>
      </c>
      <c r="S34" s="27">
        <f t="shared" si="4"/>
        <v>1.0057797751569978E-2</v>
      </c>
      <c r="T34" s="27">
        <f t="shared" si="4"/>
        <v>1.1068803502179142E-2</v>
      </c>
      <c r="U34" s="27">
        <f t="shared" si="4"/>
        <v>1.4623810000426387E-2</v>
      </c>
      <c r="V34" s="27">
        <f t="shared" si="4"/>
        <v>8.7964585334542392E-3</v>
      </c>
      <c r="W34" s="27">
        <f t="shared" si="4"/>
        <v>8.7370482568522329E-3</v>
      </c>
      <c r="X34" s="27">
        <f t="shared" si="4"/>
        <v>9.1078458292909569E-3</v>
      </c>
      <c r="Y34" s="27">
        <f t="shared" si="4"/>
        <v>8.3244770587565832E-3</v>
      </c>
      <c r="Z34" s="27">
        <f t="shared" si="4"/>
        <v>7.5093794721070696E-3</v>
      </c>
      <c r="AA34" s="27">
        <f t="shared" si="4"/>
        <v>8.0642751534421714E-3</v>
      </c>
      <c r="AB34" s="27">
        <f t="shared" si="4"/>
        <v>8.1913773513958409E-3</v>
      </c>
      <c r="AC34" s="27">
        <f t="shared" si="4"/>
        <v>9.013933068035624E-3</v>
      </c>
      <c r="AD34" s="27">
        <f t="shared" si="4"/>
        <v>8.2555359032468641E-3</v>
      </c>
      <c r="AG34" s="207">
        <f>AD34-AC34</f>
        <v>-7.5839716478875996E-4</v>
      </c>
      <c r="AH34" s="208"/>
      <c r="AI34" s="211"/>
    </row>
    <row r="35" spans="1:35" ht="16.5" x14ac:dyDescent="0.25">
      <c r="A35" s="21" t="s">
        <v>896</v>
      </c>
      <c r="B35" s="22">
        <v>24866.100000000002</v>
      </c>
      <c r="C35" s="22">
        <v>121621.79999999996</v>
      </c>
      <c r="D35" s="22">
        <v>134238.60000000003</v>
      </c>
      <c r="E35" s="22">
        <v>195630.00000000009</v>
      </c>
      <c r="F35" s="22">
        <v>226597.9</v>
      </c>
      <c r="G35" s="22">
        <v>380072.40000000014</v>
      </c>
      <c r="H35" s="22">
        <v>695067.60000000021</v>
      </c>
      <c r="I35" s="22">
        <v>479462.09999999974</v>
      </c>
      <c r="J35" s="22">
        <v>508169.49999999988</v>
      </c>
      <c r="K35" s="22">
        <v>514316.20000000054</v>
      </c>
      <c r="L35" s="22">
        <v>514044.60000000027</v>
      </c>
      <c r="M35" s="22">
        <v>479203.3000000004</v>
      </c>
      <c r="N35" s="22">
        <v>503833.00000000035</v>
      </c>
      <c r="O35" s="22">
        <v>574501.00000000023</v>
      </c>
      <c r="P35" s="22">
        <v>651450.89999999991</v>
      </c>
      <c r="Q35" s="22">
        <v>589473.3000000004</v>
      </c>
      <c r="R35" s="22">
        <v>780403.00000000023</v>
      </c>
      <c r="S35" s="22">
        <v>815031.29999999923</v>
      </c>
      <c r="T35" s="22">
        <v>1393791.8999999994</v>
      </c>
      <c r="U35" s="22">
        <v>805768.29999999958</v>
      </c>
      <c r="V35" s="22">
        <v>859418.89999999874</v>
      </c>
      <c r="W35" s="22">
        <v>928064.39999999816</v>
      </c>
      <c r="X35" s="22">
        <v>847528.5</v>
      </c>
      <c r="Y35" s="22">
        <v>788852.79999999888</v>
      </c>
      <c r="Z35" s="22">
        <v>743279.90000000014</v>
      </c>
      <c r="AA35" s="22">
        <v>881252.6</v>
      </c>
      <c r="AB35" s="22">
        <v>957363.599999998</v>
      </c>
      <c r="AC35" s="22">
        <v>1067832.7999999975</v>
      </c>
      <c r="AD35" s="22">
        <v>1122281.1999999988</v>
      </c>
      <c r="AG35" s="207">
        <f t="shared" si="0"/>
        <v>5.0989630586362855E-2</v>
      </c>
      <c r="AH35" s="208"/>
      <c r="AI35" s="211"/>
    </row>
    <row r="36" spans="1:35" ht="16.5" x14ac:dyDescent="0.25">
      <c r="A36" s="24" t="s">
        <v>897</v>
      </c>
      <c r="B36" s="27">
        <f t="shared" ref="B36:AD36" si="5">B35/B26</f>
        <v>8.596223298049873E-3</v>
      </c>
      <c r="C36" s="27">
        <f t="shared" si="5"/>
        <v>1.3863006464014963E-2</v>
      </c>
      <c r="D36" s="27">
        <f t="shared" si="5"/>
        <v>1.2380048138434187E-2</v>
      </c>
      <c r="E36" s="27">
        <f t="shared" si="5"/>
        <v>1.3282109404773873E-2</v>
      </c>
      <c r="F36" s="27">
        <f t="shared" si="5"/>
        <v>1.2261982373981583E-2</v>
      </c>
      <c r="G36" s="27">
        <f t="shared" si="5"/>
        <v>1.5314120003324954E-2</v>
      </c>
      <c r="H36" s="27">
        <f t="shared" si="5"/>
        <v>1.7388784503882718E-2</v>
      </c>
      <c r="I36" s="27">
        <f t="shared" si="5"/>
        <v>1.2251025779304956E-2</v>
      </c>
      <c r="J36" s="27">
        <f t="shared" si="5"/>
        <v>1.1725334121519968E-2</v>
      </c>
      <c r="K36" s="27">
        <f t="shared" si="5"/>
        <v>1.0703908213257313E-2</v>
      </c>
      <c r="L36" s="27">
        <f t="shared" si="5"/>
        <v>1.0747038371220374E-2</v>
      </c>
      <c r="M36" s="27">
        <f t="shared" si="5"/>
        <v>1.0476984019600443E-2</v>
      </c>
      <c r="N36" s="27">
        <f t="shared" si="5"/>
        <v>1.0580264428622609E-2</v>
      </c>
      <c r="O36" s="27">
        <f t="shared" si="5"/>
        <v>1.163023858988663E-2</v>
      </c>
      <c r="P36" s="27">
        <f t="shared" si="5"/>
        <v>1.1908281390725903E-2</v>
      </c>
      <c r="Q36" s="27">
        <f t="shared" si="5"/>
        <v>9.9717884059549889E-3</v>
      </c>
      <c r="R36" s="27">
        <f t="shared" si="5"/>
        <v>1.1258876149541302E-2</v>
      </c>
      <c r="S36" s="27">
        <f t="shared" si="5"/>
        <v>1.1240797268064194E-2</v>
      </c>
      <c r="T36" s="27">
        <f t="shared" si="5"/>
        <v>1.5828927374210971E-2</v>
      </c>
      <c r="U36" s="27">
        <f t="shared" si="5"/>
        <v>1.0135512169137592E-2</v>
      </c>
      <c r="V36" s="27">
        <f t="shared" si="5"/>
        <v>9.7438446127557626E-3</v>
      </c>
      <c r="W36" s="27">
        <f t="shared" si="5"/>
        <v>9.8403507049755218E-3</v>
      </c>
      <c r="X36" s="27">
        <f t="shared" si="5"/>
        <v>9.3249824339384918E-3</v>
      </c>
      <c r="Y36" s="27">
        <f t="shared" si="5"/>
        <v>8.8382452254981564E-3</v>
      </c>
      <c r="Z36" s="27">
        <f t="shared" si="5"/>
        <v>8.3022433742271778E-3</v>
      </c>
      <c r="AA36" s="27">
        <f t="shared" si="5"/>
        <v>9.3787723349752963E-3</v>
      </c>
      <c r="AB36" s="27">
        <f t="shared" si="5"/>
        <v>9.6830446968538143E-3</v>
      </c>
      <c r="AC36" s="27">
        <f t="shared" si="5"/>
        <v>9.8193136694061222E-3</v>
      </c>
      <c r="AD36" s="27">
        <f t="shared" si="5"/>
        <v>9.4362016638403646E-3</v>
      </c>
      <c r="AG36" s="207">
        <f>AD36-AC36</f>
        <v>-3.8311200556575761E-4</v>
      </c>
      <c r="AH36" s="208"/>
      <c r="AI36" s="211"/>
    </row>
    <row r="37" spans="1:35" ht="16.5" x14ac:dyDescent="0.25">
      <c r="A37" s="21" t="s">
        <v>898</v>
      </c>
      <c r="B37" s="22">
        <v>121</v>
      </c>
      <c r="C37" s="22">
        <v>497</v>
      </c>
      <c r="D37" s="22">
        <v>706</v>
      </c>
      <c r="E37" s="22">
        <v>1039</v>
      </c>
      <c r="F37" s="22">
        <v>1428</v>
      </c>
      <c r="G37" s="22">
        <v>1998</v>
      </c>
      <c r="H37" s="22">
        <v>2812</v>
      </c>
      <c r="I37" s="22">
        <v>3953</v>
      </c>
      <c r="J37" s="22">
        <v>3423</v>
      </c>
      <c r="K37" s="22">
        <v>3920</v>
      </c>
      <c r="L37" s="22">
        <v>3702</v>
      </c>
      <c r="M37" s="22">
        <v>3810</v>
      </c>
      <c r="N37" s="22">
        <v>4283</v>
      </c>
      <c r="O37" s="22">
        <v>4295</v>
      </c>
      <c r="P37" s="22">
        <v>4384</v>
      </c>
      <c r="Q37" s="22">
        <v>4734</v>
      </c>
      <c r="R37" s="22">
        <v>5661</v>
      </c>
      <c r="S37" s="22">
        <v>5998</v>
      </c>
      <c r="T37" s="22">
        <v>6774</v>
      </c>
      <c r="U37" s="22">
        <v>8465</v>
      </c>
      <c r="V37" s="22">
        <v>7183</v>
      </c>
      <c r="W37" s="22">
        <v>7360</v>
      </c>
      <c r="X37" s="22">
        <v>7501</v>
      </c>
      <c r="Y37" s="22">
        <v>6670</v>
      </c>
      <c r="Z37" s="22">
        <v>6197</v>
      </c>
      <c r="AA37" s="22">
        <v>7075</v>
      </c>
      <c r="AB37" s="22">
        <v>7397</v>
      </c>
      <c r="AC37" s="22">
        <v>8278</v>
      </c>
      <c r="AD37" s="22">
        <v>8752</v>
      </c>
      <c r="AG37" s="207">
        <f t="shared" si="0"/>
        <v>5.7260207779656902E-2</v>
      </c>
      <c r="AH37" s="208"/>
      <c r="AI37" s="211"/>
    </row>
    <row r="38" spans="1:35" ht="16.5" x14ac:dyDescent="0.25">
      <c r="A38" s="24" t="s">
        <v>899</v>
      </c>
      <c r="B38" s="27">
        <f t="shared" ref="B38:AD38" si="6">B37/B23</f>
        <v>6.2922516900676032E-2</v>
      </c>
      <c r="C38" s="27">
        <f t="shared" si="6"/>
        <v>0.10563230605738576</v>
      </c>
      <c r="D38" s="27">
        <f t="shared" si="6"/>
        <v>0.12771345875542692</v>
      </c>
      <c r="E38" s="27">
        <f t="shared" si="6"/>
        <v>0.14474784062412929</v>
      </c>
      <c r="F38" s="27">
        <f t="shared" si="6"/>
        <v>0.16314406489203701</v>
      </c>
      <c r="G38" s="27">
        <f t="shared" si="6"/>
        <v>0.17678287028844453</v>
      </c>
      <c r="H38" s="27">
        <f t="shared" si="6"/>
        <v>0.17356953274489229</v>
      </c>
      <c r="I38" s="27">
        <f t="shared" si="6"/>
        <v>0.23941614681121676</v>
      </c>
      <c r="J38" s="27">
        <f t="shared" si="6"/>
        <v>0.19572302590199553</v>
      </c>
      <c r="K38" s="27">
        <f t="shared" si="6"/>
        <v>0.2077371489136195</v>
      </c>
      <c r="L38" s="27">
        <f t="shared" si="6"/>
        <v>0.19846673457352704</v>
      </c>
      <c r="M38" s="27">
        <f t="shared" si="6"/>
        <v>0.20405977183868029</v>
      </c>
      <c r="N38" s="27">
        <f t="shared" si="6"/>
        <v>0.22699809200763196</v>
      </c>
      <c r="O38" s="27">
        <f t="shared" si="6"/>
        <v>0.22081126934347847</v>
      </c>
      <c r="P38" s="27">
        <f t="shared" si="6"/>
        <v>0.21251636046342529</v>
      </c>
      <c r="Q38" s="27">
        <f t="shared" si="6"/>
        <v>0.2064544265154819</v>
      </c>
      <c r="R38" s="27">
        <f t="shared" si="6"/>
        <v>0.2207017543859649</v>
      </c>
      <c r="S38" s="27">
        <f t="shared" si="6"/>
        <v>0.22933394509444063</v>
      </c>
      <c r="T38" s="27">
        <f t="shared" si="6"/>
        <v>0.22872771474878445</v>
      </c>
      <c r="U38" s="27">
        <f t="shared" si="6"/>
        <v>0.29313986909997575</v>
      </c>
      <c r="V38" s="27">
        <f t="shared" si="6"/>
        <v>0.23898722384881554</v>
      </c>
      <c r="W38" s="27">
        <f t="shared" si="6"/>
        <v>0.23414137558058154</v>
      </c>
      <c r="X38" s="27">
        <f t="shared" si="6"/>
        <v>0.23957202171830086</v>
      </c>
      <c r="Y38" s="27">
        <f t="shared" si="6"/>
        <v>0.21598342076290394</v>
      </c>
      <c r="Z38" s="27">
        <f t="shared" si="6"/>
        <v>0.20347386393485684</v>
      </c>
      <c r="AA38" s="27">
        <f t="shared" si="6"/>
        <v>0.22273643117995215</v>
      </c>
      <c r="AB38" s="27">
        <f t="shared" si="6"/>
        <v>0.2245257246926696</v>
      </c>
      <c r="AC38" s="27">
        <f t="shared" si="6"/>
        <v>0.22639754950224264</v>
      </c>
      <c r="AD38" s="27">
        <f t="shared" si="6"/>
        <v>0.22821382007822685</v>
      </c>
      <c r="AG38" s="207">
        <f>AD38-AC38</f>
        <v>1.8162705759842135E-3</v>
      </c>
      <c r="AH38" s="208"/>
      <c r="AI38" s="211"/>
    </row>
    <row r="39" spans="1:35" ht="16.5" x14ac:dyDescent="0.25">
      <c r="A39" s="21" t="s">
        <v>900</v>
      </c>
      <c r="B39" s="22">
        <v>517998.87999999942</v>
      </c>
      <c r="C39" s="22">
        <v>1697736.7299999986</v>
      </c>
      <c r="D39" s="22">
        <v>2106006.9499999974</v>
      </c>
      <c r="E39" s="22">
        <v>2847858.9299999997</v>
      </c>
      <c r="F39" s="22">
        <v>3419070.6900000032</v>
      </c>
      <c r="G39" s="22">
        <v>4709825.4799999967</v>
      </c>
      <c r="H39" s="22">
        <v>7358859.7899999954</v>
      </c>
      <c r="I39" s="22">
        <v>6966657.2799999826</v>
      </c>
      <c r="J39" s="22">
        <v>7913862.1999999955</v>
      </c>
      <c r="K39" s="22">
        <v>9047129.6099999994</v>
      </c>
      <c r="L39" s="22">
        <v>8910345.299999997</v>
      </c>
      <c r="M39" s="22">
        <v>8114801.3199999779</v>
      </c>
      <c r="N39" s="22">
        <v>8930969.6200000048</v>
      </c>
      <c r="O39" s="22">
        <v>9375800.2699999958</v>
      </c>
      <c r="P39" s="22">
        <v>10396742.819999993</v>
      </c>
      <c r="Q39" s="22">
        <v>11140149.249999993</v>
      </c>
      <c r="R39" s="22">
        <v>13096669.669999979</v>
      </c>
      <c r="S39" s="22">
        <v>14020331.779999971</v>
      </c>
      <c r="T39" s="22">
        <v>15931673.719999984</v>
      </c>
      <c r="U39" s="22">
        <v>14044078.629999965</v>
      </c>
      <c r="V39" s="22">
        <v>16318452.189999983</v>
      </c>
      <c r="W39" s="22">
        <v>17500657.679999977</v>
      </c>
      <c r="X39" s="22">
        <v>16362964.829999968</v>
      </c>
      <c r="Y39" s="22">
        <v>15942320.779999986</v>
      </c>
      <c r="Z39" s="22">
        <v>15911270.619999975</v>
      </c>
      <c r="AA39" s="22">
        <v>16599470.359999985</v>
      </c>
      <c r="AB39" s="22">
        <v>17492849.389999986</v>
      </c>
      <c r="AC39" s="22">
        <v>17693704.899999991</v>
      </c>
      <c r="AD39" s="22">
        <v>18603489.269999981</v>
      </c>
      <c r="AG39" s="207">
        <f t="shared" si="0"/>
        <v>5.1418534170307728E-2</v>
      </c>
      <c r="AH39" s="208"/>
      <c r="AI39" s="211"/>
    </row>
    <row r="40" spans="1:35" ht="16.5" x14ac:dyDescent="0.25">
      <c r="A40" s="24" t="s">
        <v>901</v>
      </c>
      <c r="B40" s="25">
        <f t="shared" ref="B40:AD40" si="7">B39/B26</f>
        <v>0.17907247379443239</v>
      </c>
      <c r="C40" s="25">
        <f t="shared" si="7"/>
        <v>0.1935157616659646</v>
      </c>
      <c r="D40" s="25">
        <f t="shared" si="7"/>
        <v>0.19422481626653526</v>
      </c>
      <c r="E40" s="25">
        <f t="shared" si="7"/>
        <v>0.19335262422748165</v>
      </c>
      <c r="F40" s="25">
        <f t="shared" si="7"/>
        <v>0.18501753342011151</v>
      </c>
      <c r="G40" s="25">
        <f t="shared" si="7"/>
        <v>0.18977129777231252</v>
      </c>
      <c r="H40" s="25">
        <f t="shared" si="7"/>
        <v>0.18409954237918372</v>
      </c>
      <c r="I40" s="25">
        <f t="shared" si="7"/>
        <v>0.17800926899719993</v>
      </c>
      <c r="J40" s="25">
        <f t="shared" si="7"/>
        <v>0.18260182574252695</v>
      </c>
      <c r="K40" s="25">
        <f t="shared" si="7"/>
        <v>0.18828814830036916</v>
      </c>
      <c r="L40" s="25">
        <f t="shared" si="7"/>
        <v>0.18628699307399207</v>
      </c>
      <c r="M40" s="25">
        <f t="shared" si="7"/>
        <v>0.17741664915886904</v>
      </c>
      <c r="N40" s="25">
        <f t="shared" si="7"/>
        <v>0.18754631035203162</v>
      </c>
      <c r="O40" s="25">
        <f t="shared" si="7"/>
        <v>0.1898043591068134</v>
      </c>
      <c r="P40" s="25">
        <f t="shared" si="7"/>
        <v>0.1900486115646921</v>
      </c>
      <c r="Q40" s="25">
        <f t="shared" si="7"/>
        <v>0.18845164171432024</v>
      </c>
      <c r="R40" s="25">
        <f t="shared" si="7"/>
        <v>0.18894568804320802</v>
      </c>
      <c r="S40" s="25">
        <f t="shared" si="7"/>
        <v>0.19336644760756727</v>
      </c>
      <c r="T40" s="25">
        <f t="shared" si="7"/>
        <v>0.18093182078580411</v>
      </c>
      <c r="U40" s="25">
        <f t="shared" si="7"/>
        <v>0.17665615519832428</v>
      </c>
      <c r="V40" s="25">
        <f t="shared" si="7"/>
        <v>0.18501392331497948</v>
      </c>
      <c r="W40" s="25">
        <f t="shared" si="7"/>
        <v>0.1855610549644221</v>
      </c>
      <c r="X40" s="25">
        <f t="shared" si="7"/>
        <v>0.18003448805190983</v>
      </c>
      <c r="Y40" s="25">
        <f t="shared" si="7"/>
        <v>0.17861651821124946</v>
      </c>
      <c r="Z40" s="25">
        <f t="shared" si="7"/>
        <v>0.17772475897764803</v>
      </c>
      <c r="AA40" s="25">
        <f t="shared" si="7"/>
        <v>0.17666064575311358</v>
      </c>
      <c r="AB40" s="25">
        <f t="shared" si="7"/>
        <v>0.17692759837401609</v>
      </c>
      <c r="AC40" s="25">
        <f t="shared" si="7"/>
        <v>0.16270341048430842</v>
      </c>
      <c r="AD40" s="25">
        <f t="shared" si="7"/>
        <v>0.15641915448891985</v>
      </c>
      <c r="AG40" s="207">
        <f>AD40-AC40</f>
        <v>-6.2842559953885657E-3</v>
      </c>
      <c r="AH40" s="208"/>
      <c r="AI40" s="211"/>
    </row>
    <row r="41" spans="1:35" ht="16.5" x14ac:dyDescent="0.25">
      <c r="A41" s="24" t="s">
        <v>902</v>
      </c>
      <c r="B41" s="27">
        <f>B27/(ВОВЛЕЧЁННОСТЬ!AJ$71+ВОВЛЕЧЁННОСТЬ!AJ$70)</f>
        <v>5.3589367502792171E-3</v>
      </c>
      <c r="C41" s="27">
        <f>C27/(ВОВЛЕЧЁННОСТЬ!AK$71+ВОВЛЕЧЁННОСТЬ!AK$70)</f>
        <v>1.6108192383721583E-2</v>
      </c>
      <c r="D41" s="27">
        <f>D27/(ВОВЛЕЧЁННОСТЬ!AL$71+ВОВЛЕЧЁННОСТЬ!AL$70)</f>
        <v>1.8529556549814186E-2</v>
      </c>
      <c r="E41" s="27">
        <f>E27/(ВОВЛЕЧЁННОСТЬ!AM$71+ВОВЛЕЧЁННОСТЬ!AM$70)</f>
        <v>2.2803603348571705E-2</v>
      </c>
      <c r="F41" s="27">
        <f>F27/(ВОВЛЕЧЁННОСТЬ!AN$71+ВОВЛЕЧЁННОСТЬ!AN$70)</f>
        <v>2.7110675763292486E-2</v>
      </c>
      <c r="G41" s="27">
        <f>G27/(ВОВЛЕЧЁННОСТЬ!AO$71+ВОВЛЕЧЁННОСТЬ!AO$70)</f>
        <v>3.5173354846694559E-2</v>
      </c>
      <c r="H41" s="27">
        <f>H27/(ВОВЛЕЧЁННОСТЬ!AP$71+ВОВЛЕЧЁННОСТЬ!AP$70)</f>
        <v>4.8420064108400149E-2</v>
      </c>
      <c r="I41" s="27">
        <f>I27/(ВОВЛЕЧЁННОСТЬ!AQ$71+ВОВЛЕЧЁННОСТЬ!AQ$70)</f>
        <v>5.6860009597541818E-2</v>
      </c>
      <c r="J41" s="27">
        <f>J27/(ВОВЛЕЧЁННОСТЬ!AR$71+ВОВЛЕЧЁННОСТЬ!AR$70)</f>
        <v>6.1189174171285485E-2</v>
      </c>
      <c r="K41" s="27">
        <f>K27/(ВОВЛЕЧЁННОСТЬ!AS$71+ВОВЛЕЧЁННОСТЬ!AS$70)</f>
        <v>6.2941911933780556E-2</v>
      </c>
      <c r="L41" s="27">
        <f>L27/(ВОВЛЕЧЁННОСТЬ!AT$71+ВОВЛЕЧЁННОСТЬ!AT$70)</f>
        <v>6.6335495344563303E-2</v>
      </c>
      <c r="M41" s="27">
        <f>M27/(ВОВЛЕЧЁННОСТЬ!AU$71+ВОВЛЕЧЁННОСТЬ!AU$70)</f>
        <v>6.7519225456679571E-2</v>
      </c>
      <c r="N41" s="27">
        <f>N27/(ВОВЛЕЧЁННОСТЬ!AV$71+ВОВЛЕЧЁННОСТЬ!AV$70)</f>
        <v>7.2733607881010659E-2</v>
      </c>
      <c r="O41" s="27">
        <f>O27/(ВОВЛЕЧЁННОСТЬ!AW$71+ВОВЛЕЧЁННОСТЬ!AW$70)</f>
        <v>7.5558026215023139E-2</v>
      </c>
      <c r="P41" s="27">
        <f>P27/(ВОВЛЕЧЁННОСТЬ!AX$71+ВОВЛЕЧЁННОСТЬ!AX$70)</f>
        <v>7.2683956699027705E-2</v>
      </c>
      <c r="Q41" s="27">
        <f>Q27/(ВОВЛЕЧЁННОСТЬ!AY$71+ВОВЛЕЧЁННОСТЬ!AY$70)</f>
        <v>7.8797559370098094E-2</v>
      </c>
      <c r="R41" s="27">
        <f>R27/(ВОВЛЕЧЁННОСТЬ!AZ$71+ВОВЛЕЧЁННОСТЬ!AZ$70)</f>
        <v>8.1648962501902428E-2</v>
      </c>
      <c r="S41" s="27">
        <f>S27/(ВОВЛЕЧЁННОСТЬ!BA$71+ВОВЛЕЧЁННОСТЬ!BA$70)</f>
        <v>8.1489352413231325E-2</v>
      </c>
      <c r="T41" s="27">
        <f>T27/(ВОВЛЕЧЁННОСТЬ!BB$71+ВОВЛЕЧЁННОСТЬ!BB$70)</f>
        <v>8.4159694284519859E-2</v>
      </c>
      <c r="U41" s="27">
        <f>U27/(ВОВЛЕЧЁННОСТЬ!BC$71+ВОВЛЕЧЁННОСТЬ!BC$70)</f>
        <v>8.3649089922980147E-2</v>
      </c>
      <c r="V41" s="27">
        <f>V27/(ВОВЛЕЧЁННОСТЬ!BD$71+ВОВЛЕЧЁННОСТЬ!BD$70)</f>
        <v>8.7558666078566119E-2</v>
      </c>
      <c r="W41" s="27">
        <f>W27/(ВОВЛЕЧЁННОСТЬ!BE$71+ВОВЛЕЧЁННОСТЬ!BE$70)</f>
        <v>8.7622885739856979E-2</v>
      </c>
      <c r="X41" s="27">
        <f>X27/(ВОВЛЕЧЁННОСТЬ!BF$71+ВОВЛЕЧЁННОСТЬ!BF$70)</f>
        <v>8.5440937301722128E-2</v>
      </c>
      <c r="Y41" s="27">
        <f>Y27/(ВОВЛЕЧЁННОСТЬ!BG$71+ВОВЛЕЧЁННОСТЬ!BG$70)</f>
        <v>8.7775536313161664E-2</v>
      </c>
      <c r="Z41" s="27">
        <f>Z27/(ВОВЛЕЧЁННОСТЬ!BH$71+ВОВЛЕЧЁННОСТЬ!BH$70)</f>
        <v>9.0452772203153217E-2</v>
      </c>
      <c r="AA41" s="27">
        <f>AA27/(ВОВЛЕЧЁННОСТЬ!BI$71+ВОВЛЕЧЁННОСТЬ!BI$70)</f>
        <v>9.0316508784033384E-2</v>
      </c>
      <c r="AB41" s="27">
        <f>AB27/(ВОВЛЕЧЁННОСТЬ!BJ$71+ВОВЛЕЧЁННОСТЬ!BJ$70)</f>
        <v>9.1736662637632194E-2</v>
      </c>
      <c r="AC41" s="27">
        <f>AC27/(ВОВЛЕЧЁННОСТЬ!BK$71+ВОВЛЕЧЁННОСТЬ!BK$70)</f>
        <v>9.5626658949611754E-2</v>
      </c>
      <c r="AD41" s="27">
        <f>AD27/(ВОВЛЕЧЁННОСТЬ!BL$71+ВОВЛЕЧЁННОСТЬ!BL$70)</f>
        <v>9.8198314260930744E-2</v>
      </c>
      <c r="AG41" s="207">
        <f>AD41-AC41</f>
        <v>2.5716553113189905E-3</v>
      </c>
      <c r="AH41" s="208"/>
      <c r="AI41" s="211"/>
    </row>
    <row r="42" spans="1:35" ht="16.5" x14ac:dyDescent="0.25">
      <c r="A42" s="24" t="s">
        <v>903</v>
      </c>
      <c r="B42" s="27">
        <f>B23/'АКТИВНОСТЬ БАЗЫ'!AJ76</f>
        <v>5.0196557502858305E-3</v>
      </c>
      <c r="C42" s="27">
        <f>C23/'АКТИВНОСТЬ БАЗЫ'!AK76</f>
        <v>1.2237403017605734E-2</v>
      </c>
      <c r="D42" s="27">
        <f>D23/'АКТИВНОСТЬ БАЗЫ'!AL76</f>
        <v>1.3609394618282086E-2</v>
      </c>
      <c r="E42" s="27">
        <f>E23/'АКТИВНОСТЬ БАЗЫ'!AM76</f>
        <v>1.7007342679710841E-2</v>
      </c>
      <c r="F42" s="27">
        <f>F23/'АКТИВНОСТЬ БАЗЫ'!AN76</f>
        <v>2.0102799187895603E-2</v>
      </c>
      <c r="G42" s="27">
        <f>G23/'АКТИВНОСТЬ БАЗЫ'!AO76</f>
        <v>2.5720501756877311E-2</v>
      </c>
      <c r="H42" s="27">
        <f>H23/'АКТИВНОСТЬ БАЗЫ'!AP76</f>
        <v>3.4343288739276334E-2</v>
      </c>
      <c r="I42" s="27">
        <f>I23/'АКТИВНОСТЬ БАЗЫ'!AQ76</f>
        <v>3.7517411250906067E-2</v>
      </c>
      <c r="J42" s="27">
        <f>J23/'АКТИВНОСТЬ БАЗЫ'!AR76</f>
        <v>3.923781404385733E-2</v>
      </c>
      <c r="K42" s="27">
        <f>K23/'АКТИВНОСТЬ БАЗЫ'!AS76</f>
        <v>4.0643139450983773E-2</v>
      </c>
      <c r="L42" s="27">
        <f>L23/'АКТИВНОСТЬ БАЗЫ'!AT76</f>
        <v>4.1456362250329483E-2</v>
      </c>
      <c r="M42" s="27">
        <f>M23/'АКТИВНОСТЬ БАЗЫ'!AU76</f>
        <v>4.1587316436467472E-2</v>
      </c>
      <c r="N42" s="27">
        <f>N23/'АКТИВНОСТЬ БАЗЫ'!AV76</f>
        <v>4.3681082720413753E-2</v>
      </c>
      <c r="O42" s="27">
        <f>O23/'АКТИВНОСТЬ БАЗЫ'!AW76</f>
        <v>4.4787941725709261E-2</v>
      </c>
      <c r="P42" s="27">
        <f>P23/'АКТИВНОСТЬ БАЗЫ'!AX76</f>
        <v>4.5807917182021464E-2</v>
      </c>
      <c r="Q42" s="27">
        <f>Q23/'АКТИВНОСТЬ БАЗЫ'!AY76</f>
        <v>4.8302258809948623E-2</v>
      </c>
      <c r="R42" s="27">
        <f>R23/'АКТИВНОСТЬ БАЗЫ'!AZ76</f>
        <v>5.1269955805897743E-2</v>
      </c>
      <c r="S42" s="27">
        <f>S23/'АКТИВНОСТЬ БАЗЫ'!BA76</f>
        <v>5.2295658224658981E-2</v>
      </c>
      <c r="T42" s="27">
        <f>T23/'АКТИВНОСТЬ БАЗЫ'!BB76</f>
        <v>5.4836625147895578E-2</v>
      </c>
      <c r="U42" s="27">
        <f>U23/'АКТИВНОСТЬ БАЗЫ'!BC76</f>
        <v>5.4735138188359234E-2</v>
      </c>
      <c r="V42" s="27">
        <f>V23/'АКТИВНОСТЬ БАЗЫ'!BD76</f>
        <v>5.6245040944952619E-2</v>
      </c>
      <c r="W42" s="27">
        <f>W23/'АКТИВНОСТЬ БАЗЫ'!BE76</f>
        <v>5.6990356565929434E-2</v>
      </c>
      <c r="X42" s="27">
        <f>X23/'АКТИВНОСТЬ БАЗЫ'!BF76</f>
        <v>5.6929032351909062E-2</v>
      </c>
      <c r="Y42" s="27">
        <f>Y23/'АКТИВНОСТЬ БАЗЫ'!BG76</f>
        <v>5.6956107169402088E-2</v>
      </c>
      <c r="Z42" s="27">
        <f>Z23/'АКТИВНОСТЬ БАЗЫ'!BH76</f>
        <v>5.6921889397045879E-2</v>
      </c>
      <c r="AA42" s="27">
        <f>AA23/'АКТИВНОСТЬ БАЗЫ'!BI76</f>
        <v>5.8149411988693778E-2</v>
      </c>
      <c r="AB42" s="27">
        <f>AB23/'АКТИВНОСТЬ БАЗЫ'!BJ76</f>
        <v>5.8757854147828303E-2</v>
      </c>
      <c r="AC42" s="27">
        <f>AC23/'АКТИВНОСТЬ БАЗЫ'!BK76</f>
        <v>6.1700978737765776E-2</v>
      </c>
      <c r="AD42" s="27">
        <f>AD23/'АКТИВНОСТЬ БАЗЫ'!BL76</f>
        <v>6.3781980384754189E-2</v>
      </c>
      <c r="AG42" s="207">
        <f>AD42-AC42</f>
        <v>2.0810016469884132E-3</v>
      </c>
      <c r="AH42" s="208"/>
      <c r="AI42" s="211"/>
    </row>
    <row r="43" spans="1:35" ht="33" x14ac:dyDescent="0.25">
      <c r="A43" s="24" t="s">
        <v>904</v>
      </c>
      <c r="B43" s="27">
        <v>1.2751301342596931E-2</v>
      </c>
      <c r="C43" s="27">
        <v>3.8381569051559677E-2</v>
      </c>
      <c r="D43" s="27">
        <v>4.4142371105880915E-2</v>
      </c>
      <c r="E43" s="27">
        <v>5.5339224982203866E-2</v>
      </c>
      <c r="F43" s="27">
        <v>6.4305695777183605E-2</v>
      </c>
      <c r="G43" s="27">
        <v>8.5347520916454839E-2</v>
      </c>
      <c r="H43" s="27">
        <v>0.11681189913002216</v>
      </c>
      <c r="I43" s="27">
        <v>0.14154715955929498</v>
      </c>
      <c r="J43" s="27">
        <v>0.14989545195926776</v>
      </c>
      <c r="K43" s="27">
        <v>0.1549859820143315</v>
      </c>
      <c r="L43" s="27">
        <v>0.16088623183709724</v>
      </c>
      <c r="M43" s="27">
        <v>0.16711157489545092</v>
      </c>
      <c r="N43" s="27">
        <v>0.17751690761274164</v>
      </c>
      <c r="O43" s="27">
        <v>0.18137570985202389</v>
      </c>
      <c r="P43" s="27">
        <v>0.17448799708233437</v>
      </c>
      <c r="Q43" s="27">
        <v>0.19166517413580017</v>
      </c>
      <c r="R43" s="27">
        <v>0.19830562481653452</v>
      </c>
      <c r="S43" s="27">
        <v>0.20011256128979293</v>
      </c>
      <c r="T43" s="27">
        <v>0.20936923642251545</v>
      </c>
      <c r="U43" s="27">
        <v>0.21236181928723111</v>
      </c>
      <c r="V43" s="27">
        <v>0.21678192921205966</v>
      </c>
      <c r="W43" s="27">
        <v>0.21581241867871997</v>
      </c>
      <c r="X43" s="27">
        <v>0.21150621699216748</v>
      </c>
      <c r="Y43" s="27">
        <v>0.21666825425238068</v>
      </c>
      <c r="Z43" s="27">
        <v>0.21696930298920097</v>
      </c>
      <c r="AA43" s="27">
        <v>0.2131624595482636</v>
      </c>
      <c r="AB43" s="27">
        <v>0.21592665136634054</v>
      </c>
      <c r="AC43" s="27">
        <v>0.22898254941312229</v>
      </c>
      <c r="AD43" s="27">
        <v>0.23680074753954475</v>
      </c>
      <c r="AG43" s="207">
        <f>AD43-AC43</f>
        <v>7.8181981264224543E-3</v>
      </c>
      <c r="AH43" s="208"/>
      <c r="AI43" s="211"/>
    </row>
    <row r="44" spans="1:35" ht="15.7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</row>
  </sheetData>
  <mergeCells count="4">
    <mergeCell ref="B21:H21"/>
    <mergeCell ref="I21:T21"/>
    <mergeCell ref="U21:AF21"/>
    <mergeCell ref="AG21:AG22"/>
  </mergeCells>
  <conditionalFormatting sqref="Y23:AD23 Y43:AD43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603D-6B82-4AB2-8367-04C49411CD2A}">
  <sheetPr codeName="Лист8"/>
  <dimension ref="A1:M33"/>
  <sheetViews>
    <sheetView showGridLines="0" zoomScale="90" zoomScaleNormal="90" workbookViewId="0">
      <selection activeCell="I25" sqref="I22:I25"/>
    </sheetView>
  </sheetViews>
  <sheetFormatPr defaultRowHeight="15" x14ac:dyDescent="0.25"/>
  <cols>
    <col min="1" max="1" width="35.7109375" customWidth="1"/>
    <col min="2" max="3" width="19.85546875" customWidth="1"/>
    <col min="4" max="4" width="17.140625" bestFit="1" customWidth="1"/>
    <col min="5" max="5" width="18.5703125" bestFit="1" customWidth="1"/>
    <col min="6" max="6" width="17" bestFit="1" customWidth="1"/>
    <col min="7" max="7" width="10.85546875" bestFit="1" customWidth="1"/>
    <col min="8" max="8" width="17.5703125" bestFit="1" customWidth="1"/>
    <col min="9" max="9" width="14.7109375" bestFit="1" customWidth="1"/>
    <col min="10" max="10" width="13.85546875" bestFit="1" customWidth="1"/>
    <col min="11" max="11" width="11.140625" bestFit="1" customWidth="1"/>
    <col min="12" max="12" width="12.42578125" bestFit="1" customWidth="1"/>
    <col min="13" max="13" width="11" customWidth="1"/>
  </cols>
  <sheetData>
    <row r="1" spans="1:1" ht="39" customHeight="1" x14ac:dyDescent="0.25">
      <c r="A1" s="1" t="s">
        <v>913</v>
      </c>
    </row>
    <row r="2" spans="1:1" ht="25.5" customHeight="1" x14ac:dyDescent="0.3">
      <c r="A2" s="3" t="s">
        <v>1</v>
      </c>
    </row>
    <row r="3" spans="1:1" ht="32.25" customHeight="1" x14ac:dyDescent="0.25">
      <c r="A3" s="5" t="s">
        <v>2</v>
      </c>
    </row>
    <row r="4" spans="1:1" ht="25.5" customHeight="1" x14ac:dyDescent="0.3">
      <c r="A4" s="3" t="s">
        <v>3</v>
      </c>
    </row>
    <row r="5" spans="1:1" ht="32.25" customHeight="1" x14ac:dyDescent="0.25">
      <c r="A5" s="8">
        <v>45566</v>
      </c>
    </row>
    <row r="6" spans="1:1" hidden="1" x14ac:dyDescent="0.25"/>
    <row r="7" spans="1:1" hidden="1" x14ac:dyDescent="0.25"/>
    <row r="8" spans="1:1" hidden="1" x14ac:dyDescent="0.25"/>
    <row r="9" spans="1:1" hidden="1" x14ac:dyDescent="0.25"/>
    <row r="10" spans="1:1" hidden="1" x14ac:dyDescent="0.25"/>
    <row r="11" spans="1:1" hidden="1" x14ac:dyDescent="0.25"/>
    <row r="12" spans="1:1" hidden="1" x14ac:dyDescent="0.25"/>
    <row r="13" spans="1:1" hidden="1" x14ac:dyDescent="0.25"/>
    <row r="14" spans="1:1" hidden="1" x14ac:dyDescent="0.25"/>
    <row r="15" spans="1:1" hidden="1" x14ac:dyDescent="0.25"/>
    <row r="16" spans="1:1" hidden="1" x14ac:dyDescent="0.25"/>
    <row r="17" spans="1:13" hidden="1" x14ac:dyDescent="0.25"/>
    <row r="18" spans="1:13" hidden="1" x14ac:dyDescent="0.25"/>
    <row r="19" spans="1:13" hidden="1" x14ac:dyDescent="0.25"/>
    <row r="21" spans="1:13" ht="66" x14ac:dyDescent="0.25">
      <c r="A21" s="16" t="s">
        <v>914</v>
      </c>
      <c r="B21" s="196" t="s">
        <v>915</v>
      </c>
      <c r="C21" s="197" t="s">
        <v>916</v>
      </c>
      <c r="D21" s="197" t="s">
        <v>917</v>
      </c>
      <c r="E21" s="197" t="s">
        <v>918</v>
      </c>
      <c r="F21" s="197" t="s">
        <v>889</v>
      </c>
      <c r="G21" s="197" t="s">
        <v>919</v>
      </c>
      <c r="H21" s="197" t="s">
        <v>935</v>
      </c>
      <c r="I21" s="198" t="s">
        <v>920</v>
      </c>
      <c r="J21" s="199" t="s">
        <v>921</v>
      </c>
      <c r="K21" s="199" t="s">
        <v>922</v>
      </c>
      <c r="L21" s="199" t="s">
        <v>963</v>
      </c>
      <c r="M21" s="221" t="s">
        <v>962</v>
      </c>
    </row>
    <row r="22" spans="1:13" ht="16.5" x14ac:dyDescent="0.25">
      <c r="A22" s="21" t="s">
        <v>923</v>
      </c>
      <c r="B22" s="200">
        <v>416403</v>
      </c>
      <c r="C22" s="200">
        <v>972201461.01000798</v>
      </c>
      <c r="D22" s="200">
        <v>891011</v>
      </c>
      <c r="E22" s="200">
        <v>0</v>
      </c>
      <c r="F22" s="200">
        <f>C22/D22</f>
        <v>1091.1217269034928</v>
      </c>
      <c r="G22" s="201">
        <f>D22/B22</f>
        <v>2.1397804530707032</v>
      </c>
      <c r="H22" s="200">
        <f>C22/B22</f>
        <v>2334.7609431488436</v>
      </c>
      <c r="I22" s="202">
        <f>B22/$B$29</f>
        <v>0.69254373272395242</v>
      </c>
      <c r="J22" s="202">
        <f>C22/$C$29</f>
        <v>0.58065098986272146</v>
      </c>
      <c r="K22" s="202">
        <f>D22/$D$29</f>
        <v>0.5793328326815107</v>
      </c>
      <c r="L22" s="202">
        <f>E22/$E$29</f>
        <v>0</v>
      </c>
      <c r="M22" s="222">
        <f>E22/(C22+E22)</f>
        <v>0</v>
      </c>
    </row>
    <row r="23" spans="1:13" ht="16.5" x14ac:dyDescent="0.25">
      <c r="A23" s="21" t="s">
        <v>924</v>
      </c>
      <c r="B23" s="200">
        <v>24928</v>
      </c>
      <c r="C23" s="200">
        <v>183791508.50000092</v>
      </c>
      <c r="D23" s="200">
        <v>137495</v>
      </c>
      <c r="E23" s="200">
        <v>1295533.4999999972</v>
      </c>
      <c r="F23" s="200">
        <f t="shared" ref="F23:F29" si="0">C23/D23</f>
        <v>1336.7141241499758</v>
      </c>
      <c r="G23" s="201">
        <f t="shared" ref="G23:G29" si="1">D23/B23</f>
        <v>5.5156851732991017</v>
      </c>
      <c r="H23" s="200">
        <f t="shared" ref="H23:H29" si="2">C23/B23</f>
        <v>7372.8942755135158</v>
      </c>
      <c r="I23" s="202">
        <f t="shared" ref="I23:I29" si="3">B23/$B$29</f>
        <v>4.1459187780449915E-2</v>
      </c>
      <c r="J23" s="202">
        <f t="shared" ref="J23:J29" si="4">C23/$C$29</f>
        <v>0.10977017173788195</v>
      </c>
      <c r="K23" s="202">
        <f t="shared" ref="K23:K29" si="5">D23/$D$29</f>
        <v>8.9398860204356972E-2</v>
      </c>
      <c r="L23" s="202">
        <f t="shared" ref="L23:L29" si="6">E23/$E$29</f>
        <v>7.5098013415885331E-2</v>
      </c>
      <c r="M23" s="222">
        <f t="shared" ref="M23:M29" si="7">E23/(C23+E23)</f>
        <v>6.9995904953734723E-3</v>
      </c>
    </row>
    <row r="24" spans="1:13" ht="16.5" x14ac:dyDescent="0.25">
      <c r="A24" s="21" t="s">
        <v>925</v>
      </c>
      <c r="B24" s="200">
        <v>42019</v>
      </c>
      <c r="C24" s="200">
        <v>256227320.78999886</v>
      </c>
      <c r="D24" s="200">
        <v>208074</v>
      </c>
      <c r="E24" s="200">
        <v>3733071.3000000068</v>
      </c>
      <c r="F24" s="200">
        <f t="shared" si="0"/>
        <v>1231.4240164076186</v>
      </c>
      <c r="G24" s="201">
        <f t="shared" si="1"/>
        <v>4.9519027106785023</v>
      </c>
      <c r="H24" s="200">
        <f t="shared" si="2"/>
        <v>6097.8919248434959</v>
      </c>
      <c r="I24" s="202">
        <f t="shared" si="3"/>
        <v>6.9884210981495706E-2</v>
      </c>
      <c r="J24" s="202">
        <f t="shared" si="4"/>
        <v>0.15303273386569655</v>
      </c>
      <c r="K24" s="202">
        <f t="shared" si="5"/>
        <v>0.13528912642758917</v>
      </c>
      <c r="L24" s="202">
        <f>E24/$E$29</f>
        <v>0.21639443408438117</v>
      </c>
      <c r="M24" s="222">
        <f t="shared" si="7"/>
        <v>1.4360154137279533E-2</v>
      </c>
    </row>
    <row r="25" spans="1:13" ht="16.5" x14ac:dyDescent="0.25">
      <c r="A25" s="21" t="s">
        <v>926</v>
      </c>
      <c r="B25" s="200">
        <v>28867</v>
      </c>
      <c r="C25" s="200">
        <v>118192704.44000033</v>
      </c>
      <c r="D25" s="200">
        <v>108842</v>
      </c>
      <c r="E25" s="200">
        <v>2952438.4999999916</v>
      </c>
      <c r="F25" s="200">
        <f t="shared" si="0"/>
        <v>1085.9108105327018</v>
      </c>
      <c r="G25" s="201">
        <f t="shared" si="1"/>
        <v>3.770464544289327</v>
      </c>
      <c r="H25" s="200">
        <f t="shared" si="2"/>
        <v>4094.3882093740372</v>
      </c>
      <c r="I25" s="202">
        <f t="shared" si="3"/>
        <v>4.8010364796945114E-2</v>
      </c>
      <c r="J25" s="202">
        <f t="shared" si="4"/>
        <v>7.0591038565546646E-2</v>
      </c>
      <c r="K25" s="202">
        <f t="shared" si="5"/>
        <v>7.0768760626660029E-2</v>
      </c>
      <c r="L25" s="202">
        <f t="shared" si="6"/>
        <v>0.17114359920648614</v>
      </c>
      <c r="M25" s="222">
        <f t="shared" si="7"/>
        <v>2.4371084373248451E-2</v>
      </c>
    </row>
    <row r="26" spans="1:13" ht="16.5" x14ac:dyDescent="0.25">
      <c r="A26" s="21" t="s">
        <v>927</v>
      </c>
      <c r="B26" s="200">
        <v>32086</v>
      </c>
      <c r="C26" s="200">
        <v>88729011.219999701</v>
      </c>
      <c r="D26" s="200">
        <v>94058</v>
      </c>
      <c r="E26" s="200">
        <v>3488575.200000009</v>
      </c>
      <c r="F26" s="200">
        <f t="shared" si="0"/>
        <v>943.34358821152591</v>
      </c>
      <c r="G26" s="201">
        <f t="shared" si="1"/>
        <v>2.9314342703983045</v>
      </c>
      <c r="H26" s="200">
        <f t="shared" si="2"/>
        <v>2765.349723243773</v>
      </c>
      <c r="I26" s="202">
        <f t="shared" si="3"/>
        <v>5.3364068482169291E-2</v>
      </c>
      <c r="J26" s="202">
        <f t="shared" si="4"/>
        <v>5.2993736648892967E-2</v>
      </c>
      <c r="K26" s="202">
        <f t="shared" si="5"/>
        <v>6.1156245631487749E-2</v>
      </c>
      <c r="L26" s="202">
        <f t="shared" si="6"/>
        <v>0.20222176205549769</v>
      </c>
      <c r="M26" s="222">
        <f t="shared" si="7"/>
        <v>3.7829825475061703E-2</v>
      </c>
    </row>
    <row r="27" spans="1:13" ht="16.5" x14ac:dyDescent="0.25">
      <c r="A27" s="21" t="s">
        <v>928</v>
      </c>
      <c r="B27" s="200">
        <v>29567</v>
      </c>
      <c r="C27" s="200">
        <v>42719031.450000197</v>
      </c>
      <c r="D27" s="200">
        <v>61590</v>
      </c>
      <c r="E27" s="200">
        <v>3069260.50000002</v>
      </c>
      <c r="F27" s="200">
        <f t="shared" si="0"/>
        <v>693.60336824160083</v>
      </c>
      <c r="G27" s="201">
        <f t="shared" si="1"/>
        <v>2.0830655798694488</v>
      </c>
      <c r="H27" s="200">
        <f t="shared" si="2"/>
        <v>1444.8213024655934</v>
      </c>
      <c r="I27" s="202">
        <f t="shared" si="3"/>
        <v>4.9174574980125271E-2</v>
      </c>
      <c r="J27" s="202">
        <f t="shared" si="4"/>
        <v>2.5514102675437144E-2</v>
      </c>
      <c r="K27" s="202">
        <f t="shared" si="5"/>
        <v>4.0045643841494935E-2</v>
      </c>
      <c r="L27" s="202">
        <f t="shared" si="6"/>
        <v>0.17791540412181461</v>
      </c>
      <c r="M27" s="222">
        <f t="shared" si="7"/>
        <v>6.7031556961145947E-2</v>
      </c>
    </row>
    <row r="28" spans="1:13" ht="16.5" x14ac:dyDescent="0.25">
      <c r="A28" s="21" t="s">
        <v>929</v>
      </c>
      <c r="B28" s="200">
        <v>27396</v>
      </c>
      <c r="C28" s="200">
        <v>12469116.129999952</v>
      </c>
      <c r="D28" s="200">
        <v>36925</v>
      </c>
      <c r="E28" s="200">
        <v>2712356.3000000082</v>
      </c>
      <c r="F28" s="200">
        <f t="shared" si="0"/>
        <v>337.68764062288295</v>
      </c>
      <c r="G28" s="201">
        <f t="shared" si="1"/>
        <v>1.3478244999269966</v>
      </c>
      <c r="H28" s="200">
        <f t="shared" si="2"/>
        <v>455.14367535406456</v>
      </c>
      <c r="I28" s="202">
        <f t="shared" si="3"/>
        <v>4.556386025486224E-2</v>
      </c>
      <c r="J28" s="202">
        <f t="shared" si="4"/>
        <v>7.4472266438233292E-3</v>
      </c>
      <c r="K28" s="202">
        <f t="shared" si="5"/>
        <v>2.4008530586900476E-2</v>
      </c>
      <c r="L28" s="202">
        <f t="shared" si="6"/>
        <v>0.15722678711593499</v>
      </c>
      <c r="M28" s="222">
        <f t="shared" si="7"/>
        <v>0.17866226826853415</v>
      </c>
    </row>
    <row r="29" spans="1:13" ht="16.5" x14ac:dyDescent="0.25">
      <c r="A29" s="203" t="s">
        <v>930</v>
      </c>
      <c r="B29" s="204">
        <f>SUM(B22:B28)</f>
        <v>601266</v>
      </c>
      <c r="C29" s="204">
        <f>SUM(C22:C28)</f>
        <v>1674330153.5400078</v>
      </c>
      <c r="D29" s="204">
        <f>SUM(D22:D28)</f>
        <v>1537995</v>
      </c>
      <c r="E29" s="204">
        <f>SUM(E22:E28)</f>
        <v>17251235.300000034</v>
      </c>
      <c r="F29" s="204">
        <f t="shared" si="0"/>
        <v>1088.6447313157767</v>
      </c>
      <c r="G29" s="205">
        <f t="shared" si="1"/>
        <v>2.5579277724002356</v>
      </c>
      <c r="H29" s="204">
        <f t="shared" si="2"/>
        <v>2784.6745925098176</v>
      </c>
      <c r="I29" s="206">
        <f t="shared" si="3"/>
        <v>1</v>
      </c>
      <c r="J29" s="206">
        <f t="shared" si="4"/>
        <v>1</v>
      </c>
      <c r="K29" s="206">
        <f t="shared" si="5"/>
        <v>1</v>
      </c>
      <c r="L29" s="206">
        <f t="shared" si="6"/>
        <v>1</v>
      </c>
      <c r="M29" s="223">
        <f t="shared" si="7"/>
        <v>1.0198288662793795E-2</v>
      </c>
    </row>
    <row r="30" spans="1:13" ht="15.75" x14ac:dyDescent="0.25">
      <c r="A30" s="4"/>
      <c r="B30" s="4"/>
      <c r="C30" s="4"/>
      <c r="D30" s="4"/>
      <c r="E30" s="4"/>
      <c r="F30" s="4"/>
      <c r="G30" s="4"/>
      <c r="H30" s="4"/>
    </row>
    <row r="31" spans="1:13" x14ac:dyDescent="0.25">
      <c r="B31" s="219">
        <f>SUM(B23:B24)</f>
        <v>66947</v>
      </c>
      <c r="C31" s="219">
        <f t="shared" ref="C31:L31" si="8">SUM(C23:C24)</f>
        <v>440018829.28999978</v>
      </c>
      <c r="D31" s="219">
        <f t="shared" si="8"/>
        <v>345569</v>
      </c>
      <c r="E31" s="219">
        <f t="shared" si="8"/>
        <v>5028604.8000000045</v>
      </c>
      <c r="F31" s="219">
        <f t="shared" ref="F31" si="9">C31/D31</f>
        <v>1273.3168463895772</v>
      </c>
      <c r="G31" s="219">
        <f t="shared" ref="G31" si="10">D31/B31</f>
        <v>5.1618295069233868</v>
      </c>
      <c r="H31" s="219">
        <f t="shared" ref="H31" si="11">C31/B31</f>
        <v>6572.6444693563535</v>
      </c>
      <c r="I31" s="211">
        <f t="shared" si="8"/>
        <v>0.11134339876194563</v>
      </c>
      <c r="J31" s="211">
        <f t="shared" si="8"/>
        <v>0.2628029056035785</v>
      </c>
      <c r="K31" s="211">
        <f t="shared" si="8"/>
        <v>0.22468798663194614</v>
      </c>
      <c r="L31" s="211">
        <f t="shared" si="8"/>
        <v>0.29149244750026648</v>
      </c>
    </row>
    <row r="33" spans="2:5" x14ac:dyDescent="0.25">
      <c r="B33" t="s">
        <v>961</v>
      </c>
      <c r="E33" s="220">
        <f>E31/(C31+E31)</f>
        <v>1.1299031102790482E-2</v>
      </c>
    </row>
  </sheetData>
  <conditionalFormatting sqref="F22:F2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:G2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:L2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40</vt:i4>
      </vt:variant>
    </vt:vector>
  </HeadingPairs>
  <TitlesOfParts>
    <vt:vector size="47" baseType="lpstr">
      <vt:lpstr>Выводы</vt:lpstr>
      <vt:lpstr>РЕКРУТИНГ</vt:lpstr>
      <vt:lpstr>ВОВЛЕЧЁННОСТЬ</vt:lpstr>
      <vt:lpstr>АКТИВНОСТЬ БАЗЫ</vt:lpstr>
      <vt:lpstr>ЗАТРАТЫ_ВОЗНАГРАЖДЕНИЯ</vt:lpstr>
      <vt:lpstr>Заказы с Сайта Партнера</vt:lpstr>
      <vt:lpstr>Размер привилегии</vt:lpstr>
      <vt:lpstr>АктивностьБазыДиагр_1</vt:lpstr>
      <vt:lpstr>АктивностьБазыДиагр_11</vt:lpstr>
      <vt:lpstr>АктивностьБазыДиагр_12</vt:lpstr>
      <vt:lpstr>АктивностьБазыДиагр_2</vt:lpstr>
      <vt:lpstr>АктивностьБазыДиагр_3</vt:lpstr>
      <vt:lpstr>АктивностьБазыДиагр_4</vt:lpstr>
      <vt:lpstr>АктивностьБазыДиагр_5</vt:lpstr>
      <vt:lpstr>АктивностьБазыДиагр_6</vt:lpstr>
      <vt:lpstr>АктивностьБазыДиагр_7</vt:lpstr>
      <vt:lpstr>АктивностьБазыДиагр_8</vt:lpstr>
      <vt:lpstr>АктивностьБазыТабл_1</vt:lpstr>
      <vt:lpstr>АктивностьБазыТабл_2</vt:lpstr>
      <vt:lpstr>АктивностьБазыТабл_3</vt:lpstr>
      <vt:lpstr>АктивностьБазыТабл_4</vt:lpstr>
      <vt:lpstr>АктивностьБазыТабл_5</vt:lpstr>
      <vt:lpstr>АктивностьБазыТабл_6</vt:lpstr>
      <vt:lpstr>АктивностьБазыТабл_7</vt:lpstr>
      <vt:lpstr>АктивностьБазыТабл_8</vt:lpstr>
      <vt:lpstr>ВовлеченностьДиагр_1</vt:lpstr>
      <vt:lpstr>ВовлеченностьДиагр_2</vt:lpstr>
      <vt:lpstr>ВовлеченностьДиагр_3</vt:lpstr>
      <vt:lpstr>ВовлеченностьДиагр_4</vt:lpstr>
      <vt:lpstr>ВовлеченностьДиагр_5</vt:lpstr>
      <vt:lpstr>ВовлеченностьДиагр_6</vt:lpstr>
      <vt:lpstr>ВовлеченностьТабл_1</vt:lpstr>
      <vt:lpstr>ВовлеченностьТабл_2</vt:lpstr>
      <vt:lpstr>ЗаказыТабл_1</vt:lpstr>
      <vt:lpstr>ЗатратыВознагражденияДиагр_1</vt:lpstr>
      <vt:lpstr>ЗатратыВознагражденияДиагр_2</vt:lpstr>
      <vt:lpstr>ЗатратыВознагражденияДиагр_3</vt:lpstr>
      <vt:lpstr>ЗатратыВознагражденияТабл_1</vt:lpstr>
      <vt:lpstr>РекрутингДиагр_1</vt:lpstr>
      <vt:lpstr>РекрутингДиагр_2</vt:lpstr>
      <vt:lpstr>РекрутингДиагр_3</vt:lpstr>
      <vt:lpstr>РекрутингТабл_1</vt:lpstr>
      <vt:lpstr>РекрутингТабл_2</vt:lpstr>
      <vt:lpstr>РекрутингТабл_3</vt:lpstr>
      <vt:lpstr>РекрутингТабл_4</vt:lpstr>
      <vt:lpstr>РекрутингТабл_5</vt:lpstr>
      <vt:lpstr>РекрутингТабл_6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Боднева</dc:creator>
  <cp:lastModifiedBy>Елена</cp:lastModifiedBy>
  <dcterms:created xsi:type="dcterms:W3CDTF">2024-11-05T09:34:08Z</dcterms:created>
  <dcterms:modified xsi:type="dcterms:W3CDTF">2024-11-18T08:50:04Z</dcterms:modified>
</cp:coreProperties>
</file>